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7395" windowHeight="11820"/>
  </bookViews>
  <sheets>
    <sheet name="Sheet1" sheetId="1" r:id="rId1"/>
    <sheet name="Sheet2" sheetId="2" r:id="rId2"/>
    <sheet name="Sheet3" sheetId="3" r:id="rId3"/>
  </sheets>
  <definedNames>
    <definedName name="FeeInv">Sheet1!$E$5</definedName>
    <definedName name="FeeOSLG">Sheet1!$E$7</definedName>
    <definedName name="InvestIniz">Sheet1!$E$10</definedName>
    <definedName name="LastPL">Sheet1!$K$20</definedName>
    <definedName name="Lotto">Sheet1!$E$9</definedName>
    <definedName name="Margine">Sheet1!$E$8</definedName>
    <definedName name="MargineDAX">Sheet1!$P$16</definedName>
    <definedName name="MargineFTSEMIB">Sheet1!$T$16</definedName>
    <definedName name="MargineIBEX">Sheet1!$X$16</definedName>
    <definedName name="MargineUK">Sheet1!$AB$16</definedName>
    <definedName name="Market">Sheet1!$H$12</definedName>
    <definedName name="MaxLoss">Sheet1!$E$14</definedName>
    <definedName name="Nominale">Sheet1!$E$12</definedName>
    <definedName name="NumLotti">Sheet1!$E$11</definedName>
    <definedName name="OSGLLimit">Sheet1!$E$13</definedName>
    <definedName name="SpreadDAX">Sheet1!$P$17</definedName>
    <definedName name="SpreadFTSEMIB">Sheet1!$T$17</definedName>
    <definedName name="SpreadIBEX">Sheet1!$X$17</definedName>
    <definedName name="SpreadUK">Sheet1!$AB$17</definedName>
    <definedName name="TotalGain">Sheet1!$J$5</definedName>
  </definedNames>
  <calcPr calcId="145621"/>
</workbook>
</file>

<file path=xl/calcChain.xml><?xml version="1.0" encoding="utf-8"?>
<calcChain xmlns="http://schemas.openxmlformats.org/spreadsheetml/2006/main">
  <c r="D21" i="1" l="1"/>
  <c r="E21" i="1"/>
  <c r="F21" i="1"/>
  <c r="G21" i="1" s="1"/>
  <c r="D22" i="1"/>
  <c r="E22" i="1"/>
  <c r="F22" i="1"/>
  <c r="D23" i="1"/>
  <c r="E23" i="1"/>
  <c r="F23" i="1"/>
  <c r="D24" i="1"/>
  <c r="E24" i="1"/>
  <c r="F24" i="1"/>
  <c r="G24" i="1" s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G29" i="1" s="1"/>
  <c r="D30" i="1"/>
  <c r="E30" i="1"/>
  <c r="F30" i="1"/>
  <c r="D31" i="1"/>
  <c r="E31" i="1"/>
  <c r="F31" i="1"/>
  <c r="D32" i="1"/>
  <c r="E32" i="1"/>
  <c r="F32" i="1"/>
  <c r="G32" i="1" s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G37" i="1" s="1"/>
  <c r="D38" i="1"/>
  <c r="E38" i="1"/>
  <c r="F38" i="1"/>
  <c r="D39" i="1"/>
  <c r="E39" i="1"/>
  <c r="F39" i="1"/>
  <c r="D40" i="1"/>
  <c r="E40" i="1"/>
  <c r="F40" i="1"/>
  <c r="G40" i="1" s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 s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G53" i="1" s="1"/>
  <c r="D54" i="1"/>
  <c r="E54" i="1"/>
  <c r="F54" i="1"/>
  <c r="D55" i="1"/>
  <c r="E55" i="1"/>
  <c r="F55" i="1"/>
  <c r="D56" i="1"/>
  <c r="E56" i="1"/>
  <c r="F56" i="1"/>
  <c r="G56" i="1" s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G61" i="1" s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G69" i="1" s="1"/>
  <c r="D70" i="1"/>
  <c r="E70" i="1"/>
  <c r="F70" i="1"/>
  <c r="D71" i="1"/>
  <c r="E71" i="1"/>
  <c r="F71" i="1"/>
  <c r="D72" i="1"/>
  <c r="E72" i="1"/>
  <c r="F72" i="1"/>
  <c r="G72" i="1" s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G77" i="1" s="1"/>
  <c r="D78" i="1"/>
  <c r="E78" i="1"/>
  <c r="F78" i="1"/>
  <c r="D79" i="1"/>
  <c r="E79" i="1"/>
  <c r="F79" i="1"/>
  <c r="D80" i="1"/>
  <c r="E80" i="1"/>
  <c r="F80" i="1"/>
  <c r="G80" i="1" s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G85" i="1" s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G93" i="1" s="1"/>
  <c r="D94" i="1"/>
  <c r="E94" i="1"/>
  <c r="F94" i="1"/>
  <c r="D95" i="1"/>
  <c r="E95" i="1"/>
  <c r="F95" i="1"/>
  <c r="D96" i="1"/>
  <c r="E96" i="1"/>
  <c r="F96" i="1"/>
  <c r="G96" i="1" s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G101" i="1" s="1"/>
  <c r="D102" i="1"/>
  <c r="E102" i="1"/>
  <c r="F102" i="1"/>
  <c r="D103" i="1"/>
  <c r="E103" i="1"/>
  <c r="F103" i="1"/>
  <c r="D104" i="1"/>
  <c r="E104" i="1"/>
  <c r="F104" i="1"/>
  <c r="G104" i="1" s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G109" i="1" s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G117" i="1" s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G125" i="1" s="1"/>
  <c r="D126" i="1"/>
  <c r="E126" i="1"/>
  <c r="F126" i="1"/>
  <c r="D127" i="1"/>
  <c r="E127" i="1"/>
  <c r="F127" i="1"/>
  <c r="D128" i="1"/>
  <c r="E128" i="1"/>
  <c r="F128" i="1"/>
  <c r="G128" i="1" s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G133" i="1" s="1"/>
  <c r="D134" i="1"/>
  <c r="E134" i="1"/>
  <c r="F134" i="1"/>
  <c r="D135" i="1"/>
  <c r="E135" i="1"/>
  <c r="F135" i="1"/>
  <c r="D136" i="1"/>
  <c r="E136" i="1"/>
  <c r="F136" i="1"/>
  <c r="G136" i="1" s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G141" i="1" s="1"/>
  <c r="D142" i="1"/>
  <c r="E142" i="1"/>
  <c r="F142" i="1"/>
  <c r="D143" i="1"/>
  <c r="E143" i="1"/>
  <c r="F143" i="1"/>
  <c r="D144" i="1"/>
  <c r="E144" i="1"/>
  <c r="F144" i="1"/>
  <c r="G144" i="1" s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G149" i="1" s="1"/>
  <c r="D150" i="1"/>
  <c r="E150" i="1"/>
  <c r="F150" i="1"/>
  <c r="D151" i="1"/>
  <c r="E151" i="1"/>
  <c r="F151" i="1"/>
  <c r="D152" i="1"/>
  <c r="E152" i="1"/>
  <c r="F152" i="1"/>
  <c r="G152" i="1" s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G157" i="1" s="1"/>
  <c r="D158" i="1"/>
  <c r="E158" i="1"/>
  <c r="F158" i="1"/>
  <c r="D159" i="1"/>
  <c r="E159" i="1"/>
  <c r="F159" i="1"/>
  <c r="D160" i="1"/>
  <c r="E160" i="1"/>
  <c r="F160" i="1"/>
  <c r="G160" i="1" s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G165" i="1" s="1"/>
  <c r="D166" i="1"/>
  <c r="E166" i="1"/>
  <c r="F166" i="1"/>
  <c r="D167" i="1"/>
  <c r="E167" i="1"/>
  <c r="F167" i="1"/>
  <c r="D168" i="1"/>
  <c r="E168" i="1"/>
  <c r="F168" i="1"/>
  <c r="G168" i="1" s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G173" i="1" s="1"/>
  <c r="D174" i="1"/>
  <c r="E174" i="1"/>
  <c r="F174" i="1"/>
  <c r="D175" i="1"/>
  <c r="E175" i="1"/>
  <c r="F175" i="1"/>
  <c r="D176" i="1"/>
  <c r="E176" i="1"/>
  <c r="F176" i="1"/>
  <c r="G176" i="1" s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G181" i="1" s="1"/>
  <c r="D182" i="1"/>
  <c r="E182" i="1"/>
  <c r="F182" i="1"/>
  <c r="D183" i="1"/>
  <c r="E183" i="1"/>
  <c r="F183" i="1"/>
  <c r="D184" i="1"/>
  <c r="E184" i="1"/>
  <c r="F184" i="1"/>
  <c r="G184" i="1" s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G189" i="1" s="1"/>
  <c r="D190" i="1"/>
  <c r="E190" i="1"/>
  <c r="F190" i="1"/>
  <c r="D191" i="1"/>
  <c r="E191" i="1"/>
  <c r="F191" i="1"/>
  <c r="D192" i="1"/>
  <c r="E192" i="1"/>
  <c r="F192" i="1"/>
  <c r="G192" i="1" s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G197" i="1" s="1"/>
  <c r="D198" i="1"/>
  <c r="E198" i="1"/>
  <c r="F198" i="1"/>
  <c r="D199" i="1"/>
  <c r="E199" i="1"/>
  <c r="F199" i="1"/>
  <c r="D200" i="1"/>
  <c r="E200" i="1"/>
  <c r="F200" i="1"/>
  <c r="G200" i="1" s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G205" i="1" s="1"/>
  <c r="D206" i="1"/>
  <c r="E206" i="1"/>
  <c r="F206" i="1"/>
  <c r="D207" i="1"/>
  <c r="E207" i="1"/>
  <c r="F207" i="1"/>
  <c r="D208" i="1"/>
  <c r="E208" i="1"/>
  <c r="F208" i="1"/>
  <c r="G208" i="1" s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G213" i="1" s="1"/>
  <c r="D214" i="1"/>
  <c r="E214" i="1"/>
  <c r="F214" i="1"/>
  <c r="D215" i="1"/>
  <c r="E215" i="1"/>
  <c r="F215" i="1"/>
  <c r="D216" i="1"/>
  <c r="E216" i="1"/>
  <c r="F216" i="1"/>
  <c r="G216" i="1" s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G221" i="1" s="1"/>
  <c r="D222" i="1"/>
  <c r="E222" i="1"/>
  <c r="F222" i="1"/>
  <c r="D223" i="1"/>
  <c r="E223" i="1"/>
  <c r="F223" i="1"/>
  <c r="D224" i="1"/>
  <c r="E224" i="1"/>
  <c r="F224" i="1"/>
  <c r="G224" i="1" s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G229" i="1" s="1"/>
  <c r="D230" i="1"/>
  <c r="E230" i="1"/>
  <c r="F230" i="1"/>
  <c r="D231" i="1"/>
  <c r="E231" i="1"/>
  <c r="F231" i="1"/>
  <c r="D232" i="1"/>
  <c r="E232" i="1"/>
  <c r="F232" i="1"/>
  <c r="G232" i="1" s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G237" i="1" s="1"/>
  <c r="D238" i="1"/>
  <c r="E238" i="1"/>
  <c r="F238" i="1"/>
  <c r="D239" i="1"/>
  <c r="E239" i="1"/>
  <c r="F239" i="1"/>
  <c r="D240" i="1"/>
  <c r="E240" i="1"/>
  <c r="F240" i="1"/>
  <c r="G240" i="1" s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G245" i="1" s="1"/>
  <c r="D246" i="1"/>
  <c r="E246" i="1"/>
  <c r="F246" i="1"/>
  <c r="D247" i="1"/>
  <c r="E247" i="1"/>
  <c r="F247" i="1"/>
  <c r="D248" i="1"/>
  <c r="E248" i="1"/>
  <c r="F248" i="1"/>
  <c r="G248" i="1" s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G253" i="1" s="1"/>
  <c r="D254" i="1"/>
  <c r="E254" i="1"/>
  <c r="F254" i="1"/>
  <c r="D255" i="1"/>
  <c r="E255" i="1"/>
  <c r="F255" i="1"/>
  <c r="D256" i="1"/>
  <c r="E256" i="1"/>
  <c r="F256" i="1"/>
  <c r="G256" i="1" s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G261" i="1" s="1"/>
  <c r="D262" i="1"/>
  <c r="E262" i="1"/>
  <c r="F262" i="1"/>
  <c r="D263" i="1"/>
  <c r="E263" i="1"/>
  <c r="F263" i="1"/>
  <c r="D264" i="1"/>
  <c r="E264" i="1"/>
  <c r="F264" i="1"/>
  <c r="G264" i="1" s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G269" i="1" s="1"/>
  <c r="D270" i="1"/>
  <c r="E270" i="1"/>
  <c r="F270" i="1"/>
  <c r="D271" i="1"/>
  <c r="E271" i="1"/>
  <c r="F271" i="1"/>
  <c r="D272" i="1"/>
  <c r="E272" i="1"/>
  <c r="F272" i="1"/>
  <c r="G272" i="1" s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G277" i="1" s="1"/>
  <c r="D278" i="1"/>
  <c r="E278" i="1"/>
  <c r="F278" i="1"/>
  <c r="D279" i="1"/>
  <c r="E279" i="1"/>
  <c r="F279" i="1"/>
  <c r="F20" i="1"/>
  <c r="E20" i="1"/>
  <c r="G20" i="1" s="1"/>
  <c r="D20" i="1"/>
  <c r="E8" i="1"/>
  <c r="E12" i="1" s="1"/>
  <c r="E14" i="1" s="1"/>
  <c r="E4" i="1"/>
  <c r="G120" i="1" l="1"/>
  <c r="G112" i="1"/>
  <c r="G88" i="1"/>
  <c r="G48" i="1"/>
  <c r="G83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22" i="1"/>
  <c r="G275" i="1"/>
  <c r="G267" i="1"/>
  <c r="G64" i="1"/>
  <c r="G279" i="1"/>
  <c r="G276" i="1"/>
  <c r="G271" i="1"/>
  <c r="G268" i="1"/>
  <c r="G263" i="1"/>
  <c r="G260" i="1"/>
  <c r="G255" i="1"/>
  <c r="G252" i="1"/>
  <c r="G247" i="1"/>
  <c r="G244" i="1"/>
  <c r="G239" i="1"/>
  <c r="G236" i="1"/>
  <c r="G231" i="1"/>
  <c r="G228" i="1"/>
  <c r="G223" i="1"/>
  <c r="G220" i="1"/>
  <c r="G215" i="1"/>
  <c r="G212" i="1"/>
  <c r="G207" i="1"/>
  <c r="G204" i="1"/>
  <c r="G199" i="1"/>
  <c r="G196" i="1"/>
  <c r="G191" i="1"/>
  <c r="G188" i="1"/>
  <c r="G183" i="1"/>
  <c r="G180" i="1"/>
  <c r="G175" i="1"/>
  <c r="G172" i="1"/>
  <c r="G167" i="1"/>
  <c r="G164" i="1"/>
  <c r="G159" i="1"/>
  <c r="G156" i="1"/>
  <c r="G151" i="1"/>
  <c r="G148" i="1"/>
  <c r="G143" i="1"/>
  <c r="G140" i="1"/>
  <c r="G135" i="1"/>
  <c r="G132" i="1"/>
  <c r="G127" i="1"/>
  <c r="G124" i="1"/>
  <c r="G119" i="1"/>
  <c r="G116" i="1"/>
  <c r="G111" i="1"/>
  <c r="G108" i="1"/>
  <c r="G103" i="1"/>
  <c r="G100" i="1"/>
  <c r="G95" i="1"/>
  <c r="G92" i="1"/>
  <c r="G87" i="1"/>
  <c r="G84" i="1"/>
  <c r="G79" i="1"/>
  <c r="G76" i="1"/>
  <c r="G71" i="1"/>
  <c r="G68" i="1"/>
  <c r="G63" i="1"/>
  <c r="G55" i="1"/>
  <c r="G47" i="1"/>
  <c r="G39" i="1"/>
  <c r="G31" i="1"/>
  <c r="G23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75" i="1"/>
  <c r="G67" i="1"/>
  <c r="G59" i="1"/>
  <c r="G51" i="1"/>
  <c r="G43" i="1"/>
  <c r="G35" i="1"/>
  <c r="G27" i="1"/>
  <c r="G73" i="1"/>
  <c r="G65" i="1"/>
  <c r="G57" i="1"/>
  <c r="G49" i="1"/>
  <c r="G41" i="1"/>
  <c r="G33" i="1"/>
  <c r="G25" i="1"/>
  <c r="G60" i="1"/>
  <c r="G52" i="1"/>
  <c r="G44" i="1"/>
  <c r="G36" i="1"/>
  <c r="G28" i="1"/>
  <c r="E11" i="1"/>
  <c r="E5" i="1" s="1"/>
  <c r="E7" i="1" l="1"/>
  <c r="H68" i="1" s="1"/>
  <c r="H5" i="1"/>
  <c r="H10" i="1"/>
  <c r="I31" i="1"/>
  <c r="I226" i="1"/>
  <c r="I28" i="1"/>
  <c r="H239" i="1"/>
  <c r="I214" i="1"/>
  <c r="H175" i="1"/>
  <c r="I106" i="1"/>
  <c r="H143" i="1"/>
  <c r="I103" i="1"/>
  <c r="H50" i="1"/>
  <c r="I190" i="1"/>
  <c r="I206" i="1"/>
  <c r="H179" i="1"/>
  <c r="H195" i="1"/>
  <c r="H24" i="1"/>
  <c r="H47" i="1"/>
  <c r="H21" i="1"/>
  <c r="I154" i="1"/>
  <c r="H40" i="1"/>
  <c r="I79" i="1"/>
  <c r="H203" i="1"/>
  <c r="H262" i="1"/>
  <c r="I269" i="1"/>
  <c r="I151" i="1"/>
  <c r="H37" i="1"/>
  <c r="I271" i="1"/>
  <c r="I159" i="1"/>
  <c r="H245" i="1"/>
  <c r="I253" i="1"/>
  <c r="I162" i="1"/>
  <c r="H206" i="1"/>
  <c r="H62" i="1"/>
  <c r="H94" i="1"/>
  <c r="H126" i="1"/>
  <c r="H158" i="1"/>
  <c r="H190" i="1"/>
  <c r="J190" i="1" s="1"/>
  <c r="H222" i="1"/>
  <c r="H33" i="1"/>
  <c r="I65" i="1"/>
  <c r="I97" i="1"/>
  <c r="I129" i="1"/>
  <c r="I161" i="1"/>
  <c r="I193" i="1"/>
  <c r="I225" i="1"/>
  <c r="I257" i="1"/>
  <c r="I33" i="1"/>
  <c r="H57" i="1"/>
  <c r="H89" i="1"/>
  <c r="H121" i="1"/>
  <c r="H153" i="1"/>
  <c r="H185" i="1"/>
  <c r="H217" i="1"/>
  <c r="H249" i="1"/>
  <c r="I57" i="1"/>
  <c r="I89" i="1"/>
  <c r="I121" i="1"/>
  <c r="I153" i="1"/>
  <c r="I185" i="1"/>
  <c r="I217" i="1"/>
  <c r="H28" i="1"/>
  <c r="J28" i="1" s="1"/>
  <c r="H52" i="1"/>
  <c r="H84" i="1"/>
  <c r="H116" i="1"/>
  <c r="I22" i="1"/>
  <c r="H55" i="1"/>
  <c r="H87" i="1"/>
  <c r="H119" i="1"/>
  <c r="H151" i="1"/>
  <c r="H183" i="1"/>
  <c r="H215" i="1"/>
  <c r="H32" i="1"/>
  <c r="I64" i="1"/>
  <c r="I96" i="1"/>
  <c r="I128" i="1"/>
  <c r="I160" i="1"/>
  <c r="I192" i="1"/>
  <c r="I224" i="1"/>
  <c r="I32" i="1"/>
  <c r="H56" i="1"/>
  <c r="H88" i="1"/>
  <c r="H120" i="1"/>
  <c r="H152" i="1"/>
  <c r="H184" i="1"/>
  <c r="H216" i="1"/>
  <c r="H256" i="1"/>
  <c r="H279" i="1"/>
  <c r="I251" i="1"/>
  <c r="I278" i="1"/>
  <c r="I197" i="1"/>
  <c r="I242" i="1"/>
  <c r="H269" i="1"/>
  <c r="I168" i="1"/>
  <c r="I124" i="1"/>
  <c r="I63" i="1"/>
  <c r="I127" i="1"/>
  <c r="H58" i="1"/>
  <c r="H122" i="1"/>
  <c r="H154" i="1"/>
  <c r="J154" i="1" s="1"/>
  <c r="H218" i="1"/>
  <c r="I67" i="1"/>
  <c r="I99" i="1"/>
  <c r="I163" i="1"/>
  <c r="I227" i="1"/>
  <c r="H59" i="1"/>
  <c r="H91" i="1"/>
  <c r="H155" i="1"/>
  <c r="H219" i="1"/>
  <c r="H20" i="1"/>
  <c r="H267" i="1"/>
  <c r="H174" i="1"/>
  <c r="I265" i="1"/>
  <c r="H280" i="1"/>
  <c r="H271" i="1"/>
  <c r="I245" i="1"/>
  <c r="I279" i="1"/>
  <c r="I23" i="1"/>
  <c r="H65" i="1"/>
  <c r="H97" i="1"/>
  <c r="H129" i="1"/>
  <c r="H161" i="1"/>
  <c r="H193" i="1"/>
  <c r="H225" i="1"/>
  <c r="H36" i="1"/>
  <c r="I68" i="1"/>
  <c r="J68" i="1" s="1"/>
  <c r="I100" i="1"/>
  <c r="I132" i="1"/>
  <c r="I164" i="1"/>
  <c r="I196" i="1"/>
  <c r="I228" i="1"/>
  <c r="I260" i="1"/>
  <c r="I36" i="1"/>
  <c r="H60" i="1"/>
  <c r="H92" i="1"/>
  <c r="H124" i="1"/>
  <c r="H156" i="1"/>
  <c r="H188" i="1"/>
  <c r="H220" i="1"/>
  <c r="H252" i="1"/>
  <c r="I60" i="1"/>
  <c r="I92" i="1"/>
  <c r="I156" i="1"/>
  <c r="I188" i="1"/>
  <c r="I220" i="1"/>
  <c r="H31" i="1"/>
  <c r="I95" i="1"/>
  <c r="I25" i="1"/>
  <c r="H90" i="1"/>
  <c r="H186" i="1"/>
  <c r="H35" i="1"/>
  <c r="I131" i="1"/>
  <c r="I195" i="1"/>
  <c r="I35" i="1"/>
  <c r="H123" i="1"/>
  <c r="H187" i="1"/>
  <c r="I252" i="1"/>
  <c r="I247" i="1"/>
  <c r="I194" i="1"/>
  <c r="H253" i="1"/>
  <c r="H274" i="1"/>
  <c r="I232" i="1"/>
  <c r="I26" i="1"/>
  <c r="I82" i="1"/>
  <c r="I120" i="1"/>
  <c r="H164" i="1"/>
  <c r="I210" i="1"/>
  <c r="H27" i="1"/>
  <c r="H71" i="1"/>
  <c r="H109" i="1"/>
  <c r="H147" i="1"/>
  <c r="H199" i="1"/>
  <c r="H237" i="1"/>
  <c r="I27" i="1"/>
  <c r="I71" i="1"/>
  <c r="I109" i="1"/>
  <c r="I147" i="1"/>
  <c r="I199" i="1"/>
  <c r="I237" i="1"/>
  <c r="H43" i="1"/>
  <c r="H95" i="1"/>
  <c r="H133" i="1"/>
  <c r="H171" i="1"/>
  <c r="H223" i="1"/>
  <c r="I40" i="1"/>
  <c r="H78" i="1"/>
  <c r="I130" i="1"/>
  <c r="I34" i="1"/>
  <c r="I81" i="1"/>
  <c r="H125" i="1"/>
  <c r="H163" i="1"/>
  <c r="I209" i="1"/>
  <c r="H38" i="1"/>
  <c r="H76" i="1"/>
  <c r="I122" i="1"/>
  <c r="H166" i="1"/>
  <c r="H204" i="1"/>
  <c r="H26" i="1"/>
  <c r="I70" i="1"/>
  <c r="I108" i="1"/>
  <c r="H146" i="1"/>
  <c r="I198" i="1"/>
  <c r="I236" i="1"/>
  <c r="I203" i="1"/>
  <c r="H244" i="1"/>
  <c r="H255" i="1"/>
  <c r="H254" i="1"/>
  <c r="H258" i="1"/>
  <c r="H277" i="1"/>
  <c r="H265" i="1"/>
  <c r="H209" i="1"/>
  <c r="I47" i="1"/>
  <c r="I85" i="1"/>
  <c r="I123" i="1"/>
  <c r="I175" i="1"/>
  <c r="I213" i="1"/>
  <c r="H30" i="1"/>
  <c r="H74" i="1"/>
  <c r="H112" i="1"/>
  <c r="I158" i="1"/>
  <c r="H202" i="1"/>
  <c r="H240" i="1"/>
  <c r="I30" i="1"/>
  <c r="I74" i="1"/>
  <c r="H150" i="1"/>
  <c r="I202" i="1"/>
  <c r="I240" i="1"/>
  <c r="I54" i="1"/>
  <c r="H98" i="1"/>
  <c r="H136" i="1"/>
  <c r="I182" i="1"/>
  <c r="H226" i="1"/>
  <c r="I43" i="1"/>
  <c r="H81" i="1"/>
  <c r="I46" i="1"/>
  <c r="I84" i="1"/>
  <c r="H128" i="1"/>
  <c r="J128" i="1" s="1"/>
  <c r="I212" i="1"/>
  <c r="H41" i="1"/>
  <c r="I125" i="1"/>
  <c r="H169" i="1"/>
  <c r="I29" i="1"/>
  <c r="H111" i="1"/>
  <c r="I201" i="1"/>
  <c r="H180" i="1"/>
  <c r="H251" i="1"/>
  <c r="H250" i="1"/>
  <c r="I249" i="1"/>
  <c r="H268" i="1"/>
  <c r="I50" i="1"/>
  <c r="I88" i="1"/>
  <c r="I178" i="1"/>
  <c r="H39" i="1"/>
  <c r="H115" i="1"/>
  <c r="H205" i="1"/>
  <c r="I39" i="1"/>
  <c r="I167" i="1"/>
  <c r="I243" i="1"/>
  <c r="H101" i="1"/>
  <c r="H191" i="1"/>
  <c r="H46" i="1"/>
  <c r="I136" i="1"/>
  <c r="H93" i="1"/>
  <c r="H131" i="1"/>
  <c r="J131" i="1" s="1"/>
  <c r="H221" i="1"/>
  <c r="I90" i="1"/>
  <c r="H172" i="1"/>
  <c r="I38" i="1"/>
  <c r="H114" i="1"/>
  <c r="I204" i="1"/>
  <c r="H276" i="1"/>
  <c r="H247" i="1"/>
  <c r="I246" i="1"/>
  <c r="H257" i="1"/>
  <c r="I264" i="1"/>
  <c r="I53" i="1"/>
  <c r="I91" i="1"/>
  <c r="I181" i="1"/>
  <c r="H42" i="1"/>
  <c r="I126" i="1"/>
  <c r="H208" i="1"/>
  <c r="I42" i="1"/>
  <c r="I170" i="1"/>
  <c r="H246" i="1"/>
  <c r="H66" i="1"/>
  <c r="I150" i="1"/>
  <c r="H232" i="1"/>
  <c r="I101" i="1"/>
  <c r="I52" i="1"/>
  <c r="I142" i="1"/>
  <c r="H224" i="1"/>
  <c r="I93" i="1"/>
  <c r="I183" i="1"/>
  <c r="I41" i="1"/>
  <c r="H117" i="1"/>
  <c r="H207" i="1"/>
  <c r="H273" i="1"/>
  <c r="H238" i="1"/>
  <c r="H261" i="1"/>
  <c r="I56" i="1"/>
  <c r="H100" i="1"/>
  <c r="I184" i="1"/>
  <c r="H83" i="1"/>
  <c r="H173" i="1"/>
  <c r="I83" i="1"/>
  <c r="I211" i="1"/>
  <c r="H107" i="1"/>
  <c r="H22" i="1"/>
  <c r="H142" i="1"/>
  <c r="H99" i="1"/>
  <c r="H227" i="1"/>
  <c r="H140" i="1"/>
  <c r="H230" i="1"/>
  <c r="I134" i="1"/>
  <c r="H248" i="1"/>
  <c r="I275" i="1"/>
  <c r="I274" i="1"/>
  <c r="I59" i="1"/>
  <c r="I149" i="1"/>
  <c r="I239" i="1"/>
  <c r="H138" i="1"/>
  <c r="H266" i="1"/>
  <c r="I138" i="1"/>
  <c r="I266" i="1"/>
  <c r="H162" i="1"/>
  <c r="I69" i="1"/>
  <c r="H145" i="1"/>
  <c r="I110" i="1"/>
  <c r="I238" i="1"/>
  <c r="I112" i="1"/>
  <c r="I133" i="1"/>
  <c r="I174" i="1"/>
  <c r="I87" i="1"/>
  <c r="I215" i="1"/>
  <c r="I73" i="1"/>
  <c r="H149" i="1"/>
  <c r="I273" i="1"/>
  <c r="I223" i="1"/>
  <c r="I250" i="1"/>
  <c r="I261" i="1"/>
  <c r="J261" i="1" s="1"/>
  <c r="H132" i="1"/>
  <c r="I216" i="1"/>
  <c r="H77" i="1"/>
  <c r="H167" i="1"/>
  <c r="H243" i="1"/>
  <c r="I77" i="1"/>
  <c r="I115" i="1"/>
  <c r="I205" i="1"/>
  <c r="H63" i="1"/>
  <c r="H139" i="1"/>
  <c r="H229" i="1"/>
  <c r="I98" i="1"/>
  <c r="I49" i="1"/>
  <c r="I177" i="1"/>
  <c r="H44" i="1"/>
  <c r="H134" i="1"/>
  <c r="I218" i="1"/>
  <c r="I76" i="1"/>
  <c r="I166" i="1"/>
  <c r="J166" i="1" s="1"/>
  <c r="I270" i="1"/>
  <c r="I200" i="1"/>
  <c r="I171" i="1"/>
  <c r="I268" i="1"/>
  <c r="I143" i="1"/>
  <c r="I219" i="1"/>
  <c r="H80" i="1"/>
  <c r="H170" i="1"/>
  <c r="J170" i="1" s="1"/>
  <c r="I254" i="1"/>
  <c r="I80" i="1"/>
  <c r="H118" i="1"/>
  <c r="I208" i="1"/>
  <c r="H104" i="1"/>
  <c r="H194" i="1"/>
  <c r="H49" i="1"/>
  <c r="I139" i="1"/>
  <c r="H96" i="1"/>
  <c r="I180" i="1"/>
  <c r="I55" i="1"/>
  <c r="I221" i="1"/>
  <c r="H79" i="1"/>
  <c r="I169" i="1"/>
  <c r="H264" i="1"/>
  <c r="H177" i="1"/>
  <c r="H242" i="1"/>
  <c r="H235" i="1"/>
  <c r="I146" i="1"/>
  <c r="H228" i="1"/>
  <c r="J228" i="1" s="1"/>
  <c r="H135" i="1"/>
  <c r="H263" i="1"/>
  <c r="I135" i="1"/>
  <c r="I173" i="1"/>
  <c r="H69" i="1"/>
  <c r="H197" i="1"/>
  <c r="I104" i="1"/>
  <c r="I145" i="1"/>
  <c r="I58" i="1"/>
  <c r="I186" i="1"/>
  <c r="H82" i="1"/>
  <c r="I172" i="1"/>
  <c r="H270" i="1"/>
  <c r="H278" i="1"/>
  <c r="H212" i="1"/>
  <c r="I111" i="1"/>
  <c r="I187" i="1"/>
  <c r="I94" i="1"/>
  <c r="I222" i="1"/>
  <c r="H86" i="1"/>
  <c r="H214" i="1"/>
  <c r="I118" i="1"/>
  <c r="H200" i="1"/>
  <c r="I107" i="1"/>
  <c r="I148" i="1"/>
  <c r="I61" i="1"/>
  <c r="I189" i="1"/>
  <c r="H137" i="1"/>
  <c r="H148" i="1"/>
  <c r="H260" i="1"/>
  <c r="H45" i="1"/>
  <c r="H211" i="1"/>
  <c r="I45" i="1"/>
  <c r="I263" i="1"/>
  <c r="H159" i="1"/>
  <c r="I66" i="1"/>
  <c r="H61" i="1"/>
  <c r="H189" i="1"/>
  <c r="H102" i="1"/>
  <c r="I44" i="1"/>
  <c r="H210" i="1"/>
  <c r="I276" i="1"/>
  <c r="I235" i="1"/>
  <c r="I256" i="1"/>
  <c r="H48" i="1"/>
  <c r="H176" i="1"/>
  <c r="I48" i="1"/>
  <c r="I176" i="1"/>
  <c r="H72" i="1"/>
  <c r="H25" i="1"/>
  <c r="J25" i="1" s="1"/>
  <c r="H64" i="1"/>
  <c r="H192" i="1"/>
  <c r="J192" i="1" s="1"/>
  <c r="H105" i="1"/>
  <c r="H259" i="1"/>
  <c r="I244" i="1"/>
  <c r="I140" i="1"/>
  <c r="H23" i="1"/>
  <c r="I119" i="1"/>
  <c r="H160" i="1"/>
  <c r="H113" i="1"/>
  <c r="H168" i="1"/>
  <c r="I234" i="1"/>
  <c r="H54" i="1"/>
  <c r="H144" i="1"/>
  <c r="I207" i="1"/>
  <c r="I229" i="1"/>
  <c r="I191" i="1"/>
  <c r="I262" i="1"/>
  <c r="I233" i="1"/>
  <c r="I137" i="1"/>
  <c r="H236" i="1"/>
  <c r="H108" i="1"/>
  <c r="H157" i="1"/>
  <c r="H110" i="1"/>
  <c r="H165" i="1"/>
  <c r="I231" i="1"/>
  <c r="I51" i="1"/>
  <c r="H141" i="1"/>
  <c r="H196" i="1"/>
  <c r="J196" i="1" s="1"/>
  <c r="I248" i="1"/>
  <c r="H272" i="1"/>
  <c r="I20" i="1"/>
  <c r="I230" i="1"/>
  <c r="I105" i="1"/>
  <c r="H233" i="1"/>
  <c r="H73" i="1"/>
  <c r="I116" i="1"/>
  <c r="I75" i="1"/>
  <c r="H130" i="1"/>
  <c r="J130" i="1" s="1"/>
  <c r="H182" i="1"/>
  <c r="I24" i="1"/>
  <c r="H106" i="1"/>
  <c r="I155" i="1"/>
  <c r="H241" i="1"/>
  <c r="H275" i="1"/>
  <c r="I255" i="1"/>
  <c r="H213" i="1"/>
  <c r="I102" i="1"/>
  <c r="H201" i="1"/>
  <c r="H70" i="1"/>
  <c r="J70" i="1" s="1"/>
  <c r="I113" i="1"/>
  <c r="I72" i="1"/>
  <c r="H127" i="1"/>
  <c r="I179" i="1"/>
  <c r="I21" i="1"/>
  <c r="H103" i="1"/>
  <c r="J103" i="1" s="1"/>
  <c r="I152" i="1"/>
  <c r="I165" i="1"/>
  <c r="I272" i="1"/>
  <c r="I259" i="1"/>
  <c r="H181" i="1"/>
  <c r="H85" i="1"/>
  <c r="H198" i="1"/>
  <c r="H29" i="1"/>
  <c r="I78" i="1"/>
  <c r="I37" i="1"/>
  <c r="J37" i="1" s="1"/>
  <c r="I86" i="1"/>
  <c r="I144" i="1"/>
  <c r="H234" i="1"/>
  <c r="I62" i="1"/>
  <c r="I117" i="1"/>
  <c r="I277" i="1"/>
  <c r="I258" i="1"/>
  <c r="I267" i="1"/>
  <c r="H178" i="1"/>
  <c r="H53" i="1"/>
  <c r="I157" i="1"/>
  <c r="I241" i="1"/>
  <c r="H67" i="1"/>
  <c r="H34" i="1"/>
  <c r="J34" i="1" s="1"/>
  <c r="H75" i="1"/>
  <c r="J75" i="1" s="1"/>
  <c r="I141" i="1"/>
  <c r="H231" i="1"/>
  <c r="H51" i="1"/>
  <c r="I114" i="1"/>
  <c r="I280" i="1"/>
  <c r="J248" i="1"/>
  <c r="J187" i="1"/>
  <c r="J193" i="1"/>
  <c r="J21" i="1"/>
  <c r="J46" i="1" l="1"/>
  <c r="J95" i="1"/>
  <c r="J237" i="1"/>
  <c r="J252" i="1"/>
  <c r="J168" i="1"/>
  <c r="J96" i="1"/>
  <c r="J239" i="1"/>
  <c r="J101" i="1"/>
  <c r="J247" i="1"/>
  <c r="J226" i="1"/>
  <c r="J270" i="1"/>
  <c r="J36" i="1"/>
  <c r="J122" i="1"/>
  <c r="J233" i="1"/>
  <c r="J112" i="1"/>
  <c r="J31" i="1"/>
  <c r="J144" i="1"/>
  <c r="J140" i="1"/>
  <c r="J185" i="1"/>
  <c r="J45" i="1"/>
  <c r="J134" i="1"/>
  <c r="J161" i="1"/>
  <c r="J220" i="1"/>
  <c r="J78" i="1"/>
  <c r="J71" i="1"/>
  <c r="J57" i="1"/>
  <c r="J206" i="1"/>
  <c r="J231" i="1"/>
  <c r="J105" i="1"/>
  <c r="J214" i="1"/>
  <c r="J149" i="1"/>
  <c r="J173" i="1"/>
  <c r="J124" i="1"/>
  <c r="J139" i="1"/>
  <c r="J189" i="1"/>
  <c r="J80" i="1"/>
  <c r="J24" i="1"/>
  <c r="J39" i="1"/>
  <c r="J258" i="1"/>
  <c r="J27" i="1"/>
  <c r="J63" i="1"/>
  <c r="J215" i="1"/>
  <c r="J84" i="1"/>
  <c r="J61" i="1"/>
  <c r="J69" i="1"/>
  <c r="J93" i="1"/>
  <c r="J41" i="1"/>
  <c r="J92" i="1"/>
  <c r="J222" i="1"/>
  <c r="J33" i="1"/>
  <c r="J255" i="1"/>
  <c r="J158" i="1"/>
  <c r="J64" i="1"/>
  <c r="J153" i="1"/>
  <c r="J175" i="1"/>
  <c r="J212" i="1"/>
  <c r="J29" i="1"/>
  <c r="J127" i="1"/>
  <c r="J89" i="1"/>
  <c r="J109" i="1"/>
  <c r="J97" i="1"/>
  <c r="J177" i="1"/>
  <c r="J114" i="1"/>
  <c r="J202" i="1"/>
  <c r="J244" i="1"/>
  <c r="J198" i="1"/>
  <c r="J199" i="1"/>
  <c r="J118" i="1"/>
  <c r="J116" i="1"/>
  <c r="J48" i="1"/>
  <c r="J195" i="1"/>
  <c r="J77" i="1"/>
  <c r="J35" i="1"/>
  <c r="J142" i="1"/>
  <c r="J90" i="1"/>
  <c r="J157" i="1"/>
  <c r="J104" i="1"/>
  <c r="J266" i="1"/>
  <c r="J22" i="1"/>
  <c r="J280" i="1"/>
  <c r="K280" i="1" s="1"/>
  <c r="J211" i="1"/>
  <c r="J99" i="1"/>
  <c r="J236" i="1"/>
  <c r="J121" i="1"/>
  <c r="J267" i="1"/>
  <c r="J262" i="1"/>
  <c r="J251" i="1"/>
  <c r="J227" i="1"/>
  <c r="J52" i="1"/>
  <c r="J167" i="1"/>
  <c r="J83" i="1"/>
  <c r="J235" i="1"/>
  <c r="J106" i="1"/>
  <c r="J163" i="1"/>
  <c r="J230" i="1"/>
  <c r="J150" i="1"/>
  <c r="J125" i="1"/>
  <c r="J277" i="1"/>
  <c r="J180" i="1"/>
  <c r="J72" i="1"/>
  <c r="J51" i="1"/>
  <c r="J32" i="1"/>
  <c r="J137" i="1"/>
  <c r="J136" i="1"/>
  <c r="J246" i="1"/>
  <c r="J47" i="1"/>
  <c r="J43" i="1"/>
  <c r="J179" i="1"/>
  <c r="J208" i="1"/>
  <c r="J141" i="1"/>
  <c r="J86" i="1"/>
  <c r="J73" i="1"/>
  <c r="J151" i="1"/>
  <c r="J169" i="1"/>
  <c r="J204" i="1"/>
  <c r="J143" i="1"/>
  <c r="J176" i="1"/>
  <c r="J221" i="1"/>
  <c r="J107" i="1"/>
  <c r="J147" i="1"/>
  <c r="J197" i="1"/>
  <c r="J234" i="1"/>
  <c r="J200" i="1"/>
  <c r="J238" i="1"/>
  <c r="J50" i="1"/>
  <c r="J265" i="1"/>
  <c r="J229" i="1"/>
  <c r="J66" i="1"/>
  <c r="J98" i="1"/>
  <c r="J219" i="1"/>
  <c r="J160" i="1"/>
  <c r="J217" i="1"/>
  <c r="J110" i="1"/>
  <c r="J245" i="1"/>
  <c r="J155" i="1"/>
  <c r="J126" i="1"/>
  <c r="J20" i="1"/>
  <c r="J276" i="1"/>
  <c r="J263" i="1"/>
  <c r="J269" i="1"/>
  <c r="J67" i="1"/>
  <c r="J272" i="1"/>
  <c r="J23" i="1"/>
  <c r="J205" i="1"/>
  <c r="J174" i="1"/>
  <c r="J203" i="1"/>
  <c r="J44" i="1"/>
  <c r="J133" i="1"/>
  <c r="J240" i="1"/>
  <c r="J209" i="1"/>
  <c r="J123" i="1"/>
  <c r="J91" i="1"/>
  <c r="J55" i="1"/>
  <c r="J186" i="1"/>
  <c r="J194" i="1"/>
  <c r="J162" i="1"/>
  <c r="J218" i="1"/>
  <c r="J210" i="1"/>
  <c r="J79" i="1"/>
  <c r="J191" i="1"/>
  <c r="J242" i="1"/>
  <c r="J108" i="1"/>
  <c r="J115" i="1"/>
  <c r="J224" i="1"/>
  <c r="J172" i="1"/>
  <c r="J171" i="1"/>
  <c r="J223" i="1"/>
  <c r="J257" i="1"/>
  <c r="J182" i="1"/>
  <c r="J132" i="1"/>
  <c r="J100" i="1"/>
  <c r="J60" i="1"/>
  <c r="J184" i="1"/>
  <c r="J213" i="1"/>
  <c r="J148" i="1"/>
  <c r="J135" i="1"/>
  <c r="J201" i="1"/>
  <c r="J225" i="1"/>
  <c r="J152" i="1"/>
  <c r="J250" i="1"/>
  <c r="J181" i="1"/>
  <c r="J275" i="1"/>
  <c r="J54" i="1"/>
  <c r="J102" i="1"/>
  <c r="J42" i="1"/>
  <c r="J74" i="1"/>
  <c r="J76" i="1"/>
  <c r="J188" i="1"/>
  <c r="J59" i="1"/>
  <c r="J58" i="1"/>
  <c r="J241" i="1"/>
  <c r="J259" i="1"/>
  <c r="J260" i="1"/>
  <c r="J278" i="1"/>
  <c r="J243" i="1"/>
  <c r="J138" i="1"/>
  <c r="J273" i="1"/>
  <c r="J268" i="1"/>
  <c r="J30" i="1"/>
  <c r="J38" i="1"/>
  <c r="J40" i="1"/>
  <c r="J156" i="1"/>
  <c r="J164" i="1"/>
  <c r="J129" i="1"/>
  <c r="J65" i="1"/>
  <c r="J119" i="1"/>
  <c r="J87" i="1"/>
  <c r="J146" i="1"/>
  <c r="J56" i="1"/>
  <c r="J111" i="1"/>
  <c r="J271" i="1"/>
  <c r="J62" i="1"/>
  <c r="J207" i="1"/>
  <c r="J279" i="1"/>
  <c r="J85" i="1"/>
  <c r="J120" i="1"/>
  <c r="J81" i="1"/>
  <c r="J274" i="1"/>
  <c r="J145" i="1"/>
  <c r="J232" i="1"/>
  <c r="J256" i="1"/>
  <c r="J183" i="1"/>
  <c r="J249" i="1"/>
  <c r="J253" i="1"/>
  <c r="J94" i="1"/>
  <c r="J88" i="1"/>
  <c r="J53" i="1"/>
  <c r="J178" i="1"/>
  <c r="J113" i="1"/>
  <c r="J117" i="1"/>
  <c r="J254" i="1"/>
  <c r="J165" i="1"/>
  <c r="J159" i="1"/>
  <c r="J82" i="1"/>
  <c r="J264" i="1"/>
  <c r="J49" i="1"/>
  <c r="J26" i="1"/>
  <c r="J216" i="1"/>
  <c r="J10" i="1" l="1"/>
  <c r="J8" i="1"/>
  <c r="J5" i="1"/>
  <c r="K279" i="1"/>
  <c r="K278" i="1" s="1"/>
  <c r="K277" i="1" s="1"/>
  <c r="K276" i="1" s="1"/>
  <c r="K275" i="1" s="1"/>
  <c r="K274" i="1" s="1"/>
  <c r="K273" i="1" s="1"/>
  <c r="K272" i="1" s="1"/>
  <c r="K271" i="1" s="1"/>
  <c r="K270" i="1" s="1"/>
  <c r="K269" i="1" s="1"/>
  <c r="K268" i="1" s="1"/>
  <c r="K267" i="1" s="1"/>
  <c r="K266" i="1" s="1"/>
  <c r="K265" i="1" s="1"/>
  <c r="K264" i="1" s="1"/>
  <c r="K263" i="1" s="1"/>
  <c r="K262" i="1" s="1"/>
  <c r="K261" i="1" s="1"/>
  <c r="K260" i="1" s="1"/>
  <c r="K259" i="1" s="1"/>
  <c r="K258" i="1" s="1"/>
  <c r="K257" i="1" s="1"/>
  <c r="K256" i="1" s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5" i="1" l="1"/>
</calcChain>
</file>

<file path=xl/sharedStrings.xml><?xml version="1.0" encoding="utf-8"?>
<sst xmlns="http://schemas.openxmlformats.org/spreadsheetml/2006/main" count="59" uniqueCount="37">
  <si>
    <t>close (t-1)</t>
  </si>
  <si>
    <t>open (t)</t>
  </si>
  <si>
    <t>gap(t)</t>
  </si>
  <si>
    <t>SPREAD</t>
  </si>
  <si>
    <t>Lotto</t>
  </si>
  <si>
    <t>Margine</t>
  </si>
  <si>
    <t>Investimento</t>
  </si>
  <si>
    <t>Nominale</t>
  </si>
  <si>
    <t>N° Lotti</t>
  </si>
  <si>
    <t xml:space="preserve">OSLG </t>
  </si>
  <si>
    <t>Fee OSLG</t>
  </si>
  <si>
    <t>t</t>
  </si>
  <si>
    <t>Conto Long</t>
  </si>
  <si>
    <t>Conto Short</t>
  </si>
  <si>
    <t>OSLG Limit</t>
  </si>
  <si>
    <t>Max Loss</t>
  </si>
  <si>
    <t>Break-Even Gap</t>
  </si>
  <si>
    <t>P&amp;L</t>
  </si>
  <si>
    <t>Calculator</t>
  </si>
  <si>
    <t>Gap</t>
  </si>
  <si>
    <t>Gain</t>
  </si>
  <si>
    <t>FTSE MIB</t>
  </si>
  <si>
    <t xml:space="preserve">DAX </t>
  </si>
  <si>
    <t xml:space="preserve">IBEX </t>
  </si>
  <si>
    <t>UK</t>
  </si>
  <si>
    <t>MARKET</t>
  </si>
  <si>
    <t>DAX</t>
  </si>
  <si>
    <t>Total Gain</t>
  </si>
  <si>
    <t>Check</t>
  </si>
  <si>
    <t>Cum. P&amp;L</t>
  </si>
  <si>
    <t>Max Drowdown</t>
  </si>
  <si>
    <t>Max Gain</t>
  </si>
  <si>
    <t>P&amp;L DAX</t>
  </si>
  <si>
    <t>P&amp;L FTSEMIB</t>
  </si>
  <si>
    <t>P&amp;L IBEX</t>
  </si>
  <si>
    <t>P&amp;L UK</t>
  </si>
  <si>
    <t>Fee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</si>
</sst>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4" formatCode="0.0000%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/>
    <xf numFmtId="172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5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0" borderId="3" xfId="0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4" fontId="3" fillId="0" borderId="1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/>
    <xf numFmtId="10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2" fontId="3" fillId="2" borderId="0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5" fontId="3" fillId="3" borderId="11" xfId="0" applyNumberFormat="1" applyFont="1" applyFill="1" applyBorder="1" applyAlignment="1">
      <alignment horizontal="center"/>
    </xf>
    <xf numFmtId="15" fontId="3" fillId="3" borderId="1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15" fontId="3" fillId="3" borderId="11" xfId="0" applyNumberFormat="1" applyFont="1" applyFill="1" applyBorder="1"/>
    <xf numFmtId="15" fontId="3" fillId="3" borderId="12" xfId="0" applyNumberFormat="1" applyFont="1" applyFill="1" applyBorder="1"/>
    <xf numFmtId="2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461469405097"/>
          <c:y val="5.8018283022139308E-2"/>
          <c:w val="0.85227441870027343"/>
          <c:h val="0.87788902241433941"/>
        </c:manualLayout>
      </c:layout>
      <c:scatterChart>
        <c:scatterStyle val="smoothMarker"/>
        <c:varyColors val="0"/>
        <c:ser>
          <c:idx val="0"/>
          <c:order val="0"/>
          <c:tx>
            <c:v>DAX</c:v>
          </c:tx>
          <c:marker>
            <c:symbol val="dot"/>
            <c:size val="3"/>
          </c:marker>
          <c:xVal>
            <c:numRef>
              <c:f>Sheet1!$AE$20:$AE$280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Sheet1!$AF$20:$AF$280</c:f>
              <c:numCache>
                <c:formatCode>0.00</c:formatCode>
                <c:ptCount val="261"/>
                <c:pt idx="0">
                  <c:v>34914.770691677317</c:v>
                </c:pt>
                <c:pt idx="1">
                  <c:v>34936.229919145131</c:v>
                </c:pt>
                <c:pt idx="2">
                  <c:v>34909.608687312895</c:v>
                </c:pt>
                <c:pt idx="3">
                  <c:v>34696.084085742004</c:v>
                </c:pt>
                <c:pt idx="4">
                  <c:v>34717.543313209819</c:v>
                </c:pt>
                <c:pt idx="5">
                  <c:v>34678.021096410863</c:v>
                </c:pt>
                <c:pt idx="6">
                  <c:v>34699.480323878677</c:v>
                </c:pt>
                <c:pt idx="7">
                  <c:v>34720.939551346491</c:v>
                </c:pt>
                <c:pt idx="8">
                  <c:v>34581.388678328003</c:v>
                </c:pt>
                <c:pt idx="9">
                  <c:v>34583.879126802349</c:v>
                </c:pt>
                <c:pt idx="10">
                  <c:v>34470.779539434327</c:v>
                </c:pt>
                <c:pt idx="11">
                  <c:v>34492.238766902141</c:v>
                </c:pt>
                <c:pt idx="12">
                  <c:v>34441.225874705488</c:v>
                </c:pt>
                <c:pt idx="13">
                  <c:v>34426.495830208805</c:v>
                </c:pt>
                <c:pt idx="14">
                  <c:v>34435.603822321093</c:v>
                </c:pt>
                <c:pt idx="15">
                  <c:v>34309.652138180827</c:v>
                </c:pt>
                <c:pt idx="16">
                  <c:v>34212.156869041231</c:v>
                </c:pt>
                <c:pt idx="17">
                  <c:v>34233.616096509046</c:v>
                </c:pt>
                <c:pt idx="18">
                  <c:v>34255.07532397686</c:v>
                </c:pt>
                <c:pt idx="19">
                  <c:v>34275.013757425419</c:v>
                </c:pt>
                <c:pt idx="20">
                  <c:v>34219.673406098722</c:v>
                </c:pt>
                <c:pt idx="21">
                  <c:v>34241.132633566536</c:v>
                </c:pt>
                <c:pt idx="22">
                  <c:v>34246.007851102557</c:v>
                </c:pt>
                <c:pt idx="23">
                  <c:v>34267.467078570371</c:v>
                </c:pt>
                <c:pt idx="24">
                  <c:v>34272.461074506165</c:v>
                </c:pt>
                <c:pt idx="25">
                  <c:v>34208.746728362181</c:v>
                </c:pt>
                <c:pt idx="26">
                  <c:v>34230.205955829995</c:v>
                </c:pt>
                <c:pt idx="27">
                  <c:v>34251.66518329781</c:v>
                </c:pt>
                <c:pt idx="28">
                  <c:v>34273.124410765624</c:v>
                </c:pt>
                <c:pt idx="29">
                  <c:v>34224.20438131212</c:v>
                </c:pt>
                <c:pt idx="30">
                  <c:v>34245.663608779934</c:v>
                </c:pt>
                <c:pt idx="31">
                  <c:v>34267.122836247749</c:v>
                </c:pt>
                <c:pt idx="32">
                  <c:v>34281.950096014785</c:v>
                </c:pt>
                <c:pt idx="33">
                  <c:v>34298.944696451399</c:v>
                </c:pt>
                <c:pt idx="34">
                  <c:v>34320.403923919213</c:v>
                </c:pt>
                <c:pt idx="35">
                  <c:v>34341.863151387028</c:v>
                </c:pt>
                <c:pt idx="36">
                  <c:v>34363.322378854842</c:v>
                </c:pt>
                <c:pt idx="37">
                  <c:v>34384.781606322656</c:v>
                </c:pt>
                <c:pt idx="38">
                  <c:v>34406.240833790471</c:v>
                </c:pt>
                <c:pt idx="39">
                  <c:v>34427.700061258285</c:v>
                </c:pt>
                <c:pt idx="40">
                  <c:v>34339.839885631249</c:v>
                </c:pt>
                <c:pt idx="41">
                  <c:v>34361.299113099063</c:v>
                </c:pt>
                <c:pt idx="42">
                  <c:v>34244.25904753268</c:v>
                </c:pt>
                <c:pt idx="43">
                  <c:v>33953.689658714975</c:v>
                </c:pt>
                <c:pt idx="44">
                  <c:v>33975.148886182789</c:v>
                </c:pt>
                <c:pt idx="45">
                  <c:v>33691.654124501096</c:v>
                </c:pt>
                <c:pt idx="46">
                  <c:v>33612.106885414149</c:v>
                </c:pt>
                <c:pt idx="47">
                  <c:v>33593.576804670971</c:v>
                </c:pt>
                <c:pt idx="48">
                  <c:v>33615.036032138785</c:v>
                </c:pt>
                <c:pt idx="49">
                  <c:v>33636.4952596066</c:v>
                </c:pt>
                <c:pt idx="50">
                  <c:v>33657.954487074414</c:v>
                </c:pt>
                <c:pt idx="51">
                  <c:v>33679.413714542228</c:v>
                </c:pt>
                <c:pt idx="52">
                  <c:v>33700.872942010043</c:v>
                </c:pt>
                <c:pt idx="53">
                  <c:v>33652.864986296263</c:v>
                </c:pt>
                <c:pt idx="54">
                  <c:v>33323.29294655694</c:v>
                </c:pt>
                <c:pt idx="55">
                  <c:v>33344.752174024754</c:v>
                </c:pt>
                <c:pt idx="56">
                  <c:v>33216.740096905742</c:v>
                </c:pt>
                <c:pt idx="57">
                  <c:v>33238.199324373556</c:v>
                </c:pt>
                <c:pt idx="58">
                  <c:v>33179.02715530245</c:v>
                </c:pt>
                <c:pt idx="59">
                  <c:v>33200.486382770265</c:v>
                </c:pt>
                <c:pt idx="60">
                  <c:v>32804.506791286942</c:v>
                </c:pt>
                <c:pt idx="61">
                  <c:v>32712.959615106465</c:v>
                </c:pt>
                <c:pt idx="62">
                  <c:v>32550.825096360131</c:v>
                </c:pt>
                <c:pt idx="63">
                  <c:v>30531.863181109224</c:v>
                </c:pt>
                <c:pt idx="64">
                  <c:v>30553.322408577034</c:v>
                </c:pt>
                <c:pt idx="65">
                  <c:v>29781.813769240165</c:v>
                </c:pt>
                <c:pt idx="66">
                  <c:v>29803.272996707976</c:v>
                </c:pt>
                <c:pt idx="67">
                  <c:v>29824.732224175787</c:v>
                </c:pt>
                <c:pt idx="68">
                  <c:v>29628.421327603603</c:v>
                </c:pt>
                <c:pt idx="69">
                  <c:v>29537.783516030773</c:v>
                </c:pt>
                <c:pt idx="70">
                  <c:v>29559.242743498584</c:v>
                </c:pt>
                <c:pt idx="71">
                  <c:v>29527.58871501224</c:v>
                </c:pt>
                <c:pt idx="72">
                  <c:v>29344.063307727931</c:v>
                </c:pt>
                <c:pt idx="73">
                  <c:v>29331.462535647159</c:v>
                </c:pt>
                <c:pt idx="74">
                  <c:v>29330.719785238009</c:v>
                </c:pt>
                <c:pt idx="75">
                  <c:v>29352.179012705819</c:v>
                </c:pt>
                <c:pt idx="76">
                  <c:v>29373.63824017363</c:v>
                </c:pt>
                <c:pt idx="77">
                  <c:v>29348.185651512606</c:v>
                </c:pt>
                <c:pt idx="78">
                  <c:v>29369.644878980416</c:v>
                </c:pt>
                <c:pt idx="79">
                  <c:v>29182.414919869167</c:v>
                </c:pt>
                <c:pt idx="80">
                  <c:v>29030.782805324732</c:v>
                </c:pt>
                <c:pt idx="81">
                  <c:v>28838.540407901572</c:v>
                </c:pt>
                <c:pt idx="82">
                  <c:v>28685.198079874044</c:v>
                </c:pt>
                <c:pt idx="83">
                  <c:v>28706.657307341855</c:v>
                </c:pt>
                <c:pt idx="84">
                  <c:v>28647.943261092703</c:v>
                </c:pt>
                <c:pt idx="85">
                  <c:v>28669.402488560514</c:v>
                </c:pt>
                <c:pt idx="86">
                  <c:v>28669.115473420647</c:v>
                </c:pt>
                <c:pt idx="87">
                  <c:v>28690.574700888457</c:v>
                </c:pt>
                <c:pt idx="88">
                  <c:v>28641.289254381398</c:v>
                </c:pt>
                <c:pt idx="89">
                  <c:v>28662.748481849208</c:v>
                </c:pt>
                <c:pt idx="90">
                  <c:v>28684.207709317019</c:v>
                </c:pt>
                <c:pt idx="91">
                  <c:v>28073.089392348327</c:v>
                </c:pt>
                <c:pt idx="92">
                  <c:v>27694.704207961968</c:v>
                </c:pt>
                <c:pt idx="93">
                  <c:v>27643.339661924256</c:v>
                </c:pt>
                <c:pt idx="94">
                  <c:v>27455.346076429061</c:v>
                </c:pt>
                <c:pt idx="95">
                  <c:v>27245.864727646487</c:v>
                </c:pt>
                <c:pt idx="96">
                  <c:v>27267.323955114298</c:v>
                </c:pt>
                <c:pt idx="97">
                  <c:v>27069.012315434375</c:v>
                </c:pt>
                <c:pt idx="98">
                  <c:v>26997.023267822893</c:v>
                </c:pt>
                <c:pt idx="99">
                  <c:v>26999.198821634956</c:v>
                </c:pt>
                <c:pt idx="100">
                  <c:v>26760.169077601091</c:v>
                </c:pt>
                <c:pt idx="101">
                  <c:v>26729.676038264002</c:v>
                </c:pt>
                <c:pt idx="102">
                  <c:v>26607.086750761559</c:v>
                </c:pt>
                <c:pt idx="103">
                  <c:v>26489.176171956355</c:v>
                </c:pt>
                <c:pt idx="104">
                  <c:v>26108.181151485416</c:v>
                </c:pt>
                <c:pt idx="105">
                  <c:v>25379.071635813125</c:v>
                </c:pt>
                <c:pt idx="106">
                  <c:v>25400.530863280936</c:v>
                </c:pt>
                <c:pt idx="107">
                  <c:v>25421.990090748746</c:v>
                </c:pt>
                <c:pt idx="108">
                  <c:v>25378.290390991144</c:v>
                </c:pt>
                <c:pt idx="109">
                  <c:v>25399.749618458955</c:v>
                </c:pt>
                <c:pt idx="110">
                  <c:v>25225.139162962809</c:v>
                </c:pt>
                <c:pt idx="111">
                  <c:v>25155.320480027356</c:v>
                </c:pt>
                <c:pt idx="112">
                  <c:v>25176.779707495167</c:v>
                </c:pt>
                <c:pt idx="113">
                  <c:v>25198.238934962978</c:v>
                </c:pt>
                <c:pt idx="114">
                  <c:v>25190.42333555259</c:v>
                </c:pt>
                <c:pt idx="115">
                  <c:v>24968.276042916979</c:v>
                </c:pt>
                <c:pt idx="116">
                  <c:v>24976.901843192176</c:v>
                </c:pt>
                <c:pt idx="117">
                  <c:v>24998.361070659987</c:v>
                </c:pt>
                <c:pt idx="118">
                  <c:v>24920.322397466098</c:v>
                </c:pt>
                <c:pt idx="119">
                  <c:v>24825.830801826643</c:v>
                </c:pt>
                <c:pt idx="120">
                  <c:v>24841.755713247316</c:v>
                </c:pt>
                <c:pt idx="121">
                  <c:v>24808.624188355683</c:v>
                </c:pt>
                <c:pt idx="122">
                  <c:v>24565.921476077918</c:v>
                </c:pt>
                <c:pt idx="123">
                  <c:v>24496.719323676385</c:v>
                </c:pt>
                <c:pt idx="124">
                  <c:v>24432.989760857603</c:v>
                </c:pt>
                <c:pt idx="125">
                  <c:v>24454.448988325414</c:v>
                </c:pt>
                <c:pt idx="126">
                  <c:v>24475.908215793224</c:v>
                </c:pt>
                <c:pt idx="127">
                  <c:v>24483.390222994371</c:v>
                </c:pt>
                <c:pt idx="128">
                  <c:v>24504.849450462181</c:v>
                </c:pt>
                <c:pt idx="129">
                  <c:v>24483.792032040052</c:v>
                </c:pt>
                <c:pt idx="130">
                  <c:v>24234.722553723343</c:v>
                </c:pt>
                <c:pt idx="131">
                  <c:v>24169.223461759186</c:v>
                </c:pt>
                <c:pt idx="132">
                  <c:v>23940.536478513408</c:v>
                </c:pt>
                <c:pt idx="133">
                  <c:v>23961.995705981219</c:v>
                </c:pt>
                <c:pt idx="134">
                  <c:v>23896.166523217278</c:v>
                </c:pt>
                <c:pt idx="135">
                  <c:v>23483.944364725732</c:v>
                </c:pt>
                <c:pt idx="136">
                  <c:v>23378.560142317634</c:v>
                </c:pt>
                <c:pt idx="137">
                  <c:v>23400.019369785445</c:v>
                </c:pt>
                <c:pt idx="138">
                  <c:v>23337.519100144538</c:v>
                </c:pt>
                <c:pt idx="139">
                  <c:v>23286.126385212268</c:v>
                </c:pt>
                <c:pt idx="140">
                  <c:v>23303.135286668759</c:v>
                </c:pt>
                <c:pt idx="141">
                  <c:v>23135.909471662566</c:v>
                </c:pt>
                <c:pt idx="142">
                  <c:v>23157.368699130377</c:v>
                </c:pt>
                <c:pt idx="143">
                  <c:v>23172.841118439334</c:v>
                </c:pt>
                <c:pt idx="144">
                  <c:v>23042.720555880842</c:v>
                </c:pt>
                <c:pt idx="145">
                  <c:v>22976.824466843464</c:v>
                </c:pt>
                <c:pt idx="146">
                  <c:v>22859.175568016552</c:v>
                </c:pt>
                <c:pt idx="147">
                  <c:v>22880.634795484362</c:v>
                </c:pt>
                <c:pt idx="148">
                  <c:v>22815.740945923571</c:v>
                </c:pt>
                <c:pt idx="149">
                  <c:v>22804.302068947374</c:v>
                </c:pt>
                <c:pt idx="150">
                  <c:v>22486.660531531168</c:v>
                </c:pt>
                <c:pt idx="151">
                  <c:v>22435.380159075761</c:v>
                </c:pt>
                <c:pt idx="152">
                  <c:v>22190.817792257229</c:v>
                </c:pt>
                <c:pt idx="153">
                  <c:v>21876.082546236958</c:v>
                </c:pt>
                <c:pt idx="154">
                  <c:v>21897.541773704768</c:v>
                </c:pt>
                <c:pt idx="155">
                  <c:v>21919.001001172579</c:v>
                </c:pt>
                <c:pt idx="156">
                  <c:v>21771.158964702212</c:v>
                </c:pt>
                <c:pt idx="157">
                  <c:v>21730.649986519558</c:v>
                </c:pt>
                <c:pt idx="158">
                  <c:v>21188.166642207791</c:v>
                </c:pt>
                <c:pt idx="159">
                  <c:v>20415.589935034077</c:v>
                </c:pt>
                <c:pt idx="160">
                  <c:v>19712.864851132494</c:v>
                </c:pt>
                <c:pt idx="161">
                  <c:v>15493.501171260188</c:v>
                </c:pt>
                <c:pt idx="162">
                  <c:v>15514.960398727999</c:v>
                </c:pt>
                <c:pt idx="163">
                  <c:v>15286.690062314838</c:v>
                </c:pt>
                <c:pt idx="164">
                  <c:v>15308.149289782648</c:v>
                </c:pt>
                <c:pt idx="165">
                  <c:v>14208.83727102452</c:v>
                </c:pt>
                <c:pt idx="166">
                  <c:v>13770.9202132149</c:v>
                </c:pt>
                <c:pt idx="167">
                  <c:v>13182.984822533452</c:v>
                </c:pt>
                <c:pt idx="168">
                  <c:v>13015.13362154988</c:v>
                </c:pt>
                <c:pt idx="169">
                  <c:v>12769.605490550204</c:v>
                </c:pt>
                <c:pt idx="170">
                  <c:v>12237.289150644419</c:v>
                </c:pt>
                <c:pt idx="171">
                  <c:v>12238.967510288903</c:v>
                </c:pt>
                <c:pt idx="172">
                  <c:v>12260.426737756714</c:v>
                </c:pt>
                <c:pt idx="173">
                  <c:v>12198.633631949384</c:v>
                </c:pt>
                <c:pt idx="174">
                  <c:v>12168.726680176258</c:v>
                </c:pt>
                <c:pt idx="175">
                  <c:v>12096.115527843071</c:v>
                </c:pt>
                <c:pt idx="176">
                  <c:v>12057.627920441946</c:v>
                </c:pt>
                <c:pt idx="177">
                  <c:v>12079.087147909757</c:v>
                </c:pt>
                <c:pt idx="178">
                  <c:v>12100.546375377568</c:v>
                </c:pt>
                <c:pt idx="179">
                  <c:v>12087.926692928046</c:v>
                </c:pt>
                <c:pt idx="180">
                  <c:v>11940.673440618337</c:v>
                </c:pt>
                <c:pt idx="181">
                  <c:v>11962.132668086148</c:v>
                </c:pt>
                <c:pt idx="182">
                  <c:v>11918.556413298451</c:v>
                </c:pt>
                <c:pt idx="183">
                  <c:v>11689.217516879946</c:v>
                </c:pt>
                <c:pt idx="184">
                  <c:v>11561.562062648747</c:v>
                </c:pt>
                <c:pt idx="185">
                  <c:v>11573.901242960179</c:v>
                </c:pt>
                <c:pt idx="186">
                  <c:v>11163.930463616336</c:v>
                </c:pt>
                <c:pt idx="187">
                  <c:v>10955.32389429769</c:v>
                </c:pt>
                <c:pt idx="188">
                  <c:v>10883.710399081587</c:v>
                </c:pt>
                <c:pt idx="189">
                  <c:v>10775.408373795708</c:v>
                </c:pt>
                <c:pt idx="190">
                  <c:v>10569.411829970919</c:v>
                </c:pt>
                <c:pt idx="191">
                  <c:v>10462.110818007633</c:v>
                </c:pt>
                <c:pt idx="192">
                  <c:v>10483.570045475444</c:v>
                </c:pt>
                <c:pt idx="193">
                  <c:v>10477.232806564138</c:v>
                </c:pt>
                <c:pt idx="194">
                  <c:v>10327.493576378989</c:v>
                </c:pt>
                <c:pt idx="195">
                  <c:v>10015.502590710272</c:v>
                </c:pt>
                <c:pt idx="196">
                  <c:v>10036.961818178082</c:v>
                </c:pt>
                <c:pt idx="197">
                  <c:v>9832.2661164866731</c:v>
                </c:pt>
                <c:pt idx="198">
                  <c:v>9853.7253439544838</c:v>
                </c:pt>
                <c:pt idx="199">
                  <c:v>9875.1845714222945</c:v>
                </c:pt>
                <c:pt idx="200">
                  <c:v>9896.6437988901052</c:v>
                </c:pt>
                <c:pt idx="201">
                  <c:v>9458.6666202623965</c:v>
                </c:pt>
                <c:pt idx="202">
                  <c:v>9341.8704558097306</c:v>
                </c:pt>
                <c:pt idx="203">
                  <c:v>9362.8073209147951</c:v>
                </c:pt>
                <c:pt idx="204">
                  <c:v>9359.7850589528789</c:v>
                </c:pt>
                <c:pt idx="205">
                  <c:v>9381.2442864206896</c:v>
                </c:pt>
                <c:pt idx="206">
                  <c:v>9220.1570188956539</c:v>
                </c:pt>
                <c:pt idx="207">
                  <c:v>9225.8596597933538</c:v>
                </c:pt>
                <c:pt idx="208">
                  <c:v>9146.3470156647163</c:v>
                </c:pt>
                <c:pt idx="209">
                  <c:v>9018.5481289314012</c:v>
                </c:pt>
                <c:pt idx="210">
                  <c:v>8569.0675398989588</c:v>
                </c:pt>
                <c:pt idx="211">
                  <c:v>8590.5267673667695</c:v>
                </c:pt>
                <c:pt idx="212">
                  <c:v>8481.9472050053755</c:v>
                </c:pt>
                <c:pt idx="213">
                  <c:v>8153.7669483708014</c:v>
                </c:pt>
                <c:pt idx="214">
                  <c:v>8161.679371070366</c:v>
                </c:pt>
                <c:pt idx="215">
                  <c:v>8183.1385985381776</c:v>
                </c:pt>
                <c:pt idx="216">
                  <c:v>8057.8831055543742</c:v>
                </c:pt>
                <c:pt idx="217">
                  <c:v>8079.3423330221849</c:v>
                </c:pt>
                <c:pt idx="218">
                  <c:v>8100.8015604899956</c:v>
                </c:pt>
                <c:pt idx="219">
                  <c:v>7794.9491786945373</c:v>
                </c:pt>
                <c:pt idx="220">
                  <c:v>7791.3262817555415</c:v>
                </c:pt>
                <c:pt idx="221">
                  <c:v>7477.0558954894468</c:v>
                </c:pt>
                <c:pt idx="222">
                  <c:v>7424.2734687912844</c:v>
                </c:pt>
                <c:pt idx="223">
                  <c:v>7220.1574828072917</c:v>
                </c:pt>
                <c:pt idx="224">
                  <c:v>7131.5029160354179</c:v>
                </c:pt>
                <c:pt idx="225">
                  <c:v>6897.0967101338265</c:v>
                </c:pt>
                <c:pt idx="226">
                  <c:v>6918.5559376016372</c:v>
                </c:pt>
                <c:pt idx="227">
                  <c:v>6940.0151650694479</c:v>
                </c:pt>
                <c:pt idx="228">
                  <c:v>6795.7329119144979</c:v>
                </c:pt>
                <c:pt idx="229">
                  <c:v>6817.1921393823086</c:v>
                </c:pt>
                <c:pt idx="230">
                  <c:v>6647.4589895563404</c:v>
                </c:pt>
                <c:pt idx="231">
                  <c:v>6652.5548004733446</c:v>
                </c:pt>
                <c:pt idx="232">
                  <c:v>6585.5978433078053</c:v>
                </c:pt>
                <c:pt idx="233">
                  <c:v>6459.8426886950701</c:v>
                </c:pt>
                <c:pt idx="234">
                  <c:v>5958.2523192480658</c:v>
                </c:pt>
                <c:pt idx="235">
                  <c:v>5979.7115467158765</c:v>
                </c:pt>
                <c:pt idx="236">
                  <c:v>5971.7621098821865</c:v>
                </c:pt>
                <c:pt idx="237">
                  <c:v>5778.0660392978525</c:v>
                </c:pt>
                <c:pt idx="238">
                  <c:v>5725.8379711047837</c:v>
                </c:pt>
                <c:pt idx="239">
                  <c:v>5600.2823988925211</c:v>
                </c:pt>
                <c:pt idx="240">
                  <c:v>5557.5750240830548</c:v>
                </c:pt>
                <c:pt idx="241">
                  <c:v>5171.6244175277025</c:v>
                </c:pt>
                <c:pt idx="242">
                  <c:v>5113.292323738362</c:v>
                </c:pt>
                <c:pt idx="243">
                  <c:v>4746.3567230478275</c:v>
                </c:pt>
                <c:pt idx="244">
                  <c:v>4358.533747524737</c:v>
                </c:pt>
                <c:pt idx="245">
                  <c:v>3818.9190613351539</c:v>
                </c:pt>
                <c:pt idx="246">
                  <c:v>3685.5909501115043</c:v>
                </c:pt>
                <c:pt idx="247">
                  <c:v>3396.6966804415547</c:v>
                </c:pt>
                <c:pt idx="248">
                  <c:v>3120.2433836280638</c:v>
                </c:pt>
                <c:pt idx="249">
                  <c:v>3141.702611095875</c:v>
                </c:pt>
                <c:pt idx="250">
                  <c:v>3163.1618385636862</c:v>
                </c:pt>
                <c:pt idx="251">
                  <c:v>2969.1305934760003</c:v>
                </c:pt>
                <c:pt idx="252">
                  <c:v>2792.0982352259771</c:v>
                </c:pt>
                <c:pt idx="253">
                  <c:v>1977.4714050124408</c:v>
                </c:pt>
                <c:pt idx="254">
                  <c:v>1760.5096754967881</c:v>
                </c:pt>
                <c:pt idx="255">
                  <c:v>1098.3432839118395</c:v>
                </c:pt>
                <c:pt idx="256">
                  <c:v>1119.8025113796507</c:v>
                </c:pt>
                <c:pt idx="257">
                  <c:v>968.62072918154195</c:v>
                </c:pt>
                <c:pt idx="258">
                  <c:v>823.05076918210693</c:v>
                </c:pt>
                <c:pt idx="259">
                  <c:v>752.81380850681523</c:v>
                </c:pt>
                <c:pt idx="260">
                  <c:v>-21.459227467811161</c:v>
                </c:pt>
              </c:numCache>
            </c:numRef>
          </c:yVal>
          <c:smooth val="1"/>
        </c:ser>
        <c:ser>
          <c:idx val="1"/>
          <c:order val="1"/>
          <c:tx>
            <c:v>FTSEMIB</c:v>
          </c:tx>
          <c:marker>
            <c:symbol val="dot"/>
            <c:size val="3"/>
          </c:marker>
          <c:xVal>
            <c:numRef>
              <c:f>Sheet1!$AE$20:$AE$280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Sheet1!$AG$20:$AG$280</c:f>
              <c:numCache>
                <c:formatCode>0.00</c:formatCode>
                <c:ptCount val="261"/>
                <c:pt idx="0">
                  <c:v>18559.388891601229</c:v>
                </c:pt>
                <c:pt idx="1">
                  <c:v>18579.989749970329</c:v>
                </c:pt>
                <c:pt idx="2">
                  <c:v>18600.590608339429</c:v>
                </c:pt>
                <c:pt idx="3">
                  <c:v>18535.670017764111</c:v>
                </c:pt>
                <c:pt idx="4">
                  <c:v>18556.270876133211</c:v>
                </c:pt>
                <c:pt idx="5">
                  <c:v>18521.539937038608</c:v>
                </c:pt>
                <c:pt idx="6">
                  <c:v>18517.220899020602</c:v>
                </c:pt>
                <c:pt idx="7">
                  <c:v>18445.726128368908</c:v>
                </c:pt>
                <c:pt idx="8">
                  <c:v>18319.326331541539</c:v>
                </c:pt>
                <c:pt idx="9">
                  <c:v>18308.315319387628</c:v>
                </c:pt>
                <c:pt idx="10">
                  <c:v>18321.561556816734</c:v>
                </c:pt>
                <c:pt idx="11">
                  <c:v>18294.661780134069</c:v>
                </c:pt>
                <c:pt idx="12">
                  <c:v>18306.606328947499</c:v>
                </c:pt>
                <c:pt idx="13">
                  <c:v>18309.07479390204</c:v>
                </c:pt>
                <c:pt idx="14">
                  <c:v>18296.858942805266</c:v>
                </c:pt>
                <c:pt idx="15">
                  <c:v>18281.27847230378</c:v>
                </c:pt>
                <c:pt idx="16">
                  <c:v>18186.074871340734</c:v>
                </c:pt>
                <c:pt idx="17">
                  <c:v>18159.115449894329</c:v>
                </c:pt>
                <c:pt idx="18">
                  <c:v>18179.716308263429</c:v>
                </c:pt>
                <c:pt idx="19">
                  <c:v>18182.382896710689</c:v>
                </c:pt>
                <c:pt idx="20">
                  <c:v>18156.269673322644</c:v>
                </c:pt>
                <c:pt idx="21">
                  <c:v>18124.81230996759</c:v>
                </c:pt>
                <c:pt idx="22">
                  <c:v>18145.41316833669</c:v>
                </c:pt>
                <c:pt idx="23">
                  <c:v>18084.15328842754</c:v>
                </c:pt>
                <c:pt idx="24">
                  <c:v>18016.625848759631</c:v>
                </c:pt>
                <c:pt idx="25">
                  <c:v>17994.028595049102</c:v>
                </c:pt>
                <c:pt idx="26">
                  <c:v>18006.768379442583</c:v>
                </c:pt>
                <c:pt idx="27">
                  <c:v>17998.768876296697</c:v>
                </c:pt>
                <c:pt idx="28">
                  <c:v>18019.369734665797</c:v>
                </c:pt>
                <c:pt idx="29">
                  <c:v>18039.970593034897</c:v>
                </c:pt>
                <c:pt idx="30">
                  <c:v>18032.634134611377</c:v>
                </c:pt>
                <c:pt idx="31">
                  <c:v>18045.407200093225</c:v>
                </c:pt>
                <c:pt idx="32">
                  <c:v>18066.008058462325</c:v>
                </c:pt>
                <c:pt idx="33">
                  <c:v>18086.608916831425</c:v>
                </c:pt>
                <c:pt idx="34">
                  <c:v>17926.614305212457</c:v>
                </c:pt>
                <c:pt idx="35">
                  <c:v>17843.075552186026</c:v>
                </c:pt>
                <c:pt idx="36">
                  <c:v>17863.676410555126</c:v>
                </c:pt>
                <c:pt idx="37">
                  <c:v>17873.525487812913</c:v>
                </c:pt>
                <c:pt idx="38">
                  <c:v>17894.126346182013</c:v>
                </c:pt>
                <c:pt idx="39">
                  <c:v>17849.386355877814</c:v>
                </c:pt>
                <c:pt idx="40">
                  <c:v>17814.890350861137</c:v>
                </c:pt>
                <c:pt idx="41">
                  <c:v>17752.315219817723</c:v>
                </c:pt>
                <c:pt idx="42">
                  <c:v>17596.034399355041</c:v>
                </c:pt>
                <c:pt idx="43">
                  <c:v>17602.864229937699</c:v>
                </c:pt>
                <c:pt idx="44">
                  <c:v>17224.994326880787</c:v>
                </c:pt>
                <c:pt idx="45">
                  <c:v>17194.422744813579</c:v>
                </c:pt>
                <c:pt idx="46">
                  <c:v>17212.830899015848</c:v>
                </c:pt>
                <c:pt idx="47">
                  <c:v>17214.749108666078</c:v>
                </c:pt>
                <c:pt idx="48">
                  <c:v>17235.349967035178</c:v>
                </c:pt>
                <c:pt idx="49">
                  <c:v>17125.766675289495</c:v>
                </c:pt>
                <c:pt idx="50">
                  <c:v>17146.367533658595</c:v>
                </c:pt>
                <c:pt idx="51">
                  <c:v>17153.147653365388</c:v>
                </c:pt>
                <c:pt idx="52">
                  <c:v>17127.163042893826</c:v>
                </c:pt>
                <c:pt idx="53">
                  <c:v>17049.82478773866</c:v>
                </c:pt>
                <c:pt idx="54">
                  <c:v>17070.42564610776</c:v>
                </c:pt>
                <c:pt idx="55">
                  <c:v>17083.152594897183</c:v>
                </c:pt>
                <c:pt idx="56">
                  <c:v>17030.485125838244</c:v>
                </c:pt>
                <c:pt idx="57">
                  <c:v>17008.58338895781</c:v>
                </c:pt>
                <c:pt idx="58">
                  <c:v>17019.260836813188</c:v>
                </c:pt>
                <c:pt idx="59">
                  <c:v>16843.430612731405</c:v>
                </c:pt>
                <c:pt idx="60">
                  <c:v>16715.565311914757</c:v>
                </c:pt>
                <c:pt idx="61">
                  <c:v>16510.500676958316</c:v>
                </c:pt>
                <c:pt idx="62">
                  <c:v>15889.43567787862</c:v>
                </c:pt>
                <c:pt idx="63">
                  <c:v>15894.137019044931</c:v>
                </c:pt>
                <c:pt idx="64">
                  <c:v>15698.586188241772</c:v>
                </c:pt>
                <c:pt idx="65">
                  <c:v>15707.370041322774</c:v>
                </c:pt>
                <c:pt idx="66">
                  <c:v>15689.589502784997</c:v>
                </c:pt>
                <c:pt idx="67">
                  <c:v>15646.115820746329</c:v>
                </c:pt>
                <c:pt idx="68">
                  <c:v>15659.006850819351</c:v>
                </c:pt>
                <c:pt idx="69">
                  <c:v>15631.702600557557</c:v>
                </c:pt>
                <c:pt idx="70">
                  <c:v>15581.697501408677</c:v>
                </c:pt>
                <c:pt idx="71">
                  <c:v>15602.298359777775</c:v>
                </c:pt>
                <c:pt idx="72">
                  <c:v>15622.899218146873</c:v>
                </c:pt>
                <c:pt idx="73">
                  <c:v>15643.500076515971</c:v>
                </c:pt>
                <c:pt idx="74">
                  <c:v>15623.645580240129</c:v>
                </c:pt>
                <c:pt idx="75">
                  <c:v>15591.954794197738</c:v>
                </c:pt>
                <c:pt idx="76">
                  <c:v>15612.555652566836</c:v>
                </c:pt>
                <c:pt idx="77">
                  <c:v>15600.085903507766</c:v>
                </c:pt>
                <c:pt idx="78">
                  <c:v>15531.044520866628</c:v>
                </c:pt>
                <c:pt idx="79">
                  <c:v>15551.645379235726</c:v>
                </c:pt>
                <c:pt idx="80">
                  <c:v>15572.246237604824</c:v>
                </c:pt>
                <c:pt idx="81">
                  <c:v>15499.420981064639</c:v>
                </c:pt>
                <c:pt idx="82">
                  <c:v>15520.021839433737</c:v>
                </c:pt>
                <c:pt idx="83">
                  <c:v>15490.665036103652</c:v>
                </c:pt>
                <c:pt idx="84">
                  <c:v>15501.814550747307</c:v>
                </c:pt>
                <c:pt idx="85">
                  <c:v>15522.415409116405</c:v>
                </c:pt>
                <c:pt idx="86">
                  <c:v>15520.331115148125</c:v>
                </c:pt>
                <c:pt idx="87">
                  <c:v>15405.647550242549</c:v>
                </c:pt>
                <c:pt idx="88">
                  <c:v>15425.131338440966</c:v>
                </c:pt>
                <c:pt idx="89">
                  <c:v>15411.850426303758</c:v>
                </c:pt>
                <c:pt idx="90">
                  <c:v>15147.093320567379</c:v>
                </c:pt>
                <c:pt idx="91">
                  <c:v>14946.342550147674</c:v>
                </c:pt>
                <c:pt idx="92">
                  <c:v>14885.711906167571</c:v>
                </c:pt>
                <c:pt idx="93">
                  <c:v>14781.261484222439</c:v>
                </c:pt>
                <c:pt idx="94">
                  <c:v>14686.5195586017</c:v>
                </c:pt>
                <c:pt idx="95">
                  <c:v>14690.948428153222</c:v>
                </c:pt>
                <c:pt idx="96">
                  <c:v>14562.096762117206</c:v>
                </c:pt>
                <c:pt idx="97">
                  <c:v>14387.330722495721</c:v>
                </c:pt>
                <c:pt idx="98">
                  <c:v>14407.931580864819</c:v>
                </c:pt>
                <c:pt idx="99">
                  <c:v>14096.537629663399</c:v>
                </c:pt>
                <c:pt idx="100">
                  <c:v>14031.147531009914</c:v>
                </c:pt>
                <c:pt idx="101">
                  <c:v>13960.747899844433</c:v>
                </c:pt>
                <c:pt idx="102">
                  <c:v>13939.903990430164</c:v>
                </c:pt>
                <c:pt idx="103">
                  <c:v>13853.624847168157</c:v>
                </c:pt>
                <c:pt idx="104">
                  <c:v>13586.853527212414</c:v>
                </c:pt>
                <c:pt idx="105">
                  <c:v>13574.992105355177</c:v>
                </c:pt>
                <c:pt idx="106">
                  <c:v>13595.592963724275</c:v>
                </c:pt>
                <c:pt idx="107">
                  <c:v>13572.045075009399</c:v>
                </c:pt>
                <c:pt idx="108">
                  <c:v>13535.034677651456</c:v>
                </c:pt>
                <c:pt idx="109">
                  <c:v>13506.113344151785</c:v>
                </c:pt>
                <c:pt idx="110">
                  <c:v>13436.880073117387</c:v>
                </c:pt>
                <c:pt idx="111">
                  <c:v>13457.480931486485</c:v>
                </c:pt>
                <c:pt idx="112">
                  <c:v>13449.7038449664</c:v>
                </c:pt>
                <c:pt idx="113">
                  <c:v>13415.97066070557</c:v>
                </c:pt>
                <c:pt idx="114">
                  <c:v>13320.129582137492</c:v>
                </c:pt>
                <c:pt idx="115">
                  <c:v>13340.73044050659</c:v>
                </c:pt>
                <c:pt idx="116">
                  <c:v>13304.476447115849</c:v>
                </c:pt>
                <c:pt idx="117">
                  <c:v>13250.877670472488</c:v>
                </c:pt>
                <c:pt idx="118">
                  <c:v>13208.262884790603</c:v>
                </c:pt>
                <c:pt idx="119">
                  <c:v>13228.863743159702</c:v>
                </c:pt>
                <c:pt idx="120">
                  <c:v>13163.994116558755</c:v>
                </c:pt>
                <c:pt idx="121">
                  <c:v>13063.14581539264</c:v>
                </c:pt>
                <c:pt idx="122">
                  <c:v>13072.996539027252</c:v>
                </c:pt>
                <c:pt idx="123">
                  <c:v>13027.952374014874</c:v>
                </c:pt>
                <c:pt idx="124">
                  <c:v>13048.553232383972</c:v>
                </c:pt>
                <c:pt idx="125">
                  <c:v>13069.154090753071</c:v>
                </c:pt>
                <c:pt idx="126">
                  <c:v>13016.896532936249</c:v>
                </c:pt>
                <c:pt idx="127">
                  <c:v>13037.497391305347</c:v>
                </c:pt>
                <c:pt idx="128">
                  <c:v>13005.904642914176</c:v>
                </c:pt>
                <c:pt idx="129">
                  <c:v>12983.414991289399</c:v>
                </c:pt>
                <c:pt idx="130">
                  <c:v>12955.63399269927</c:v>
                </c:pt>
                <c:pt idx="131">
                  <c:v>12912.79564510642</c:v>
                </c:pt>
                <c:pt idx="132">
                  <c:v>12912.423455602426</c:v>
                </c:pt>
                <c:pt idx="133">
                  <c:v>12659.513421053325</c:v>
                </c:pt>
                <c:pt idx="134">
                  <c:v>12621.633624351542</c:v>
                </c:pt>
                <c:pt idx="135">
                  <c:v>12633.956365427855</c:v>
                </c:pt>
                <c:pt idx="136">
                  <c:v>12654.557223796954</c:v>
                </c:pt>
                <c:pt idx="137">
                  <c:v>12675.158082166052</c:v>
                </c:pt>
                <c:pt idx="138">
                  <c:v>12695.75894053515</c:v>
                </c:pt>
                <c:pt idx="139">
                  <c:v>12647.238081471098</c:v>
                </c:pt>
                <c:pt idx="140">
                  <c:v>12623.544000570912</c:v>
                </c:pt>
                <c:pt idx="141">
                  <c:v>12559.901401269704</c:v>
                </c:pt>
                <c:pt idx="142">
                  <c:v>12519.596203367941</c:v>
                </c:pt>
                <c:pt idx="143">
                  <c:v>12514.902311313923</c:v>
                </c:pt>
                <c:pt idx="144">
                  <c:v>12452.141151685619</c:v>
                </c:pt>
                <c:pt idx="145">
                  <c:v>12310.075722785357</c:v>
                </c:pt>
                <c:pt idx="146">
                  <c:v>12289.7766545426</c:v>
                </c:pt>
                <c:pt idx="147">
                  <c:v>12310.377512911698</c:v>
                </c:pt>
                <c:pt idx="148">
                  <c:v>12197.427895364364</c:v>
                </c:pt>
                <c:pt idx="149">
                  <c:v>12127.129219316468</c:v>
                </c:pt>
                <c:pt idx="150">
                  <c:v>12031.170264602493</c:v>
                </c:pt>
                <c:pt idx="151">
                  <c:v>11960.950554237408</c:v>
                </c:pt>
                <c:pt idx="152">
                  <c:v>11871.355904730975</c:v>
                </c:pt>
                <c:pt idx="153">
                  <c:v>11844.222705596942</c:v>
                </c:pt>
                <c:pt idx="154">
                  <c:v>11661.060099762035</c:v>
                </c:pt>
                <c:pt idx="155">
                  <c:v>11648.605586994905</c:v>
                </c:pt>
                <c:pt idx="156">
                  <c:v>11387.407490349433</c:v>
                </c:pt>
                <c:pt idx="157">
                  <c:v>10927.097839958386</c:v>
                </c:pt>
                <c:pt idx="158">
                  <c:v>10804.546210169879</c:v>
                </c:pt>
                <c:pt idx="159">
                  <c:v>8528.2247154170691</c:v>
                </c:pt>
                <c:pt idx="160">
                  <c:v>8548.8255737861673</c:v>
                </c:pt>
                <c:pt idx="161">
                  <c:v>8524.5205510338437</c:v>
                </c:pt>
                <c:pt idx="162">
                  <c:v>8545.1214094029419</c:v>
                </c:pt>
                <c:pt idx="163">
                  <c:v>7698.8114631774561</c:v>
                </c:pt>
                <c:pt idx="164">
                  <c:v>7653.7398803793676</c:v>
                </c:pt>
                <c:pt idx="165">
                  <c:v>7307.3780771295233</c:v>
                </c:pt>
                <c:pt idx="166">
                  <c:v>7136.4123723251359</c:v>
                </c:pt>
                <c:pt idx="167">
                  <c:v>6963.3698620284176</c:v>
                </c:pt>
                <c:pt idx="168">
                  <c:v>6750.819823923247</c:v>
                </c:pt>
                <c:pt idx="169">
                  <c:v>6692.0824833236238</c:v>
                </c:pt>
                <c:pt idx="170">
                  <c:v>6712.6833416927229</c:v>
                </c:pt>
                <c:pt idx="171">
                  <c:v>6692.8395856075513</c:v>
                </c:pt>
                <c:pt idx="172">
                  <c:v>6668.1783474628937</c:v>
                </c:pt>
                <c:pt idx="173">
                  <c:v>6679.6194132552491</c:v>
                </c:pt>
                <c:pt idx="174">
                  <c:v>6660.2099256419569</c:v>
                </c:pt>
                <c:pt idx="175">
                  <c:v>6680.8107840110561</c:v>
                </c:pt>
                <c:pt idx="176">
                  <c:v>6701.4116423801552</c:v>
                </c:pt>
                <c:pt idx="177">
                  <c:v>6722.0125007492543</c:v>
                </c:pt>
                <c:pt idx="178">
                  <c:v>6710.6185375134</c:v>
                </c:pt>
                <c:pt idx="179">
                  <c:v>6670.8189776857525</c:v>
                </c:pt>
                <c:pt idx="180">
                  <c:v>6645.2910646536966</c:v>
                </c:pt>
                <c:pt idx="181">
                  <c:v>6590.5400857023496</c:v>
                </c:pt>
                <c:pt idx="182">
                  <c:v>6534.8008652787848</c:v>
                </c:pt>
                <c:pt idx="183">
                  <c:v>6497.7399518574375</c:v>
                </c:pt>
                <c:pt idx="184">
                  <c:v>6408.3837037071016</c:v>
                </c:pt>
                <c:pt idx="185">
                  <c:v>6323.517774296457</c:v>
                </c:pt>
                <c:pt idx="186">
                  <c:v>6304.7881344509369</c:v>
                </c:pt>
                <c:pt idx="187">
                  <c:v>6303.3346820943707</c:v>
                </c:pt>
                <c:pt idx="188">
                  <c:v>6264.8077478365713</c:v>
                </c:pt>
                <c:pt idx="189">
                  <c:v>6209.7901977375141</c:v>
                </c:pt>
                <c:pt idx="190">
                  <c:v>6173.4104766764694</c:v>
                </c:pt>
                <c:pt idx="191">
                  <c:v>6194.0113350455686</c:v>
                </c:pt>
                <c:pt idx="192">
                  <c:v>6113.7287631322961</c:v>
                </c:pt>
                <c:pt idx="193">
                  <c:v>5985.1711322388819</c:v>
                </c:pt>
                <c:pt idx="194">
                  <c:v>6005.771990607981</c:v>
                </c:pt>
                <c:pt idx="195">
                  <c:v>5982.1667915946909</c:v>
                </c:pt>
                <c:pt idx="196">
                  <c:v>6002.7676499637901</c:v>
                </c:pt>
                <c:pt idx="197">
                  <c:v>6023.3685083328892</c:v>
                </c:pt>
                <c:pt idx="198">
                  <c:v>6017.7754639024461</c:v>
                </c:pt>
                <c:pt idx="199">
                  <c:v>5876.4513909877378</c:v>
                </c:pt>
                <c:pt idx="200">
                  <c:v>5799.2105327683521</c:v>
                </c:pt>
                <c:pt idx="201">
                  <c:v>5819.8113911374512</c:v>
                </c:pt>
                <c:pt idx="202">
                  <c:v>5722.3504604730952</c:v>
                </c:pt>
                <c:pt idx="203">
                  <c:v>5742.9513188421943</c:v>
                </c:pt>
                <c:pt idx="204">
                  <c:v>5763.5521772112934</c:v>
                </c:pt>
                <c:pt idx="205">
                  <c:v>5773.3002170929058</c:v>
                </c:pt>
                <c:pt idx="206">
                  <c:v>5684.9428537095127</c:v>
                </c:pt>
                <c:pt idx="207">
                  <c:v>5679.5484903571642</c:v>
                </c:pt>
                <c:pt idx="208">
                  <c:v>5447.4456792176807</c:v>
                </c:pt>
                <c:pt idx="209">
                  <c:v>5468.0465375867798</c:v>
                </c:pt>
                <c:pt idx="210">
                  <c:v>5419.7522251575483</c:v>
                </c:pt>
                <c:pt idx="211">
                  <c:v>5142.2611203248825</c:v>
                </c:pt>
                <c:pt idx="212">
                  <c:v>5162.8619786939817</c:v>
                </c:pt>
                <c:pt idx="213">
                  <c:v>5183.4628370630808</c:v>
                </c:pt>
                <c:pt idx="214">
                  <c:v>5078.535007370896</c:v>
                </c:pt>
                <c:pt idx="215">
                  <c:v>5076.3482601269588</c:v>
                </c:pt>
                <c:pt idx="216">
                  <c:v>5021.2720877069096</c:v>
                </c:pt>
                <c:pt idx="217">
                  <c:v>4821.3543033331234</c:v>
                </c:pt>
                <c:pt idx="218">
                  <c:v>4782.801743826235</c:v>
                </c:pt>
                <c:pt idx="219">
                  <c:v>4521.1672724682885</c:v>
                </c:pt>
                <c:pt idx="220">
                  <c:v>4416.5412638463285</c:v>
                </c:pt>
                <c:pt idx="221">
                  <c:v>4313.073814688405</c:v>
                </c:pt>
                <c:pt idx="222">
                  <c:v>4290.0935223396964</c:v>
                </c:pt>
                <c:pt idx="223">
                  <c:v>4203.9773819018865</c:v>
                </c:pt>
                <c:pt idx="224">
                  <c:v>4194.8914699448987</c:v>
                </c:pt>
                <c:pt idx="225">
                  <c:v>4123.3544588133291</c:v>
                </c:pt>
                <c:pt idx="226">
                  <c:v>3546.4176170677079</c:v>
                </c:pt>
                <c:pt idx="227">
                  <c:v>3519.186145105431</c:v>
                </c:pt>
                <c:pt idx="228">
                  <c:v>3345.3072308152005</c:v>
                </c:pt>
                <c:pt idx="229">
                  <c:v>3354.0098785480941</c:v>
                </c:pt>
                <c:pt idx="230">
                  <c:v>3320.8184455470591</c:v>
                </c:pt>
                <c:pt idx="231">
                  <c:v>3169.4719152721491</c:v>
                </c:pt>
                <c:pt idx="232">
                  <c:v>2956.3255826564787</c:v>
                </c:pt>
                <c:pt idx="233">
                  <c:v>2976.9264410255773</c:v>
                </c:pt>
                <c:pt idx="234">
                  <c:v>2997.527299394676</c:v>
                </c:pt>
                <c:pt idx="235">
                  <c:v>2923.5696712208187</c:v>
                </c:pt>
                <c:pt idx="236">
                  <c:v>2938.8246508379602</c:v>
                </c:pt>
                <c:pt idx="237">
                  <c:v>2863.5449544423841</c:v>
                </c:pt>
                <c:pt idx="238">
                  <c:v>2869.8288774371122</c:v>
                </c:pt>
                <c:pt idx="239">
                  <c:v>2786.7218580391154</c:v>
                </c:pt>
                <c:pt idx="240">
                  <c:v>2805.1823963890047</c:v>
                </c:pt>
                <c:pt idx="241">
                  <c:v>2694.1648231709455</c:v>
                </c:pt>
                <c:pt idx="242">
                  <c:v>2469.2896083273918</c:v>
                </c:pt>
                <c:pt idx="243">
                  <c:v>2250.2096124894929</c:v>
                </c:pt>
                <c:pt idx="244">
                  <c:v>2235.3596722947159</c:v>
                </c:pt>
                <c:pt idx="245">
                  <c:v>2108.1114187759435</c:v>
                </c:pt>
                <c:pt idx="246">
                  <c:v>1845.077327753977</c:v>
                </c:pt>
                <c:pt idx="247">
                  <c:v>1766.7603935944749</c:v>
                </c:pt>
                <c:pt idx="248">
                  <c:v>1684.4959812804652</c:v>
                </c:pt>
                <c:pt idx="249">
                  <c:v>1644.9300275869255</c:v>
                </c:pt>
                <c:pt idx="250">
                  <c:v>1569.7393408387943</c:v>
                </c:pt>
                <c:pt idx="251">
                  <c:v>1068.8442963967696</c:v>
                </c:pt>
                <c:pt idx="252">
                  <c:v>769.57380180544817</c:v>
                </c:pt>
                <c:pt idx="253">
                  <c:v>542.74628425614833</c:v>
                </c:pt>
                <c:pt idx="254">
                  <c:v>388.68362417289427</c:v>
                </c:pt>
                <c:pt idx="255">
                  <c:v>321.21558374049471</c:v>
                </c:pt>
                <c:pt idx="256">
                  <c:v>208.12300058365699</c:v>
                </c:pt>
                <c:pt idx="257">
                  <c:v>185.75396229914764</c:v>
                </c:pt>
                <c:pt idx="258">
                  <c:v>-61.373261249422001</c:v>
                </c:pt>
                <c:pt idx="259">
                  <c:v>-41.201716738197433</c:v>
                </c:pt>
                <c:pt idx="260">
                  <c:v>-20.600858369098717</c:v>
                </c:pt>
              </c:numCache>
            </c:numRef>
          </c:yVal>
          <c:smooth val="1"/>
        </c:ser>
        <c:ser>
          <c:idx val="2"/>
          <c:order val="2"/>
          <c:tx>
            <c:v>IBEX</c:v>
          </c:tx>
          <c:marker>
            <c:symbol val="dot"/>
            <c:size val="3"/>
          </c:marker>
          <c:xVal>
            <c:numRef>
              <c:f>Sheet1!$AE$20:$AE$280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Sheet1!$AH$20:$AH$280</c:f>
              <c:numCache>
                <c:formatCode>0.00</c:formatCode>
                <c:ptCount val="261"/>
                <c:pt idx="0">
                  <c:v>18203.899553578038</c:v>
                </c:pt>
                <c:pt idx="1">
                  <c:v>18224.500411947138</c:v>
                </c:pt>
                <c:pt idx="2">
                  <c:v>18245.101270316238</c:v>
                </c:pt>
                <c:pt idx="3">
                  <c:v>18180.859067161226</c:v>
                </c:pt>
                <c:pt idx="4">
                  <c:v>18201.459925530326</c:v>
                </c:pt>
                <c:pt idx="5">
                  <c:v>18222.060783899426</c:v>
                </c:pt>
                <c:pt idx="6">
                  <c:v>18242.661642268526</c:v>
                </c:pt>
                <c:pt idx="7">
                  <c:v>18246.610914247147</c:v>
                </c:pt>
                <c:pt idx="8">
                  <c:v>18203.947727467599</c:v>
                </c:pt>
                <c:pt idx="9">
                  <c:v>18172.559199749001</c:v>
                </c:pt>
                <c:pt idx="10">
                  <c:v>18031.016680386212</c:v>
                </c:pt>
                <c:pt idx="11">
                  <c:v>18051.617538755312</c:v>
                </c:pt>
                <c:pt idx="12">
                  <c:v>18057.564504957947</c:v>
                </c:pt>
                <c:pt idx="13">
                  <c:v>18065.125802320981</c:v>
                </c:pt>
                <c:pt idx="14">
                  <c:v>18037.396741886427</c:v>
                </c:pt>
                <c:pt idx="15">
                  <c:v>17940.986582439466</c:v>
                </c:pt>
                <c:pt idx="16">
                  <c:v>17909.46351659187</c:v>
                </c:pt>
                <c:pt idx="17">
                  <c:v>17930.06437496097</c:v>
                </c:pt>
                <c:pt idx="18">
                  <c:v>17950.66523333007</c:v>
                </c:pt>
                <c:pt idx="19">
                  <c:v>17971.26609169917</c:v>
                </c:pt>
                <c:pt idx="20">
                  <c:v>17972.939548702136</c:v>
                </c:pt>
                <c:pt idx="21">
                  <c:v>17993.540407071236</c:v>
                </c:pt>
                <c:pt idx="22">
                  <c:v>18004.365476520652</c:v>
                </c:pt>
                <c:pt idx="23">
                  <c:v>17981.345461556572</c:v>
                </c:pt>
                <c:pt idx="24">
                  <c:v>17954.088521725716</c:v>
                </c:pt>
                <c:pt idx="25">
                  <c:v>17967.023434557486</c:v>
                </c:pt>
                <c:pt idx="26">
                  <c:v>17978.82054578852</c:v>
                </c:pt>
                <c:pt idx="27">
                  <c:v>17936.249704872458</c:v>
                </c:pt>
                <c:pt idx="28">
                  <c:v>17931.528028872726</c:v>
                </c:pt>
                <c:pt idx="29">
                  <c:v>17952.128887241826</c:v>
                </c:pt>
                <c:pt idx="30">
                  <c:v>17961.740841598334</c:v>
                </c:pt>
                <c:pt idx="31">
                  <c:v>17949.30238659287</c:v>
                </c:pt>
                <c:pt idx="32">
                  <c:v>17898.965302717996</c:v>
                </c:pt>
                <c:pt idx="33">
                  <c:v>17893.23370133181</c:v>
                </c:pt>
                <c:pt idx="34">
                  <c:v>17758.30768960105</c:v>
                </c:pt>
                <c:pt idx="35">
                  <c:v>17724.5466448222</c:v>
                </c:pt>
                <c:pt idx="36">
                  <c:v>17745.1475031913</c:v>
                </c:pt>
                <c:pt idx="37">
                  <c:v>17736.363737398005</c:v>
                </c:pt>
                <c:pt idx="38">
                  <c:v>17743.525971850646</c:v>
                </c:pt>
                <c:pt idx="39">
                  <c:v>17764.126830219746</c:v>
                </c:pt>
                <c:pt idx="40">
                  <c:v>17758.892353310763</c:v>
                </c:pt>
                <c:pt idx="41">
                  <c:v>17671.872540060227</c:v>
                </c:pt>
                <c:pt idx="42">
                  <c:v>17604.388398124476</c:v>
                </c:pt>
                <c:pt idx="43">
                  <c:v>17606.889998033974</c:v>
                </c:pt>
                <c:pt idx="44">
                  <c:v>17459.285616645015</c:v>
                </c:pt>
                <c:pt idx="45">
                  <c:v>17402.841746945527</c:v>
                </c:pt>
                <c:pt idx="46">
                  <c:v>17423.442605314627</c:v>
                </c:pt>
                <c:pt idx="47">
                  <c:v>17444.043463683727</c:v>
                </c:pt>
                <c:pt idx="48">
                  <c:v>17464.644322052827</c:v>
                </c:pt>
                <c:pt idx="49">
                  <c:v>17441.510426463687</c:v>
                </c:pt>
                <c:pt idx="50">
                  <c:v>17462.111284832787</c:v>
                </c:pt>
                <c:pt idx="51">
                  <c:v>17454.686638383577</c:v>
                </c:pt>
                <c:pt idx="52">
                  <c:v>17473.047059235952</c:v>
                </c:pt>
                <c:pt idx="53">
                  <c:v>17368.705316453757</c:v>
                </c:pt>
                <c:pt idx="54">
                  <c:v>17340.128585216084</c:v>
                </c:pt>
                <c:pt idx="55">
                  <c:v>17282.882364892408</c:v>
                </c:pt>
                <c:pt idx="56">
                  <c:v>17287.515930370522</c:v>
                </c:pt>
                <c:pt idx="57">
                  <c:v>17308.116788739622</c:v>
                </c:pt>
                <c:pt idx="58">
                  <c:v>17282.405074520775</c:v>
                </c:pt>
                <c:pt idx="59">
                  <c:v>17096.798284572178</c:v>
                </c:pt>
                <c:pt idx="60">
                  <c:v>16966.472481693279</c:v>
                </c:pt>
                <c:pt idx="61">
                  <c:v>16872.871792148129</c:v>
                </c:pt>
                <c:pt idx="62">
                  <c:v>16212.113048804194</c:v>
                </c:pt>
                <c:pt idx="63">
                  <c:v>16204.028202800233</c:v>
                </c:pt>
                <c:pt idx="64">
                  <c:v>15948.601960755032</c:v>
                </c:pt>
                <c:pt idx="65">
                  <c:v>15915.849285604119</c:v>
                </c:pt>
                <c:pt idx="66">
                  <c:v>15922.961961117144</c:v>
                </c:pt>
                <c:pt idx="67">
                  <c:v>15836.397832889677</c:v>
                </c:pt>
                <c:pt idx="68">
                  <c:v>15792.252174136373</c:v>
                </c:pt>
                <c:pt idx="69">
                  <c:v>15771.915226744977</c:v>
                </c:pt>
                <c:pt idx="70">
                  <c:v>15692.635478194552</c:v>
                </c:pt>
                <c:pt idx="71">
                  <c:v>15707.621532673844</c:v>
                </c:pt>
                <c:pt idx="72">
                  <c:v>15705.029399874922</c:v>
                </c:pt>
                <c:pt idx="73">
                  <c:v>15725.63025824402</c:v>
                </c:pt>
                <c:pt idx="74">
                  <c:v>15705.620684232661</c:v>
                </c:pt>
                <c:pt idx="75">
                  <c:v>15721.02403770381</c:v>
                </c:pt>
                <c:pt idx="76">
                  <c:v>15705.137802606796</c:v>
                </c:pt>
                <c:pt idx="77">
                  <c:v>15723.849784137916</c:v>
                </c:pt>
                <c:pt idx="78">
                  <c:v>15624.143332272877</c:v>
                </c:pt>
                <c:pt idx="79">
                  <c:v>15550.404608030361</c:v>
                </c:pt>
                <c:pt idx="80">
                  <c:v>15525.758570405487</c:v>
                </c:pt>
                <c:pt idx="81">
                  <c:v>15434.264083456543</c:v>
                </c:pt>
                <c:pt idx="82">
                  <c:v>15429.43886537604</c:v>
                </c:pt>
                <c:pt idx="83">
                  <c:v>15450.039723745138</c:v>
                </c:pt>
                <c:pt idx="84">
                  <c:v>15470.640582114236</c:v>
                </c:pt>
                <c:pt idx="85">
                  <c:v>15491.241440483334</c:v>
                </c:pt>
                <c:pt idx="86">
                  <c:v>15459.892460371713</c:v>
                </c:pt>
                <c:pt idx="87">
                  <c:v>15295.35003045851</c:v>
                </c:pt>
                <c:pt idx="88">
                  <c:v>15315.950888827609</c:v>
                </c:pt>
                <c:pt idx="89">
                  <c:v>15314.668454478502</c:v>
                </c:pt>
                <c:pt idx="90">
                  <c:v>15015.036178414062</c:v>
                </c:pt>
                <c:pt idx="91">
                  <c:v>14840.333737664047</c:v>
                </c:pt>
                <c:pt idx="92">
                  <c:v>14753.662104067811</c:v>
                </c:pt>
                <c:pt idx="93">
                  <c:v>14671.170799940504</c:v>
                </c:pt>
                <c:pt idx="94">
                  <c:v>14567.23892665711</c:v>
                </c:pt>
                <c:pt idx="95">
                  <c:v>14545.58882183379</c:v>
                </c:pt>
                <c:pt idx="96">
                  <c:v>14459.632309356921</c:v>
                </c:pt>
                <c:pt idx="97">
                  <c:v>14231.520106087699</c:v>
                </c:pt>
                <c:pt idx="98">
                  <c:v>14218.904987296264</c:v>
                </c:pt>
                <c:pt idx="99">
                  <c:v>14099.460034553704</c:v>
                </c:pt>
                <c:pt idx="100">
                  <c:v>14056.971644218234</c:v>
                </c:pt>
                <c:pt idx="101">
                  <c:v>14077.572502587333</c:v>
                </c:pt>
                <c:pt idx="102">
                  <c:v>14027.301346108488</c:v>
                </c:pt>
                <c:pt idx="103">
                  <c:v>13995.04290134194</c:v>
                </c:pt>
                <c:pt idx="104">
                  <c:v>13692.927253619599</c:v>
                </c:pt>
                <c:pt idx="105">
                  <c:v>13644.56696361365</c:v>
                </c:pt>
                <c:pt idx="106">
                  <c:v>13661.552567701032</c:v>
                </c:pt>
                <c:pt idx="107">
                  <c:v>13634.233333237456</c:v>
                </c:pt>
                <c:pt idx="108">
                  <c:v>13594.025912821469</c:v>
                </c:pt>
                <c:pt idx="109">
                  <c:v>13614.222776755418</c:v>
                </c:pt>
                <c:pt idx="110">
                  <c:v>13565.469137974695</c:v>
                </c:pt>
                <c:pt idx="111">
                  <c:v>13582.300216831427</c:v>
                </c:pt>
                <c:pt idx="112">
                  <c:v>13591.623643782961</c:v>
                </c:pt>
                <c:pt idx="113">
                  <c:v>13601.937091984573</c:v>
                </c:pt>
                <c:pt idx="114">
                  <c:v>13524.4840645487</c:v>
                </c:pt>
                <c:pt idx="115">
                  <c:v>13526.86414386817</c:v>
                </c:pt>
                <c:pt idx="116">
                  <c:v>13487.619586530742</c:v>
                </c:pt>
                <c:pt idx="117">
                  <c:v>13408.002934068118</c:v>
                </c:pt>
                <c:pt idx="118">
                  <c:v>13339.469919449995</c:v>
                </c:pt>
                <c:pt idx="119">
                  <c:v>13360.070777819094</c:v>
                </c:pt>
                <c:pt idx="120">
                  <c:v>13380.671636188192</c:v>
                </c:pt>
                <c:pt idx="121">
                  <c:v>13295.337337230889</c:v>
                </c:pt>
                <c:pt idx="122">
                  <c:v>13315.938195599987</c:v>
                </c:pt>
                <c:pt idx="123">
                  <c:v>13241.772990365091</c:v>
                </c:pt>
                <c:pt idx="124">
                  <c:v>13262.373848734189</c:v>
                </c:pt>
                <c:pt idx="125">
                  <c:v>13282.974707103287</c:v>
                </c:pt>
                <c:pt idx="126">
                  <c:v>13260.332982185993</c:v>
                </c:pt>
                <c:pt idx="127">
                  <c:v>13194.79438607979</c:v>
                </c:pt>
                <c:pt idx="128">
                  <c:v>13169.69182949286</c:v>
                </c:pt>
                <c:pt idx="129">
                  <c:v>13120.079037765994</c:v>
                </c:pt>
                <c:pt idx="130">
                  <c:v>13059.048028959287</c:v>
                </c:pt>
                <c:pt idx="131">
                  <c:v>12970.131703710085</c:v>
                </c:pt>
                <c:pt idx="132">
                  <c:v>12927.211179915668</c:v>
                </c:pt>
                <c:pt idx="133">
                  <c:v>12910.419556927936</c:v>
                </c:pt>
                <c:pt idx="134">
                  <c:v>12734.375335546623</c:v>
                </c:pt>
                <c:pt idx="135">
                  <c:v>12732.644545999932</c:v>
                </c:pt>
                <c:pt idx="136">
                  <c:v>12725.80013499338</c:v>
                </c:pt>
                <c:pt idx="137">
                  <c:v>12717.8760607815</c:v>
                </c:pt>
                <c:pt idx="138">
                  <c:v>12738.476919150598</c:v>
                </c:pt>
                <c:pt idx="139">
                  <c:v>12759.077777519697</c:v>
                </c:pt>
                <c:pt idx="140">
                  <c:v>12742.413660581538</c:v>
                </c:pt>
                <c:pt idx="141">
                  <c:v>12753.655700983094</c:v>
                </c:pt>
                <c:pt idx="142">
                  <c:v>12644.523003506882</c:v>
                </c:pt>
                <c:pt idx="143">
                  <c:v>12624.33471088692</c:v>
                </c:pt>
                <c:pt idx="144">
                  <c:v>12632.587243053582</c:v>
                </c:pt>
                <c:pt idx="145">
                  <c:v>12554.413016783798</c:v>
                </c:pt>
                <c:pt idx="146">
                  <c:v>12465.465198332273</c:v>
                </c:pt>
                <c:pt idx="147">
                  <c:v>12427.363680793102</c:v>
                </c:pt>
                <c:pt idx="148">
                  <c:v>12447.9645391622</c:v>
                </c:pt>
                <c:pt idx="149">
                  <c:v>12314.935708996956</c:v>
                </c:pt>
                <c:pt idx="150">
                  <c:v>12293.315251157232</c:v>
                </c:pt>
                <c:pt idx="151">
                  <c:v>12152.571507694454</c:v>
                </c:pt>
                <c:pt idx="152">
                  <c:v>12083.794784807558</c:v>
                </c:pt>
                <c:pt idx="153">
                  <c:v>11937.783350244204</c:v>
                </c:pt>
                <c:pt idx="154">
                  <c:v>11888.656277635899</c:v>
                </c:pt>
                <c:pt idx="155">
                  <c:v>11713.297508808808</c:v>
                </c:pt>
                <c:pt idx="156">
                  <c:v>11733.898367177906</c:v>
                </c:pt>
                <c:pt idx="157">
                  <c:v>11479.108387304843</c:v>
                </c:pt>
                <c:pt idx="158">
                  <c:v>11096.827132181983</c:v>
                </c:pt>
                <c:pt idx="159">
                  <c:v>10492.059443588698</c:v>
                </c:pt>
                <c:pt idx="160">
                  <c:v>7219.8044798322326</c:v>
                </c:pt>
                <c:pt idx="161">
                  <c:v>7240.4053382013317</c:v>
                </c:pt>
                <c:pt idx="162">
                  <c:v>7236.6372883809281</c:v>
                </c:pt>
                <c:pt idx="163">
                  <c:v>7257.2381467500272</c:v>
                </c:pt>
                <c:pt idx="164">
                  <c:v>6924.8998783916568</c:v>
                </c:pt>
                <c:pt idx="165">
                  <c:v>6816.217021515853</c:v>
                </c:pt>
                <c:pt idx="166">
                  <c:v>6519.8646727543983</c:v>
                </c:pt>
                <c:pt idx="167">
                  <c:v>6364.7615603287222</c:v>
                </c:pt>
                <c:pt idx="168">
                  <c:v>6188.2043522932399</c:v>
                </c:pt>
                <c:pt idx="169">
                  <c:v>5982.6623389598844</c:v>
                </c:pt>
                <c:pt idx="170">
                  <c:v>5922.0874002709133</c:v>
                </c:pt>
                <c:pt idx="171">
                  <c:v>5929.2550258232268</c:v>
                </c:pt>
                <c:pt idx="172">
                  <c:v>5886.5615232558666</c:v>
                </c:pt>
                <c:pt idx="173">
                  <c:v>5853.8913322010249</c:v>
                </c:pt>
                <c:pt idx="174">
                  <c:v>5874.492190570124</c:v>
                </c:pt>
                <c:pt idx="175">
                  <c:v>5850.6920930159877</c:v>
                </c:pt>
                <c:pt idx="176">
                  <c:v>5871.2929513850868</c:v>
                </c:pt>
                <c:pt idx="177">
                  <c:v>5891.8938097541859</c:v>
                </c:pt>
                <c:pt idx="178">
                  <c:v>5912.494668123285</c:v>
                </c:pt>
                <c:pt idx="179">
                  <c:v>5933.0955264923841</c:v>
                </c:pt>
                <c:pt idx="180">
                  <c:v>5923.1197449089104</c:v>
                </c:pt>
                <c:pt idx="181">
                  <c:v>5856.5381985244276</c:v>
                </c:pt>
                <c:pt idx="182">
                  <c:v>5775.940640574252</c:v>
                </c:pt>
                <c:pt idx="183">
                  <c:v>5721.2523841849807</c:v>
                </c:pt>
                <c:pt idx="184">
                  <c:v>5698.7790849136345</c:v>
                </c:pt>
                <c:pt idx="185">
                  <c:v>5610.9672027344695</c:v>
                </c:pt>
                <c:pt idx="186">
                  <c:v>5553.7162487900014</c:v>
                </c:pt>
                <c:pt idx="187">
                  <c:v>5526.8143964742912</c:v>
                </c:pt>
                <c:pt idx="188">
                  <c:v>5412.5531957150779</c:v>
                </c:pt>
                <c:pt idx="189">
                  <c:v>5314.8796240698648</c:v>
                </c:pt>
                <c:pt idx="190">
                  <c:v>5300.8713715823869</c:v>
                </c:pt>
                <c:pt idx="191">
                  <c:v>5270.898965929453</c:v>
                </c:pt>
                <c:pt idx="192">
                  <c:v>5273.2531682985273</c:v>
                </c:pt>
                <c:pt idx="193">
                  <c:v>5102.2524956218731</c:v>
                </c:pt>
                <c:pt idx="194">
                  <c:v>5017.9839264567991</c:v>
                </c:pt>
                <c:pt idx="195">
                  <c:v>5038.5847848258982</c:v>
                </c:pt>
                <c:pt idx="196">
                  <c:v>4976.9717727882207</c:v>
                </c:pt>
                <c:pt idx="197">
                  <c:v>4997.5726311573198</c:v>
                </c:pt>
                <c:pt idx="198">
                  <c:v>5014.2506335151793</c:v>
                </c:pt>
                <c:pt idx="199">
                  <c:v>5000.1424008452032</c:v>
                </c:pt>
                <c:pt idx="200">
                  <c:v>4824.2519665792051</c:v>
                </c:pt>
                <c:pt idx="201">
                  <c:v>4673.9672658368427</c:v>
                </c:pt>
                <c:pt idx="202">
                  <c:v>4690.2691892232378</c:v>
                </c:pt>
                <c:pt idx="203">
                  <c:v>4667.0466810123489</c:v>
                </c:pt>
                <c:pt idx="204">
                  <c:v>4687.647539381448</c:v>
                </c:pt>
                <c:pt idx="205">
                  <c:v>4686.1203337212055</c:v>
                </c:pt>
                <c:pt idx="206">
                  <c:v>4706.7211920903046</c:v>
                </c:pt>
                <c:pt idx="207">
                  <c:v>4727.3220504594037</c:v>
                </c:pt>
                <c:pt idx="208">
                  <c:v>4672.0905647503359</c:v>
                </c:pt>
                <c:pt idx="209">
                  <c:v>4220.5259549386155</c:v>
                </c:pt>
                <c:pt idx="210">
                  <c:v>4241.1268133077147</c:v>
                </c:pt>
                <c:pt idx="211">
                  <c:v>4147.7880023461203</c:v>
                </c:pt>
                <c:pt idx="212">
                  <c:v>3927.5174212817678</c:v>
                </c:pt>
                <c:pt idx="213">
                  <c:v>3945.3594818521501</c:v>
                </c:pt>
                <c:pt idx="214">
                  <c:v>3961.4328716756049</c:v>
                </c:pt>
                <c:pt idx="215">
                  <c:v>3940.8979025016997</c:v>
                </c:pt>
                <c:pt idx="216">
                  <c:v>3958.3263181563207</c:v>
                </c:pt>
                <c:pt idx="217">
                  <c:v>3978.9271765254193</c:v>
                </c:pt>
                <c:pt idx="218">
                  <c:v>3806.7509166865743</c:v>
                </c:pt>
                <c:pt idx="219">
                  <c:v>3827.351775055673</c:v>
                </c:pt>
                <c:pt idx="220">
                  <c:v>3673.0468578035552</c:v>
                </c:pt>
                <c:pt idx="221">
                  <c:v>3626.0291926121849</c:v>
                </c:pt>
                <c:pt idx="222">
                  <c:v>3522.5798353381042</c:v>
                </c:pt>
                <c:pt idx="223">
                  <c:v>3485.6335476644481</c:v>
                </c:pt>
                <c:pt idx="224">
                  <c:v>3392.3529906565909</c:v>
                </c:pt>
                <c:pt idx="225">
                  <c:v>3343.8360977458537</c:v>
                </c:pt>
                <c:pt idx="226">
                  <c:v>3276.4096133116923</c:v>
                </c:pt>
                <c:pt idx="227">
                  <c:v>3123.5073920268878</c:v>
                </c:pt>
                <c:pt idx="228">
                  <c:v>3087.3495925997941</c:v>
                </c:pt>
                <c:pt idx="229">
                  <c:v>2923.8155091618587</c:v>
                </c:pt>
                <c:pt idx="230">
                  <c:v>2889.5022665583874</c:v>
                </c:pt>
                <c:pt idx="231">
                  <c:v>2852.3880017491379</c:v>
                </c:pt>
                <c:pt idx="232">
                  <c:v>2767.5146203091144</c:v>
                </c:pt>
                <c:pt idx="233">
                  <c:v>2513.6852995988679</c:v>
                </c:pt>
                <c:pt idx="234">
                  <c:v>2534.2861579679666</c:v>
                </c:pt>
                <c:pt idx="235">
                  <c:v>2545.487020448883</c:v>
                </c:pt>
                <c:pt idx="236">
                  <c:v>2486.9011424282585</c:v>
                </c:pt>
                <c:pt idx="237">
                  <c:v>2499.9008688129816</c:v>
                </c:pt>
                <c:pt idx="238">
                  <c:v>2403.7020807741587</c:v>
                </c:pt>
                <c:pt idx="239">
                  <c:v>2385.7306555444425</c:v>
                </c:pt>
                <c:pt idx="240">
                  <c:v>2289.1192550723267</c:v>
                </c:pt>
                <c:pt idx="241">
                  <c:v>2290.5315337003572</c:v>
                </c:pt>
                <c:pt idx="242">
                  <c:v>2183.6422089731332</c:v>
                </c:pt>
                <c:pt idx="243">
                  <c:v>1948.0089659941684</c:v>
                </c:pt>
                <c:pt idx="244">
                  <c:v>1698.7794421834178</c:v>
                </c:pt>
                <c:pt idx="245">
                  <c:v>1685.0199209237778</c:v>
                </c:pt>
                <c:pt idx="246">
                  <c:v>1640.8050987836807</c:v>
                </c:pt>
                <c:pt idx="247">
                  <c:v>1320.3484119622851</c:v>
                </c:pt>
                <c:pt idx="248">
                  <c:v>1340.9492703313838</c:v>
                </c:pt>
                <c:pt idx="249">
                  <c:v>1285.4295936958256</c:v>
                </c:pt>
                <c:pt idx="250">
                  <c:v>1235.2151304165279</c:v>
                </c:pt>
                <c:pt idx="251">
                  <c:v>1136.0701707617852</c:v>
                </c:pt>
                <c:pt idx="252">
                  <c:v>614.30503282110294</c:v>
                </c:pt>
                <c:pt idx="253">
                  <c:v>495.91059367779189</c:v>
                </c:pt>
                <c:pt idx="254">
                  <c:v>348.26416889112375</c:v>
                </c:pt>
                <c:pt idx="255">
                  <c:v>211.82276488495529</c:v>
                </c:pt>
                <c:pt idx="256">
                  <c:v>232.42362325405401</c:v>
                </c:pt>
                <c:pt idx="257">
                  <c:v>170.4398816819193</c:v>
                </c:pt>
                <c:pt idx="258">
                  <c:v>191.04074005101802</c:v>
                </c:pt>
                <c:pt idx="259">
                  <c:v>-41.201716738197433</c:v>
                </c:pt>
                <c:pt idx="260">
                  <c:v>-20.600858369098717</c:v>
                </c:pt>
              </c:numCache>
            </c:numRef>
          </c:yVal>
          <c:smooth val="1"/>
        </c:ser>
        <c:ser>
          <c:idx val="3"/>
          <c:order val="3"/>
          <c:tx>
            <c:v>UK</c:v>
          </c:tx>
          <c:marker>
            <c:symbol val="dot"/>
            <c:size val="3"/>
          </c:marker>
          <c:xVal>
            <c:numRef>
              <c:f>Sheet1!$AE$20:$AE$280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Sheet1!$AI$20:$AI$280</c:f>
              <c:numCache>
                <c:formatCode>0.00</c:formatCode>
                <c:ptCount val="261"/>
                <c:pt idx="0">
                  <c:v>16274.403014616815</c:v>
                </c:pt>
                <c:pt idx="1">
                  <c:v>16295.862242084626</c:v>
                </c:pt>
                <c:pt idx="2">
                  <c:v>16317.321469552437</c:v>
                </c:pt>
                <c:pt idx="3">
                  <c:v>16286.116515122265</c:v>
                </c:pt>
                <c:pt idx="4">
                  <c:v>16276.193183504858</c:v>
                </c:pt>
                <c:pt idx="5">
                  <c:v>16204.312880115573</c:v>
                </c:pt>
                <c:pt idx="6">
                  <c:v>16225.772107583383</c:v>
                </c:pt>
                <c:pt idx="7">
                  <c:v>16247.231335051194</c:v>
                </c:pt>
                <c:pt idx="8">
                  <c:v>16199.264376631058</c:v>
                </c:pt>
                <c:pt idx="9">
                  <c:v>16154.74735992251</c:v>
                </c:pt>
                <c:pt idx="10">
                  <c:v>16111.242537313174</c:v>
                </c:pt>
                <c:pt idx="11">
                  <c:v>16102.882834059339</c:v>
                </c:pt>
                <c:pt idx="12">
                  <c:v>16112.644548621878</c:v>
                </c:pt>
                <c:pt idx="13">
                  <c:v>16134.103776089689</c:v>
                </c:pt>
                <c:pt idx="14">
                  <c:v>16155.5630035575</c:v>
                </c:pt>
                <c:pt idx="15">
                  <c:v>16177.02223102531</c:v>
                </c:pt>
                <c:pt idx="16">
                  <c:v>16063.024974340187</c:v>
                </c:pt>
                <c:pt idx="17">
                  <c:v>16084.484201807998</c:v>
                </c:pt>
                <c:pt idx="18">
                  <c:v>16105.943429275809</c:v>
                </c:pt>
                <c:pt idx="19">
                  <c:v>16127.402656743619</c:v>
                </c:pt>
                <c:pt idx="20">
                  <c:v>16045.487787115004</c:v>
                </c:pt>
                <c:pt idx="21">
                  <c:v>16066.947014582815</c:v>
                </c:pt>
                <c:pt idx="22">
                  <c:v>16082.873257530204</c:v>
                </c:pt>
                <c:pt idx="23">
                  <c:v>16067.047292272335</c:v>
                </c:pt>
                <c:pt idx="24">
                  <c:v>16088.506519740145</c:v>
                </c:pt>
                <c:pt idx="25">
                  <c:v>16085.760956169086</c:v>
                </c:pt>
                <c:pt idx="26">
                  <c:v>16104.32467128548</c:v>
                </c:pt>
                <c:pt idx="27">
                  <c:v>16055.264497362259</c:v>
                </c:pt>
                <c:pt idx="28">
                  <c:v>16076.72372483007</c:v>
                </c:pt>
                <c:pt idx="29">
                  <c:v>16098.182952297881</c:v>
                </c:pt>
                <c:pt idx="30">
                  <c:v>16119.642179765691</c:v>
                </c:pt>
                <c:pt idx="31">
                  <c:v>16141.101407233502</c:v>
                </c:pt>
                <c:pt idx="32">
                  <c:v>16162.560634701313</c:v>
                </c:pt>
                <c:pt idx="33">
                  <c:v>16184.019862169123</c:v>
                </c:pt>
                <c:pt idx="34">
                  <c:v>15838.128471336819</c:v>
                </c:pt>
                <c:pt idx="35">
                  <c:v>15859.587698804629</c:v>
                </c:pt>
                <c:pt idx="36">
                  <c:v>15881.04692627244</c:v>
                </c:pt>
                <c:pt idx="37">
                  <c:v>15895.037020121001</c:v>
                </c:pt>
                <c:pt idx="38">
                  <c:v>15916.496247588811</c:v>
                </c:pt>
                <c:pt idx="39">
                  <c:v>15789.91822433149</c:v>
                </c:pt>
                <c:pt idx="40">
                  <c:v>15811.377451799301</c:v>
                </c:pt>
                <c:pt idx="41">
                  <c:v>15733.496256683007</c:v>
                </c:pt>
                <c:pt idx="42">
                  <c:v>15667.130238775826</c:v>
                </c:pt>
                <c:pt idx="43">
                  <c:v>15688.589466243637</c:v>
                </c:pt>
                <c:pt idx="44">
                  <c:v>15476.59484227445</c:v>
                </c:pt>
                <c:pt idx="45">
                  <c:v>15361.331569227086</c:v>
                </c:pt>
                <c:pt idx="46">
                  <c:v>15382.790796694897</c:v>
                </c:pt>
                <c:pt idx="47">
                  <c:v>15404.250024162708</c:v>
                </c:pt>
                <c:pt idx="48">
                  <c:v>15425.709251630518</c:v>
                </c:pt>
                <c:pt idx="49">
                  <c:v>15447.168479098329</c:v>
                </c:pt>
                <c:pt idx="50">
                  <c:v>15468.62770656614</c:v>
                </c:pt>
                <c:pt idx="51">
                  <c:v>15480.216540392577</c:v>
                </c:pt>
                <c:pt idx="52">
                  <c:v>15322.898860302586</c:v>
                </c:pt>
                <c:pt idx="53">
                  <c:v>15234.057182736322</c:v>
                </c:pt>
                <c:pt idx="54">
                  <c:v>15255.516410204133</c:v>
                </c:pt>
                <c:pt idx="55">
                  <c:v>15240.923502743788</c:v>
                </c:pt>
                <c:pt idx="56">
                  <c:v>15262.382730211599</c:v>
                </c:pt>
                <c:pt idx="57">
                  <c:v>15070.886190326162</c:v>
                </c:pt>
                <c:pt idx="58">
                  <c:v>15048.242952844894</c:v>
                </c:pt>
                <c:pt idx="59">
                  <c:v>14868.513044719859</c:v>
                </c:pt>
                <c:pt idx="60">
                  <c:v>14889.97227218767</c:v>
                </c:pt>
                <c:pt idx="61">
                  <c:v>14793.414083172285</c:v>
                </c:pt>
                <c:pt idx="62">
                  <c:v>14544.748068330571</c:v>
                </c:pt>
                <c:pt idx="63">
                  <c:v>14466.979751845671</c:v>
                </c:pt>
                <c:pt idx="64">
                  <c:v>14472.698864529471</c:v>
                </c:pt>
                <c:pt idx="65">
                  <c:v>14372.894386514836</c:v>
                </c:pt>
                <c:pt idx="66">
                  <c:v>14394.353613982646</c:v>
                </c:pt>
                <c:pt idx="67">
                  <c:v>14415.812841450457</c:v>
                </c:pt>
                <c:pt idx="68">
                  <c:v>14335.317170150447</c:v>
                </c:pt>
                <c:pt idx="69">
                  <c:v>14151.844717294227</c:v>
                </c:pt>
                <c:pt idx="70">
                  <c:v>14173.303944762038</c:v>
                </c:pt>
                <c:pt idx="71">
                  <c:v>14125.234655651999</c:v>
                </c:pt>
                <c:pt idx="72">
                  <c:v>14146.693883119809</c:v>
                </c:pt>
                <c:pt idx="73">
                  <c:v>14164.025982664478</c:v>
                </c:pt>
                <c:pt idx="74">
                  <c:v>14077.905202697597</c:v>
                </c:pt>
                <c:pt idx="75">
                  <c:v>14045.563065948636</c:v>
                </c:pt>
                <c:pt idx="76">
                  <c:v>14067.022293416447</c:v>
                </c:pt>
                <c:pt idx="77">
                  <c:v>14077.141055551358</c:v>
                </c:pt>
                <c:pt idx="78">
                  <c:v>14098.600283019168</c:v>
                </c:pt>
                <c:pt idx="79">
                  <c:v>14120.059510486979</c:v>
                </c:pt>
                <c:pt idx="80">
                  <c:v>14122.782211778489</c:v>
                </c:pt>
                <c:pt idx="81">
                  <c:v>14086.68472337803</c:v>
                </c:pt>
                <c:pt idx="82">
                  <c:v>14012.400461071233</c:v>
                </c:pt>
                <c:pt idx="83">
                  <c:v>14033.859688539043</c:v>
                </c:pt>
                <c:pt idx="84">
                  <c:v>14048.387492253709</c:v>
                </c:pt>
                <c:pt idx="85">
                  <c:v>13936.95858513338</c:v>
                </c:pt>
                <c:pt idx="86">
                  <c:v>13958.41781260119</c:v>
                </c:pt>
                <c:pt idx="87">
                  <c:v>13581.82487530748</c:v>
                </c:pt>
                <c:pt idx="88">
                  <c:v>13577.380288062406</c:v>
                </c:pt>
                <c:pt idx="89">
                  <c:v>13593.323171938491</c:v>
                </c:pt>
                <c:pt idx="90">
                  <c:v>13362.358856192208</c:v>
                </c:pt>
                <c:pt idx="91">
                  <c:v>13068.914454640988</c:v>
                </c:pt>
                <c:pt idx="92">
                  <c:v>13016.958273802684</c:v>
                </c:pt>
                <c:pt idx="93">
                  <c:v>13038.417501270495</c:v>
                </c:pt>
                <c:pt idx="94">
                  <c:v>13059.876728738305</c:v>
                </c:pt>
                <c:pt idx="95">
                  <c:v>13081.335956206116</c:v>
                </c:pt>
                <c:pt idx="96">
                  <c:v>12975.265393560217</c:v>
                </c:pt>
                <c:pt idx="97">
                  <c:v>12949.895544335248</c:v>
                </c:pt>
                <c:pt idx="98">
                  <c:v>12857.53823686688</c:v>
                </c:pt>
                <c:pt idx="99">
                  <c:v>12853.274156706579</c:v>
                </c:pt>
                <c:pt idx="100">
                  <c:v>12874.733384174389</c:v>
                </c:pt>
                <c:pt idx="101">
                  <c:v>12854.592522287596</c:v>
                </c:pt>
                <c:pt idx="102">
                  <c:v>12876.051749755406</c:v>
                </c:pt>
                <c:pt idx="103">
                  <c:v>12624.976066958166</c:v>
                </c:pt>
                <c:pt idx="104">
                  <c:v>12230.245232049805</c:v>
                </c:pt>
                <c:pt idx="105">
                  <c:v>12251.704459517616</c:v>
                </c:pt>
                <c:pt idx="106">
                  <c:v>12273.163686985426</c:v>
                </c:pt>
                <c:pt idx="107">
                  <c:v>12251.928491335168</c:v>
                </c:pt>
                <c:pt idx="108">
                  <c:v>12273.387718802978</c:v>
                </c:pt>
                <c:pt idx="109">
                  <c:v>12142.257539020171</c:v>
                </c:pt>
                <c:pt idx="110">
                  <c:v>12056.545344006856</c:v>
                </c:pt>
                <c:pt idx="111">
                  <c:v>12078.004571474667</c:v>
                </c:pt>
                <c:pt idx="112">
                  <c:v>12099.463798942477</c:v>
                </c:pt>
                <c:pt idx="113">
                  <c:v>12111.314045504332</c:v>
                </c:pt>
                <c:pt idx="114">
                  <c:v>12094.194448250511</c:v>
                </c:pt>
                <c:pt idx="115">
                  <c:v>12115.653675718322</c:v>
                </c:pt>
                <c:pt idx="116">
                  <c:v>12137.112903186133</c:v>
                </c:pt>
                <c:pt idx="117">
                  <c:v>12158.572130653944</c:v>
                </c:pt>
                <c:pt idx="118">
                  <c:v>12049.1344172192</c:v>
                </c:pt>
                <c:pt idx="119">
                  <c:v>12070.593644687011</c:v>
                </c:pt>
                <c:pt idx="120">
                  <c:v>12083.019901543323</c:v>
                </c:pt>
                <c:pt idx="121">
                  <c:v>11909.306367439725</c:v>
                </c:pt>
                <c:pt idx="122">
                  <c:v>11930.765594907536</c:v>
                </c:pt>
                <c:pt idx="123">
                  <c:v>11911.86824623326</c:v>
                </c:pt>
                <c:pt idx="124">
                  <c:v>11933.327473701071</c:v>
                </c:pt>
                <c:pt idx="125">
                  <c:v>11954.786701168881</c:v>
                </c:pt>
                <c:pt idx="126">
                  <c:v>11976.245928636692</c:v>
                </c:pt>
                <c:pt idx="127">
                  <c:v>11997.705156104503</c:v>
                </c:pt>
                <c:pt idx="128">
                  <c:v>12019.164383572313</c:v>
                </c:pt>
                <c:pt idx="129">
                  <c:v>12040.623611040124</c:v>
                </c:pt>
                <c:pt idx="130">
                  <c:v>12020.551221634782</c:v>
                </c:pt>
                <c:pt idx="131">
                  <c:v>11964.183767162702</c:v>
                </c:pt>
                <c:pt idx="132">
                  <c:v>11985.642994630512</c:v>
                </c:pt>
                <c:pt idx="133">
                  <c:v>11930.921754788424</c:v>
                </c:pt>
                <c:pt idx="134">
                  <c:v>11952.380982256234</c:v>
                </c:pt>
                <c:pt idx="135">
                  <c:v>11973.840209724045</c:v>
                </c:pt>
                <c:pt idx="136">
                  <c:v>11995.299437191856</c:v>
                </c:pt>
                <c:pt idx="137">
                  <c:v>12016.758664659666</c:v>
                </c:pt>
                <c:pt idx="138">
                  <c:v>12038.217892127477</c:v>
                </c:pt>
                <c:pt idx="139">
                  <c:v>12059.677119595288</c:v>
                </c:pt>
                <c:pt idx="140">
                  <c:v>12050.214425636887</c:v>
                </c:pt>
                <c:pt idx="141">
                  <c:v>11958.802839999677</c:v>
                </c:pt>
                <c:pt idx="142">
                  <c:v>11980.262067467487</c:v>
                </c:pt>
                <c:pt idx="143">
                  <c:v>12001.721294935298</c:v>
                </c:pt>
                <c:pt idx="144">
                  <c:v>12021.67935042412</c:v>
                </c:pt>
                <c:pt idx="145">
                  <c:v>12043.13857789193</c:v>
                </c:pt>
                <c:pt idx="146">
                  <c:v>12064.597805359741</c:v>
                </c:pt>
                <c:pt idx="147">
                  <c:v>12086.057032827552</c:v>
                </c:pt>
                <c:pt idx="148">
                  <c:v>12102.525278640485</c:v>
                </c:pt>
                <c:pt idx="149">
                  <c:v>12123.984506108296</c:v>
                </c:pt>
                <c:pt idx="150">
                  <c:v>12145.443733576107</c:v>
                </c:pt>
                <c:pt idx="151">
                  <c:v>11734.000484711618</c:v>
                </c:pt>
                <c:pt idx="152">
                  <c:v>11755.459712179429</c:v>
                </c:pt>
                <c:pt idx="153">
                  <c:v>11553.133748886203</c:v>
                </c:pt>
                <c:pt idx="154">
                  <c:v>11574.592976354013</c:v>
                </c:pt>
                <c:pt idx="155">
                  <c:v>11070.297288414116</c:v>
                </c:pt>
                <c:pt idx="156">
                  <c:v>11073.585596935129</c:v>
                </c:pt>
                <c:pt idx="157">
                  <c:v>10632.420647242345</c:v>
                </c:pt>
                <c:pt idx="158">
                  <c:v>10439.01914667364</c:v>
                </c:pt>
                <c:pt idx="159">
                  <c:v>8923.4993748594552</c:v>
                </c:pt>
                <c:pt idx="160">
                  <c:v>8290.4536326153157</c:v>
                </c:pt>
                <c:pt idx="161">
                  <c:v>8297.2082003602591</c:v>
                </c:pt>
                <c:pt idx="162">
                  <c:v>8318.6674278280698</c:v>
                </c:pt>
                <c:pt idx="163">
                  <c:v>8059.5084146210756</c:v>
                </c:pt>
                <c:pt idx="164">
                  <c:v>8033.7503122494309</c:v>
                </c:pt>
                <c:pt idx="165">
                  <c:v>7947.4479816553412</c:v>
                </c:pt>
                <c:pt idx="166">
                  <c:v>7874.2311070949327</c:v>
                </c:pt>
                <c:pt idx="167">
                  <c:v>7895.6903345627434</c:v>
                </c:pt>
                <c:pt idx="168">
                  <c:v>7746.497512452107</c:v>
                </c:pt>
                <c:pt idx="169">
                  <c:v>7530.4297405650977</c:v>
                </c:pt>
                <c:pt idx="170">
                  <c:v>7551.8889680329085</c:v>
                </c:pt>
                <c:pt idx="171">
                  <c:v>7573.3481955007201</c:v>
                </c:pt>
                <c:pt idx="172">
                  <c:v>7544.4798513533242</c:v>
                </c:pt>
                <c:pt idx="173">
                  <c:v>7527.7397391471404</c:v>
                </c:pt>
                <c:pt idx="174">
                  <c:v>7485.119877497672</c:v>
                </c:pt>
                <c:pt idx="175">
                  <c:v>7357.3692972137924</c:v>
                </c:pt>
                <c:pt idx="176">
                  <c:v>7237.1052328799396</c:v>
                </c:pt>
                <c:pt idx="177">
                  <c:v>7258.5644603477504</c:v>
                </c:pt>
                <c:pt idx="178">
                  <c:v>7280.0236878155611</c:v>
                </c:pt>
                <c:pt idx="179">
                  <c:v>7301.4829152833718</c:v>
                </c:pt>
                <c:pt idx="180">
                  <c:v>7322.9421427511825</c:v>
                </c:pt>
                <c:pt idx="181">
                  <c:v>7321.0682014299928</c:v>
                </c:pt>
                <c:pt idx="182">
                  <c:v>7313.5752305736005</c:v>
                </c:pt>
                <c:pt idx="183">
                  <c:v>7335.0344580414112</c:v>
                </c:pt>
                <c:pt idx="184">
                  <c:v>7164.5166567699398</c:v>
                </c:pt>
                <c:pt idx="185">
                  <c:v>7079.6791257841587</c:v>
                </c:pt>
                <c:pt idx="186">
                  <c:v>7039.511512764394</c:v>
                </c:pt>
                <c:pt idx="187">
                  <c:v>7035.87138546407</c:v>
                </c:pt>
                <c:pt idx="188">
                  <c:v>6700.2455528425289</c:v>
                </c:pt>
                <c:pt idx="189">
                  <c:v>6592.6705286326169</c:v>
                </c:pt>
                <c:pt idx="190">
                  <c:v>6523.9401537867034</c:v>
                </c:pt>
                <c:pt idx="191">
                  <c:v>6545.3993812545141</c:v>
                </c:pt>
                <c:pt idx="192">
                  <c:v>6566.8586087223248</c:v>
                </c:pt>
                <c:pt idx="193">
                  <c:v>6398.3274421687556</c:v>
                </c:pt>
                <c:pt idx="194">
                  <c:v>6418.4325708145079</c:v>
                </c:pt>
                <c:pt idx="195">
                  <c:v>6314.6407324031989</c:v>
                </c:pt>
                <c:pt idx="196">
                  <c:v>6336.0999598710096</c:v>
                </c:pt>
                <c:pt idx="197">
                  <c:v>6165.1167596963514</c:v>
                </c:pt>
                <c:pt idx="198">
                  <c:v>6016.6963853910256</c:v>
                </c:pt>
                <c:pt idx="199">
                  <c:v>6003.7820935729214</c:v>
                </c:pt>
                <c:pt idx="200">
                  <c:v>6025.2413210407331</c:v>
                </c:pt>
                <c:pt idx="201">
                  <c:v>5999.1169660095447</c:v>
                </c:pt>
                <c:pt idx="202">
                  <c:v>5917.8926486869041</c:v>
                </c:pt>
                <c:pt idx="203">
                  <c:v>5689.6124863249406</c:v>
                </c:pt>
                <c:pt idx="204">
                  <c:v>5711.0717137927513</c:v>
                </c:pt>
                <c:pt idx="205">
                  <c:v>5732.530941260562</c:v>
                </c:pt>
                <c:pt idx="206">
                  <c:v>5753.9901687283727</c:v>
                </c:pt>
                <c:pt idx="207">
                  <c:v>5697.9737129053465</c:v>
                </c:pt>
                <c:pt idx="208">
                  <c:v>5719.4329403731572</c:v>
                </c:pt>
                <c:pt idx="209">
                  <c:v>5643.6990136801805</c:v>
                </c:pt>
                <c:pt idx="210">
                  <c:v>5548.4346052798264</c:v>
                </c:pt>
                <c:pt idx="211">
                  <c:v>5407.4795555404835</c:v>
                </c:pt>
                <c:pt idx="212">
                  <c:v>5428.9387830082942</c:v>
                </c:pt>
                <c:pt idx="213">
                  <c:v>5408.0244935004685</c:v>
                </c:pt>
                <c:pt idx="214">
                  <c:v>5248.2844735977869</c:v>
                </c:pt>
                <c:pt idx="215">
                  <c:v>5269.7437010655985</c:v>
                </c:pt>
                <c:pt idx="216">
                  <c:v>5265.794415716935</c:v>
                </c:pt>
                <c:pt idx="217">
                  <c:v>5287.2536431847457</c:v>
                </c:pt>
                <c:pt idx="218">
                  <c:v>5287.5628414107177</c:v>
                </c:pt>
                <c:pt idx="219">
                  <c:v>5309.0220688785294</c:v>
                </c:pt>
                <c:pt idx="220">
                  <c:v>4985.077067609951</c:v>
                </c:pt>
                <c:pt idx="221">
                  <c:v>5006.5362950777617</c:v>
                </c:pt>
                <c:pt idx="222">
                  <c:v>4885.0866827424206</c:v>
                </c:pt>
                <c:pt idx="223">
                  <c:v>4897.9290299782433</c:v>
                </c:pt>
                <c:pt idx="224">
                  <c:v>4918.7967043281114</c:v>
                </c:pt>
                <c:pt idx="225">
                  <c:v>4071.1495436615032</c:v>
                </c:pt>
                <c:pt idx="226">
                  <c:v>4072.7706146006135</c:v>
                </c:pt>
                <c:pt idx="227">
                  <c:v>3964.6641122703272</c:v>
                </c:pt>
                <c:pt idx="228">
                  <c:v>3871.6447447491391</c:v>
                </c:pt>
                <c:pt idx="229">
                  <c:v>3893.1039722169503</c:v>
                </c:pt>
                <c:pt idx="230">
                  <c:v>3914.5631996847615</c:v>
                </c:pt>
                <c:pt idx="231">
                  <c:v>3855.5486716616083</c:v>
                </c:pt>
                <c:pt idx="232">
                  <c:v>3877.0078991294195</c:v>
                </c:pt>
                <c:pt idx="233">
                  <c:v>3898.4671265972306</c:v>
                </c:pt>
                <c:pt idx="234">
                  <c:v>3919.9263540650418</c:v>
                </c:pt>
                <c:pt idx="235">
                  <c:v>3929.5396435795656</c:v>
                </c:pt>
                <c:pt idx="236">
                  <c:v>3761.9685288203877</c:v>
                </c:pt>
                <c:pt idx="237">
                  <c:v>3783.4277562881989</c:v>
                </c:pt>
                <c:pt idx="238">
                  <c:v>3669.6492469100135</c:v>
                </c:pt>
                <c:pt idx="239">
                  <c:v>3503.9077869458092</c:v>
                </c:pt>
                <c:pt idx="240">
                  <c:v>3495.3939796270834</c:v>
                </c:pt>
                <c:pt idx="241">
                  <c:v>3230.6229258042467</c:v>
                </c:pt>
                <c:pt idx="242">
                  <c:v>2441.2239497396099</c:v>
                </c:pt>
                <c:pt idx="243">
                  <c:v>2462.6831772074211</c:v>
                </c:pt>
                <c:pt idx="244">
                  <c:v>2336.4065539350895</c:v>
                </c:pt>
                <c:pt idx="245">
                  <c:v>2345.6734129552046</c:v>
                </c:pt>
                <c:pt idx="246">
                  <c:v>2367.1326404230158</c:v>
                </c:pt>
                <c:pt idx="247">
                  <c:v>2260.2343977913065</c:v>
                </c:pt>
                <c:pt idx="248">
                  <c:v>1905.6473376777326</c:v>
                </c:pt>
                <c:pt idx="249">
                  <c:v>1927.1065651455438</c:v>
                </c:pt>
                <c:pt idx="250">
                  <c:v>1759.2476938701632</c:v>
                </c:pt>
                <c:pt idx="251">
                  <c:v>1565.2379279988654</c:v>
                </c:pt>
                <c:pt idx="252">
                  <c:v>1119.5712094973931</c:v>
                </c:pt>
                <c:pt idx="253">
                  <c:v>1141.0304369652042</c:v>
                </c:pt>
                <c:pt idx="254">
                  <c:v>1149.7644852889102</c:v>
                </c:pt>
                <c:pt idx="255">
                  <c:v>1031.7895163007997</c:v>
                </c:pt>
                <c:pt idx="256">
                  <c:v>1053.2487437686109</c:v>
                </c:pt>
                <c:pt idx="257">
                  <c:v>623.97490148039788</c:v>
                </c:pt>
                <c:pt idx="258">
                  <c:v>410.61069858317342</c:v>
                </c:pt>
                <c:pt idx="259">
                  <c:v>333.93401546550479</c:v>
                </c:pt>
                <c:pt idx="260">
                  <c:v>-21.459227467811161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9312"/>
        <c:axId val="114244608"/>
      </c:scatterChart>
      <c:valAx>
        <c:axId val="111869312"/>
        <c:scaling>
          <c:orientation val="minMax"/>
          <c:max val="42780"/>
          <c:min val="42395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660000"/>
          <a:lstStyle/>
          <a:p>
            <a:pPr>
              <a:defRPr/>
            </a:pPr>
            <a:endParaRPr lang="en-US"/>
          </a:p>
        </c:txPr>
        <c:crossAx val="114244608"/>
        <c:crosses val="autoZero"/>
        <c:crossBetween val="midCat"/>
      </c:valAx>
      <c:valAx>
        <c:axId val="114244608"/>
        <c:scaling>
          <c:orientation val="minMax"/>
          <c:max val="40000"/>
          <c:min val="-5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869312"/>
        <c:crosses val="autoZero"/>
        <c:crossBetween val="midCat"/>
        <c:majorUnit val="5000"/>
        <c:minorUnit val="1000"/>
      </c:valAx>
    </c:plotArea>
    <c:legend>
      <c:legendPos val="r"/>
      <c:layout>
        <c:manualLayout>
          <c:xMode val="edge"/>
          <c:yMode val="edge"/>
          <c:x val="0.12392480965988913"/>
          <c:y val="9.5547862895270216E-2"/>
          <c:w val="0.1484859823331483"/>
          <c:h val="0.228797732857424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18</xdr:row>
      <xdr:rowOff>9525</xdr:rowOff>
    </xdr:from>
    <xdr:to>
      <xdr:col>47</xdr:col>
      <xdr:colOff>571500</xdr:colOff>
      <xdr:row>40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542925</xdr:colOff>
      <xdr:row>25</xdr:row>
      <xdr:rowOff>104776</xdr:rowOff>
    </xdr:from>
    <xdr:to>
      <xdr:col>41</xdr:col>
      <xdr:colOff>304800</xdr:colOff>
      <xdr:row>36</xdr:row>
      <xdr:rowOff>114300</xdr:rowOff>
    </xdr:to>
    <xdr:sp macro="" textlink="">
      <xdr:nvSpPr>
        <xdr:cNvPr id="11" name="Rounded Rectangle 10"/>
        <xdr:cNvSpPr/>
      </xdr:nvSpPr>
      <xdr:spPr>
        <a:xfrm>
          <a:off x="27165300" y="4105276"/>
          <a:ext cx="371475" cy="2105024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0.71671</cdr:x>
      <cdr:y>0.13667</cdr:y>
    </cdr:from>
    <cdr:to>
      <cdr:x>0.75979</cdr:x>
      <cdr:y>0.66059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5229225" y="571501"/>
          <a:ext cx="314326" cy="2190750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E" sz="1100"/>
        </a:p>
      </cdr:txBody>
    </cdr:sp>
  </cdr:relSizeAnchor>
  <cdr:relSizeAnchor xmlns:cdr="http://schemas.openxmlformats.org/drawingml/2006/chartDrawing">
    <cdr:from>
      <cdr:x>0.41123</cdr:x>
      <cdr:y>0.15718</cdr:y>
    </cdr:from>
    <cdr:to>
      <cdr:x>0.52219</cdr:x>
      <cdr:y>0.26724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3000374" y="657226"/>
          <a:ext cx="809625" cy="460248"/>
        </a:xfrm>
        <a:prstGeom xmlns:a="http://schemas.openxmlformats.org/drawingml/2006/main" prst="wedgeRoundRectCallou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Brexit</a:t>
          </a:r>
        </a:p>
      </cdr:txBody>
    </cdr:sp>
  </cdr:relSizeAnchor>
  <cdr:relSizeAnchor xmlns:cdr="http://schemas.openxmlformats.org/drawingml/2006/chartDrawing">
    <cdr:from>
      <cdr:x>0.71715</cdr:x>
      <cdr:y>0.70008</cdr:y>
    </cdr:from>
    <cdr:to>
      <cdr:x>0.82811</cdr:x>
      <cdr:y>0.81014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5232400" y="2927350"/>
          <a:ext cx="809625" cy="460248"/>
        </a:xfrm>
        <a:prstGeom xmlns:a="http://schemas.openxmlformats.org/drawingml/2006/main" prst="wedgeRoundRectCallout">
          <a:avLst>
            <a:gd name="adj1" fmla="val -20833"/>
            <a:gd name="adj2" fmla="val -72020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Trump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76"/>
  <sheetViews>
    <sheetView showGridLines="0" tabSelected="1" workbookViewId="0">
      <selection activeCell="P13" sqref="P13"/>
    </sheetView>
  </sheetViews>
  <sheetFormatPr defaultRowHeight="15" x14ac:dyDescent="0.25"/>
  <cols>
    <col min="1" max="1" width="3" customWidth="1"/>
    <col min="2" max="3" width="2.5703125" customWidth="1"/>
    <col min="4" max="4" width="14.5703125" bestFit="1" customWidth="1"/>
    <col min="5" max="5" width="8.85546875" bestFit="1" customWidth="1"/>
    <col min="6" max="6" width="8" bestFit="1" customWidth="1"/>
    <col min="7" max="7" width="15.140625" bestFit="1" customWidth="1"/>
    <col min="8" max="8" width="13.85546875" bestFit="1" customWidth="1"/>
    <col min="9" max="9" width="10.28515625" bestFit="1" customWidth="1"/>
    <col min="10" max="10" width="15.140625" bestFit="1" customWidth="1"/>
    <col min="11" max="11" width="11.28515625" style="1" customWidth="1"/>
    <col min="12" max="13" width="2.5703125" customWidth="1"/>
    <col min="14" max="14" width="2.7109375" customWidth="1"/>
    <col min="15" max="17" width="10.7109375" customWidth="1"/>
    <col min="18" max="18" width="3" customWidth="1"/>
    <col min="19" max="21" width="10.7109375" customWidth="1"/>
    <col min="22" max="22" width="3" customWidth="1"/>
    <col min="23" max="24" width="10.7109375" customWidth="1"/>
    <col min="25" max="25" width="10.7109375" style="3" customWidth="1"/>
    <col min="26" max="26" width="2.5703125" customWidth="1"/>
    <col min="27" max="28" width="10.7109375" customWidth="1"/>
    <col min="29" max="29" width="10.7109375" style="3" customWidth="1"/>
    <col min="30" max="30" width="2.5703125" customWidth="1"/>
    <col min="31" max="31" width="11.42578125" customWidth="1"/>
    <col min="32" max="33" width="11.42578125" style="2" customWidth="1"/>
    <col min="34" max="35" width="11.42578125" style="1" customWidth="1"/>
    <col min="36" max="36" width="3.140625" customWidth="1"/>
  </cols>
  <sheetData>
    <row r="1" spans="2:35" s="4" customFormat="1" ht="12" customHeight="1" x14ac:dyDescent="0.2">
      <c r="K1" s="7"/>
      <c r="Y1" s="5"/>
      <c r="AC1" s="5"/>
      <c r="AF1" s="6"/>
      <c r="AG1" s="6"/>
      <c r="AH1" s="7"/>
      <c r="AI1" s="7"/>
    </row>
    <row r="2" spans="2:35" s="4" customFormat="1" ht="12" customHeight="1" x14ac:dyDescent="0.2">
      <c r="B2" s="25"/>
      <c r="C2" s="26"/>
      <c r="D2" s="26"/>
      <c r="E2" s="26"/>
      <c r="F2" s="26"/>
      <c r="G2" s="26"/>
      <c r="H2" s="26"/>
      <c r="I2" s="26"/>
      <c r="J2" s="26"/>
      <c r="K2" s="65"/>
      <c r="L2" s="26"/>
      <c r="M2" s="27"/>
      <c r="Y2" s="5"/>
      <c r="AC2" s="5"/>
      <c r="AF2" s="6"/>
      <c r="AG2" s="6"/>
      <c r="AH2" s="7"/>
      <c r="AI2" s="7"/>
    </row>
    <row r="3" spans="2:35" s="4" customFormat="1" ht="12" customHeight="1" x14ac:dyDescent="0.2">
      <c r="B3" s="28"/>
      <c r="C3" s="55"/>
      <c r="D3" s="45"/>
      <c r="E3" s="45"/>
      <c r="F3" s="45"/>
      <c r="G3" s="45"/>
      <c r="H3" s="45"/>
      <c r="I3" s="45"/>
      <c r="J3" s="45"/>
      <c r="K3" s="66"/>
      <c r="L3" s="56"/>
      <c r="M3" s="30"/>
      <c r="Y3" s="5"/>
      <c r="AC3" s="5"/>
      <c r="AF3" s="6"/>
      <c r="AG3" s="6"/>
      <c r="AH3" s="7"/>
      <c r="AI3" s="7"/>
    </row>
    <row r="4" spans="2:35" s="4" customFormat="1" ht="12" customHeight="1" x14ac:dyDescent="0.2">
      <c r="B4" s="28"/>
      <c r="C4" s="57"/>
      <c r="D4" s="67" t="s">
        <v>3</v>
      </c>
      <c r="E4" s="51">
        <f>IF(Market="DAX",SpreadDAX,IF(Market="FTSEMIB",SpreadFTSEMIB,IF(Market="IBEX",SpreadIBEX,SpreadUK)))</f>
        <v>1.5</v>
      </c>
      <c r="F4" s="14"/>
      <c r="G4" s="14"/>
      <c r="H4" s="70" t="s">
        <v>16</v>
      </c>
      <c r="I4" s="14"/>
      <c r="J4" s="75" t="s">
        <v>27</v>
      </c>
      <c r="K4" s="60" t="s">
        <v>28</v>
      </c>
      <c r="L4" s="38"/>
      <c r="M4" s="30"/>
      <c r="Y4" s="5"/>
      <c r="AC4" s="5"/>
      <c r="AF4" s="6"/>
      <c r="AG4" s="6"/>
      <c r="AH4" s="7"/>
      <c r="AI4" s="7"/>
    </row>
    <row r="5" spans="2:35" s="4" customFormat="1" ht="12" customHeight="1" x14ac:dyDescent="0.2">
      <c r="B5" s="28"/>
      <c r="C5" s="57"/>
      <c r="D5" s="68" t="s">
        <v>36</v>
      </c>
      <c r="E5" s="42">
        <f>$E$4*$E$11</f>
        <v>6.4377682403433472</v>
      </c>
      <c r="F5" s="14"/>
      <c r="G5" s="14"/>
      <c r="H5" s="48">
        <f>(MaxLoss+FeeInv+FeeOSLG)/Nominale</f>
        <v>2.2145922746781115E-3</v>
      </c>
      <c r="I5" s="14"/>
      <c r="J5" s="49">
        <f>SUM(J20:J280)</f>
        <v>34914.77069167739</v>
      </c>
      <c r="K5" s="44">
        <f>TotalGain-LastPL</f>
        <v>7.2759576141834259E-11</v>
      </c>
      <c r="L5" s="15"/>
      <c r="M5" s="30"/>
      <c r="Y5" s="5"/>
      <c r="AC5" s="5"/>
      <c r="AF5" s="6"/>
      <c r="AG5" s="6"/>
      <c r="AH5" s="7"/>
      <c r="AI5" s="7"/>
    </row>
    <row r="6" spans="2:35" s="4" customFormat="1" ht="12" customHeight="1" x14ac:dyDescent="0.2">
      <c r="B6" s="28"/>
      <c r="C6" s="57"/>
      <c r="D6" s="68" t="s">
        <v>9</v>
      </c>
      <c r="E6" s="43">
        <v>1</v>
      </c>
      <c r="F6" s="14"/>
      <c r="G6" s="14"/>
      <c r="H6" s="14"/>
      <c r="I6" s="14"/>
      <c r="J6" s="14"/>
      <c r="K6" s="8"/>
      <c r="L6" s="16"/>
      <c r="M6" s="30"/>
      <c r="Y6" s="5"/>
      <c r="AC6" s="5"/>
      <c r="AF6" s="6"/>
      <c r="AG6" s="6"/>
      <c r="AH6" s="7"/>
      <c r="AI6" s="7"/>
    </row>
    <row r="7" spans="2:35" s="4" customFormat="1" ht="12" customHeight="1" x14ac:dyDescent="0.2">
      <c r="B7" s="28"/>
      <c r="C7" s="57"/>
      <c r="D7" s="68" t="s">
        <v>10</v>
      </c>
      <c r="E7" s="42">
        <f>$E$6*$E$11</f>
        <v>4.2918454935622314</v>
      </c>
      <c r="F7" s="14"/>
      <c r="G7" s="52"/>
      <c r="H7" s="62" t="s">
        <v>18</v>
      </c>
      <c r="I7" s="14"/>
      <c r="J7" s="60" t="s">
        <v>30</v>
      </c>
      <c r="K7" s="8"/>
      <c r="L7" s="16"/>
      <c r="M7" s="30"/>
      <c r="Y7" s="5"/>
      <c r="AC7" s="5"/>
      <c r="AF7" s="6"/>
      <c r="AG7" s="6"/>
      <c r="AH7" s="7"/>
      <c r="AI7" s="7"/>
    </row>
    <row r="8" spans="2:35" s="4" customFormat="1" ht="12" customHeight="1" x14ac:dyDescent="0.2">
      <c r="B8" s="28"/>
      <c r="C8" s="57"/>
      <c r="D8" s="68" t="s">
        <v>5</v>
      </c>
      <c r="E8" s="53">
        <f>IF(Market="DAX",MargineDAX,IF(Market="FTSEMIB",MargineFTSEMIB,IF(Market="IBEX",MargineIBEX,MargineUK)))</f>
        <v>2E-3</v>
      </c>
      <c r="F8" s="14"/>
      <c r="G8" s="71" t="s">
        <v>19</v>
      </c>
      <c r="H8" s="37">
        <v>0.01</v>
      </c>
      <c r="I8" s="14"/>
      <c r="J8" s="42">
        <f>MIN(J20:J280)</f>
        <v>-21.459227467811161</v>
      </c>
      <c r="K8" s="8"/>
      <c r="L8" s="16"/>
      <c r="M8" s="30"/>
      <c r="Y8" s="5"/>
      <c r="AC8" s="5"/>
      <c r="AF8" s="6"/>
      <c r="AG8" s="6"/>
      <c r="AH8" s="7"/>
      <c r="AI8" s="7"/>
    </row>
    <row r="9" spans="2:35" s="4" customFormat="1" ht="12" customHeight="1" x14ac:dyDescent="0.2">
      <c r="B9" s="28"/>
      <c r="C9" s="57"/>
      <c r="D9" s="68" t="s">
        <v>4</v>
      </c>
      <c r="E9" s="43">
        <v>11650</v>
      </c>
      <c r="F9" s="14"/>
      <c r="G9" s="71" t="s">
        <v>6</v>
      </c>
      <c r="H9" s="38">
        <v>100</v>
      </c>
      <c r="I9" s="14"/>
      <c r="J9" s="60" t="s">
        <v>31</v>
      </c>
      <c r="K9" s="8"/>
      <c r="L9" s="16"/>
      <c r="M9" s="30"/>
      <c r="Y9" s="5"/>
      <c r="AC9" s="5"/>
      <c r="AF9" s="6"/>
      <c r="AG9" s="6"/>
      <c r="AH9" s="7"/>
      <c r="AI9" s="7"/>
    </row>
    <row r="10" spans="2:35" s="4" customFormat="1" ht="12" customHeight="1" x14ac:dyDescent="0.2">
      <c r="B10" s="28"/>
      <c r="C10" s="57"/>
      <c r="D10" s="68" t="s">
        <v>6</v>
      </c>
      <c r="E10" s="43">
        <v>100</v>
      </c>
      <c r="F10" s="14"/>
      <c r="G10" s="72" t="s">
        <v>20</v>
      </c>
      <c r="H10" s="39">
        <f>(($H$9/$E$8)*$H$8-FeeInv-FeeOSLG)-$H$9</f>
        <v>389.27038626609442</v>
      </c>
      <c r="I10" s="14"/>
      <c r="J10" s="44">
        <f>MAX(J20:J280)</f>
        <v>4219.3636798723064</v>
      </c>
      <c r="K10" s="8"/>
      <c r="L10" s="16"/>
      <c r="M10" s="30"/>
      <c r="Y10" s="5"/>
      <c r="AC10" s="5"/>
      <c r="AF10" s="6"/>
      <c r="AG10" s="6"/>
      <c r="AH10" s="7"/>
      <c r="AI10" s="7"/>
    </row>
    <row r="11" spans="2:35" s="4" customFormat="1" ht="12" customHeight="1" x14ac:dyDescent="0.2">
      <c r="B11" s="28"/>
      <c r="C11" s="57"/>
      <c r="D11" s="68" t="s">
        <v>8</v>
      </c>
      <c r="E11" s="42">
        <f>($E$10/($E$9*$E$8))</f>
        <v>4.2918454935622314</v>
      </c>
      <c r="F11" s="14"/>
      <c r="G11" s="14"/>
      <c r="H11" s="14"/>
      <c r="I11" s="14"/>
      <c r="J11" s="14"/>
      <c r="K11" s="8"/>
      <c r="L11" s="16"/>
      <c r="M11" s="30"/>
      <c r="Y11" s="5"/>
      <c r="AC11" s="5"/>
      <c r="AF11" s="6"/>
      <c r="AG11" s="6"/>
      <c r="AH11" s="7"/>
      <c r="AI11" s="7"/>
    </row>
    <row r="12" spans="2:35" s="4" customFormat="1" ht="12" customHeight="1" x14ac:dyDescent="0.2">
      <c r="B12" s="28"/>
      <c r="C12" s="57"/>
      <c r="D12" s="68" t="s">
        <v>7</v>
      </c>
      <c r="E12" s="43">
        <f>(InvestIniz/(Lotto*Margine))*Lotto</f>
        <v>49999.999999999993</v>
      </c>
      <c r="F12" s="14"/>
      <c r="G12" s="73" t="s">
        <v>25</v>
      </c>
      <c r="H12" s="35" t="s">
        <v>26</v>
      </c>
      <c r="I12" s="14"/>
      <c r="J12" s="14"/>
      <c r="K12" s="8"/>
      <c r="L12" s="16"/>
      <c r="M12" s="30"/>
      <c r="Y12" s="5"/>
      <c r="AC12" s="5"/>
      <c r="AF12" s="6"/>
      <c r="AG12" s="6"/>
      <c r="AH12" s="7"/>
      <c r="AI12" s="7"/>
    </row>
    <row r="13" spans="2:35" s="4" customFormat="1" ht="12" customHeight="1" x14ac:dyDescent="0.2">
      <c r="B13" s="28"/>
      <c r="C13" s="57"/>
      <c r="D13" s="68" t="s">
        <v>14</v>
      </c>
      <c r="E13" s="53">
        <v>2E-3</v>
      </c>
      <c r="F13" s="14"/>
      <c r="G13" s="74"/>
      <c r="H13" s="36"/>
      <c r="I13" s="14"/>
      <c r="J13" s="14"/>
      <c r="K13" s="8"/>
      <c r="L13" s="16"/>
      <c r="M13" s="30"/>
      <c r="AC13" s="5"/>
      <c r="AF13" s="6"/>
      <c r="AG13" s="6"/>
      <c r="AH13" s="7"/>
      <c r="AI13" s="7"/>
    </row>
    <row r="14" spans="2:35" s="4" customFormat="1" ht="12" customHeight="1" x14ac:dyDescent="0.2">
      <c r="B14" s="28"/>
      <c r="C14" s="57"/>
      <c r="D14" s="69" t="s">
        <v>15</v>
      </c>
      <c r="E14" s="54">
        <f>Nominale*OSGLLimit</f>
        <v>99.999999999999986</v>
      </c>
      <c r="F14" s="14"/>
      <c r="G14" s="46"/>
      <c r="H14" s="47"/>
      <c r="I14" s="14"/>
      <c r="J14" s="14"/>
      <c r="K14" s="8"/>
      <c r="L14" s="16"/>
      <c r="M14" s="30"/>
      <c r="AC14" s="5"/>
      <c r="AF14" s="6"/>
      <c r="AG14" s="6"/>
      <c r="AH14" s="7"/>
      <c r="AI14" s="7"/>
    </row>
    <row r="15" spans="2:35" s="4" customFormat="1" ht="12" customHeight="1" x14ac:dyDescent="0.2">
      <c r="B15" s="28"/>
      <c r="C15" s="58"/>
      <c r="D15" s="19"/>
      <c r="E15" s="19"/>
      <c r="F15" s="19"/>
      <c r="G15" s="19"/>
      <c r="H15" s="19"/>
      <c r="I15" s="19"/>
      <c r="J15" s="19"/>
      <c r="K15" s="18"/>
      <c r="L15" s="20"/>
      <c r="M15" s="30"/>
      <c r="AC15" s="5"/>
      <c r="AF15" s="6"/>
      <c r="AG15" s="6"/>
      <c r="AH15" s="7"/>
      <c r="AI15" s="7"/>
    </row>
    <row r="16" spans="2:35" s="4" customFormat="1" ht="12" customHeight="1" x14ac:dyDescent="0.2">
      <c r="B16" s="29"/>
      <c r="C16" s="34"/>
      <c r="D16" s="32"/>
      <c r="E16" s="33"/>
      <c r="F16" s="34"/>
      <c r="G16" s="34"/>
      <c r="H16" s="34"/>
      <c r="I16" s="34"/>
      <c r="J16" s="34"/>
      <c r="K16" s="33"/>
      <c r="L16" s="34"/>
      <c r="M16" s="31"/>
      <c r="O16" s="12" t="s">
        <v>5</v>
      </c>
      <c r="P16" s="84">
        <v>2E-3</v>
      </c>
      <c r="Q16" s="82"/>
      <c r="R16" s="7"/>
      <c r="S16" s="12" t="s">
        <v>5</v>
      </c>
      <c r="T16" s="84">
        <v>5.0000000000000001E-3</v>
      </c>
      <c r="U16" s="82"/>
      <c r="W16" s="12" t="s">
        <v>5</v>
      </c>
      <c r="X16" s="84">
        <v>5.0000000000000001E-3</v>
      </c>
      <c r="Y16" s="82"/>
      <c r="AA16" s="12" t="s">
        <v>5</v>
      </c>
      <c r="AB16" s="84">
        <v>2E-3</v>
      </c>
      <c r="AC16" s="82"/>
      <c r="AF16" s="6"/>
      <c r="AG16" s="6"/>
      <c r="AH16" s="7"/>
      <c r="AI16" s="7"/>
    </row>
    <row r="17" spans="2:35" s="4" customFormat="1" ht="12" customHeight="1" x14ac:dyDescent="0.2">
      <c r="D17" s="7"/>
      <c r="E17" s="7"/>
      <c r="K17" s="7"/>
      <c r="O17" s="17" t="s">
        <v>3</v>
      </c>
      <c r="P17" s="85">
        <v>1.5</v>
      </c>
      <c r="Q17" s="83"/>
      <c r="R17" s="7"/>
      <c r="S17" s="17" t="s">
        <v>3</v>
      </c>
      <c r="T17" s="85">
        <v>5</v>
      </c>
      <c r="U17" s="83"/>
      <c r="W17" s="17" t="s">
        <v>3</v>
      </c>
      <c r="X17" s="85">
        <v>5</v>
      </c>
      <c r="Y17" s="83"/>
      <c r="AA17" s="17" t="s">
        <v>3</v>
      </c>
      <c r="AB17" s="85">
        <v>1.5</v>
      </c>
      <c r="AC17" s="83"/>
      <c r="AF17" s="6"/>
      <c r="AG17" s="6"/>
      <c r="AH17" s="7"/>
      <c r="AI17" s="7"/>
    </row>
    <row r="18" spans="2:35" s="4" customFormat="1" ht="15.75" customHeight="1" x14ac:dyDescent="0.2">
      <c r="B18" s="25"/>
      <c r="C18" s="26"/>
      <c r="D18" s="26"/>
      <c r="E18" s="26"/>
      <c r="F18" s="26"/>
      <c r="G18" s="26"/>
      <c r="H18" s="26"/>
      <c r="I18" s="26"/>
      <c r="J18" s="93"/>
      <c r="K18" s="65"/>
      <c r="L18" s="26"/>
      <c r="M18" s="27"/>
      <c r="O18" s="79" t="s">
        <v>22</v>
      </c>
      <c r="P18" s="80"/>
      <c r="Q18" s="81"/>
      <c r="R18" s="78"/>
      <c r="S18" s="79" t="s">
        <v>21</v>
      </c>
      <c r="T18" s="80"/>
      <c r="U18" s="81"/>
      <c r="V18" s="78"/>
      <c r="W18" s="79" t="s">
        <v>23</v>
      </c>
      <c r="X18" s="80"/>
      <c r="Y18" s="81"/>
      <c r="Z18" s="78"/>
      <c r="AA18" s="79" t="s">
        <v>24</v>
      </c>
      <c r="AB18" s="80"/>
      <c r="AC18" s="81"/>
      <c r="AF18" s="6"/>
      <c r="AG18" s="6"/>
      <c r="AH18" s="7"/>
      <c r="AI18" s="7"/>
    </row>
    <row r="19" spans="2:35" s="4" customFormat="1" ht="12" customHeight="1" x14ac:dyDescent="0.2">
      <c r="B19" s="28"/>
      <c r="C19" s="40"/>
      <c r="D19" s="60" t="s">
        <v>11</v>
      </c>
      <c r="E19" s="61" t="s">
        <v>0</v>
      </c>
      <c r="F19" s="61" t="s">
        <v>1</v>
      </c>
      <c r="G19" s="61" t="s">
        <v>2</v>
      </c>
      <c r="H19" s="61" t="s">
        <v>12</v>
      </c>
      <c r="I19" s="61" t="s">
        <v>13</v>
      </c>
      <c r="J19" s="61" t="s">
        <v>17</v>
      </c>
      <c r="K19" s="62" t="s">
        <v>29</v>
      </c>
      <c r="L19" s="41"/>
      <c r="M19" s="40"/>
      <c r="N19" s="21"/>
      <c r="O19" s="60" t="s">
        <v>11</v>
      </c>
      <c r="P19" s="61" t="s">
        <v>0</v>
      </c>
      <c r="Q19" s="62" t="s">
        <v>1</v>
      </c>
      <c r="S19" s="60" t="s">
        <v>11</v>
      </c>
      <c r="T19" s="61" t="s">
        <v>0</v>
      </c>
      <c r="U19" s="62" t="s">
        <v>1</v>
      </c>
      <c r="W19" s="60" t="s">
        <v>11</v>
      </c>
      <c r="X19" s="61" t="s">
        <v>0</v>
      </c>
      <c r="Y19" s="62" t="s">
        <v>1</v>
      </c>
      <c r="AA19" s="60" t="s">
        <v>11</v>
      </c>
      <c r="AB19" s="61" t="s">
        <v>0</v>
      </c>
      <c r="AC19" s="62" t="s">
        <v>1</v>
      </c>
      <c r="AE19" s="60" t="s">
        <v>11</v>
      </c>
      <c r="AF19" s="90" t="s">
        <v>32</v>
      </c>
      <c r="AG19" s="90" t="s">
        <v>33</v>
      </c>
      <c r="AH19" s="90" t="s">
        <v>34</v>
      </c>
      <c r="AI19" s="62" t="s">
        <v>35</v>
      </c>
    </row>
    <row r="20" spans="2:35" s="4" customFormat="1" ht="12" customHeight="1" x14ac:dyDescent="0.2">
      <c r="B20" s="28"/>
      <c r="C20" s="40"/>
      <c r="D20" s="63">
        <f>IF(Market="DAX",$O20,IF(Market="FTSEMIB",$S20,IF(Market="IBEX",$W20,$AA20)))</f>
        <v>42769</v>
      </c>
      <c r="E20" s="8">
        <f>IF(Market="DAX",$P20,IF(Market="FTSEMIB",$T20,IF(Market="IBEX",$X20,$AB20)))</f>
        <v>11631.5</v>
      </c>
      <c r="F20" s="8">
        <f>IF(Market="DAX",$Q20,IF(Market="FTSEMIB",$U20,IF(Market="IBEX",$Y20,$AC20)))</f>
        <v>11637.2</v>
      </c>
      <c r="G20" s="9">
        <f>(($F20-$E20)/$E20)</f>
        <v>4.9004857499039057E-4</v>
      </c>
      <c r="H20" s="10">
        <f>MAX(Nominale*$G20-FeeOSLG-FeeInv+InvestIniz,InvestIniz-MaxLoss)</f>
        <v>113.77281501561394</v>
      </c>
      <c r="I20" s="10">
        <f>MAX(-Nominale*$G20-FeeOSLG-FeeInv+InvestIniz,InvestIniz-MaxLoss)</f>
        <v>64.767957516574896</v>
      </c>
      <c r="J20" s="10">
        <f>$H20+$I20-InvestIniz*2</f>
        <v>-21.459227467811161</v>
      </c>
      <c r="K20" s="15">
        <f t="shared" ref="K20:K83" si="0">$J20+$K21</f>
        <v>34914.770691677317</v>
      </c>
      <c r="L20" s="59"/>
      <c r="M20" s="30"/>
      <c r="O20" s="63">
        <v>42769</v>
      </c>
      <c r="P20" s="22">
        <v>11631.5</v>
      </c>
      <c r="Q20" s="13">
        <v>11637.2</v>
      </c>
      <c r="S20" s="63">
        <v>42769</v>
      </c>
      <c r="T20" s="22">
        <v>18864</v>
      </c>
      <c r="U20" s="13">
        <v>18890</v>
      </c>
      <c r="W20" s="63">
        <v>42769</v>
      </c>
      <c r="X20" s="22">
        <v>9410.9</v>
      </c>
      <c r="Y20" s="13">
        <v>9405</v>
      </c>
      <c r="AA20" s="63">
        <v>42769</v>
      </c>
      <c r="AB20" s="22">
        <v>7078</v>
      </c>
      <c r="AC20" s="13">
        <v>7088.5</v>
      </c>
      <c r="AE20" s="91">
        <v>42769</v>
      </c>
      <c r="AF20" s="86">
        <v>34914.770691677317</v>
      </c>
      <c r="AG20" s="87">
        <v>18559.388891601229</v>
      </c>
      <c r="AH20" s="87">
        <v>18203.899553578038</v>
      </c>
      <c r="AI20" s="88">
        <v>16274.403014616815</v>
      </c>
    </row>
    <row r="21" spans="2:35" s="4" customFormat="1" ht="12" customHeight="1" x14ac:dyDescent="0.2">
      <c r="B21" s="28"/>
      <c r="C21" s="40"/>
      <c r="D21" s="63">
        <f>IF(Market="DAX",$O21,IF(Market="FTSEMIB",$S21,IF(Market="IBEX",$W21,$AA21)))</f>
        <v>42768</v>
      </c>
      <c r="E21" s="8">
        <f>IF(Market="DAX",$P21,IF(Market="FTSEMIB",$T21,IF(Market="IBEX",$X21,$AB21)))</f>
        <v>11649</v>
      </c>
      <c r="F21" s="8">
        <f>IF(Market="DAX",$Q21,IF(Market="FTSEMIB",$U21,IF(Market="IBEX",$Y21,$AC21)))</f>
        <v>11617</v>
      </c>
      <c r="G21" s="9">
        <f t="shared" ref="G21:G84" si="1">(($F21-$E21)/$E21)</f>
        <v>-2.7470169113228602E-3</v>
      </c>
      <c r="H21" s="10">
        <f>MAX(Nominale*$G21-FeeOSLG-FeeInv+InvestIniz,InvestIniz-MaxLoss)</f>
        <v>1.4210854715202004E-14</v>
      </c>
      <c r="I21" s="10">
        <f>MAX(-Nominale*$G21-FeeOSLG-FeeInv+InvestIniz,InvestIniz-MaxLoss)</f>
        <v>226.62123183223741</v>
      </c>
      <c r="J21" s="10">
        <f>$H21+$I21-InvestIniz*2</f>
        <v>26.621231832237413</v>
      </c>
      <c r="K21" s="15">
        <f t="shared" si="0"/>
        <v>34936.229919145131</v>
      </c>
      <c r="L21" s="59"/>
      <c r="M21" s="30"/>
      <c r="O21" s="63">
        <v>42768</v>
      </c>
      <c r="P21" s="76">
        <v>11649</v>
      </c>
      <c r="Q21" s="38">
        <v>11617</v>
      </c>
      <c r="S21" s="63">
        <v>42768</v>
      </c>
      <c r="T21" s="76">
        <v>18653</v>
      </c>
      <c r="U21" s="38">
        <v>18645</v>
      </c>
      <c r="W21" s="63">
        <v>42768</v>
      </c>
      <c r="X21" s="76">
        <v>9314.1</v>
      </c>
      <c r="Y21" s="38">
        <v>9301</v>
      </c>
      <c r="AA21" s="63">
        <v>42768</v>
      </c>
      <c r="AB21" s="76">
        <v>7037.5</v>
      </c>
      <c r="AC21" s="38">
        <v>7041</v>
      </c>
      <c r="AE21" s="91">
        <v>42768</v>
      </c>
      <c r="AF21" s="89">
        <v>34936.229919145131</v>
      </c>
      <c r="AG21" s="10">
        <v>18579.989749970329</v>
      </c>
      <c r="AH21" s="10">
        <v>18224.500411947138</v>
      </c>
      <c r="AI21" s="15">
        <v>16295.862242084626</v>
      </c>
    </row>
    <row r="22" spans="2:35" s="4" customFormat="1" ht="12" customHeight="1" x14ac:dyDescent="0.2">
      <c r="B22" s="28"/>
      <c r="C22" s="40"/>
      <c r="D22" s="63">
        <f>IF(Market="DAX",$O22,IF(Market="FTSEMIB",$S22,IF(Market="IBEX",$W22,$AA22)))</f>
        <v>42767</v>
      </c>
      <c r="E22" s="8">
        <f>IF(Market="DAX",$P22,IF(Market="FTSEMIB",$T22,IF(Market="IBEX",$X22,$AB22)))</f>
        <v>11565</v>
      </c>
      <c r="F22" s="8">
        <f>IF(Market="DAX",$Q22,IF(Market="FTSEMIB",$U22,IF(Market="IBEX",$Y22,$AC22)))</f>
        <v>11640</v>
      </c>
      <c r="G22" s="9">
        <f t="shared" si="1"/>
        <v>6.4850843060959796E-3</v>
      </c>
      <c r="H22" s="10">
        <f>MAX(Nominale*$G22-FeeOSLG-FeeInv+InvestIniz,InvestIniz-MaxLoss)</f>
        <v>413.52460157089337</v>
      </c>
      <c r="I22" s="10">
        <f>MAX(-Nominale*$G22-FeeOSLG-FeeInv+InvestIniz,InvestIniz-MaxLoss)</f>
        <v>1.4210854715202004E-14</v>
      </c>
      <c r="J22" s="10">
        <f>$H22+$I22-InvestIniz*2</f>
        <v>213.52460157089337</v>
      </c>
      <c r="K22" s="15">
        <f t="shared" si="0"/>
        <v>34909.608687312895</v>
      </c>
      <c r="L22" s="59"/>
      <c r="M22" s="30"/>
      <c r="O22" s="63">
        <v>42767</v>
      </c>
      <c r="P22" s="76">
        <v>11565</v>
      </c>
      <c r="Q22" s="38">
        <v>11640</v>
      </c>
      <c r="S22" s="63">
        <v>42767</v>
      </c>
      <c r="T22" s="76">
        <v>18573</v>
      </c>
      <c r="U22" s="38">
        <v>18680</v>
      </c>
      <c r="W22" s="63">
        <v>42767</v>
      </c>
      <c r="X22" s="76">
        <v>9341.5</v>
      </c>
      <c r="Y22" s="38">
        <v>9395</v>
      </c>
      <c r="AA22" s="63">
        <v>42767</v>
      </c>
      <c r="AB22" s="76">
        <v>7045.5</v>
      </c>
      <c r="AC22" s="38">
        <v>7065.5</v>
      </c>
      <c r="AE22" s="91">
        <v>42767</v>
      </c>
      <c r="AF22" s="89">
        <v>34909.608687312895</v>
      </c>
      <c r="AG22" s="10">
        <v>18600.590608339429</v>
      </c>
      <c r="AH22" s="10">
        <v>18245.101270316238</v>
      </c>
      <c r="AI22" s="15">
        <v>16317.321469552437</v>
      </c>
    </row>
    <row r="23" spans="2:35" s="4" customFormat="1" ht="12" customHeight="1" x14ac:dyDescent="0.2">
      <c r="B23" s="28"/>
      <c r="C23" s="40"/>
      <c r="D23" s="63">
        <f>IF(Market="DAX",$O23,IF(Market="FTSEMIB",$S23,IF(Market="IBEX",$W23,$AA23)))</f>
        <v>42766</v>
      </c>
      <c r="E23" s="8">
        <f>IF(Market="DAX",$P23,IF(Market="FTSEMIB",$T23,IF(Market="IBEX",$X23,$AB23)))</f>
        <v>11674</v>
      </c>
      <c r="F23" s="8">
        <f>IF(Market="DAX",$Q23,IF(Market="FTSEMIB",$U23,IF(Market="IBEX",$Y23,$AC23)))</f>
        <v>11677</v>
      </c>
      <c r="G23" s="9">
        <f t="shared" si="1"/>
        <v>2.5698132602364226E-4</v>
      </c>
      <c r="H23" s="10">
        <f>MAX(Nominale*$G23-FeeOSLG-FeeInv+InvestIniz,InvestIniz-MaxLoss)</f>
        <v>102.11945256727654</v>
      </c>
      <c r="I23" s="10">
        <f>MAX(-Nominale*$G23-FeeOSLG-FeeInv+InvestIniz,InvestIniz-MaxLoss)</f>
        <v>76.421319964912314</v>
      </c>
      <c r="J23" s="10">
        <f>$H23+$I23-InvestIniz*2</f>
        <v>-21.459227467811161</v>
      </c>
      <c r="K23" s="15">
        <f t="shared" si="0"/>
        <v>34696.084085742004</v>
      </c>
      <c r="L23" s="59"/>
      <c r="M23" s="30"/>
      <c r="O23" s="63">
        <v>42766</v>
      </c>
      <c r="P23" s="76">
        <v>11674</v>
      </c>
      <c r="Q23" s="38">
        <v>11677</v>
      </c>
      <c r="S23" s="63">
        <v>42766</v>
      </c>
      <c r="T23" s="76">
        <v>18736</v>
      </c>
      <c r="U23" s="38">
        <v>18730</v>
      </c>
      <c r="W23" s="63">
        <v>42766</v>
      </c>
      <c r="X23" s="76">
        <v>9350.2000000000007</v>
      </c>
      <c r="Y23" s="38">
        <v>9344</v>
      </c>
      <c r="AA23" s="63">
        <v>42766</v>
      </c>
      <c r="AB23" s="76">
        <v>7045</v>
      </c>
      <c r="AC23" s="38">
        <v>7062</v>
      </c>
      <c r="AE23" s="91">
        <v>42766</v>
      </c>
      <c r="AF23" s="89">
        <v>34696.084085742004</v>
      </c>
      <c r="AG23" s="10">
        <v>18535.670017764111</v>
      </c>
      <c r="AH23" s="10">
        <v>18180.859067161226</v>
      </c>
      <c r="AI23" s="15">
        <v>16286.116515122265</v>
      </c>
    </row>
    <row r="24" spans="2:35" s="4" customFormat="1" ht="12" customHeight="1" x14ac:dyDescent="0.2">
      <c r="B24" s="28"/>
      <c r="C24" s="40"/>
      <c r="D24" s="63">
        <f>IF(Market="DAX",$O24,IF(Market="FTSEMIB",$S24,IF(Market="IBEX",$W24,$AA24)))</f>
        <v>42765</v>
      </c>
      <c r="E24" s="8">
        <f>IF(Market="DAX",$P24,IF(Market="FTSEMIB",$T24,IF(Market="IBEX",$X24,$AB24)))</f>
        <v>11813.5</v>
      </c>
      <c r="F24" s="8">
        <f>IF(Market="DAX",$Q24,IF(Market="FTSEMIB",$U24,IF(Market="IBEX",$Y24,$AC24)))</f>
        <v>11778</v>
      </c>
      <c r="G24" s="9">
        <f t="shared" si="1"/>
        <v>-3.005036610657299E-3</v>
      </c>
      <c r="H24" s="10">
        <f>MAX(Nominale*$G24-FeeOSLG-FeeInv+InvestIniz,InvestIniz-MaxLoss)</f>
        <v>1.4210854715202004E-14</v>
      </c>
      <c r="I24" s="10">
        <f>MAX(-Nominale*$G24-FeeOSLG-FeeInv+InvestIniz,InvestIniz-MaxLoss)</f>
        <v>239.52221679895936</v>
      </c>
      <c r="J24" s="10">
        <f>$H24+$I24-InvestIniz*2</f>
        <v>39.522216798959391</v>
      </c>
      <c r="K24" s="15">
        <f t="shared" si="0"/>
        <v>34717.543313209819</v>
      </c>
      <c r="L24" s="59"/>
      <c r="M24" s="30"/>
      <c r="O24" s="63">
        <v>42765</v>
      </c>
      <c r="P24" s="76">
        <v>11813.5</v>
      </c>
      <c r="Q24" s="38">
        <v>11778</v>
      </c>
      <c r="S24" s="63">
        <v>42765</v>
      </c>
      <c r="T24" s="76">
        <v>19287</v>
      </c>
      <c r="U24" s="38">
        <v>19205</v>
      </c>
      <c r="W24" s="63">
        <v>42765</v>
      </c>
      <c r="X24" s="76">
        <v>9477.2999999999993</v>
      </c>
      <c r="Y24" s="38">
        <v>9464</v>
      </c>
      <c r="AA24" s="63">
        <v>42765</v>
      </c>
      <c r="AB24" s="76">
        <v>7119</v>
      </c>
      <c r="AC24" s="38">
        <v>7093</v>
      </c>
      <c r="AE24" s="91">
        <v>42765</v>
      </c>
      <c r="AF24" s="89">
        <v>34717.543313209819</v>
      </c>
      <c r="AG24" s="10">
        <v>18556.270876133211</v>
      </c>
      <c r="AH24" s="10">
        <v>18201.459925530326</v>
      </c>
      <c r="AI24" s="15">
        <v>16276.193183504858</v>
      </c>
    </row>
    <row r="25" spans="2:35" s="4" customFormat="1" ht="12" customHeight="1" x14ac:dyDescent="0.2">
      <c r="B25" s="28"/>
      <c r="C25" s="40"/>
      <c r="D25" s="63">
        <f>IF(Market="DAX",$O25,IF(Market="FTSEMIB",$S25,IF(Market="IBEX",$W25,$AA25)))</f>
        <v>42762</v>
      </c>
      <c r="E25" s="8">
        <f>IF(Market="DAX",$P25,IF(Market="FTSEMIB",$T25,IF(Market="IBEX",$X25,$AB25)))</f>
        <v>11840</v>
      </c>
      <c r="F25" s="8">
        <f>IF(Market="DAX",$Q25,IF(Market="FTSEMIB",$U25,IF(Market="IBEX",$Y25,$AC25)))</f>
        <v>11840</v>
      </c>
      <c r="G25" s="9">
        <f t="shared" si="1"/>
        <v>0</v>
      </c>
      <c r="H25" s="10">
        <f>MAX(Nominale*$G25-FeeOSLG-FeeInv+InvestIniz,InvestIniz-MaxLoss)</f>
        <v>89.27038626609442</v>
      </c>
      <c r="I25" s="10">
        <f>MAX(-Nominale*$G25-FeeOSLG-FeeInv+InvestIniz,InvestIniz-MaxLoss)</f>
        <v>89.27038626609442</v>
      </c>
      <c r="J25" s="10">
        <f>$H25+$I25-InvestIniz*2</f>
        <v>-21.459227467811161</v>
      </c>
      <c r="K25" s="15">
        <f t="shared" si="0"/>
        <v>34678.021096410863</v>
      </c>
      <c r="L25" s="59"/>
      <c r="M25" s="30"/>
      <c r="O25" s="63">
        <v>42762</v>
      </c>
      <c r="P25" s="76">
        <v>11840</v>
      </c>
      <c r="Q25" s="38">
        <v>11840</v>
      </c>
      <c r="S25" s="63">
        <v>42762</v>
      </c>
      <c r="T25" s="76">
        <v>19407</v>
      </c>
      <c r="U25" s="38">
        <v>19460</v>
      </c>
      <c r="W25" s="63">
        <v>42762</v>
      </c>
      <c r="X25" s="76">
        <v>9483.2999999999993</v>
      </c>
      <c r="Y25" s="38">
        <v>9494</v>
      </c>
      <c r="AA25" s="63">
        <v>42762</v>
      </c>
      <c r="AB25" s="76">
        <v>7090</v>
      </c>
      <c r="AC25" s="38">
        <v>7096.5</v>
      </c>
      <c r="AE25" s="91">
        <v>42762</v>
      </c>
      <c r="AF25" s="89">
        <v>34678.021096410863</v>
      </c>
      <c r="AG25" s="10">
        <v>18521.539937038608</v>
      </c>
      <c r="AH25" s="10">
        <v>18222.060783899426</v>
      </c>
      <c r="AI25" s="15">
        <v>16204.312880115573</v>
      </c>
    </row>
    <row r="26" spans="2:35" s="4" customFormat="1" ht="12" customHeight="1" x14ac:dyDescent="0.2">
      <c r="B26" s="28"/>
      <c r="C26" s="40"/>
      <c r="D26" s="63">
        <f>IF(Market="DAX",$O26,IF(Market="FTSEMIB",$S26,IF(Market="IBEX",$W26,$AA26)))</f>
        <v>42761</v>
      </c>
      <c r="E26" s="8">
        <f>IF(Market="DAX",$P26,IF(Market="FTSEMIB",$T26,IF(Market="IBEX",$X26,$AB26)))</f>
        <v>11825.5</v>
      </c>
      <c r="F26" s="8">
        <f>IF(Market="DAX",$Q26,IF(Market="FTSEMIB",$U26,IF(Market="IBEX",$Y26,$AC26)))</f>
        <v>11845</v>
      </c>
      <c r="G26" s="9">
        <f t="shared" si="1"/>
        <v>1.6489789015263626E-3</v>
      </c>
      <c r="H26" s="10">
        <f>MAX(Nominale*$G26-FeeOSLG-FeeInv+InvestIniz,InvestIniz-MaxLoss)</f>
        <v>171.71933134241254</v>
      </c>
      <c r="I26" s="10">
        <f>MAX(-Nominale*$G26-FeeOSLG-FeeInv+InvestIniz,InvestIniz-MaxLoss)</f>
        <v>6.8214411897762943</v>
      </c>
      <c r="J26" s="10">
        <f>$H26+$I26-InvestIniz*2</f>
        <v>-21.459227467811161</v>
      </c>
      <c r="K26" s="15">
        <f t="shared" si="0"/>
        <v>34699.480323878677</v>
      </c>
      <c r="L26" s="59"/>
      <c r="M26" s="30"/>
      <c r="O26" s="63">
        <v>42761</v>
      </c>
      <c r="P26" s="76">
        <v>11825.5</v>
      </c>
      <c r="Q26" s="38">
        <v>11845</v>
      </c>
      <c r="S26" s="63">
        <v>42761</v>
      </c>
      <c r="T26" s="76">
        <v>19541</v>
      </c>
      <c r="U26" s="38">
        <v>19660</v>
      </c>
      <c r="W26" s="63">
        <v>42761</v>
      </c>
      <c r="X26" s="76">
        <v>9535.9</v>
      </c>
      <c r="Y26" s="38">
        <v>9558</v>
      </c>
      <c r="AA26" s="63">
        <v>42761</v>
      </c>
      <c r="AB26" s="76">
        <v>7108</v>
      </c>
      <c r="AC26" s="38">
        <v>7109.5</v>
      </c>
      <c r="AE26" s="91">
        <v>42761</v>
      </c>
      <c r="AF26" s="89">
        <v>34699.480323878677</v>
      </c>
      <c r="AG26" s="10">
        <v>18517.220899020602</v>
      </c>
      <c r="AH26" s="10">
        <v>18242.661642268526</v>
      </c>
      <c r="AI26" s="15">
        <v>16225.772107583383</v>
      </c>
    </row>
    <row r="27" spans="2:35" s="4" customFormat="1" ht="12" customHeight="1" x14ac:dyDescent="0.2">
      <c r="B27" s="28"/>
      <c r="C27" s="40"/>
      <c r="D27" s="63">
        <f>IF(Market="DAX",$O27,IF(Market="FTSEMIB",$S27,IF(Market="IBEX",$W27,$AA27)))</f>
        <v>42760</v>
      </c>
      <c r="E27" s="8">
        <f>IF(Market="DAX",$P27,IF(Market="FTSEMIB",$T27,IF(Market="IBEX",$X27,$AB27)))</f>
        <v>11587</v>
      </c>
      <c r="F27" s="8">
        <f>IF(Market="DAX",$Q27,IF(Market="FTSEMIB",$U27,IF(Market="IBEX",$Y27,$AC27)))</f>
        <v>11645</v>
      </c>
      <c r="G27" s="9">
        <f t="shared" si="1"/>
        <v>5.0056097350478987E-3</v>
      </c>
      <c r="H27" s="10">
        <f>MAX(Nominale*$G27-FeeOSLG-FeeInv+InvestIniz,InvestIniz-MaxLoss)</f>
        <v>339.55087301848931</v>
      </c>
      <c r="I27" s="10">
        <f>MAX(-Nominale*$G27-FeeOSLG-FeeInv+InvestIniz,InvestIniz-MaxLoss)</f>
        <v>1.4210854715202004E-14</v>
      </c>
      <c r="J27" s="10">
        <f>$H27+$I27-InvestIniz*2</f>
        <v>139.55087301848931</v>
      </c>
      <c r="K27" s="15">
        <f t="shared" si="0"/>
        <v>34720.939551346491</v>
      </c>
      <c r="L27" s="59"/>
      <c r="M27" s="30"/>
      <c r="O27" s="63">
        <v>42760</v>
      </c>
      <c r="P27" s="76">
        <v>11587</v>
      </c>
      <c r="Q27" s="38">
        <v>11645</v>
      </c>
      <c r="S27" s="63">
        <v>42760</v>
      </c>
      <c r="T27" s="76">
        <v>19468</v>
      </c>
      <c r="U27" s="38">
        <v>19640</v>
      </c>
      <c r="W27" s="63">
        <v>42760</v>
      </c>
      <c r="X27" s="76">
        <v>9358.5</v>
      </c>
      <c r="Y27" s="38">
        <v>9402</v>
      </c>
      <c r="AA27" s="63">
        <v>42760</v>
      </c>
      <c r="AB27" s="76">
        <v>7089</v>
      </c>
      <c r="AC27" s="38">
        <v>7111.5</v>
      </c>
      <c r="AE27" s="91">
        <v>42760</v>
      </c>
      <c r="AF27" s="89">
        <v>34720.939551346491</v>
      </c>
      <c r="AG27" s="10">
        <v>18445.726128368908</v>
      </c>
      <c r="AH27" s="10">
        <v>18246.610914247147</v>
      </c>
      <c r="AI27" s="15">
        <v>16247.231335051194</v>
      </c>
    </row>
    <row r="28" spans="2:35" s="4" customFormat="1" ht="12" customHeight="1" x14ac:dyDescent="0.2">
      <c r="B28" s="28"/>
      <c r="C28" s="40"/>
      <c r="D28" s="63">
        <f>IF(Market="DAX",$O28,IF(Market="FTSEMIB",$S28,IF(Market="IBEX",$W28,$AA28)))</f>
        <v>42759</v>
      </c>
      <c r="E28" s="8">
        <f>IF(Market="DAX",$P28,IF(Market="FTSEMIB",$T28,IF(Market="IBEX",$X28,$AB28)))</f>
        <v>11548.5</v>
      </c>
      <c r="F28" s="8">
        <f>IF(Market="DAX",$Q28,IF(Market="FTSEMIB",$U28,IF(Market="IBEX",$Y28,$AC28)))</f>
        <v>11573.5</v>
      </c>
      <c r="G28" s="9">
        <f t="shared" si="1"/>
        <v>2.1647833051911505E-3</v>
      </c>
      <c r="H28" s="10">
        <f>MAX(Nominale*$G28-FeeOSLG-FeeInv+InvestIniz,InvestIniz-MaxLoss)</f>
        <v>197.50955152565194</v>
      </c>
      <c r="I28" s="10">
        <f>MAX(-Nominale*$G28-FeeOSLG-FeeInv+InvestIniz,InvestIniz-MaxLoss)</f>
        <v>1.4210854715202004E-14</v>
      </c>
      <c r="J28" s="10">
        <f>$H28+$I28-InvestIniz*2</f>
        <v>-2.4904484743480566</v>
      </c>
      <c r="K28" s="15">
        <f t="shared" si="0"/>
        <v>34581.388678328003</v>
      </c>
      <c r="L28" s="59"/>
      <c r="M28" s="30"/>
      <c r="O28" s="63">
        <v>42759</v>
      </c>
      <c r="P28" s="76">
        <v>11548.5</v>
      </c>
      <c r="Q28" s="38">
        <v>11573.5</v>
      </c>
      <c r="S28" s="63">
        <v>42759</v>
      </c>
      <c r="T28" s="76">
        <v>19246</v>
      </c>
      <c r="U28" s="38">
        <v>19305</v>
      </c>
      <c r="W28" s="63">
        <v>42759</v>
      </c>
      <c r="X28" s="76">
        <v>9279.1</v>
      </c>
      <c r="Y28" s="38">
        <v>9317</v>
      </c>
      <c r="AA28" s="63">
        <v>42759</v>
      </c>
      <c r="AB28" s="76">
        <v>7085.5</v>
      </c>
      <c r="AC28" s="38">
        <v>7107.5</v>
      </c>
      <c r="AE28" s="91">
        <v>42759</v>
      </c>
      <c r="AF28" s="89">
        <v>34581.388678328003</v>
      </c>
      <c r="AG28" s="10">
        <v>18319.326331541539</v>
      </c>
      <c r="AH28" s="10">
        <v>18203.947727467599</v>
      </c>
      <c r="AI28" s="15">
        <v>16199.264376631058</v>
      </c>
    </row>
    <row r="29" spans="2:35" s="4" customFormat="1" ht="12" customHeight="1" x14ac:dyDescent="0.2">
      <c r="B29" s="28"/>
      <c r="C29" s="40"/>
      <c r="D29" s="63">
        <f>IF(Market="DAX",$O29,IF(Market="FTSEMIB",$S29,IF(Market="IBEX",$W29,$AA29)))</f>
        <v>42758</v>
      </c>
      <c r="E29" s="8">
        <f>IF(Market="DAX",$P29,IF(Market="FTSEMIB",$T29,IF(Market="IBEX",$X29,$AB29)))</f>
        <v>11616</v>
      </c>
      <c r="F29" s="8">
        <f>IF(Market="DAX",$Q29,IF(Market="FTSEMIB",$U29,IF(Market="IBEX",$Y29,$AC29)))</f>
        <v>11564</v>
      </c>
      <c r="G29" s="9">
        <f t="shared" si="1"/>
        <v>-4.4765840220385676E-3</v>
      </c>
      <c r="H29" s="10">
        <f>MAX(Nominale*$G29-FeeOSLG-FeeInv+InvestIniz,InvestIniz-MaxLoss)</f>
        <v>1.4210854715202004E-14</v>
      </c>
      <c r="I29" s="10">
        <f>MAX(-Nominale*$G29-FeeOSLG-FeeInv+InvestIniz,InvestIniz-MaxLoss)</f>
        <v>313.09958736802275</v>
      </c>
      <c r="J29" s="10">
        <f>$H29+$I29-InvestIniz*2</f>
        <v>113.09958736802275</v>
      </c>
      <c r="K29" s="15">
        <f t="shared" si="0"/>
        <v>34583.879126802349</v>
      </c>
      <c r="L29" s="59"/>
      <c r="M29" s="30"/>
      <c r="O29" s="63">
        <v>42758</v>
      </c>
      <c r="P29" s="76">
        <v>11616</v>
      </c>
      <c r="Q29" s="38">
        <v>11564</v>
      </c>
      <c r="S29" s="63">
        <v>42758</v>
      </c>
      <c r="T29" s="76">
        <v>19431</v>
      </c>
      <c r="U29" s="38">
        <v>19395</v>
      </c>
      <c r="W29" s="63">
        <v>42758</v>
      </c>
      <c r="X29" s="76">
        <v>9393.1</v>
      </c>
      <c r="Y29" s="38">
        <v>9303</v>
      </c>
      <c r="AA29" s="63">
        <v>42758</v>
      </c>
      <c r="AB29" s="76">
        <v>7132</v>
      </c>
      <c r="AC29" s="38">
        <v>7110</v>
      </c>
      <c r="AE29" s="91">
        <v>42758</v>
      </c>
      <c r="AF29" s="89">
        <v>34583.879126802349</v>
      </c>
      <c r="AG29" s="10">
        <v>18308.315319387628</v>
      </c>
      <c r="AH29" s="10">
        <v>18172.559199749001</v>
      </c>
      <c r="AI29" s="15">
        <v>16154.74735992251</v>
      </c>
    </row>
    <row r="30" spans="2:35" s="4" customFormat="1" ht="12" customHeight="1" x14ac:dyDescent="0.2">
      <c r="B30" s="28"/>
      <c r="C30" s="40"/>
      <c r="D30" s="63">
        <f>IF(Market="DAX",$O30,IF(Market="FTSEMIB",$S30,IF(Market="IBEX",$W30,$AA30)))</f>
        <v>42755</v>
      </c>
      <c r="E30" s="8">
        <f>IF(Market="DAX",$P30,IF(Market="FTSEMIB",$T30,IF(Market="IBEX",$X30,$AB30)))</f>
        <v>11592</v>
      </c>
      <c r="F30" s="8">
        <f>IF(Market="DAX",$Q30,IF(Market="FTSEMIB",$U30,IF(Market="IBEX",$Y30,$AC30)))</f>
        <v>11592.5</v>
      </c>
      <c r="G30" s="9">
        <f t="shared" si="1"/>
        <v>4.3133195307108351E-5</v>
      </c>
      <c r="H30" s="10">
        <f>MAX(Nominale*$G30-FeeOSLG-FeeInv+InvestIniz,InvestIniz-MaxLoss)</f>
        <v>91.427046031449834</v>
      </c>
      <c r="I30" s="10">
        <f>MAX(-Nominale*$G30-FeeOSLG-FeeInv+InvestIniz,InvestIniz-MaxLoss)</f>
        <v>87.113726500739006</v>
      </c>
      <c r="J30" s="10">
        <f>$H30+$I30-InvestIniz*2</f>
        <v>-21.459227467811161</v>
      </c>
      <c r="K30" s="15">
        <f t="shared" si="0"/>
        <v>34470.779539434327</v>
      </c>
      <c r="L30" s="59"/>
      <c r="M30" s="30"/>
      <c r="O30" s="63">
        <v>42755</v>
      </c>
      <c r="P30" s="76">
        <v>11592</v>
      </c>
      <c r="Q30" s="38">
        <v>11592.5</v>
      </c>
      <c r="S30" s="63">
        <v>42755</v>
      </c>
      <c r="T30" s="76">
        <v>19430</v>
      </c>
      <c r="U30" s="38">
        <v>19505</v>
      </c>
      <c r="W30" s="63">
        <v>42755</v>
      </c>
      <c r="X30" s="76">
        <v>9365.2000000000007</v>
      </c>
      <c r="Y30" s="38">
        <v>9374</v>
      </c>
      <c r="AA30" s="63">
        <v>42755</v>
      </c>
      <c r="AB30" s="76">
        <v>7137.5</v>
      </c>
      <c r="AC30" s="38">
        <v>7154.5</v>
      </c>
      <c r="AE30" s="91">
        <v>42755</v>
      </c>
      <c r="AF30" s="89">
        <v>34470.779539434327</v>
      </c>
      <c r="AG30" s="10">
        <v>18321.561556816734</v>
      </c>
      <c r="AH30" s="10">
        <v>18031.016680386212</v>
      </c>
      <c r="AI30" s="15">
        <v>16111.242537313174</v>
      </c>
    </row>
    <row r="31" spans="2:35" s="4" customFormat="1" ht="12" customHeight="1" x14ac:dyDescent="0.2">
      <c r="B31" s="28"/>
      <c r="C31" s="40"/>
      <c r="D31" s="63">
        <f>IF(Market="DAX",$O31,IF(Market="FTSEMIB",$S31,IF(Market="IBEX",$W31,$AA31)))</f>
        <v>42754</v>
      </c>
      <c r="E31" s="8">
        <f>IF(Market="DAX",$P31,IF(Market="FTSEMIB",$T31,IF(Market="IBEX",$X31,$AB31)))</f>
        <v>11592.5</v>
      </c>
      <c r="F31" s="8">
        <f>IF(Market="DAX",$Q31,IF(Market="FTSEMIB",$U31,IF(Market="IBEX",$Y31,$AC31)))</f>
        <v>11630</v>
      </c>
      <c r="G31" s="9">
        <f t="shared" si="1"/>
        <v>3.2348501186111709E-3</v>
      </c>
      <c r="H31" s="10">
        <f>MAX(Nominale*$G31-FeeOSLG-FeeInv+InvestIniz,InvestIniz-MaxLoss)</f>
        <v>251.01289219665293</v>
      </c>
      <c r="I31" s="10">
        <f>MAX(-Nominale*$G31-FeeOSLG-FeeInv+InvestIniz,InvestIniz-MaxLoss)</f>
        <v>1.4210854715202004E-14</v>
      </c>
      <c r="J31" s="10">
        <f>$H31+$I31-InvestIniz*2</f>
        <v>51.012892196652956</v>
      </c>
      <c r="K31" s="15">
        <f t="shared" si="0"/>
        <v>34492.238766902141</v>
      </c>
      <c r="L31" s="59"/>
      <c r="M31" s="30"/>
      <c r="O31" s="63">
        <v>42754</v>
      </c>
      <c r="P31" s="76">
        <v>11592.5</v>
      </c>
      <c r="Q31" s="38">
        <v>11630</v>
      </c>
      <c r="S31" s="63">
        <v>42754</v>
      </c>
      <c r="T31" s="76">
        <v>19293</v>
      </c>
      <c r="U31" s="38">
        <v>19330</v>
      </c>
      <c r="W31" s="63">
        <v>42754</v>
      </c>
      <c r="X31" s="76">
        <v>9379.2000000000007</v>
      </c>
      <c r="Y31" s="38">
        <v>9400</v>
      </c>
      <c r="AA31" s="63">
        <v>42754</v>
      </c>
      <c r="AB31" s="76">
        <v>7180.5</v>
      </c>
      <c r="AC31" s="38">
        <v>7195</v>
      </c>
      <c r="AE31" s="91">
        <v>42754</v>
      </c>
      <c r="AF31" s="89">
        <v>34492.238766902141</v>
      </c>
      <c r="AG31" s="10">
        <v>18294.661780134069</v>
      </c>
      <c r="AH31" s="10">
        <v>18051.617538755312</v>
      </c>
      <c r="AI31" s="15">
        <v>16102.882834059339</v>
      </c>
    </row>
    <row r="32" spans="2:35" s="4" customFormat="1" ht="12" customHeight="1" x14ac:dyDescent="0.2">
      <c r="B32" s="28"/>
      <c r="C32" s="40"/>
      <c r="D32" s="63">
        <f>IF(Market="DAX",$O32,IF(Market="FTSEMIB",$S32,IF(Market="IBEX",$W32,$AA32)))</f>
        <v>42753</v>
      </c>
      <c r="E32" s="8">
        <f>IF(Market="DAX",$P32,IF(Market="FTSEMIB",$T32,IF(Market="IBEX",$X32,$AB32)))</f>
        <v>11557.5</v>
      </c>
      <c r="F32" s="8">
        <f>IF(Market="DAX",$Q32,IF(Market="FTSEMIB",$U32,IF(Market="IBEX",$Y32,$AC32)))</f>
        <v>11586.5</v>
      </c>
      <c r="G32" s="9">
        <f t="shared" si="1"/>
        <v>2.5091931646117238E-3</v>
      </c>
      <c r="H32" s="10">
        <f>MAX(Nominale*$G32-FeeOSLG-FeeInv+InvestIniz,InvestIniz-MaxLoss)</f>
        <v>214.73004449668059</v>
      </c>
      <c r="I32" s="10">
        <f>MAX(-Nominale*$G32-FeeOSLG-FeeInv+InvestIniz,InvestIniz-MaxLoss)</f>
        <v>1.4210854715202004E-14</v>
      </c>
      <c r="J32" s="10">
        <f>$H32+$I32-InvestIniz*2</f>
        <v>14.730044496680591</v>
      </c>
      <c r="K32" s="15">
        <f t="shared" si="0"/>
        <v>34441.225874705488</v>
      </c>
      <c r="L32" s="59"/>
      <c r="M32" s="30"/>
      <c r="O32" s="63">
        <v>42753</v>
      </c>
      <c r="P32" s="76">
        <v>11557.5</v>
      </c>
      <c r="Q32" s="38">
        <v>11586.5</v>
      </c>
      <c r="S32" s="63">
        <v>42753</v>
      </c>
      <c r="T32" s="76">
        <v>19234</v>
      </c>
      <c r="U32" s="38">
        <v>19280</v>
      </c>
      <c r="W32" s="63">
        <v>42753</v>
      </c>
      <c r="X32" s="76">
        <v>9405.9</v>
      </c>
      <c r="Y32" s="38">
        <v>9426</v>
      </c>
      <c r="AA32" s="63">
        <v>42753</v>
      </c>
      <c r="AB32" s="76">
        <v>7163</v>
      </c>
      <c r="AC32" s="38">
        <v>7150.5</v>
      </c>
      <c r="AE32" s="91">
        <v>42753</v>
      </c>
      <c r="AF32" s="89">
        <v>34441.225874705488</v>
      </c>
      <c r="AG32" s="10">
        <v>18306.606328947499</v>
      </c>
      <c r="AH32" s="10">
        <v>18057.564504957947</v>
      </c>
      <c r="AI32" s="15">
        <v>16112.644548621878</v>
      </c>
    </row>
    <row r="33" spans="2:35" s="4" customFormat="1" ht="12" customHeight="1" x14ac:dyDescent="0.2">
      <c r="B33" s="28"/>
      <c r="C33" s="40"/>
      <c r="D33" s="63">
        <f>IF(Market="DAX",$O33,IF(Market="FTSEMIB",$S33,IF(Market="IBEX",$W33,$AA33)))</f>
        <v>42752</v>
      </c>
      <c r="E33" s="8">
        <f>IF(Market="DAX",$P33,IF(Market="FTSEMIB",$T33,IF(Market="IBEX",$X33,$AB33)))</f>
        <v>11562.5</v>
      </c>
      <c r="F33" s="8">
        <f>IF(Market="DAX",$Q33,IF(Market="FTSEMIB",$U33,IF(Market="IBEX",$Y33,$AC33)))</f>
        <v>11539</v>
      </c>
      <c r="G33" s="9">
        <f t="shared" si="1"/>
        <v>-2.0324324324324326E-3</v>
      </c>
      <c r="H33" s="10">
        <f>MAX(Nominale*$G33-FeeOSLG-FeeInv+InvestIniz,InvestIniz-MaxLoss)</f>
        <v>1.4210854715202004E-14</v>
      </c>
      <c r="I33" s="10">
        <f>MAX(-Nominale*$G33-FeeOSLG-FeeInv+InvestIniz,InvestIniz-MaxLoss)</f>
        <v>190.89200788771603</v>
      </c>
      <c r="J33" s="10">
        <f>$H33+$I33-InvestIniz*2</f>
        <v>-9.1079921122839664</v>
      </c>
      <c r="K33" s="15">
        <f t="shared" si="0"/>
        <v>34426.495830208805</v>
      </c>
      <c r="L33" s="59"/>
      <c r="M33" s="30"/>
      <c r="O33" s="63">
        <v>42752</v>
      </c>
      <c r="P33" s="76">
        <v>11562.5</v>
      </c>
      <c r="Q33" s="38">
        <v>11539</v>
      </c>
      <c r="S33" s="63">
        <v>42752</v>
      </c>
      <c r="T33" s="76">
        <v>19195</v>
      </c>
      <c r="U33" s="38">
        <v>19135</v>
      </c>
      <c r="W33" s="63">
        <v>42752</v>
      </c>
      <c r="X33" s="76">
        <v>9406.7000000000007</v>
      </c>
      <c r="Y33" s="38">
        <v>9370</v>
      </c>
      <c r="AA33" s="63">
        <v>42752</v>
      </c>
      <c r="AB33" s="76">
        <v>7258</v>
      </c>
      <c r="AC33" s="38">
        <v>7250.5</v>
      </c>
      <c r="AE33" s="91">
        <v>42752</v>
      </c>
      <c r="AF33" s="89">
        <v>34426.495830208805</v>
      </c>
      <c r="AG33" s="10">
        <v>18309.07479390204</v>
      </c>
      <c r="AH33" s="10">
        <v>18065.125802320981</v>
      </c>
      <c r="AI33" s="15">
        <v>16134.103776089689</v>
      </c>
    </row>
    <row r="34" spans="2:35" s="4" customFormat="1" ht="12" customHeight="1" x14ac:dyDescent="0.2">
      <c r="B34" s="28"/>
      <c r="C34" s="40"/>
      <c r="D34" s="63">
        <f>IF(Market="DAX",$O34,IF(Market="FTSEMIB",$S34,IF(Market="IBEX",$W34,$AA34)))</f>
        <v>42751</v>
      </c>
      <c r="E34" s="8">
        <f>IF(Market="DAX",$P34,IF(Market="FTSEMIB",$T34,IF(Market="IBEX",$X34,$AB34)))</f>
        <v>11619</v>
      </c>
      <c r="F34" s="8">
        <f>IF(Market="DAX",$Q34,IF(Market="FTSEMIB",$U34,IF(Market="IBEX",$Y34,$AC34)))</f>
        <v>11564</v>
      </c>
      <c r="G34" s="9">
        <f t="shared" si="1"/>
        <v>-4.7336259574834319E-3</v>
      </c>
      <c r="H34" s="10">
        <f>MAX(Nominale*$G34-FeeOSLG-FeeInv+InvestIniz,InvestIniz-MaxLoss)</f>
        <v>1.4210854715202004E-14</v>
      </c>
      <c r="I34" s="10">
        <f>MAX(-Nominale*$G34-FeeOSLG-FeeInv+InvestIniz,InvestIniz-MaxLoss)</f>
        <v>325.95168414026597</v>
      </c>
      <c r="J34" s="10">
        <f>$H34+$I34-InvestIniz*2</f>
        <v>125.95168414026597</v>
      </c>
      <c r="K34" s="15">
        <f t="shared" si="0"/>
        <v>34435.603822321093</v>
      </c>
      <c r="L34" s="59"/>
      <c r="M34" s="30"/>
      <c r="O34" s="63">
        <v>42751</v>
      </c>
      <c r="P34" s="76">
        <v>11619</v>
      </c>
      <c r="Q34" s="38">
        <v>11564</v>
      </c>
      <c r="S34" s="63">
        <v>42751</v>
      </c>
      <c r="T34" s="76">
        <v>19429</v>
      </c>
      <c r="U34" s="38">
        <v>19365</v>
      </c>
      <c r="W34" s="63">
        <v>42751</v>
      </c>
      <c r="X34" s="76">
        <v>9501.7000000000007</v>
      </c>
      <c r="Y34" s="38">
        <v>9432</v>
      </c>
      <c r="AA34" s="63">
        <v>42751</v>
      </c>
      <c r="AB34" s="76">
        <v>7265.5</v>
      </c>
      <c r="AC34" s="38">
        <v>7273</v>
      </c>
      <c r="AE34" s="91">
        <v>42751</v>
      </c>
      <c r="AF34" s="89">
        <v>34435.603822321093</v>
      </c>
      <c r="AG34" s="10">
        <v>18296.858942805266</v>
      </c>
      <c r="AH34" s="10">
        <v>18037.396741886427</v>
      </c>
      <c r="AI34" s="15">
        <v>16155.5630035575</v>
      </c>
    </row>
    <row r="35" spans="2:35" s="4" customFormat="1" ht="12" customHeight="1" x14ac:dyDescent="0.2">
      <c r="B35" s="28"/>
      <c r="C35" s="40"/>
      <c r="D35" s="63">
        <f>IF(Market="DAX",$O35,IF(Market="FTSEMIB",$S35,IF(Market="IBEX",$W35,$AA35)))</f>
        <v>42748</v>
      </c>
      <c r="E35" s="8">
        <f>IF(Market="DAX",$P35,IF(Market="FTSEMIB",$T35,IF(Market="IBEX",$X35,$AB35)))</f>
        <v>11526</v>
      </c>
      <c r="F35" s="8">
        <f>IF(Market="DAX",$Q35,IF(Market="FTSEMIB",$U35,IF(Market="IBEX",$Y35,$AC35)))</f>
        <v>11574</v>
      </c>
      <c r="G35" s="9">
        <f t="shared" si="1"/>
        <v>4.1644976574700676E-3</v>
      </c>
      <c r="H35" s="10">
        <f>MAX(Nominale*$G35-FeeOSLG-FeeInv+InvestIniz,InvestIniz-MaxLoss)</f>
        <v>297.49526913959778</v>
      </c>
      <c r="I35" s="10">
        <f>MAX(-Nominale*$G35-FeeOSLG-FeeInv+InvestIniz,InvestIniz-MaxLoss)</f>
        <v>1.4210854715202004E-14</v>
      </c>
      <c r="J35" s="10">
        <f>$H35+$I35-InvestIniz*2</f>
        <v>97.495269139597781</v>
      </c>
      <c r="K35" s="15">
        <f t="shared" si="0"/>
        <v>34309.652138180827</v>
      </c>
      <c r="L35" s="59"/>
      <c r="M35" s="30"/>
      <c r="O35" s="63">
        <v>42748</v>
      </c>
      <c r="P35" s="76">
        <v>11526</v>
      </c>
      <c r="Q35" s="38">
        <v>11574</v>
      </c>
      <c r="S35" s="63">
        <v>42748</v>
      </c>
      <c r="T35" s="76">
        <v>19106</v>
      </c>
      <c r="U35" s="38">
        <v>19245</v>
      </c>
      <c r="W35" s="63">
        <v>42748</v>
      </c>
      <c r="X35" s="76">
        <v>9410.5</v>
      </c>
      <c r="Y35" s="38">
        <v>9449</v>
      </c>
      <c r="AA35" s="63">
        <v>42748</v>
      </c>
      <c r="AB35" s="76">
        <v>7231</v>
      </c>
      <c r="AC35" s="38">
        <v>7263.5</v>
      </c>
      <c r="AE35" s="91">
        <v>42748</v>
      </c>
      <c r="AF35" s="89">
        <v>34309.652138180827</v>
      </c>
      <c r="AG35" s="10">
        <v>18281.27847230378</v>
      </c>
      <c r="AH35" s="10">
        <v>17940.986582439466</v>
      </c>
      <c r="AI35" s="15">
        <v>16177.02223102531</v>
      </c>
    </row>
    <row r="36" spans="2:35" s="4" customFormat="1" ht="12" customHeight="1" x14ac:dyDescent="0.2">
      <c r="B36" s="28"/>
      <c r="C36" s="40"/>
      <c r="D36" s="63">
        <f>IF(Market="DAX",$O36,IF(Market="FTSEMIB",$S36,IF(Market="IBEX",$W36,$AA36)))</f>
        <v>42747</v>
      </c>
      <c r="E36" s="8">
        <f>IF(Market="DAX",$P36,IF(Market="FTSEMIB",$T36,IF(Market="IBEX",$X36,$AB36)))</f>
        <v>11637</v>
      </c>
      <c r="F36" s="8">
        <f>IF(Market="DAX",$Q36,IF(Market="FTSEMIB",$U36,IF(Market="IBEX",$Y36,$AC36)))</f>
        <v>11618</v>
      </c>
      <c r="G36" s="9">
        <f t="shared" si="1"/>
        <v>-1.6327232104494285E-3</v>
      </c>
      <c r="H36" s="10">
        <f>MAX(Nominale*$G36-FeeOSLG-FeeInv+InvestIniz,InvestIniz-MaxLoss)</f>
        <v>7.6342257436230057</v>
      </c>
      <c r="I36" s="10">
        <f>MAX(-Nominale*$G36-FeeOSLG-FeeInv+InvestIniz,InvestIniz-MaxLoss)</f>
        <v>170.90654678856583</v>
      </c>
      <c r="J36" s="10">
        <f>$H36+$I36-InvestIniz*2</f>
        <v>-21.459227467811161</v>
      </c>
      <c r="K36" s="15">
        <f t="shared" si="0"/>
        <v>34212.156869041231</v>
      </c>
      <c r="L36" s="59"/>
      <c r="M36" s="30"/>
      <c r="O36" s="63">
        <v>42747</v>
      </c>
      <c r="P36" s="76">
        <v>11637</v>
      </c>
      <c r="Q36" s="38">
        <v>11618</v>
      </c>
      <c r="S36" s="63">
        <v>42747</v>
      </c>
      <c r="T36" s="76">
        <v>19415</v>
      </c>
      <c r="U36" s="38">
        <v>19340</v>
      </c>
      <c r="W36" s="63">
        <v>42747</v>
      </c>
      <c r="X36" s="76">
        <v>9391.2000000000007</v>
      </c>
      <c r="Y36" s="38">
        <v>9382</v>
      </c>
      <c r="AA36" s="63">
        <v>42747</v>
      </c>
      <c r="AB36" s="76">
        <v>7223</v>
      </c>
      <c r="AC36" s="38">
        <v>7234</v>
      </c>
      <c r="AE36" s="91">
        <v>42747</v>
      </c>
      <c r="AF36" s="89">
        <v>34212.156869041231</v>
      </c>
      <c r="AG36" s="10">
        <v>18186.074871340734</v>
      </c>
      <c r="AH36" s="10">
        <v>17909.46351659187</v>
      </c>
      <c r="AI36" s="15">
        <v>16063.024974340187</v>
      </c>
    </row>
    <row r="37" spans="2:35" s="4" customFormat="1" ht="12" customHeight="1" x14ac:dyDescent="0.2">
      <c r="B37" s="28"/>
      <c r="C37" s="40"/>
      <c r="D37" s="63">
        <f>IF(Market="DAX",$O37,IF(Market="FTSEMIB",$S37,IF(Market="IBEX",$W37,$AA37)))</f>
        <v>42746</v>
      </c>
      <c r="E37" s="8">
        <f>IF(Market="DAX",$P37,IF(Market="FTSEMIB",$T37,IF(Market="IBEX",$X37,$AB37)))</f>
        <v>11585</v>
      </c>
      <c r="F37" s="8">
        <f>IF(Market="DAX",$Q37,IF(Market="FTSEMIB",$U37,IF(Market="IBEX",$Y37,$AC37)))</f>
        <v>11575</v>
      </c>
      <c r="G37" s="9">
        <f t="shared" si="1"/>
        <v>-8.6318515321536469E-4</v>
      </c>
      <c r="H37" s="10">
        <f>MAX(Nominale*$G37-FeeOSLG-FeeInv+InvestIniz,InvestIniz-MaxLoss)</f>
        <v>46.111128605326201</v>
      </c>
      <c r="I37" s="10">
        <f>MAX(-Nominale*$G37-FeeOSLG-FeeInv+InvestIniz,InvestIniz-MaxLoss)</f>
        <v>132.42964392686264</v>
      </c>
      <c r="J37" s="10">
        <f>$H37+$I37-InvestIniz*2</f>
        <v>-21.459227467811161</v>
      </c>
      <c r="K37" s="15">
        <f t="shared" si="0"/>
        <v>34233.616096509046</v>
      </c>
      <c r="L37" s="59"/>
      <c r="M37" s="30"/>
      <c r="O37" s="63">
        <v>42746</v>
      </c>
      <c r="P37" s="76">
        <v>11585</v>
      </c>
      <c r="Q37" s="38">
        <v>11575</v>
      </c>
      <c r="S37" s="63">
        <v>42746</v>
      </c>
      <c r="T37" s="76">
        <v>19362</v>
      </c>
      <c r="U37" s="38">
        <v>19370</v>
      </c>
      <c r="W37" s="63">
        <v>42746</v>
      </c>
      <c r="X37" s="76">
        <v>9462</v>
      </c>
      <c r="Y37" s="38">
        <v>9455</v>
      </c>
      <c r="AA37" s="63">
        <v>42746</v>
      </c>
      <c r="AB37" s="76">
        <v>7216.5</v>
      </c>
      <c r="AC37" s="38">
        <v>7205</v>
      </c>
      <c r="AE37" s="91">
        <v>42746</v>
      </c>
      <c r="AF37" s="89">
        <v>34233.616096509046</v>
      </c>
      <c r="AG37" s="10">
        <v>18159.115449894329</v>
      </c>
      <c r="AH37" s="10">
        <v>17930.06437496097</v>
      </c>
      <c r="AI37" s="15">
        <v>16084.484201807998</v>
      </c>
    </row>
    <row r="38" spans="2:35" s="4" customFormat="1" ht="12" customHeight="1" x14ac:dyDescent="0.2">
      <c r="B38" s="28"/>
      <c r="C38" s="40"/>
      <c r="D38" s="63">
        <f>IF(Market="DAX",$O38,IF(Market="FTSEMIB",$S38,IF(Market="IBEX",$W38,$AA38)))</f>
        <v>42745</v>
      </c>
      <c r="E38" s="8">
        <f>IF(Market="DAX",$P38,IF(Market="FTSEMIB",$T38,IF(Market="IBEX",$X38,$AB38)))</f>
        <v>11565</v>
      </c>
      <c r="F38" s="8">
        <f>IF(Market="DAX",$Q38,IF(Market="FTSEMIB",$U38,IF(Market="IBEX",$Y38,$AC38)))</f>
        <v>11544</v>
      </c>
      <c r="G38" s="9">
        <f t="shared" si="1"/>
        <v>-1.8158236057068742E-3</v>
      </c>
      <c r="H38" s="10">
        <f>MAX(Nominale*$G38-FeeOSLG-FeeInv+InvestIniz,InvestIniz-MaxLoss)</f>
        <v>1.4210854715202004E-14</v>
      </c>
      <c r="I38" s="10">
        <f>MAX(-Nominale*$G38-FeeOSLG-FeeInv+InvestIniz,InvestIniz-MaxLoss)</f>
        <v>180.06156655143812</v>
      </c>
      <c r="J38" s="10">
        <f>$H38+$I38-InvestIniz*2</f>
        <v>-19.938433448561852</v>
      </c>
      <c r="K38" s="15">
        <f t="shared" si="0"/>
        <v>34255.07532397686</v>
      </c>
      <c r="L38" s="59"/>
      <c r="M38" s="30"/>
      <c r="O38" s="63">
        <v>42745</v>
      </c>
      <c r="P38" s="76">
        <v>11565</v>
      </c>
      <c r="Q38" s="38">
        <v>11544</v>
      </c>
      <c r="S38" s="63">
        <v>42745</v>
      </c>
      <c r="T38" s="76">
        <v>19314</v>
      </c>
      <c r="U38" s="38">
        <v>19360</v>
      </c>
      <c r="W38" s="63">
        <v>42745</v>
      </c>
      <c r="X38" s="76">
        <v>9490.1</v>
      </c>
      <c r="Y38" s="38">
        <v>9497</v>
      </c>
      <c r="AA38" s="63">
        <v>42745</v>
      </c>
      <c r="AB38" s="76">
        <v>7175.5</v>
      </c>
      <c r="AC38" s="38">
        <v>7169</v>
      </c>
      <c r="AE38" s="91">
        <v>42745</v>
      </c>
      <c r="AF38" s="89">
        <v>34255.07532397686</v>
      </c>
      <c r="AG38" s="10">
        <v>18179.716308263429</v>
      </c>
      <c r="AH38" s="10">
        <v>17950.66523333007</v>
      </c>
      <c r="AI38" s="15">
        <v>16105.943429275809</v>
      </c>
    </row>
    <row r="39" spans="2:35" s="4" customFormat="1" ht="12" customHeight="1" x14ac:dyDescent="0.2">
      <c r="B39" s="28"/>
      <c r="C39" s="40"/>
      <c r="D39" s="63">
        <f>IF(Market="DAX",$O39,IF(Market="FTSEMIB",$S39,IF(Market="IBEX",$W39,$AA39)))</f>
        <v>42744</v>
      </c>
      <c r="E39" s="8">
        <f>IF(Market="DAX",$P39,IF(Market="FTSEMIB",$T39,IF(Market="IBEX",$X39,$AB39)))</f>
        <v>11591.5</v>
      </c>
      <c r="F39" s="8">
        <f>IF(Market="DAX",$Q39,IF(Market="FTSEMIB",$U39,IF(Market="IBEX",$Y39,$AC39)))</f>
        <v>11630</v>
      </c>
      <c r="G39" s="9">
        <f t="shared" si="1"/>
        <v>3.3213993012120952E-3</v>
      </c>
      <c r="H39" s="10">
        <f>MAX(Nominale*$G39-FeeOSLG-FeeInv+InvestIniz,InvestIniz-MaxLoss)</f>
        <v>255.34035132669916</v>
      </c>
      <c r="I39" s="10">
        <f>MAX(-Nominale*$G39-FeeOSLG-FeeInv+InvestIniz,InvestIniz-MaxLoss)</f>
        <v>1.4210854715202004E-14</v>
      </c>
      <c r="J39" s="10">
        <f>$H39+$I39-InvestIniz*2</f>
        <v>55.340351326699192</v>
      </c>
      <c r="K39" s="15">
        <f t="shared" si="0"/>
        <v>34275.013757425419</v>
      </c>
      <c r="L39" s="59"/>
      <c r="M39" s="30"/>
      <c r="O39" s="63">
        <v>42744</v>
      </c>
      <c r="P39" s="76">
        <v>11591.5</v>
      </c>
      <c r="Q39" s="38">
        <v>11630</v>
      </c>
      <c r="S39" s="63">
        <v>42744</v>
      </c>
      <c r="T39" s="76">
        <v>19630</v>
      </c>
      <c r="U39" s="38">
        <v>19705</v>
      </c>
      <c r="W39" s="63">
        <v>42744</v>
      </c>
      <c r="X39" s="76">
        <v>9500.9</v>
      </c>
      <c r="Y39" s="38">
        <v>9524</v>
      </c>
      <c r="AA39" s="63">
        <v>42744</v>
      </c>
      <c r="AB39" s="76">
        <v>7137.5</v>
      </c>
      <c r="AC39" s="38">
        <v>7165</v>
      </c>
      <c r="AE39" s="91">
        <v>42744</v>
      </c>
      <c r="AF39" s="89">
        <v>34275.013757425419</v>
      </c>
      <c r="AG39" s="10">
        <v>18182.382896710689</v>
      </c>
      <c r="AH39" s="10">
        <v>17971.26609169917</v>
      </c>
      <c r="AI39" s="15">
        <v>16127.402656743619</v>
      </c>
    </row>
    <row r="40" spans="2:35" s="4" customFormat="1" ht="12" customHeight="1" x14ac:dyDescent="0.2">
      <c r="B40" s="28"/>
      <c r="C40" s="40"/>
      <c r="D40" s="63">
        <f>IF(Market="DAX",$O40,IF(Market="FTSEMIB",$S40,IF(Market="IBEX",$W40,$AA40)))</f>
        <v>42741</v>
      </c>
      <c r="E40" s="8">
        <f>IF(Market="DAX",$P40,IF(Market="FTSEMIB",$T40,IF(Market="IBEX",$X40,$AB40)))</f>
        <v>11570.5</v>
      </c>
      <c r="F40" s="8">
        <f>IF(Market="DAX",$Q40,IF(Market="FTSEMIB",$U40,IF(Market="IBEX",$Y40,$AC40)))</f>
        <v>11564.5</v>
      </c>
      <c r="G40" s="9">
        <f t="shared" si="1"/>
        <v>-5.1856013136856657E-4</v>
      </c>
      <c r="H40" s="10">
        <f>MAX(Nominale*$G40-FeeOSLG-FeeInv+InvestIniz,InvestIniz-MaxLoss)</f>
        <v>63.342379697666097</v>
      </c>
      <c r="I40" s="10">
        <f>MAX(-Nominale*$G40-FeeOSLG-FeeInv+InvestIniz,InvestIniz-MaxLoss)</f>
        <v>115.19839283452275</v>
      </c>
      <c r="J40" s="10">
        <f>$H40+$I40-InvestIniz*2</f>
        <v>-21.459227467811161</v>
      </c>
      <c r="K40" s="15">
        <f t="shared" si="0"/>
        <v>34219.673406098722</v>
      </c>
      <c r="L40" s="59"/>
      <c r="M40" s="30"/>
      <c r="O40" s="63">
        <v>42741</v>
      </c>
      <c r="P40" s="76">
        <v>11570.5</v>
      </c>
      <c r="Q40" s="38">
        <v>11564.5</v>
      </c>
      <c r="S40" s="63">
        <v>42741</v>
      </c>
      <c r="T40" s="76">
        <v>19570</v>
      </c>
      <c r="U40" s="38">
        <v>19650</v>
      </c>
      <c r="W40" s="63">
        <v>42741</v>
      </c>
      <c r="X40" s="76">
        <v>9470.5</v>
      </c>
      <c r="Y40" s="38">
        <v>9472</v>
      </c>
      <c r="AA40" s="63">
        <v>42741</v>
      </c>
      <c r="AB40" s="76">
        <v>7124</v>
      </c>
      <c r="AC40" s="38">
        <v>7130.5</v>
      </c>
      <c r="AE40" s="91">
        <v>42741</v>
      </c>
      <c r="AF40" s="89">
        <v>34219.673406098722</v>
      </c>
      <c r="AG40" s="10">
        <v>18156.269673322644</v>
      </c>
      <c r="AH40" s="10">
        <v>17972.939548702136</v>
      </c>
      <c r="AI40" s="15">
        <v>16045.487787115004</v>
      </c>
    </row>
    <row r="41" spans="2:35" s="4" customFormat="1" ht="12" customHeight="1" x14ac:dyDescent="0.2">
      <c r="B41" s="28"/>
      <c r="C41" s="40"/>
      <c r="D41" s="63">
        <f>IF(Market="DAX",$O41,IF(Market="FTSEMIB",$S41,IF(Market="IBEX",$W41,$AA41)))</f>
        <v>42740</v>
      </c>
      <c r="E41" s="8">
        <f>IF(Market="DAX",$P41,IF(Market="FTSEMIB",$T41,IF(Market="IBEX",$X41,$AB41)))</f>
        <v>11572.5</v>
      </c>
      <c r="F41" s="8">
        <f>IF(Market="DAX",$Q41,IF(Market="FTSEMIB",$U41,IF(Market="IBEX",$Y41,$AC41)))</f>
        <v>11548</v>
      </c>
      <c r="G41" s="9">
        <f t="shared" si="1"/>
        <v>-2.1170879239576583E-3</v>
      </c>
      <c r="H41" s="10">
        <f>MAX(Nominale*$G41-FeeOSLG-FeeInv+InvestIniz,InvestIniz-MaxLoss)</f>
        <v>1.4210854715202004E-14</v>
      </c>
      <c r="I41" s="10">
        <f>MAX(-Nominale*$G41-FeeOSLG-FeeInv+InvestIniz,InvestIniz-MaxLoss)</f>
        <v>195.12478246397734</v>
      </c>
      <c r="J41" s="10">
        <f>$H41+$I41-InvestIniz*2</f>
        <v>-4.8752175360226602</v>
      </c>
      <c r="K41" s="15">
        <f t="shared" si="0"/>
        <v>34241.132633566536</v>
      </c>
      <c r="L41" s="59"/>
      <c r="M41" s="30"/>
      <c r="O41" s="63">
        <v>42740</v>
      </c>
      <c r="P41" s="76">
        <v>11572.5</v>
      </c>
      <c r="Q41" s="38">
        <v>11548</v>
      </c>
      <c r="S41" s="63">
        <v>42740</v>
      </c>
      <c r="T41" s="76">
        <v>19557</v>
      </c>
      <c r="U41" s="38">
        <v>19535</v>
      </c>
      <c r="W41" s="63">
        <v>42740</v>
      </c>
      <c r="X41" s="76">
        <v>9423.6</v>
      </c>
      <c r="Y41" s="38">
        <v>9405</v>
      </c>
      <c r="AA41" s="63">
        <v>42740</v>
      </c>
      <c r="AB41" s="76">
        <v>7120</v>
      </c>
      <c r="AC41" s="38">
        <v>7133.5</v>
      </c>
      <c r="AE41" s="91">
        <v>42740</v>
      </c>
      <c r="AF41" s="89">
        <v>34241.132633566536</v>
      </c>
      <c r="AG41" s="10">
        <v>18124.81230996759</v>
      </c>
      <c r="AH41" s="10">
        <v>17993.540407071236</v>
      </c>
      <c r="AI41" s="15">
        <v>16066.947014582815</v>
      </c>
    </row>
    <row r="42" spans="2:35" s="4" customFormat="1" ht="12" customHeight="1" x14ac:dyDescent="0.2">
      <c r="B42" s="28"/>
      <c r="C42" s="40"/>
      <c r="D42" s="63">
        <f>IF(Market="DAX",$O42,IF(Market="FTSEMIB",$S42,IF(Market="IBEX",$W42,$AA42)))</f>
        <v>42739</v>
      </c>
      <c r="E42" s="8">
        <f>IF(Market="DAX",$P42,IF(Market="FTSEMIB",$T42,IF(Market="IBEX",$X42,$AB42)))</f>
        <v>11579</v>
      </c>
      <c r="F42" s="8">
        <f>IF(Market="DAX",$Q42,IF(Market="FTSEMIB",$U42,IF(Market="IBEX",$Y42,$AC42)))</f>
        <v>11597</v>
      </c>
      <c r="G42" s="9">
        <f t="shared" si="1"/>
        <v>1.5545383884618706E-3</v>
      </c>
      <c r="H42" s="10">
        <f>MAX(Nominale*$G42-FeeOSLG-FeeInv+InvestIniz,InvestIniz-MaxLoss)</f>
        <v>166.99730568918795</v>
      </c>
      <c r="I42" s="10">
        <f>MAX(-Nominale*$G42-FeeOSLG-FeeInv+InvestIniz,InvestIniz-MaxLoss)</f>
        <v>11.5434668430009</v>
      </c>
      <c r="J42" s="10">
        <f>$H42+$I42-InvestIniz*2</f>
        <v>-21.459227467811161</v>
      </c>
      <c r="K42" s="15">
        <f t="shared" si="0"/>
        <v>34246.007851102557</v>
      </c>
      <c r="L42" s="59"/>
      <c r="M42" s="30"/>
      <c r="O42" s="63">
        <v>42739</v>
      </c>
      <c r="P42" s="76">
        <v>11579</v>
      </c>
      <c r="Q42" s="38">
        <v>11597</v>
      </c>
      <c r="S42" s="63">
        <v>42739</v>
      </c>
      <c r="T42" s="76">
        <v>19541</v>
      </c>
      <c r="U42" s="38">
        <v>19650</v>
      </c>
      <c r="W42" s="63">
        <v>42739</v>
      </c>
      <c r="X42" s="76">
        <v>9465.2999999999993</v>
      </c>
      <c r="Y42" s="38">
        <v>9500</v>
      </c>
      <c r="AA42" s="63">
        <v>42739</v>
      </c>
      <c r="AB42" s="76">
        <v>7111.5</v>
      </c>
      <c r="AC42" s="38">
        <v>7129.5</v>
      </c>
      <c r="AE42" s="91">
        <v>42739</v>
      </c>
      <c r="AF42" s="89">
        <v>34246.007851102557</v>
      </c>
      <c r="AG42" s="10">
        <v>18145.41316833669</v>
      </c>
      <c r="AH42" s="10">
        <v>18004.365476520652</v>
      </c>
      <c r="AI42" s="15">
        <v>16082.873257530204</v>
      </c>
    </row>
    <row r="43" spans="2:35" s="4" customFormat="1" ht="12" customHeight="1" x14ac:dyDescent="0.2">
      <c r="B43" s="28"/>
      <c r="C43" s="40"/>
      <c r="D43" s="63">
        <f>IF(Market="DAX",$O43,IF(Market="FTSEMIB",$S43,IF(Market="IBEX",$W43,$AA43)))</f>
        <v>42738</v>
      </c>
      <c r="E43" s="8">
        <f>IF(Market="DAX",$P43,IF(Market="FTSEMIB",$T43,IF(Market="IBEX",$X43,$AB43)))</f>
        <v>11585.5</v>
      </c>
      <c r="F43" s="8">
        <f>IF(Market="DAX",$Q43,IF(Market="FTSEMIB",$U43,IF(Market="IBEX",$Y43,$AC43)))</f>
        <v>11610</v>
      </c>
      <c r="G43" s="9">
        <f t="shared" si="1"/>
        <v>2.1147123559621941E-3</v>
      </c>
      <c r="H43" s="10">
        <f>MAX(Nominale*$G43-FeeOSLG-FeeInv+InvestIniz,InvestIniz-MaxLoss)</f>
        <v>195.00600406420409</v>
      </c>
      <c r="I43" s="10">
        <f>MAX(-Nominale*$G43-FeeOSLG-FeeInv+InvestIniz,InvestIniz-MaxLoss)</f>
        <v>1.4210854715202004E-14</v>
      </c>
      <c r="J43" s="10">
        <f>$H43+$I43-InvestIniz*2</f>
        <v>-4.9939959357959083</v>
      </c>
      <c r="K43" s="15">
        <f t="shared" si="0"/>
        <v>34267.467078570371</v>
      </c>
      <c r="L43" s="59"/>
      <c r="M43" s="30"/>
      <c r="O43" s="63">
        <v>42738</v>
      </c>
      <c r="P43" s="76">
        <v>11585.5</v>
      </c>
      <c r="Q43" s="38">
        <v>11610</v>
      </c>
      <c r="S43" s="63">
        <v>42738</v>
      </c>
      <c r="T43" s="76">
        <v>19520</v>
      </c>
      <c r="U43" s="38">
        <v>19635</v>
      </c>
      <c r="W43" s="63">
        <v>42738</v>
      </c>
      <c r="X43" s="76">
        <v>9386.6</v>
      </c>
      <c r="Y43" s="38">
        <v>9423</v>
      </c>
      <c r="AA43" s="63">
        <v>42738</v>
      </c>
      <c r="AB43" s="76">
        <v>7066.5</v>
      </c>
      <c r="AC43" s="38">
        <v>7069.5</v>
      </c>
      <c r="AE43" s="91">
        <v>42738</v>
      </c>
      <c r="AF43" s="89">
        <v>34267.467078570371</v>
      </c>
      <c r="AG43" s="10">
        <v>18084.15328842754</v>
      </c>
      <c r="AH43" s="10">
        <v>17981.345461556572</v>
      </c>
      <c r="AI43" s="15">
        <v>16067.047292272335</v>
      </c>
    </row>
    <row r="44" spans="2:35" s="4" customFormat="1" ht="12" customHeight="1" x14ac:dyDescent="0.2">
      <c r="B44" s="28"/>
      <c r="C44" s="40"/>
      <c r="D44" s="63">
        <f>IF(Market="DAX",$O44,IF(Market="FTSEMIB",$S44,IF(Market="IBEX",$W44,$AA44)))</f>
        <v>42737</v>
      </c>
      <c r="E44" s="8">
        <f>IF(Market="DAX",$P44,IF(Market="FTSEMIB",$T44,IF(Market="IBEX",$X44,$AB44)))</f>
        <v>11465</v>
      </c>
      <c r="F44" s="8">
        <f>IF(Market="DAX",$Q44,IF(Market="FTSEMIB",$U44,IF(Market="IBEX",$Y44,$AC44)))</f>
        <v>11425</v>
      </c>
      <c r="G44" s="9">
        <f t="shared" si="1"/>
        <v>-3.4888791975577847E-3</v>
      </c>
      <c r="H44" s="10">
        <f>MAX(Nominale*$G44-FeeOSLG-FeeInv+InvestIniz,InvestIniz-MaxLoss)</f>
        <v>1.4210854715202004E-14</v>
      </c>
      <c r="I44" s="10">
        <f>MAX(-Nominale*$G44-FeeOSLG-FeeInv+InvestIniz,InvestIniz-MaxLoss)</f>
        <v>263.71434614398362</v>
      </c>
      <c r="J44" s="10">
        <f>$H44+$I44-InvestIniz*2</f>
        <v>63.714346143983619</v>
      </c>
      <c r="K44" s="15">
        <f t="shared" si="0"/>
        <v>34272.461074506165</v>
      </c>
      <c r="L44" s="59"/>
      <c r="M44" s="30"/>
      <c r="O44" s="63">
        <v>42737</v>
      </c>
      <c r="P44" s="76">
        <v>11465</v>
      </c>
      <c r="Q44" s="38">
        <v>11425</v>
      </c>
      <c r="S44" s="63">
        <v>42737</v>
      </c>
      <c r="T44" s="76">
        <v>19205</v>
      </c>
      <c r="U44" s="38">
        <v>19135</v>
      </c>
      <c r="W44" s="63">
        <v>42737</v>
      </c>
      <c r="X44" s="76">
        <v>9313.4</v>
      </c>
      <c r="Y44" s="38">
        <v>9296</v>
      </c>
      <c r="AA44" s="63">
        <v>42737</v>
      </c>
      <c r="AB44" s="76">
        <v>7050</v>
      </c>
      <c r="AC44" s="38">
        <v>7034</v>
      </c>
      <c r="AE44" s="91">
        <v>42737</v>
      </c>
      <c r="AF44" s="89">
        <v>34272.461074506165</v>
      </c>
      <c r="AG44" s="10">
        <v>18016.625848759631</v>
      </c>
      <c r="AH44" s="10">
        <v>17954.088521725716</v>
      </c>
      <c r="AI44" s="15">
        <v>16088.506519740145</v>
      </c>
    </row>
    <row r="45" spans="2:35" s="4" customFormat="1" ht="12" customHeight="1" x14ac:dyDescent="0.2">
      <c r="B45" s="28"/>
      <c r="C45" s="40"/>
      <c r="D45" s="63">
        <f>IF(Market="DAX",$O45,IF(Market="FTSEMIB",$S45,IF(Market="IBEX",$W45,$AA45)))</f>
        <v>42734</v>
      </c>
      <c r="E45" s="8">
        <f>IF(Market="DAX",$P45,IF(Market="FTSEMIB",$T45,IF(Market="IBEX",$X45,$AB45)))</f>
        <v>11442.5</v>
      </c>
      <c r="F45" s="8">
        <f>IF(Market="DAX",$Q45,IF(Market="FTSEMIB",$U45,IF(Market="IBEX",$Y45,$AC45)))</f>
        <v>11456</v>
      </c>
      <c r="G45" s="9">
        <f t="shared" si="1"/>
        <v>1.1798121039982522E-3</v>
      </c>
      <c r="H45" s="10">
        <f>MAX(Nominale*$G45-FeeOSLG-FeeInv+InvestIniz,InvestIniz-MaxLoss)</f>
        <v>148.26099146600703</v>
      </c>
      <c r="I45" s="10">
        <f>MAX(-Nominale*$G45-FeeOSLG-FeeInv+InvestIniz,InvestIniz-MaxLoss)</f>
        <v>30.279781066181826</v>
      </c>
      <c r="J45" s="10">
        <f>$H45+$I45-InvestIniz*2</f>
        <v>-21.459227467811161</v>
      </c>
      <c r="K45" s="15">
        <f t="shared" si="0"/>
        <v>34208.746728362181</v>
      </c>
      <c r="L45" s="59"/>
      <c r="M45" s="30"/>
      <c r="O45" s="63">
        <v>42734</v>
      </c>
      <c r="P45" s="76">
        <v>11442.5</v>
      </c>
      <c r="Q45" s="38">
        <v>11456</v>
      </c>
      <c r="S45" s="63">
        <v>42734</v>
      </c>
      <c r="T45" s="76">
        <v>19169</v>
      </c>
      <c r="U45" s="38">
        <v>19205</v>
      </c>
      <c r="W45" s="63">
        <v>42734</v>
      </c>
      <c r="X45" s="76">
        <v>9297.9</v>
      </c>
      <c r="Y45" s="38">
        <v>9280</v>
      </c>
      <c r="AA45" s="63">
        <v>42734</v>
      </c>
      <c r="AB45" s="76">
        <v>7052.5</v>
      </c>
      <c r="AC45" s="38">
        <v>7039.5</v>
      </c>
      <c r="AE45" s="91">
        <v>42734</v>
      </c>
      <c r="AF45" s="89">
        <v>34208.746728362181</v>
      </c>
      <c r="AG45" s="10">
        <v>17994.028595049102</v>
      </c>
      <c r="AH45" s="10">
        <v>17967.023434557486</v>
      </c>
      <c r="AI45" s="15">
        <v>16085.760956169086</v>
      </c>
    </row>
    <row r="46" spans="2:35" s="4" customFormat="1" ht="12" customHeight="1" x14ac:dyDescent="0.2">
      <c r="B46" s="28"/>
      <c r="C46" s="40"/>
      <c r="D46" s="63">
        <f>IF(Market="DAX",$O46,IF(Market="FTSEMIB",$S46,IF(Market="IBEX",$W46,$AA46)))</f>
        <v>42733</v>
      </c>
      <c r="E46" s="8">
        <f>IF(Market="DAX",$P46,IF(Market="FTSEMIB",$T46,IF(Market="IBEX",$X46,$AB46)))</f>
        <v>11471.5</v>
      </c>
      <c r="F46" s="8">
        <f>IF(Market="DAX",$Q46,IF(Market="FTSEMIB",$U46,IF(Market="IBEX",$Y46,$AC46)))</f>
        <v>11451.5</v>
      </c>
      <c r="G46" s="9">
        <f t="shared" si="1"/>
        <v>-1.7434511615743364E-3</v>
      </c>
      <c r="H46" s="10">
        <f>MAX(Nominale*$G46-FeeOSLG-FeeInv+InvestIniz,InvestIniz-MaxLoss)</f>
        <v>2.0978281873776154</v>
      </c>
      <c r="I46" s="10">
        <f>MAX(-Nominale*$G46-FeeOSLG-FeeInv+InvestIniz,InvestIniz-MaxLoss)</f>
        <v>176.44294434481122</v>
      </c>
      <c r="J46" s="10">
        <f>$H46+$I46-InvestIniz*2</f>
        <v>-21.459227467811161</v>
      </c>
      <c r="K46" s="15">
        <f t="shared" si="0"/>
        <v>34230.205955829995</v>
      </c>
      <c r="L46" s="59"/>
      <c r="M46" s="30"/>
      <c r="O46" s="63">
        <v>42733</v>
      </c>
      <c r="P46" s="76">
        <v>11471.5</v>
      </c>
      <c r="Q46" s="38">
        <v>11451.5</v>
      </c>
      <c r="S46" s="63">
        <v>42733</v>
      </c>
      <c r="T46" s="76">
        <v>19211</v>
      </c>
      <c r="U46" s="38">
        <v>19155</v>
      </c>
      <c r="W46" s="63">
        <v>42733</v>
      </c>
      <c r="X46" s="76">
        <v>9303.2000000000007</v>
      </c>
      <c r="Y46" s="38">
        <v>9260</v>
      </c>
      <c r="AA46" s="63">
        <v>42733</v>
      </c>
      <c r="AB46" s="76">
        <v>7040.5</v>
      </c>
      <c r="AC46" s="38">
        <v>7018</v>
      </c>
      <c r="AE46" s="91">
        <v>42733</v>
      </c>
      <c r="AF46" s="89">
        <v>34230.205955829995</v>
      </c>
      <c r="AG46" s="10">
        <v>18006.768379442583</v>
      </c>
      <c r="AH46" s="10">
        <v>17978.82054578852</v>
      </c>
      <c r="AI46" s="15">
        <v>16104.32467128548</v>
      </c>
    </row>
    <row r="47" spans="2:35" s="4" customFormat="1" ht="12" customHeight="1" x14ac:dyDescent="0.2">
      <c r="B47" s="28"/>
      <c r="C47" s="40"/>
      <c r="D47" s="63">
        <f>IF(Market="DAX",$O47,IF(Market="FTSEMIB",$S47,IF(Market="IBEX",$W47,$AA47)))</f>
        <v>42732</v>
      </c>
      <c r="E47" s="8">
        <f>IF(Market="DAX",$P47,IF(Market="FTSEMIB",$T47,IF(Market="IBEX",$X47,$AB47)))</f>
        <v>11475.5</v>
      </c>
      <c r="F47" s="8">
        <f>IF(Market="DAX",$Q47,IF(Market="FTSEMIB",$U47,IF(Market="IBEX",$Y47,$AC47)))</f>
        <v>11473</v>
      </c>
      <c r="G47" s="9">
        <f t="shared" si="1"/>
        <v>-2.1785543113589823E-4</v>
      </c>
      <c r="H47" s="10">
        <f>MAX(Nominale*$G47-FeeOSLG-FeeInv+InvestIniz,InvestIniz-MaxLoss)</f>
        <v>78.377614709299507</v>
      </c>
      <c r="I47" s="10">
        <f>MAX(-Nominale*$G47-FeeOSLG-FeeInv+InvestIniz,InvestIniz-MaxLoss)</f>
        <v>100.16315782288933</v>
      </c>
      <c r="J47" s="10">
        <f>$H47+$I47-InvestIniz*2</f>
        <v>-21.459227467811161</v>
      </c>
      <c r="K47" s="15">
        <f t="shared" si="0"/>
        <v>34251.66518329781</v>
      </c>
      <c r="L47" s="59"/>
      <c r="M47" s="30"/>
      <c r="O47" s="63">
        <v>42732</v>
      </c>
      <c r="P47" s="76">
        <v>11475.5</v>
      </c>
      <c r="Q47" s="38">
        <v>11473</v>
      </c>
      <c r="S47" s="63">
        <v>42732</v>
      </c>
      <c r="T47" s="76">
        <v>19349</v>
      </c>
      <c r="U47" s="38">
        <v>19360</v>
      </c>
      <c r="W47" s="63">
        <v>42732</v>
      </c>
      <c r="X47" s="76">
        <v>9341.7000000000007</v>
      </c>
      <c r="Y47" s="38">
        <v>9316</v>
      </c>
      <c r="AA47" s="63">
        <v>42732</v>
      </c>
      <c r="AB47" s="76">
        <v>7009.5</v>
      </c>
      <c r="AC47" s="38">
        <v>7003.5</v>
      </c>
      <c r="AE47" s="91">
        <v>42732</v>
      </c>
      <c r="AF47" s="89">
        <v>34251.66518329781</v>
      </c>
      <c r="AG47" s="10">
        <v>17998.768876296697</v>
      </c>
      <c r="AH47" s="10">
        <v>17936.249704872458</v>
      </c>
      <c r="AI47" s="15">
        <v>16055.264497362259</v>
      </c>
    </row>
    <row r="48" spans="2:35" s="4" customFormat="1" ht="12" customHeight="1" x14ac:dyDescent="0.2">
      <c r="B48" s="28"/>
      <c r="C48" s="40"/>
      <c r="D48" s="63">
        <f>IF(Market="DAX",$O48,IF(Market="FTSEMIB",$S48,IF(Market="IBEX",$W48,$AA48)))</f>
        <v>42731</v>
      </c>
      <c r="E48" s="8">
        <f>IF(Market="DAX",$P48,IF(Market="FTSEMIB",$T48,IF(Market="IBEX",$X48,$AB48)))</f>
        <v>11462.6</v>
      </c>
      <c r="F48" s="8">
        <f>IF(Market="DAX",$Q48,IF(Market="FTSEMIB",$U48,IF(Market="IBEX",$Y48,$AC48)))</f>
        <v>11426</v>
      </c>
      <c r="G48" s="9">
        <f t="shared" si="1"/>
        <v>-3.1929928637482214E-3</v>
      </c>
      <c r="H48" s="10">
        <f>MAX(Nominale*$G48-FeeOSLG-FeeInv+InvestIniz,InvestIniz-MaxLoss)</f>
        <v>1.4210854715202004E-14</v>
      </c>
      <c r="I48" s="10">
        <f>MAX(-Nominale*$G48-FeeOSLG-FeeInv+InvestIniz,InvestIniz-MaxLoss)</f>
        <v>248.92002945350546</v>
      </c>
      <c r="J48" s="10">
        <f>$H48+$I48-InvestIniz*2</f>
        <v>48.920029453505492</v>
      </c>
      <c r="K48" s="15">
        <f t="shared" si="0"/>
        <v>34273.124410765624</v>
      </c>
      <c r="L48" s="59"/>
      <c r="M48" s="30"/>
      <c r="O48" s="63">
        <v>42731</v>
      </c>
      <c r="P48" s="76">
        <v>11462.6</v>
      </c>
      <c r="Q48" s="38">
        <v>11426</v>
      </c>
      <c r="S48" s="63">
        <v>42731</v>
      </c>
      <c r="T48" s="76">
        <v>19285</v>
      </c>
      <c r="U48" s="38">
        <v>19295</v>
      </c>
      <c r="W48" s="63">
        <v>42731</v>
      </c>
      <c r="X48" s="76">
        <v>9335.4</v>
      </c>
      <c r="Y48" s="38">
        <v>9330</v>
      </c>
      <c r="AA48" s="63">
        <v>42731</v>
      </c>
      <c r="AB48" s="76">
        <v>7004</v>
      </c>
      <c r="AC48" s="38">
        <v>7014.6</v>
      </c>
      <c r="AE48" s="91">
        <v>42731</v>
      </c>
      <c r="AF48" s="89">
        <v>34273.124410765624</v>
      </c>
      <c r="AG48" s="10">
        <v>18019.369734665797</v>
      </c>
      <c r="AH48" s="10">
        <v>17931.528028872726</v>
      </c>
      <c r="AI48" s="15">
        <v>16076.72372483007</v>
      </c>
    </row>
    <row r="49" spans="2:35" s="4" customFormat="1" ht="12" customHeight="1" x14ac:dyDescent="0.2">
      <c r="B49" s="28"/>
      <c r="C49" s="40"/>
      <c r="D49" s="63">
        <f>IF(Market="DAX",$O49,IF(Market="FTSEMIB",$S49,IF(Market="IBEX",$W49,$AA49)))</f>
        <v>42730</v>
      </c>
      <c r="E49" s="8">
        <f>IF(Market="DAX",$P49,IF(Market="FTSEMIB",$T49,IF(Market="IBEX",$X49,$AB49)))</f>
        <v>11447.5</v>
      </c>
      <c r="F49" s="8">
        <f>IF(Market="DAX",$Q49,IF(Market="FTSEMIB",$U49,IF(Market="IBEX",$Y49,$AC49)))</f>
        <v>11457.3</v>
      </c>
      <c r="G49" s="9">
        <f t="shared" si="1"/>
        <v>8.5608211399862606E-4</v>
      </c>
      <c r="H49" s="10">
        <f>MAX(Nominale*$G49-FeeOSLG-FeeInv+InvestIniz,InvestIniz-MaxLoss)</f>
        <v>132.07449196602573</v>
      </c>
      <c r="I49" s="10">
        <f>MAX(-Nominale*$G49-FeeOSLG-FeeInv+InvestIniz,InvestIniz-MaxLoss)</f>
        <v>46.466280566163121</v>
      </c>
      <c r="J49" s="10">
        <f>$H49+$I49-InvestIniz*2</f>
        <v>-21.459227467811161</v>
      </c>
      <c r="K49" s="15">
        <f t="shared" si="0"/>
        <v>34224.20438131212</v>
      </c>
      <c r="L49" s="59"/>
      <c r="M49" s="30"/>
      <c r="O49" s="63">
        <v>42730</v>
      </c>
      <c r="P49" s="76">
        <v>11447.5</v>
      </c>
      <c r="Q49" s="38">
        <v>11457.3</v>
      </c>
      <c r="S49" s="63">
        <v>42727</v>
      </c>
      <c r="T49" s="76">
        <v>19085</v>
      </c>
      <c r="U49" s="38">
        <v>19140</v>
      </c>
      <c r="W49" s="63">
        <v>42727</v>
      </c>
      <c r="X49" s="76">
        <v>9290.1</v>
      </c>
      <c r="Y49" s="38">
        <v>9309</v>
      </c>
      <c r="AA49" s="63">
        <v>42727</v>
      </c>
      <c r="AB49" s="76">
        <v>6988.5</v>
      </c>
      <c r="AC49" s="38">
        <v>6988.5</v>
      </c>
      <c r="AE49" s="91">
        <v>42730</v>
      </c>
      <c r="AF49" s="89">
        <v>34224.20438131212</v>
      </c>
      <c r="AG49" s="10">
        <v>18039.970593034897</v>
      </c>
      <c r="AH49" s="10">
        <v>17952.128887241826</v>
      </c>
      <c r="AI49" s="15">
        <v>16098.182952297881</v>
      </c>
    </row>
    <row r="50" spans="2:35" s="4" customFormat="1" ht="12" customHeight="1" x14ac:dyDescent="0.2">
      <c r="B50" s="28"/>
      <c r="C50" s="40"/>
      <c r="D50" s="63">
        <f>IF(Market="DAX",$O50,IF(Market="FTSEMIB",$S50,IF(Market="IBEX",$W50,$AA50)))</f>
        <v>42727</v>
      </c>
      <c r="E50" s="8">
        <f>IF(Market="DAX",$P50,IF(Market="FTSEMIB",$T50,IF(Market="IBEX",$X50,$AB50)))</f>
        <v>11444.5</v>
      </c>
      <c r="F50" s="8">
        <f>IF(Market="DAX",$Q50,IF(Market="FTSEMIB",$U50,IF(Market="IBEX",$Y50,$AC50)))</f>
        <v>11462</v>
      </c>
      <c r="G50" s="9">
        <f t="shared" si="1"/>
        <v>1.529118790685482E-3</v>
      </c>
      <c r="H50" s="10">
        <f>MAX(Nominale*$G50-FeeOSLG-FeeInv+InvestIniz,InvestIniz-MaxLoss)</f>
        <v>165.7263258003685</v>
      </c>
      <c r="I50" s="10">
        <f>MAX(-Nominale*$G50-FeeOSLG-FeeInv+InvestIniz,InvestIniz-MaxLoss)</f>
        <v>12.814446731820325</v>
      </c>
      <c r="J50" s="10">
        <f>$H50+$I50-InvestIniz*2</f>
        <v>-21.459227467811161</v>
      </c>
      <c r="K50" s="15">
        <f t="shared" si="0"/>
        <v>34245.663608779934</v>
      </c>
      <c r="L50" s="59"/>
      <c r="M50" s="30"/>
      <c r="O50" s="63">
        <v>42727</v>
      </c>
      <c r="P50" s="76">
        <v>11444.5</v>
      </c>
      <c r="Q50" s="38">
        <v>11462</v>
      </c>
      <c r="S50" s="63">
        <v>42726</v>
      </c>
      <c r="T50" s="76">
        <v>19186</v>
      </c>
      <c r="U50" s="38">
        <v>19150</v>
      </c>
      <c r="W50" s="63">
        <v>42726</v>
      </c>
      <c r="X50" s="76">
        <v>9340.2999999999993</v>
      </c>
      <c r="Y50" s="38">
        <v>9311</v>
      </c>
      <c r="AA50" s="63">
        <v>42726</v>
      </c>
      <c r="AB50" s="76">
        <v>6974</v>
      </c>
      <c r="AC50" s="38">
        <v>6968.5</v>
      </c>
      <c r="AE50" s="91">
        <v>42727</v>
      </c>
      <c r="AF50" s="89">
        <v>34245.663608779934</v>
      </c>
      <c r="AG50" s="10">
        <v>18032.634134611377</v>
      </c>
      <c r="AH50" s="10">
        <v>17961.740841598334</v>
      </c>
      <c r="AI50" s="15">
        <v>16119.642179765691</v>
      </c>
    </row>
    <row r="51" spans="2:35" s="4" customFormat="1" ht="12" customHeight="1" x14ac:dyDescent="0.2">
      <c r="B51" s="28"/>
      <c r="C51" s="40"/>
      <c r="D51" s="63">
        <f>IF(Market="DAX",$O51,IF(Market="FTSEMIB",$S51,IF(Market="IBEX",$W51,$AA51)))</f>
        <v>42726</v>
      </c>
      <c r="E51" s="8">
        <f>IF(Market="DAX",$P51,IF(Market="FTSEMIB",$T51,IF(Market="IBEX",$X51,$AB51)))</f>
        <v>11470</v>
      </c>
      <c r="F51" s="8">
        <f>IF(Market="DAX",$Q51,IF(Market="FTSEMIB",$U51,IF(Market="IBEX",$Y51,$AC51)))</f>
        <v>11448</v>
      </c>
      <c r="G51" s="9">
        <f t="shared" si="1"/>
        <v>-1.9180470793374019E-3</v>
      </c>
      <c r="H51" s="10">
        <f>MAX(Nominale*$G51-FeeOSLG-FeeInv+InvestIniz,InvestIniz-MaxLoss)</f>
        <v>1.4210854715202004E-14</v>
      </c>
      <c r="I51" s="10">
        <f>MAX(-Nominale*$G51-FeeOSLG-FeeInv+InvestIniz,InvestIniz-MaxLoss)</f>
        <v>185.17274023296449</v>
      </c>
      <c r="J51" s="10">
        <f>$H51+$I51-InvestIniz*2</f>
        <v>-14.827259767035514</v>
      </c>
      <c r="K51" s="15">
        <f t="shared" si="0"/>
        <v>34267.122836247749</v>
      </c>
      <c r="L51" s="59"/>
      <c r="M51" s="30"/>
      <c r="O51" s="63">
        <v>42726</v>
      </c>
      <c r="P51" s="76">
        <v>11470</v>
      </c>
      <c r="Q51" s="38">
        <v>11448</v>
      </c>
      <c r="S51" s="63">
        <v>42725</v>
      </c>
      <c r="T51" s="76">
        <v>19156</v>
      </c>
      <c r="U51" s="38">
        <v>19140</v>
      </c>
      <c r="W51" s="63">
        <v>42725</v>
      </c>
      <c r="X51" s="76">
        <v>9380.2000000000007</v>
      </c>
      <c r="Y51" s="38">
        <v>9333</v>
      </c>
      <c r="AA51" s="63">
        <v>42725</v>
      </c>
      <c r="AB51" s="76">
        <v>6980.5</v>
      </c>
      <c r="AC51" s="38">
        <v>6972</v>
      </c>
      <c r="AE51" s="91">
        <v>42726</v>
      </c>
      <c r="AF51" s="89">
        <v>34267.122836247749</v>
      </c>
      <c r="AG51" s="10">
        <v>18045.407200093225</v>
      </c>
      <c r="AH51" s="10">
        <v>17949.30238659287</v>
      </c>
      <c r="AI51" s="15">
        <v>16141.101407233502</v>
      </c>
    </row>
    <row r="52" spans="2:35" s="4" customFormat="1" ht="12" customHeight="1" x14ac:dyDescent="0.2">
      <c r="B52" s="28"/>
      <c r="C52" s="40"/>
      <c r="D52" s="63">
        <f>IF(Market="DAX",$O52,IF(Market="FTSEMIB",$S52,IF(Market="IBEX",$W52,$AA52)))</f>
        <v>42725</v>
      </c>
      <c r="E52" s="8">
        <f>IF(Market="DAX",$P52,IF(Market="FTSEMIB",$T52,IF(Market="IBEX",$X52,$AB52)))</f>
        <v>11468.5</v>
      </c>
      <c r="F52" s="8">
        <f>IF(Market="DAX",$Q52,IF(Market="FTSEMIB",$U52,IF(Market="IBEX",$Y52,$AC52)))</f>
        <v>11447</v>
      </c>
      <c r="G52" s="9">
        <f t="shared" si="1"/>
        <v>-1.8747002659458517E-3</v>
      </c>
      <c r="H52" s="10">
        <f>MAX(Nominale*$G52-FeeOSLG-FeeInv+InvestIniz,InvestIniz-MaxLoss)</f>
        <v>1.4210854715202004E-14</v>
      </c>
      <c r="I52" s="10">
        <f>MAX(-Nominale*$G52-FeeOSLG-FeeInv+InvestIniz,InvestIniz-MaxLoss)</f>
        <v>183.00539956338699</v>
      </c>
      <c r="J52" s="10">
        <f>$H52+$I52-InvestIniz*2</f>
        <v>-16.994600436612984</v>
      </c>
      <c r="K52" s="15">
        <f t="shared" si="0"/>
        <v>34281.950096014785</v>
      </c>
      <c r="L52" s="59"/>
      <c r="M52" s="30"/>
      <c r="O52" s="63">
        <v>42725</v>
      </c>
      <c r="P52" s="76">
        <v>11468.5</v>
      </c>
      <c r="Q52" s="38">
        <v>11447</v>
      </c>
      <c r="S52" s="63">
        <v>42724</v>
      </c>
      <c r="T52" s="76">
        <v>18893</v>
      </c>
      <c r="U52" s="38">
        <v>18895</v>
      </c>
      <c r="W52" s="63">
        <v>42724</v>
      </c>
      <c r="X52" s="76">
        <v>9316.1</v>
      </c>
      <c r="Y52" s="38">
        <v>9290</v>
      </c>
      <c r="AA52" s="63">
        <v>42724</v>
      </c>
      <c r="AB52" s="76">
        <v>6949.5</v>
      </c>
      <c r="AC52" s="38">
        <v>6951</v>
      </c>
      <c r="AE52" s="91">
        <v>42725</v>
      </c>
      <c r="AF52" s="89">
        <v>34281.950096014785</v>
      </c>
      <c r="AG52" s="10">
        <v>18066.008058462325</v>
      </c>
      <c r="AH52" s="10">
        <v>17898.965302717996</v>
      </c>
      <c r="AI52" s="15">
        <v>16162.560634701313</v>
      </c>
    </row>
    <row r="53" spans="2:35" s="4" customFormat="1" ht="12" customHeight="1" x14ac:dyDescent="0.2">
      <c r="B53" s="28"/>
      <c r="C53" s="40"/>
      <c r="D53" s="63">
        <f>IF(Market="DAX",$O53,IF(Market="FTSEMIB",$S53,IF(Market="IBEX",$W53,$AA53)))</f>
        <v>42724</v>
      </c>
      <c r="E53" s="8">
        <f>IF(Market="DAX",$P53,IF(Market="FTSEMIB",$T53,IF(Market="IBEX",$X53,$AB53)))</f>
        <v>11417</v>
      </c>
      <c r="F53" s="8">
        <f>IF(Market="DAX",$Q53,IF(Market="FTSEMIB",$U53,IF(Market="IBEX",$Y53,$AC53)))</f>
        <v>11415.5</v>
      </c>
      <c r="G53" s="9">
        <f t="shared" si="1"/>
        <v>-1.3138302531312955E-4</v>
      </c>
      <c r="H53" s="10">
        <f>MAX(Nominale*$G53-FeeOSLG-FeeInv+InvestIniz,InvestIniz-MaxLoss)</f>
        <v>82.701235000437947</v>
      </c>
      <c r="I53" s="10">
        <f>MAX(-Nominale*$G53-FeeOSLG-FeeInv+InvestIniz,InvestIniz-MaxLoss)</f>
        <v>95.839537531750892</v>
      </c>
      <c r="J53" s="10">
        <f>$H53+$I53-InvestIniz*2</f>
        <v>-21.459227467811161</v>
      </c>
      <c r="K53" s="15">
        <f t="shared" si="0"/>
        <v>34298.944696451399</v>
      </c>
      <c r="L53" s="59"/>
      <c r="M53" s="30"/>
      <c r="O53" s="63">
        <v>42724</v>
      </c>
      <c r="P53" s="76">
        <v>11417</v>
      </c>
      <c r="Q53" s="38">
        <v>11415.5</v>
      </c>
      <c r="S53" s="63">
        <v>42723</v>
      </c>
      <c r="T53" s="76">
        <v>19116</v>
      </c>
      <c r="U53" s="38">
        <v>18915</v>
      </c>
      <c r="W53" s="63">
        <v>42723</v>
      </c>
      <c r="X53" s="76">
        <v>9426.2999999999993</v>
      </c>
      <c r="Y53" s="38">
        <v>9339</v>
      </c>
      <c r="AA53" s="63">
        <v>42723</v>
      </c>
      <c r="AB53" s="76">
        <v>7008</v>
      </c>
      <c r="AC53" s="38">
        <v>6944</v>
      </c>
      <c r="AE53" s="91">
        <v>42724</v>
      </c>
      <c r="AF53" s="89">
        <v>34298.944696451399</v>
      </c>
      <c r="AG53" s="10">
        <v>18086.608916831425</v>
      </c>
      <c r="AH53" s="10">
        <v>17893.23370133181</v>
      </c>
      <c r="AI53" s="15">
        <v>16184.019862169123</v>
      </c>
    </row>
    <row r="54" spans="2:35" s="4" customFormat="1" ht="12" customHeight="1" x14ac:dyDescent="0.2">
      <c r="B54" s="28"/>
      <c r="C54" s="40"/>
      <c r="D54" s="63">
        <f>IF(Market="DAX",$O54,IF(Market="FTSEMIB",$S54,IF(Market="IBEX",$W54,$AA54)))</f>
        <v>42723</v>
      </c>
      <c r="E54" s="8">
        <f>IF(Market="DAX",$P54,IF(Market="FTSEMIB",$T54,IF(Market="IBEX",$X54,$AB54)))</f>
        <v>11406.8</v>
      </c>
      <c r="F54" s="8">
        <f>IF(Market="DAX",$Q54,IF(Market="FTSEMIB",$U54,IF(Market="IBEX",$Y54,$AC54)))</f>
        <v>11419</v>
      </c>
      <c r="G54" s="9">
        <f t="shared" si="1"/>
        <v>1.0695374688782769E-3</v>
      </c>
      <c r="H54" s="10">
        <f>MAX(Nominale*$G54-FeeOSLG-FeeInv+InvestIniz,InvestIniz-MaxLoss)</f>
        <v>142.74725971000828</v>
      </c>
      <c r="I54" s="10">
        <f>MAX(-Nominale*$G54-FeeOSLG-FeeInv+InvestIniz,InvestIniz-MaxLoss)</f>
        <v>35.793512822180588</v>
      </c>
      <c r="J54" s="10">
        <f>$H54+$I54-InvestIniz*2</f>
        <v>-21.459227467811132</v>
      </c>
      <c r="K54" s="15">
        <f t="shared" si="0"/>
        <v>34320.403923919213</v>
      </c>
      <c r="L54" s="59"/>
      <c r="M54" s="30"/>
      <c r="O54" s="63">
        <v>42723</v>
      </c>
      <c r="P54" s="76">
        <v>11406.8</v>
      </c>
      <c r="Q54" s="38">
        <v>11419</v>
      </c>
      <c r="S54" s="63">
        <v>42720</v>
      </c>
      <c r="T54" s="76">
        <v>18978</v>
      </c>
      <c r="U54" s="38">
        <v>19105</v>
      </c>
      <c r="W54" s="63">
        <v>42720</v>
      </c>
      <c r="X54" s="76">
        <v>9350.2999999999993</v>
      </c>
      <c r="Y54" s="38">
        <v>9311</v>
      </c>
      <c r="AA54" s="63">
        <v>42720</v>
      </c>
      <c r="AB54" s="76">
        <v>7000</v>
      </c>
      <c r="AC54" s="38">
        <v>7002</v>
      </c>
      <c r="AE54" s="91">
        <v>42723</v>
      </c>
      <c r="AF54" s="89">
        <v>34320.403923919213</v>
      </c>
      <c r="AG54" s="10">
        <v>17926.614305212457</v>
      </c>
      <c r="AH54" s="10">
        <v>17758.30768960105</v>
      </c>
      <c r="AI54" s="15">
        <v>15838.128471336819</v>
      </c>
    </row>
    <row r="55" spans="2:35" s="4" customFormat="1" ht="12" customHeight="1" x14ac:dyDescent="0.2">
      <c r="B55" s="28"/>
      <c r="C55" s="40"/>
      <c r="D55" s="63">
        <f>IF(Market="DAX",$O55,IF(Market="FTSEMIB",$S55,IF(Market="IBEX",$W55,$AA55)))</f>
        <v>42720</v>
      </c>
      <c r="E55" s="8">
        <f>IF(Market="DAX",$P55,IF(Market="FTSEMIB",$T55,IF(Market="IBEX",$X55,$AB55)))</f>
        <v>11381</v>
      </c>
      <c r="F55" s="8">
        <f>IF(Market="DAX",$Q55,IF(Market="FTSEMIB",$U55,IF(Market="IBEX",$Y55,$AC55)))</f>
        <v>11370.5</v>
      </c>
      <c r="G55" s="9">
        <f t="shared" si="1"/>
        <v>-9.2259028204902903E-4</v>
      </c>
      <c r="H55" s="10">
        <f>MAX(Nominale*$G55-FeeOSLG-FeeInv+InvestIniz,InvestIniz-MaxLoss)</f>
        <v>43.140872163642982</v>
      </c>
      <c r="I55" s="10">
        <f>MAX(-Nominale*$G55-FeeOSLG-FeeInv+InvestIniz,InvestIniz-MaxLoss)</f>
        <v>135.39990036854587</v>
      </c>
      <c r="J55" s="10">
        <f>$H55+$I55-InvestIniz*2</f>
        <v>-21.459227467811161</v>
      </c>
      <c r="K55" s="15">
        <f t="shared" si="0"/>
        <v>34341.863151387028</v>
      </c>
      <c r="L55" s="59"/>
      <c r="M55" s="30"/>
      <c r="O55" s="63">
        <v>42720</v>
      </c>
      <c r="P55" s="76">
        <v>11381</v>
      </c>
      <c r="Q55" s="38">
        <v>11370.5</v>
      </c>
      <c r="S55" s="63">
        <v>42719</v>
      </c>
      <c r="T55" s="76">
        <v>18664</v>
      </c>
      <c r="U55" s="38">
        <v>18640</v>
      </c>
      <c r="W55" s="63">
        <v>42719</v>
      </c>
      <c r="X55" s="76">
        <v>9227.2999999999993</v>
      </c>
      <c r="Y55" s="38">
        <v>9239</v>
      </c>
      <c r="AA55" s="63">
        <v>42719</v>
      </c>
      <c r="AB55" s="76">
        <v>6964</v>
      </c>
      <c r="AC55" s="38">
        <v>6953.5</v>
      </c>
      <c r="AE55" s="91">
        <v>42720</v>
      </c>
      <c r="AF55" s="89">
        <v>34341.863151387028</v>
      </c>
      <c r="AG55" s="10">
        <v>17843.075552186026</v>
      </c>
      <c r="AH55" s="10">
        <v>17724.5466448222</v>
      </c>
      <c r="AI55" s="15">
        <v>15859.587698804629</v>
      </c>
    </row>
    <row r="56" spans="2:35" s="4" customFormat="1" ht="12" customHeight="1" x14ac:dyDescent="0.2">
      <c r="B56" s="28"/>
      <c r="C56" s="40"/>
      <c r="D56" s="63">
        <f>IF(Market="DAX",$O56,IF(Market="FTSEMIB",$S56,IF(Market="IBEX",$W56,$AA56)))</f>
        <v>42719</v>
      </c>
      <c r="E56" s="8">
        <f>IF(Market="DAX",$P56,IF(Market="FTSEMIB",$T56,IF(Market="IBEX",$X56,$AB56)))</f>
        <v>11265</v>
      </c>
      <c r="F56" s="8">
        <f>IF(Market="DAX",$Q56,IF(Market="FTSEMIB",$U56,IF(Market="IBEX",$Y56,$AC56)))</f>
        <v>11269.5</v>
      </c>
      <c r="G56" s="9">
        <f t="shared" si="1"/>
        <v>3.9946737683089215E-4</v>
      </c>
      <c r="H56" s="10">
        <f>MAX(Nominale*$G56-FeeOSLG-FeeInv+InvestIniz,InvestIniz-MaxLoss)</f>
        <v>109.24375510763903</v>
      </c>
      <c r="I56" s="10">
        <f>MAX(-Nominale*$G56-FeeOSLG-FeeInv+InvestIniz,InvestIniz-MaxLoss)</f>
        <v>69.297017424549807</v>
      </c>
      <c r="J56" s="10">
        <f>$H56+$I56-InvestIniz*2</f>
        <v>-21.459227467811161</v>
      </c>
      <c r="K56" s="15">
        <f t="shared" si="0"/>
        <v>34363.322378854842</v>
      </c>
      <c r="L56" s="59"/>
      <c r="M56" s="30"/>
      <c r="O56" s="63">
        <v>42719</v>
      </c>
      <c r="P56" s="76">
        <v>11265</v>
      </c>
      <c r="Q56" s="38">
        <v>11269.5</v>
      </c>
      <c r="S56" s="63">
        <v>42718</v>
      </c>
      <c r="T56" s="76">
        <v>18788</v>
      </c>
      <c r="U56" s="38">
        <v>18750</v>
      </c>
      <c r="W56" s="63">
        <v>42718</v>
      </c>
      <c r="X56" s="76">
        <v>9342.6</v>
      </c>
      <c r="Y56" s="38">
        <v>9315</v>
      </c>
      <c r="AA56" s="63">
        <v>42718</v>
      </c>
      <c r="AB56" s="76">
        <v>6977.5</v>
      </c>
      <c r="AC56" s="38">
        <v>6964</v>
      </c>
      <c r="AE56" s="91">
        <v>42719</v>
      </c>
      <c r="AF56" s="89">
        <v>34363.322378854842</v>
      </c>
      <c r="AG56" s="10">
        <v>17863.676410555126</v>
      </c>
      <c r="AH56" s="10">
        <v>17745.1475031913</v>
      </c>
      <c r="AI56" s="15">
        <v>15881.04692627244</v>
      </c>
    </row>
    <row r="57" spans="2:35" s="4" customFormat="1" ht="12" customHeight="1" x14ac:dyDescent="0.2">
      <c r="B57" s="28"/>
      <c r="C57" s="40"/>
      <c r="D57" s="63">
        <f>IF(Market="DAX",$O57,IF(Market="FTSEMIB",$S57,IF(Market="IBEX",$W57,$AA57)))</f>
        <v>42718</v>
      </c>
      <c r="E57" s="8">
        <f>IF(Market="DAX",$P57,IF(Market="FTSEMIB",$T57,IF(Market="IBEX",$X57,$AB57)))</f>
        <v>11295</v>
      </c>
      <c r="F57" s="8">
        <f>IF(Market="DAX",$Q57,IF(Market="FTSEMIB",$U57,IF(Market="IBEX",$Y57,$AC57)))</f>
        <v>11275</v>
      </c>
      <c r="G57" s="9">
        <f t="shared" si="1"/>
        <v>-1.7706949977866313E-3</v>
      </c>
      <c r="H57" s="10">
        <f>MAX(Nominale*$G57-FeeOSLG-FeeInv+InvestIniz,InvestIniz-MaxLoss)</f>
        <v>0.7356363767628693</v>
      </c>
      <c r="I57" s="10">
        <f>MAX(-Nominale*$G57-FeeOSLG-FeeInv+InvestIniz,InvestIniz-MaxLoss)</f>
        <v>177.80513615542597</v>
      </c>
      <c r="J57" s="10">
        <f>$H57+$I57-InvestIniz*2</f>
        <v>-21.459227467811161</v>
      </c>
      <c r="K57" s="15">
        <f t="shared" si="0"/>
        <v>34384.781606322656</v>
      </c>
      <c r="L57" s="59"/>
      <c r="M57" s="30"/>
      <c r="O57" s="63">
        <v>42718</v>
      </c>
      <c r="P57" s="76">
        <v>11295</v>
      </c>
      <c r="Q57" s="38">
        <v>11275</v>
      </c>
      <c r="S57" s="63">
        <v>42717</v>
      </c>
      <c r="T57" s="76">
        <v>18355</v>
      </c>
      <c r="U57" s="38">
        <v>18350</v>
      </c>
      <c r="W57" s="63">
        <v>42717</v>
      </c>
      <c r="X57" s="76">
        <v>9179.7999999999993</v>
      </c>
      <c r="Y57" s="38">
        <v>9160</v>
      </c>
      <c r="AA57" s="63">
        <v>42717</v>
      </c>
      <c r="AB57" s="76">
        <v>6877.5</v>
      </c>
      <c r="AC57" s="38">
        <v>6878</v>
      </c>
      <c r="AE57" s="91">
        <v>42718</v>
      </c>
      <c r="AF57" s="89">
        <v>34384.781606322656</v>
      </c>
      <c r="AG57" s="10">
        <v>17873.525487812913</v>
      </c>
      <c r="AH57" s="10">
        <v>17736.363737398005</v>
      </c>
      <c r="AI57" s="15">
        <v>15895.037020121001</v>
      </c>
    </row>
    <row r="58" spans="2:35" s="4" customFormat="1" ht="12" customHeight="1" x14ac:dyDescent="0.2">
      <c r="B58" s="28"/>
      <c r="C58" s="40"/>
      <c r="D58" s="63">
        <f>IF(Market="DAX",$O58,IF(Market="FTSEMIB",$S58,IF(Market="IBEX",$W58,$AA58)))</f>
        <v>42717</v>
      </c>
      <c r="E58" s="8">
        <f>IF(Market="DAX",$P58,IF(Market="FTSEMIB",$T58,IF(Market="IBEX",$X58,$AB58)))</f>
        <v>11181.5</v>
      </c>
      <c r="F58" s="8">
        <f>IF(Market="DAX",$Q58,IF(Market="FTSEMIB",$U58,IF(Market="IBEX",$Y58,$AC58)))</f>
        <v>11177</v>
      </c>
      <c r="G58" s="9">
        <f t="shared" si="1"/>
        <v>-4.0245047623306356E-4</v>
      </c>
      <c r="H58" s="10">
        <f>MAX(Nominale*$G58-FeeOSLG-FeeInv+InvestIniz,InvestIniz-MaxLoss)</f>
        <v>69.147862454441253</v>
      </c>
      <c r="I58" s="10">
        <f>MAX(-Nominale*$G58-FeeOSLG-FeeInv+InvestIniz,InvestIniz-MaxLoss)</f>
        <v>109.3929100777476</v>
      </c>
      <c r="J58" s="10">
        <f>$H58+$I58-InvestIniz*2</f>
        <v>-21.459227467811161</v>
      </c>
      <c r="K58" s="15">
        <f t="shared" si="0"/>
        <v>34406.240833790471</v>
      </c>
      <c r="L58" s="59"/>
      <c r="M58" s="30"/>
      <c r="O58" s="63">
        <v>42717</v>
      </c>
      <c r="P58" s="76">
        <v>11181.5</v>
      </c>
      <c r="Q58" s="38">
        <v>11177</v>
      </c>
      <c r="S58" s="63">
        <v>42716</v>
      </c>
      <c r="T58" s="76">
        <v>18308</v>
      </c>
      <c r="U58" s="38">
        <v>18395</v>
      </c>
      <c r="W58" s="63">
        <v>42716</v>
      </c>
      <c r="X58" s="76">
        <v>9167</v>
      </c>
      <c r="Y58" s="38">
        <v>9168</v>
      </c>
      <c r="AA58" s="63">
        <v>42716</v>
      </c>
      <c r="AB58" s="76">
        <v>6953</v>
      </c>
      <c r="AC58" s="38">
        <v>6986</v>
      </c>
      <c r="AE58" s="91">
        <v>42717</v>
      </c>
      <c r="AF58" s="89">
        <v>34406.240833790471</v>
      </c>
      <c r="AG58" s="10">
        <v>17894.126346182013</v>
      </c>
      <c r="AH58" s="10">
        <v>17743.525971850646</v>
      </c>
      <c r="AI58" s="15">
        <v>15916.496247588811</v>
      </c>
    </row>
    <row r="59" spans="2:35" s="4" customFormat="1" ht="12" customHeight="1" x14ac:dyDescent="0.2">
      <c r="B59" s="28"/>
      <c r="C59" s="40"/>
      <c r="D59" s="63">
        <f>IF(Market="DAX",$O59,IF(Market="FTSEMIB",$S59,IF(Market="IBEX",$W59,$AA59)))</f>
        <v>42716</v>
      </c>
      <c r="E59" s="8">
        <f>IF(Market="DAX",$P59,IF(Market="FTSEMIB",$T59,IF(Market="IBEX",$X59,$AB59)))</f>
        <v>11204</v>
      </c>
      <c r="F59" s="8">
        <f>IF(Market="DAX",$Q59,IF(Market="FTSEMIB",$U59,IF(Market="IBEX",$Y59,$AC59)))</f>
        <v>11248.5</v>
      </c>
      <c r="G59" s="9">
        <f t="shared" si="1"/>
        <v>3.9717957872188502E-3</v>
      </c>
      <c r="H59" s="10">
        <f>MAX(Nominale*$G59-FeeOSLG-FeeInv+InvestIniz,InvestIniz-MaxLoss)</f>
        <v>287.86017562703694</v>
      </c>
      <c r="I59" s="10">
        <f>MAX(-Nominale*$G59-FeeOSLG-FeeInv+InvestIniz,InvestIniz-MaxLoss)</f>
        <v>1.4210854715202004E-14</v>
      </c>
      <c r="J59" s="10">
        <f>$H59+$I59-InvestIniz*2</f>
        <v>87.860175627036938</v>
      </c>
      <c r="K59" s="15">
        <f t="shared" si="0"/>
        <v>34427.700061258285</v>
      </c>
      <c r="L59" s="59"/>
      <c r="M59" s="30"/>
      <c r="O59" s="63">
        <v>42716</v>
      </c>
      <c r="P59" s="76">
        <v>11204</v>
      </c>
      <c r="Q59" s="38">
        <v>11248.5</v>
      </c>
      <c r="S59" s="63">
        <v>42713</v>
      </c>
      <c r="T59" s="76">
        <v>18397</v>
      </c>
      <c r="U59" s="38">
        <v>18475</v>
      </c>
      <c r="W59" s="63">
        <v>42713</v>
      </c>
      <c r="X59" s="76">
        <v>9147.4</v>
      </c>
      <c r="Y59" s="38">
        <v>9122</v>
      </c>
      <c r="AA59" s="63">
        <v>42713</v>
      </c>
      <c r="AB59" s="76">
        <v>6929.5</v>
      </c>
      <c r="AC59" s="38">
        <v>6929.5</v>
      </c>
      <c r="AE59" s="91">
        <v>42716</v>
      </c>
      <c r="AF59" s="89">
        <v>34427.700061258285</v>
      </c>
      <c r="AG59" s="10">
        <v>17849.386355877814</v>
      </c>
      <c r="AH59" s="10">
        <v>17764.126830219746</v>
      </c>
      <c r="AI59" s="15">
        <v>15789.91822433149</v>
      </c>
    </row>
    <row r="60" spans="2:35" s="4" customFormat="1" ht="12" customHeight="1" x14ac:dyDescent="0.2">
      <c r="B60" s="28"/>
      <c r="C60" s="40"/>
      <c r="D60" s="63">
        <f>IF(Market="DAX",$O60,IF(Market="FTSEMIB",$S60,IF(Market="IBEX",$W60,$AA60)))</f>
        <v>42713</v>
      </c>
      <c r="E60" s="8">
        <f>IF(Market="DAX",$P60,IF(Market="FTSEMIB",$T60,IF(Market="IBEX",$X60,$AB60)))</f>
        <v>11184.5</v>
      </c>
      <c r="F60" s="8">
        <f>IF(Market="DAX",$Q60,IF(Market="FTSEMIB",$U60,IF(Market="IBEX",$Y60,$AC60)))</f>
        <v>11179</v>
      </c>
      <c r="G60" s="9">
        <f t="shared" si="1"/>
        <v>-4.9175197818409407E-4</v>
      </c>
      <c r="H60" s="10">
        <f>MAX(Nominale*$G60-FeeOSLG-FeeInv+InvestIniz,InvestIniz-MaxLoss)</f>
        <v>64.682787356889719</v>
      </c>
      <c r="I60" s="10">
        <f>MAX(-Nominale*$G60-FeeOSLG-FeeInv+InvestIniz,InvestIniz-MaxLoss)</f>
        <v>113.85798517529912</v>
      </c>
      <c r="J60" s="10">
        <f>$H60+$I60-InvestIniz*2</f>
        <v>-21.459227467811161</v>
      </c>
      <c r="K60" s="15">
        <f t="shared" si="0"/>
        <v>34339.839885631249</v>
      </c>
      <c r="L60" s="59"/>
      <c r="M60" s="30"/>
      <c r="O60" s="63">
        <v>42713</v>
      </c>
      <c r="P60" s="76">
        <v>11184.5</v>
      </c>
      <c r="Q60" s="38">
        <v>11179</v>
      </c>
      <c r="S60" s="63">
        <v>42712</v>
      </c>
      <c r="T60" s="76">
        <v>18073</v>
      </c>
      <c r="U60" s="38">
        <v>18175</v>
      </c>
      <c r="W60" s="63">
        <v>42712</v>
      </c>
      <c r="X60" s="76">
        <v>8942.6</v>
      </c>
      <c r="Y60" s="38">
        <v>9004</v>
      </c>
      <c r="AA60" s="63">
        <v>42712</v>
      </c>
      <c r="AB60" s="76">
        <v>6892.5</v>
      </c>
      <c r="AC60" s="38">
        <v>6918.5</v>
      </c>
      <c r="AE60" s="91">
        <v>42713</v>
      </c>
      <c r="AF60" s="89">
        <v>34339.839885631249</v>
      </c>
      <c r="AG60" s="10">
        <v>17814.890350861137</v>
      </c>
      <c r="AH60" s="10">
        <v>17758.892353310763</v>
      </c>
      <c r="AI60" s="15">
        <v>15811.377451799301</v>
      </c>
    </row>
    <row r="61" spans="2:35" s="4" customFormat="1" ht="12" customHeight="1" x14ac:dyDescent="0.2">
      <c r="B61" s="28"/>
      <c r="C61" s="40"/>
      <c r="D61" s="63">
        <f>IF(Market="DAX",$O61,IF(Market="FTSEMIB",$S61,IF(Market="IBEX",$W61,$AA61)))</f>
        <v>42712</v>
      </c>
      <c r="E61" s="8">
        <f>IF(Market="DAX",$P61,IF(Market="FTSEMIB",$T61,IF(Market="IBEX",$X61,$AB61)))</f>
        <v>10976</v>
      </c>
      <c r="F61" s="8">
        <f>IF(Market="DAX",$Q61,IF(Market="FTSEMIB",$U61,IF(Market="IBEX",$Y61,$AC61)))</f>
        <v>11026</v>
      </c>
      <c r="G61" s="9">
        <f t="shared" si="1"/>
        <v>4.5553935860058311E-3</v>
      </c>
      <c r="H61" s="10">
        <f>MAX(Nominale*$G61-FeeOSLG-FeeInv+InvestIniz,InvestIniz-MaxLoss)</f>
        <v>317.04006556638592</v>
      </c>
      <c r="I61" s="10">
        <f>MAX(-Nominale*$G61-FeeOSLG-FeeInv+InvestIniz,InvestIniz-MaxLoss)</f>
        <v>1.4210854715202004E-14</v>
      </c>
      <c r="J61" s="10">
        <f>$H61+$I61-InvestIniz*2</f>
        <v>117.04006556638592</v>
      </c>
      <c r="K61" s="15">
        <f t="shared" si="0"/>
        <v>34361.299113099063</v>
      </c>
      <c r="L61" s="59"/>
      <c r="M61" s="30"/>
      <c r="O61" s="63">
        <v>42712</v>
      </c>
      <c r="P61" s="76">
        <v>10976</v>
      </c>
      <c r="Q61" s="38">
        <v>11026</v>
      </c>
      <c r="S61" s="63">
        <v>42711</v>
      </c>
      <c r="T61" s="76">
        <v>17717</v>
      </c>
      <c r="U61" s="38">
        <v>17900</v>
      </c>
      <c r="W61" s="63">
        <v>42711</v>
      </c>
      <c r="X61" s="76">
        <v>8897.6</v>
      </c>
      <c r="Y61" s="38">
        <v>8950</v>
      </c>
      <c r="AA61" s="63">
        <v>42711</v>
      </c>
      <c r="AB61" s="76">
        <v>6776</v>
      </c>
      <c r="AC61" s="38">
        <v>6800</v>
      </c>
      <c r="AE61" s="91">
        <v>42712</v>
      </c>
      <c r="AF61" s="89">
        <v>34361.299113099063</v>
      </c>
      <c r="AG61" s="10">
        <v>17752.315219817723</v>
      </c>
      <c r="AH61" s="10">
        <v>17671.872540060227</v>
      </c>
      <c r="AI61" s="15">
        <v>15733.496256683007</v>
      </c>
    </row>
    <row r="62" spans="2:35" s="4" customFormat="1" ht="12" customHeight="1" x14ac:dyDescent="0.2">
      <c r="B62" s="28"/>
      <c r="C62" s="40"/>
      <c r="D62" s="63">
        <f>IF(Market="DAX",$O62,IF(Market="FTSEMIB",$S62,IF(Market="IBEX",$W62,$AA62)))</f>
        <v>42711</v>
      </c>
      <c r="E62" s="8">
        <f>IF(Market="DAX",$P62,IF(Market="FTSEMIB",$T62,IF(Market="IBEX",$X62,$AB62)))</f>
        <v>10777.5</v>
      </c>
      <c r="F62" s="8">
        <f>IF(Market="DAX",$Q62,IF(Market="FTSEMIB",$U62,IF(Market="IBEX",$Y62,$AC62)))</f>
        <v>10864</v>
      </c>
      <c r="G62" s="9">
        <f t="shared" si="1"/>
        <v>8.0259800510322429E-3</v>
      </c>
      <c r="H62" s="10">
        <f>MAX(Nominale*$G62-FeeOSLG-FeeInv+InvestIniz,InvestIniz-MaxLoss)</f>
        <v>490.56938881770651</v>
      </c>
      <c r="I62" s="10">
        <f>MAX(-Nominale*$G62-FeeOSLG-FeeInv+InvestIniz,InvestIniz-MaxLoss)</f>
        <v>1.4210854715202004E-14</v>
      </c>
      <c r="J62" s="10">
        <f>$H62+$I62-InvestIniz*2</f>
        <v>290.56938881770651</v>
      </c>
      <c r="K62" s="15">
        <f t="shared" si="0"/>
        <v>34244.25904753268</v>
      </c>
      <c r="L62" s="59"/>
      <c r="M62" s="30"/>
      <c r="O62" s="63">
        <v>42711</v>
      </c>
      <c r="P62" s="76">
        <v>10777.5</v>
      </c>
      <c r="Q62" s="38">
        <v>10864</v>
      </c>
      <c r="S62" s="63">
        <v>42710</v>
      </c>
      <c r="T62" s="76">
        <v>17023</v>
      </c>
      <c r="U62" s="38">
        <v>17060</v>
      </c>
      <c r="W62" s="63">
        <v>42710</v>
      </c>
      <c r="X62" s="76">
        <v>8661.2999999999993</v>
      </c>
      <c r="Y62" s="38">
        <v>8682</v>
      </c>
      <c r="AA62" s="63">
        <v>42710</v>
      </c>
      <c r="AB62" s="76">
        <v>6756</v>
      </c>
      <c r="AC62" s="38">
        <v>6745</v>
      </c>
      <c r="AE62" s="91">
        <v>42711</v>
      </c>
      <c r="AF62" s="89">
        <v>34244.25904753268</v>
      </c>
      <c r="AG62" s="10">
        <v>17596.034399355041</v>
      </c>
      <c r="AH62" s="10">
        <v>17604.388398124476</v>
      </c>
      <c r="AI62" s="15">
        <v>15667.130238775826</v>
      </c>
    </row>
    <row r="63" spans="2:35" s="4" customFormat="1" ht="12" customHeight="1" x14ac:dyDescent="0.2">
      <c r="B63" s="28"/>
      <c r="C63" s="40"/>
      <c r="D63" s="63">
        <f>IF(Market="DAX",$O63,IF(Market="FTSEMIB",$S63,IF(Market="IBEX",$W63,$AA63)))</f>
        <v>42710</v>
      </c>
      <c r="E63" s="8">
        <f>IF(Market="DAX",$P63,IF(Market="FTSEMIB",$T63,IF(Market="IBEX",$X63,$AB63)))</f>
        <v>10696</v>
      </c>
      <c r="F63" s="8">
        <f>IF(Market="DAX",$Q63,IF(Market="FTSEMIB",$U63,IF(Market="IBEX",$Y63,$AC63)))</f>
        <v>10706</v>
      </c>
      <c r="G63" s="9">
        <f t="shared" si="1"/>
        <v>9.3492894540014957E-4</v>
      </c>
      <c r="H63" s="10">
        <f>MAX(Nominale*$G63-FeeOSLG-FeeInv+InvestIniz,InvestIniz-MaxLoss)</f>
        <v>136.0168335361019</v>
      </c>
      <c r="I63" s="10">
        <f>MAX(-Nominale*$G63-FeeOSLG-FeeInv+InvestIniz,InvestIniz-MaxLoss)</f>
        <v>42.523938996086954</v>
      </c>
      <c r="J63" s="10">
        <f>$H63+$I63-InvestIniz*2</f>
        <v>-21.459227467811161</v>
      </c>
      <c r="K63" s="15">
        <f t="shared" si="0"/>
        <v>33953.689658714975</v>
      </c>
      <c r="L63" s="59"/>
      <c r="M63" s="30"/>
      <c r="O63" s="63">
        <v>42710</v>
      </c>
      <c r="P63" s="76">
        <v>10696</v>
      </c>
      <c r="Q63" s="38">
        <v>10706</v>
      </c>
      <c r="S63" s="63">
        <v>42709</v>
      </c>
      <c r="T63" s="76">
        <v>17096</v>
      </c>
      <c r="U63" s="38">
        <v>16730</v>
      </c>
      <c r="W63" s="63">
        <v>42709</v>
      </c>
      <c r="X63" s="76">
        <v>8610.2000000000007</v>
      </c>
      <c r="Y63" s="38">
        <v>8525</v>
      </c>
      <c r="AA63" s="63">
        <v>42709</v>
      </c>
      <c r="AB63" s="76">
        <v>6739.5</v>
      </c>
      <c r="AC63" s="38">
        <v>6696</v>
      </c>
      <c r="AE63" s="91">
        <v>42710</v>
      </c>
      <c r="AF63" s="89">
        <v>33953.689658714975</v>
      </c>
      <c r="AG63" s="10">
        <v>17602.864229937699</v>
      </c>
      <c r="AH63" s="10">
        <v>17606.889998033974</v>
      </c>
      <c r="AI63" s="15">
        <v>15688.589466243637</v>
      </c>
    </row>
    <row r="64" spans="2:35" s="4" customFormat="1" ht="12" customHeight="1" x14ac:dyDescent="0.2">
      <c r="B64" s="28"/>
      <c r="C64" s="40"/>
      <c r="D64" s="63">
        <f>IF(Market="DAX",$O64,IF(Market="FTSEMIB",$S64,IF(Market="IBEX",$W64,$AA64)))</f>
        <v>42709</v>
      </c>
      <c r="E64" s="8">
        <f>IF(Market="DAX",$P64,IF(Market="FTSEMIB",$T64,IF(Market="IBEX",$X64,$AB64)))</f>
        <v>10527</v>
      </c>
      <c r="F64" s="8">
        <f>IF(Market="DAX",$Q64,IF(Market="FTSEMIB",$U64,IF(Market="IBEX",$Y64,$AC64)))</f>
        <v>10444</v>
      </c>
      <c r="G64" s="9">
        <f t="shared" si="1"/>
        <v>-7.8844875083119593E-3</v>
      </c>
      <c r="H64" s="10">
        <f>MAX(Nominale*$G64-FeeOSLG-FeeInv+InvestIniz,InvestIniz-MaxLoss)</f>
        <v>1.4210854715202004E-14</v>
      </c>
      <c r="I64" s="10">
        <f>MAX(-Nominale*$G64-FeeOSLG-FeeInv+InvestIniz,InvestIniz-MaxLoss)</f>
        <v>483.49476168169235</v>
      </c>
      <c r="J64" s="10">
        <f>$H64+$I64-InvestIniz*2</f>
        <v>283.49476168169235</v>
      </c>
      <c r="K64" s="15">
        <f t="shared" si="0"/>
        <v>33975.148886182789</v>
      </c>
      <c r="L64" s="59"/>
      <c r="M64" s="30"/>
      <c r="O64" s="63">
        <v>42709</v>
      </c>
      <c r="P64" s="76">
        <v>10527</v>
      </c>
      <c r="Q64" s="38">
        <v>10444</v>
      </c>
      <c r="S64" s="63">
        <v>42706</v>
      </c>
      <c r="T64" s="76">
        <v>17064</v>
      </c>
      <c r="U64" s="38">
        <v>16995</v>
      </c>
      <c r="W64" s="63">
        <v>42706</v>
      </c>
      <c r="X64" s="76">
        <v>8656.2000000000007</v>
      </c>
      <c r="Y64" s="38">
        <v>8610</v>
      </c>
      <c r="AA64" s="63">
        <v>42706</v>
      </c>
      <c r="AB64" s="76">
        <v>6748</v>
      </c>
      <c r="AC64" s="38">
        <v>6717.5</v>
      </c>
      <c r="AE64" s="91">
        <v>42709</v>
      </c>
      <c r="AF64" s="89">
        <v>33975.148886182789</v>
      </c>
      <c r="AG64" s="10">
        <v>17224.994326880787</v>
      </c>
      <c r="AH64" s="10">
        <v>17459.285616645015</v>
      </c>
      <c r="AI64" s="15">
        <v>15476.59484227445</v>
      </c>
    </row>
    <row r="65" spans="2:35" s="4" customFormat="1" ht="12" customHeight="1" x14ac:dyDescent="0.2">
      <c r="B65" s="28"/>
      <c r="C65" s="40"/>
      <c r="D65" s="63">
        <f>IF(Market="DAX",$O65,IF(Market="FTSEMIB",$S65,IF(Market="IBEX",$W65,$AA65)))</f>
        <v>42706</v>
      </c>
      <c r="E65" s="8">
        <f>IF(Market="DAX",$P65,IF(Market="FTSEMIB",$T65,IF(Market="IBEX",$X65,$AB65)))</f>
        <v>10511</v>
      </c>
      <c r="F65" s="8">
        <f>IF(Market="DAX",$Q65,IF(Market="FTSEMIB",$U65,IF(Market="IBEX",$Y65,$AC65)))</f>
        <v>10471</v>
      </c>
      <c r="G65" s="9">
        <f t="shared" si="1"/>
        <v>-3.805537056417087E-3</v>
      </c>
      <c r="H65" s="10">
        <f>MAX(Nominale*$G65-FeeOSLG-FeeInv+InvestIniz,InvestIniz-MaxLoss)</f>
        <v>1.4210854715202004E-14</v>
      </c>
      <c r="I65" s="10">
        <f>MAX(-Nominale*$G65-FeeOSLG-FeeInv+InvestIniz,InvestIniz-MaxLoss)</f>
        <v>279.54723908694871</v>
      </c>
      <c r="J65" s="10">
        <f>$H65+$I65-InvestIniz*2</f>
        <v>79.547239086948707</v>
      </c>
      <c r="K65" s="15">
        <f t="shared" si="0"/>
        <v>33691.654124501096</v>
      </c>
      <c r="L65" s="59"/>
      <c r="M65" s="30"/>
      <c r="O65" s="63">
        <v>42706</v>
      </c>
      <c r="P65" s="76">
        <v>10511</v>
      </c>
      <c r="Q65" s="38">
        <v>10471</v>
      </c>
      <c r="S65" s="63">
        <v>42705</v>
      </c>
      <c r="T65" s="76">
        <v>16932</v>
      </c>
      <c r="U65" s="38">
        <v>16905</v>
      </c>
      <c r="W65" s="63">
        <v>42705</v>
      </c>
      <c r="X65" s="76">
        <v>8675.4</v>
      </c>
      <c r="Y65" s="38">
        <v>8668</v>
      </c>
      <c r="AA65" s="63">
        <v>42705</v>
      </c>
      <c r="AB65" s="76">
        <v>6781.5</v>
      </c>
      <c r="AC65" s="38">
        <v>6778</v>
      </c>
      <c r="AE65" s="91">
        <v>42706</v>
      </c>
      <c r="AF65" s="89">
        <v>33691.654124501096</v>
      </c>
      <c r="AG65" s="10">
        <v>17194.422744813579</v>
      </c>
      <c r="AH65" s="10">
        <v>17402.841746945527</v>
      </c>
      <c r="AI65" s="15">
        <v>15361.331569227086</v>
      </c>
    </row>
    <row r="66" spans="2:35" s="4" customFormat="1" ht="12" customHeight="1" x14ac:dyDescent="0.2">
      <c r="B66" s="28"/>
      <c r="C66" s="40"/>
      <c r="D66" s="63">
        <f>IF(Market="DAX",$O66,IF(Market="FTSEMIB",$S66,IF(Market="IBEX",$W66,$AA66)))</f>
        <v>42705</v>
      </c>
      <c r="E66" s="8">
        <f>IF(Market="DAX",$P66,IF(Market="FTSEMIB",$T66,IF(Market="IBEX",$X66,$AB66)))</f>
        <v>10637.5</v>
      </c>
      <c r="F66" s="8">
        <f>IF(Market="DAX",$Q66,IF(Market="FTSEMIB",$U66,IF(Market="IBEX",$Y66,$AC66)))</f>
        <v>10610</v>
      </c>
      <c r="G66" s="9">
        <f t="shared" si="1"/>
        <v>-2.5851938895417154E-3</v>
      </c>
      <c r="H66" s="10">
        <f>MAX(Nominale*$G66-FeeOSLG-FeeInv+InvestIniz,InvestIniz-MaxLoss)</f>
        <v>1.4210854715202004E-14</v>
      </c>
      <c r="I66" s="10">
        <f>MAX(-Nominale*$G66-FeeOSLG-FeeInv+InvestIniz,InvestIniz-MaxLoss)</f>
        <v>218.53008074318018</v>
      </c>
      <c r="J66" s="10">
        <f>$H66+$I66-InvestIniz*2</f>
        <v>18.530080743180179</v>
      </c>
      <c r="K66" s="15">
        <f t="shared" si="0"/>
        <v>33612.106885414149</v>
      </c>
      <c r="L66" s="59"/>
      <c r="M66" s="30"/>
      <c r="O66" s="63">
        <v>42705</v>
      </c>
      <c r="P66" s="76">
        <v>10637.5</v>
      </c>
      <c r="Q66" s="38">
        <v>10610</v>
      </c>
      <c r="S66" s="63">
        <v>42704</v>
      </c>
      <c r="T66" s="76">
        <v>16535</v>
      </c>
      <c r="U66" s="38">
        <v>16575</v>
      </c>
      <c r="W66" s="63">
        <v>42704</v>
      </c>
      <c r="X66" s="76">
        <v>8641.2999999999993</v>
      </c>
      <c r="Y66" s="38">
        <v>8652</v>
      </c>
      <c r="AA66" s="63">
        <v>42704</v>
      </c>
      <c r="AB66" s="76">
        <v>6766</v>
      </c>
      <c r="AC66" s="38">
        <v>6772</v>
      </c>
      <c r="AE66" s="91">
        <v>42705</v>
      </c>
      <c r="AF66" s="89">
        <v>33612.106885414149</v>
      </c>
      <c r="AG66" s="10">
        <v>17212.830899015848</v>
      </c>
      <c r="AH66" s="10">
        <v>17423.442605314627</v>
      </c>
      <c r="AI66" s="15">
        <v>15382.790796694897</v>
      </c>
    </row>
    <row r="67" spans="2:35" s="4" customFormat="1" ht="12" customHeight="1" x14ac:dyDescent="0.2">
      <c r="B67" s="28"/>
      <c r="C67" s="40"/>
      <c r="D67" s="63">
        <f>IF(Market="DAX",$O67,IF(Market="FTSEMIB",$S67,IF(Market="IBEX",$W67,$AA67)))</f>
        <v>42704</v>
      </c>
      <c r="E67" s="8">
        <f>IF(Market="DAX",$P67,IF(Market="FTSEMIB",$T67,IF(Market="IBEX",$X67,$AB67)))</f>
        <v>10606.5</v>
      </c>
      <c r="F67" s="8">
        <f>IF(Market="DAX",$Q67,IF(Market="FTSEMIB",$U67,IF(Market="IBEX",$Y67,$AC67)))</f>
        <v>10625</v>
      </c>
      <c r="G67" s="9">
        <f t="shared" si="1"/>
        <v>1.744213454014048E-3</v>
      </c>
      <c r="H67" s="10">
        <f>MAX(Nominale*$G67-FeeOSLG-FeeInv+InvestIniz,InvestIniz-MaxLoss)</f>
        <v>176.48105896679681</v>
      </c>
      <c r="I67" s="10">
        <f>MAX(-Nominale*$G67-FeeOSLG-FeeInv+InvestIniz,InvestIniz-MaxLoss)</f>
        <v>2.0597135653920304</v>
      </c>
      <c r="J67" s="10">
        <f>$H67+$I67-InvestIniz*2</f>
        <v>-21.459227467811161</v>
      </c>
      <c r="K67" s="15">
        <f t="shared" si="0"/>
        <v>33593.576804670971</v>
      </c>
      <c r="L67" s="59"/>
      <c r="M67" s="30"/>
      <c r="O67" s="63">
        <v>42704</v>
      </c>
      <c r="P67" s="76">
        <v>10606.5</v>
      </c>
      <c r="Q67" s="38">
        <v>10625</v>
      </c>
      <c r="S67" s="63">
        <v>42703</v>
      </c>
      <c r="T67" s="76">
        <v>16200</v>
      </c>
      <c r="U67" s="38">
        <v>16180</v>
      </c>
      <c r="W67" s="63">
        <v>42703</v>
      </c>
      <c r="X67" s="76">
        <v>8608.1</v>
      </c>
      <c r="Y67" s="38">
        <v>8609</v>
      </c>
      <c r="AA67" s="63">
        <v>42703</v>
      </c>
      <c r="AB67" s="76">
        <v>6791.5</v>
      </c>
      <c r="AC67" s="38">
        <v>6785.5</v>
      </c>
      <c r="AE67" s="91">
        <v>42704</v>
      </c>
      <c r="AF67" s="89">
        <v>33593.576804670971</v>
      </c>
      <c r="AG67" s="10">
        <v>17214.749108666078</v>
      </c>
      <c r="AH67" s="10">
        <v>17444.043463683727</v>
      </c>
      <c r="AI67" s="15">
        <v>15404.250024162708</v>
      </c>
    </row>
    <row r="68" spans="2:35" s="4" customFormat="1" ht="12" customHeight="1" x14ac:dyDescent="0.2">
      <c r="B68" s="28"/>
      <c r="C68" s="40"/>
      <c r="D68" s="63">
        <f>IF(Market="DAX",$O68,IF(Market="FTSEMIB",$S68,IF(Market="IBEX",$W68,$AA68)))</f>
        <v>42703</v>
      </c>
      <c r="E68" s="8">
        <f>IF(Market="DAX",$P68,IF(Market="FTSEMIB",$T68,IF(Market="IBEX",$X68,$AB68)))</f>
        <v>10575</v>
      </c>
      <c r="F68" s="8">
        <f>IF(Market="DAX",$Q68,IF(Market="FTSEMIB",$U68,IF(Market="IBEX",$Y68,$AC68)))</f>
        <v>10568</v>
      </c>
      <c r="G68" s="9">
        <f t="shared" si="1"/>
        <v>-6.6193853427895977E-4</v>
      </c>
      <c r="H68" s="10">
        <f>MAX(Nominale*$G68-FeeOSLG-FeeInv+InvestIniz,InvestIniz-MaxLoss)</f>
        <v>56.17345955214644</v>
      </c>
      <c r="I68" s="10">
        <f>MAX(-Nominale*$G68-FeeOSLG-FeeInv+InvestIniz,InvestIniz-MaxLoss)</f>
        <v>122.36731298004241</v>
      </c>
      <c r="J68" s="10">
        <f>$H68+$I68-InvestIniz*2</f>
        <v>-21.459227467811161</v>
      </c>
      <c r="K68" s="15">
        <f t="shared" si="0"/>
        <v>33615.036032138785</v>
      </c>
      <c r="L68" s="59"/>
      <c r="M68" s="30"/>
      <c r="O68" s="63">
        <v>42703</v>
      </c>
      <c r="P68" s="76">
        <v>10575</v>
      </c>
      <c r="Q68" s="38">
        <v>10568</v>
      </c>
      <c r="S68" s="63">
        <v>42702</v>
      </c>
      <c r="T68" s="76">
        <v>16512</v>
      </c>
      <c r="U68" s="38">
        <v>16380</v>
      </c>
      <c r="W68" s="63">
        <v>42702</v>
      </c>
      <c r="X68" s="76">
        <v>8660.7999999999993</v>
      </c>
      <c r="Y68" s="38">
        <v>8629</v>
      </c>
      <c r="AA68" s="63">
        <v>42702</v>
      </c>
      <c r="AB68" s="76">
        <v>6837</v>
      </c>
      <c r="AC68" s="38">
        <v>6828.5</v>
      </c>
      <c r="AE68" s="91">
        <v>42703</v>
      </c>
      <c r="AF68" s="89">
        <v>33615.036032138785</v>
      </c>
      <c r="AG68" s="10">
        <v>17235.349967035178</v>
      </c>
      <c r="AH68" s="10">
        <v>17464.644322052827</v>
      </c>
      <c r="AI68" s="15">
        <v>15425.709251630518</v>
      </c>
    </row>
    <row r="69" spans="2:35" s="4" customFormat="1" ht="12" customHeight="1" x14ac:dyDescent="0.2">
      <c r="B69" s="28"/>
      <c r="C69" s="40"/>
      <c r="D69" s="63">
        <f>IF(Market="DAX",$O69,IF(Market="FTSEMIB",$S69,IF(Market="IBEX",$W69,$AA69)))</f>
        <v>42702</v>
      </c>
      <c r="E69" s="8">
        <f>IF(Market="DAX",$P69,IF(Market="FTSEMIB",$T69,IF(Market="IBEX",$X69,$AB69)))</f>
        <v>10691</v>
      </c>
      <c r="F69" s="8">
        <f>IF(Market="DAX",$Q69,IF(Market="FTSEMIB",$U69,IF(Market="IBEX",$Y69,$AC69)))</f>
        <v>10679</v>
      </c>
      <c r="G69" s="9">
        <f t="shared" si="1"/>
        <v>-1.1224394350388177E-3</v>
      </c>
      <c r="H69" s="10">
        <f>MAX(Nominale*$G69-FeeOSLG-FeeInv+InvestIniz,InvestIniz-MaxLoss)</f>
        <v>33.148414514153544</v>
      </c>
      <c r="I69" s="10">
        <f>MAX(-Nominale*$G69-FeeOSLG-FeeInv+InvestIniz,InvestIniz-MaxLoss)</f>
        <v>145.39235801803528</v>
      </c>
      <c r="J69" s="10">
        <f>$H69+$I69-InvestIniz*2</f>
        <v>-21.459227467811161</v>
      </c>
      <c r="K69" s="15">
        <f t="shared" si="0"/>
        <v>33636.4952596066</v>
      </c>
      <c r="L69" s="59"/>
      <c r="M69" s="30"/>
      <c r="O69" s="63">
        <v>42702</v>
      </c>
      <c r="P69" s="76">
        <v>10691</v>
      </c>
      <c r="Q69" s="38">
        <v>10679</v>
      </c>
      <c r="S69" s="63">
        <v>42699</v>
      </c>
      <c r="T69" s="76">
        <v>16477</v>
      </c>
      <c r="U69" s="38">
        <v>16480</v>
      </c>
      <c r="W69" s="63">
        <v>42699</v>
      </c>
      <c r="X69" s="76">
        <v>8644.2000000000007</v>
      </c>
      <c r="Y69" s="38">
        <v>8654</v>
      </c>
      <c r="AA69" s="63">
        <v>42699</v>
      </c>
      <c r="AB69" s="76">
        <v>6824</v>
      </c>
      <c r="AC69" s="38">
        <v>6822.5</v>
      </c>
      <c r="AE69" s="91">
        <v>42702</v>
      </c>
      <c r="AF69" s="89">
        <v>33636.4952596066</v>
      </c>
      <c r="AG69" s="10">
        <v>17125.766675289495</v>
      </c>
      <c r="AH69" s="10">
        <v>17441.510426463687</v>
      </c>
      <c r="AI69" s="15">
        <v>15447.168479098329</v>
      </c>
    </row>
    <row r="70" spans="2:35" s="4" customFormat="1" ht="12" customHeight="1" x14ac:dyDescent="0.2">
      <c r="B70" s="28"/>
      <c r="C70" s="40"/>
      <c r="D70" s="63">
        <f>IF(Market="DAX",$O70,IF(Market="FTSEMIB",$S70,IF(Market="IBEX",$W70,$AA70)))</f>
        <v>42699</v>
      </c>
      <c r="E70" s="8">
        <f>IF(Market="DAX",$P70,IF(Market="FTSEMIB",$T70,IF(Market="IBEX",$X70,$AB70)))</f>
        <v>10687.5</v>
      </c>
      <c r="F70" s="8">
        <f>IF(Market="DAX",$Q70,IF(Market="FTSEMIB",$U70,IF(Market="IBEX",$Y70,$AC70)))</f>
        <v>10705</v>
      </c>
      <c r="G70" s="9">
        <f t="shared" si="1"/>
        <v>1.6374269005847953E-3</v>
      </c>
      <c r="H70" s="10">
        <f>MAX(Nominale*$G70-FeeOSLG-FeeInv+InvestIniz,InvestIniz-MaxLoss)</f>
        <v>171.14173129533418</v>
      </c>
      <c r="I70" s="10">
        <f>MAX(-Nominale*$G70-FeeOSLG-FeeInv+InvestIniz,InvestIniz-MaxLoss)</f>
        <v>7.3990412368546714</v>
      </c>
      <c r="J70" s="10">
        <f>$H70+$I70-InvestIniz*2</f>
        <v>-21.459227467811161</v>
      </c>
      <c r="K70" s="15">
        <f t="shared" si="0"/>
        <v>33657.954487074414</v>
      </c>
      <c r="L70" s="59"/>
      <c r="M70" s="30"/>
      <c r="O70" s="63">
        <v>42699</v>
      </c>
      <c r="P70" s="76">
        <v>10687.5</v>
      </c>
      <c r="Q70" s="38">
        <v>10705</v>
      </c>
      <c r="S70" s="63">
        <v>42698</v>
      </c>
      <c r="T70" s="76">
        <v>16544</v>
      </c>
      <c r="U70" s="38">
        <v>16580</v>
      </c>
      <c r="W70" s="63">
        <v>42698</v>
      </c>
      <c r="X70" s="76">
        <v>8627.1</v>
      </c>
      <c r="Y70" s="38">
        <v>8652</v>
      </c>
      <c r="AA70" s="63">
        <v>42698</v>
      </c>
      <c r="AB70" s="76">
        <v>6808.5</v>
      </c>
      <c r="AC70" s="38">
        <v>6822</v>
      </c>
      <c r="AE70" s="91">
        <v>42699</v>
      </c>
      <c r="AF70" s="89">
        <v>33657.954487074414</v>
      </c>
      <c r="AG70" s="10">
        <v>17146.367533658595</v>
      </c>
      <c r="AH70" s="10">
        <v>17462.111284832787</v>
      </c>
      <c r="AI70" s="15">
        <v>15468.62770656614</v>
      </c>
    </row>
    <row r="71" spans="2:35" s="4" customFormat="1" ht="12" customHeight="1" x14ac:dyDescent="0.2">
      <c r="B71" s="28"/>
      <c r="C71" s="40"/>
      <c r="D71" s="63">
        <f>IF(Market="DAX",$O71,IF(Market="FTSEMIB",$S71,IF(Market="IBEX",$W71,$AA71)))</f>
        <v>42698</v>
      </c>
      <c r="E71" s="8">
        <f>IF(Market="DAX",$P71,IF(Market="FTSEMIB",$T71,IF(Market="IBEX",$X71,$AB71)))</f>
        <v>10667.5</v>
      </c>
      <c r="F71" s="8">
        <f>IF(Market="DAX",$Q71,IF(Market="FTSEMIB",$U71,IF(Market="IBEX",$Y71,$AC71)))</f>
        <v>10677</v>
      </c>
      <c r="G71" s="9">
        <f t="shared" si="1"/>
        <v>8.9055542535739396E-4</v>
      </c>
      <c r="H71" s="10">
        <f>MAX(Nominale*$G71-FeeOSLG-FeeInv+InvestIniz,InvestIniz-MaxLoss)</f>
        <v>133.79815753396412</v>
      </c>
      <c r="I71" s="10">
        <f>MAX(-Nominale*$G71-FeeOSLG-FeeInv+InvestIniz,InvestIniz-MaxLoss)</f>
        <v>44.742614998224738</v>
      </c>
      <c r="J71" s="10">
        <f>$H71+$I71-InvestIniz*2</f>
        <v>-21.459227467811161</v>
      </c>
      <c r="K71" s="15">
        <f t="shared" si="0"/>
        <v>33679.413714542228</v>
      </c>
      <c r="L71" s="59"/>
      <c r="M71" s="30"/>
      <c r="O71" s="63">
        <v>42698</v>
      </c>
      <c r="P71" s="76">
        <v>10667.5</v>
      </c>
      <c r="Q71" s="38">
        <v>10677</v>
      </c>
      <c r="S71" s="63">
        <v>42697</v>
      </c>
      <c r="T71" s="76">
        <v>16517</v>
      </c>
      <c r="U71" s="38">
        <v>16580</v>
      </c>
      <c r="W71" s="63">
        <v>42697</v>
      </c>
      <c r="X71" s="76">
        <v>8641.2000000000007</v>
      </c>
      <c r="Y71" s="38">
        <v>8655</v>
      </c>
      <c r="AA71" s="63">
        <v>42697</v>
      </c>
      <c r="AB71" s="76">
        <v>6808.5</v>
      </c>
      <c r="AC71" s="38">
        <v>6845</v>
      </c>
      <c r="AE71" s="91">
        <v>42698</v>
      </c>
      <c r="AF71" s="89">
        <v>33679.413714542228</v>
      </c>
      <c r="AG71" s="10">
        <v>17153.147653365388</v>
      </c>
      <c r="AH71" s="10">
        <v>17454.686638383577</v>
      </c>
      <c r="AI71" s="15">
        <v>15480.216540392577</v>
      </c>
    </row>
    <row r="72" spans="2:35" s="4" customFormat="1" ht="12" customHeight="1" x14ac:dyDescent="0.2">
      <c r="B72" s="28"/>
      <c r="C72" s="40"/>
      <c r="D72" s="63">
        <f>IF(Market="DAX",$O72,IF(Market="FTSEMIB",$S72,IF(Market="IBEX",$W72,$AA72)))</f>
        <v>42697</v>
      </c>
      <c r="E72" s="8">
        <f>IF(Market="DAX",$P72,IF(Market="FTSEMIB",$T72,IF(Market="IBEX",$X72,$AB72)))</f>
        <v>10709.5</v>
      </c>
      <c r="F72" s="8">
        <f>IF(Market="DAX",$Q72,IF(Market="FTSEMIB",$U72,IF(Market="IBEX",$Y72,$AC72)))</f>
        <v>10743.5</v>
      </c>
      <c r="G72" s="9">
        <f t="shared" si="1"/>
        <v>3.1747513889537325E-3</v>
      </c>
      <c r="H72" s="10">
        <f>MAX(Nominale*$G72-FeeOSLG-FeeInv+InvestIniz,InvestIniz-MaxLoss)</f>
        <v>248.00795571378103</v>
      </c>
      <c r="I72" s="10">
        <f>MAX(-Nominale*$G72-FeeOSLG-FeeInv+InvestIniz,InvestIniz-MaxLoss)</f>
        <v>1.4210854715202004E-14</v>
      </c>
      <c r="J72" s="10">
        <f>$H72+$I72-InvestIniz*2</f>
        <v>48.00795571378103</v>
      </c>
      <c r="K72" s="15">
        <f t="shared" si="0"/>
        <v>33700.872942010043</v>
      </c>
      <c r="L72" s="59"/>
      <c r="M72" s="30"/>
      <c r="O72" s="63">
        <v>42697</v>
      </c>
      <c r="P72" s="76">
        <v>10709.5</v>
      </c>
      <c r="Q72" s="38">
        <v>10743.5</v>
      </c>
      <c r="S72" s="63">
        <v>42696</v>
      </c>
      <c r="T72" s="76">
        <v>16296</v>
      </c>
      <c r="U72" s="38">
        <v>16400</v>
      </c>
      <c r="W72" s="63">
        <v>42696</v>
      </c>
      <c r="X72" s="76">
        <v>8600.5</v>
      </c>
      <c r="Y72" s="38">
        <v>8667</v>
      </c>
      <c r="AA72" s="63">
        <v>42696</v>
      </c>
      <c r="AB72" s="76">
        <v>6764.5</v>
      </c>
      <c r="AC72" s="38">
        <v>6791.5</v>
      </c>
      <c r="AE72" s="91">
        <v>42697</v>
      </c>
      <c r="AF72" s="89">
        <v>33700.872942010043</v>
      </c>
      <c r="AG72" s="10">
        <v>17127.163042893826</v>
      </c>
      <c r="AH72" s="10">
        <v>17473.047059235952</v>
      </c>
      <c r="AI72" s="15">
        <v>15322.898860302586</v>
      </c>
    </row>
    <row r="73" spans="2:35" s="4" customFormat="1" ht="12" customHeight="1" x14ac:dyDescent="0.2">
      <c r="B73" s="28"/>
      <c r="C73" s="40"/>
      <c r="D73" s="63">
        <f>IF(Market="DAX",$O73,IF(Market="FTSEMIB",$S73,IF(Market="IBEX",$W73,$AA73)))</f>
        <v>42696</v>
      </c>
      <c r="E73" s="8">
        <f>IF(Market="DAX",$P73,IF(Market="FTSEMIB",$T73,IF(Market="IBEX",$X73,$AB73)))</f>
        <v>10674.5</v>
      </c>
      <c r="F73" s="8">
        <f>IF(Market="DAX",$Q73,IF(Market="FTSEMIB",$U73,IF(Market="IBEX",$Y73,$AC73)))</f>
        <v>10768.5</v>
      </c>
      <c r="G73" s="9">
        <f t="shared" si="1"/>
        <v>8.8060330694646125E-3</v>
      </c>
      <c r="H73" s="10">
        <f>MAX(Nominale*$G73-FeeOSLG-FeeInv+InvestIniz,InvestIniz-MaxLoss)</f>
        <v>529.57203973932496</v>
      </c>
      <c r="I73" s="10">
        <f>MAX(-Nominale*$G73-FeeOSLG-FeeInv+InvestIniz,InvestIniz-MaxLoss)</f>
        <v>1.4210854715202004E-14</v>
      </c>
      <c r="J73" s="10">
        <f>$H73+$I73-InvestIniz*2</f>
        <v>329.57203973932496</v>
      </c>
      <c r="K73" s="15">
        <f t="shared" si="0"/>
        <v>33652.864986296263</v>
      </c>
      <c r="L73" s="59"/>
      <c r="M73" s="30"/>
      <c r="O73" s="63">
        <v>42696</v>
      </c>
      <c r="P73" s="76">
        <v>10674.5</v>
      </c>
      <c r="Q73" s="38">
        <v>10768.5</v>
      </c>
      <c r="S73" s="63">
        <v>42695</v>
      </c>
      <c r="T73" s="76">
        <v>16244</v>
      </c>
      <c r="U73" s="38">
        <v>16255</v>
      </c>
      <c r="W73" s="63">
        <v>42695</v>
      </c>
      <c r="X73" s="76">
        <v>8621</v>
      </c>
      <c r="Y73" s="38">
        <v>8655</v>
      </c>
      <c r="AA73" s="63">
        <v>42695</v>
      </c>
      <c r="AB73" s="76">
        <v>6774</v>
      </c>
      <c r="AC73" s="38">
        <v>6776.5</v>
      </c>
      <c r="AE73" s="91">
        <v>42696</v>
      </c>
      <c r="AF73" s="89">
        <v>33652.864986296263</v>
      </c>
      <c r="AG73" s="10">
        <v>17049.82478773866</v>
      </c>
      <c r="AH73" s="10">
        <v>17368.705316453757</v>
      </c>
      <c r="AI73" s="15">
        <v>15234.057182736322</v>
      </c>
    </row>
    <row r="74" spans="2:35" s="4" customFormat="1" ht="12" customHeight="1" x14ac:dyDescent="0.2">
      <c r="B74" s="28"/>
      <c r="C74" s="40"/>
      <c r="D74" s="63">
        <f>IF(Market="DAX",$O74,IF(Market="FTSEMIB",$S74,IF(Market="IBEX",$W74,$AA74)))</f>
        <v>42695</v>
      </c>
      <c r="E74" s="8">
        <f>IF(Market="DAX",$P74,IF(Market="FTSEMIB",$T74,IF(Market="IBEX",$X74,$AB74)))</f>
        <v>10674</v>
      </c>
      <c r="F74" s="8">
        <f>IF(Market="DAX",$Q74,IF(Market="FTSEMIB",$U74,IF(Market="IBEX",$Y74,$AC74)))</f>
        <v>10688</v>
      </c>
      <c r="G74" s="9">
        <f t="shared" si="1"/>
        <v>1.3115982761851227E-3</v>
      </c>
      <c r="H74" s="10">
        <f>MAX(Nominale*$G74-FeeOSLG-FeeInv+InvestIniz,InvestIniz-MaxLoss)</f>
        <v>154.85030007535056</v>
      </c>
      <c r="I74" s="10">
        <f>MAX(-Nominale*$G74-FeeOSLG-FeeInv+InvestIniz,InvestIniz-MaxLoss)</f>
        <v>23.690472456838293</v>
      </c>
      <c r="J74" s="10">
        <f>$H74+$I74-InvestIniz*2</f>
        <v>-21.459227467811161</v>
      </c>
      <c r="K74" s="15">
        <f t="shared" si="0"/>
        <v>33323.29294655694</v>
      </c>
      <c r="L74" s="59"/>
      <c r="M74" s="30"/>
      <c r="O74" s="63">
        <v>42695</v>
      </c>
      <c r="P74" s="76">
        <v>10674</v>
      </c>
      <c r="Q74" s="38">
        <v>10688</v>
      </c>
      <c r="S74" s="63">
        <v>42692</v>
      </c>
      <c r="T74" s="76">
        <v>16501</v>
      </c>
      <c r="U74" s="38">
        <v>16470</v>
      </c>
      <c r="W74" s="63">
        <v>42692</v>
      </c>
      <c r="X74" s="76">
        <v>8703.2000000000007</v>
      </c>
      <c r="Y74" s="38">
        <v>8750</v>
      </c>
      <c r="AA74" s="63">
        <v>42692</v>
      </c>
      <c r="AB74" s="76">
        <v>6782.5</v>
      </c>
      <c r="AC74" s="38">
        <v>6799.5</v>
      </c>
      <c r="AE74" s="91">
        <v>42695</v>
      </c>
      <c r="AF74" s="89">
        <v>33323.29294655694</v>
      </c>
      <c r="AG74" s="10">
        <v>17070.42564610776</v>
      </c>
      <c r="AH74" s="10">
        <v>17340.128585216084</v>
      </c>
      <c r="AI74" s="15">
        <v>15255.516410204133</v>
      </c>
    </row>
    <row r="75" spans="2:35" s="4" customFormat="1" ht="12" customHeight="1" x14ac:dyDescent="0.2">
      <c r="B75" s="28"/>
      <c r="C75" s="40"/>
      <c r="D75" s="63">
        <f>IF(Market="DAX",$O75,IF(Market="FTSEMIB",$S75,IF(Market="IBEX",$W75,$AA75)))</f>
        <v>42692</v>
      </c>
      <c r="E75" s="8">
        <f>IF(Market="DAX",$P75,IF(Market="FTSEMIB",$T75,IF(Market="IBEX",$X75,$AB75)))</f>
        <v>10681</v>
      </c>
      <c r="F75" s="8">
        <f>IF(Market="DAX",$Q75,IF(Market="FTSEMIB",$U75,IF(Market="IBEX",$Y75,$AC75)))</f>
        <v>10732</v>
      </c>
      <c r="G75" s="9">
        <f t="shared" si="1"/>
        <v>4.7748338170583281E-3</v>
      </c>
      <c r="H75" s="10">
        <f>MAX(Nominale*$G75-FeeOSLG-FeeInv+InvestIniz,InvestIniz-MaxLoss)</f>
        <v>328.01207711901077</v>
      </c>
      <c r="I75" s="10">
        <f>MAX(-Nominale*$G75-FeeOSLG-FeeInv+InvestIniz,InvestIniz-MaxLoss)</f>
        <v>1.4210854715202004E-14</v>
      </c>
      <c r="J75" s="10">
        <f>$H75+$I75-InvestIniz*2</f>
        <v>128.01207711901077</v>
      </c>
      <c r="K75" s="15">
        <f t="shared" si="0"/>
        <v>33344.752174024754</v>
      </c>
      <c r="L75" s="59"/>
      <c r="M75" s="30"/>
      <c r="O75" s="63">
        <v>42692</v>
      </c>
      <c r="P75" s="76">
        <v>10681</v>
      </c>
      <c r="Q75" s="38">
        <v>10732</v>
      </c>
      <c r="S75" s="63">
        <v>42691</v>
      </c>
      <c r="T75" s="76">
        <v>16510</v>
      </c>
      <c r="U75" s="38">
        <v>16425</v>
      </c>
      <c r="W75" s="63">
        <v>42691</v>
      </c>
      <c r="X75" s="76">
        <v>8627.7000000000007</v>
      </c>
      <c r="Y75" s="38">
        <v>8608</v>
      </c>
      <c r="AA75" s="63">
        <v>42691</v>
      </c>
      <c r="AB75" s="76">
        <v>6741.5</v>
      </c>
      <c r="AC75" s="38">
        <v>6741.5</v>
      </c>
      <c r="AE75" s="91">
        <v>42692</v>
      </c>
      <c r="AF75" s="89">
        <v>33344.752174024754</v>
      </c>
      <c r="AG75" s="10">
        <v>17083.152594897183</v>
      </c>
      <c r="AH75" s="10">
        <v>17282.882364892408</v>
      </c>
      <c r="AI75" s="15">
        <v>15240.923502743788</v>
      </c>
    </row>
    <row r="76" spans="2:35" s="4" customFormat="1" ht="12" customHeight="1" x14ac:dyDescent="0.2">
      <c r="B76" s="28"/>
      <c r="C76" s="40"/>
      <c r="D76" s="63">
        <f>IF(Market="DAX",$O76,IF(Market="FTSEMIB",$S76,IF(Market="IBEX",$W76,$AA76)))</f>
        <v>42691</v>
      </c>
      <c r="E76" s="8">
        <f>IF(Market="DAX",$P76,IF(Market="FTSEMIB",$T76,IF(Market="IBEX",$X76,$AB76)))</f>
        <v>10669.5</v>
      </c>
      <c r="F76" s="8">
        <f>IF(Market="DAX",$Q76,IF(Market="FTSEMIB",$U76,IF(Market="IBEX",$Y76,$AC76)))</f>
        <v>10677</v>
      </c>
      <c r="G76" s="9">
        <f t="shared" si="1"/>
        <v>7.0293828201883879E-4</v>
      </c>
      <c r="H76" s="10">
        <f>MAX(Nominale*$G76-FeeOSLG-FeeInv+InvestIniz,InvestIniz-MaxLoss)</f>
        <v>124.41730036703635</v>
      </c>
      <c r="I76" s="10">
        <f>MAX(-Nominale*$G76-FeeOSLG-FeeInv+InvestIniz,InvestIniz-MaxLoss)</f>
        <v>54.123472165152492</v>
      </c>
      <c r="J76" s="10">
        <f>$H76+$I76-InvestIniz*2</f>
        <v>-21.459227467811161</v>
      </c>
      <c r="K76" s="15">
        <f t="shared" si="0"/>
        <v>33216.740096905742</v>
      </c>
      <c r="L76" s="59"/>
      <c r="M76" s="30"/>
      <c r="O76" s="63">
        <v>42691</v>
      </c>
      <c r="P76" s="76">
        <v>10669.5</v>
      </c>
      <c r="Q76" s="38">
        <v>10677</v>
      </c>
      <c r="S76" s="63">
        <v>42690</v>
      </c>
      <c r="T76" s="76">
        <v>16620</v>
      </c>
      <c r="U76" s="38">
        <v>16680</v>
      </c>
      <c r="W76" s="63">
        <v>42690</v>
      </c>
      <c r="X76" s="76">
        <v>8688.9</v>
      </c>
      <c r="Y76" s="38">
        <v>8697</v>
      </c>
      <c r="AA76" s="63">
        <v>42690</v>
      </c>
      <c r="AB76" s="76">
        <v>6783</v>
      </c>
      <c r="AC76" s="38">
        <v>6824</v>
      </c>
      <c r="AE76" s="91">
        <v>42691</v>
      </c>
      <c r="AF76" s="89">
        <v>33216.740096905742</v>
      </c>
      <c r="AG76" s="10">
        <v>17030.485125838244</v>
      </c>
      <c r="AH76" s="10">
        <v>17287.515930370522</v>
      </c>
      <c r="AI76" s="15">
        <v>15262.382730211599</v>
      </c>
    </row>
    <row r="77" spans="2:35" s="4" customFormat="1" ht="12" customHeight="1" x14ac:dyDescent="0.2">
      <c r="B77" s="28"/>
      <c r="C77" s="40"/>
      <c r="D77" s="63">
        <f>IF(Market="DAX",$O77,IF(Market="FTSEMIB",$S77,IF(Market="IBEX",$W77,$AA77)))</f>
        <v>42690</v>
      </c>
      <c r="E77" s="8">
        <f>IF(Market="DAX",$P77,IF(Market="FTSEMIB",$T77,IF(Market="IBEX",$X77,$AB77)))</f>
        <v>10741.5</v>
      </c>
      <c r="F77" s="8">
        <f>IF(Market="DAX",$Q77,IF(Market="FTSEMIB",$U77,IF(Market="IBEX",$Y77,$AC77)))</f>
        <v>10778</v>
      </c>
      <c r="G77" s="9">
        <f t="shared" si="1"/>
        <v>3.3980356561001722E-3</v>
      </c>
      <c r="H77" s="10">
        <f>MAX(Nominale*$G77-FeeOSLG-FeeInv+InvestIniz,InvestIniz-MaxLoss)</f>
        <v>259.17216907110299</v>
      </c>
      <c r="I77" s="10">
        <f>MAX(-Nominale*$G77-FeeOSLG-FeeInv+InvestIniz,InvestIniz-MaxLoss)</f>
        <v>1.4210854715202004E-14</v>
      </c>
      <c r="J77" s="10">
        <f>$H77+$I77-InvestIniz*2</f>
        <v>59.172169071102985</v>
      </c>
      <c r="K77" s="15">
        <f t="shared" si="0"/>
        <v>33238.199324373556</v>
      </c>
      <c r="L77" s="59"/>
      <c r="M77" s="30"/>
      <c r="O77" s="63">
        <v>42690</v>
      </c>
      <c r="P77" s="76">
        <v>10741.5</v>
      </c>
      <c r="Q77" s="38">
        <v>10778</v>
      </c>
      <c r="S77" s="63">
        <v>42689</v>
      </c>
      <c r="T77" s="76">
        <v>16657</v>
      </c>
      <c r="U77" s="38">
        <v>16690</v>
      </c>
      <c r="W77" s="63">
        <v>42689</v>
      </c>
      <c r="X77" s="76">
        <v>8630.2000000000007</v>
      </c>
      <c r="Y77" s="38">
        <v>8663</v>
      </c>
      <c r="AA77" s="63">
        <v>42689</v>
      </c>
      <c r="AB77" s="76">
        <v>6748</v>
      </c>
      <c r="AC77" s="38">
        <v>6766</v>
      </c>
      <c r="AE77" s="91">
        <v>42690</v>
      </c>
      <c r="AF77" s="89">
        <v>33238.199324373556</v>
      </c>
      <c r="AG77" s="10">
        <v>17008.58338895781</v>
      </c>
      <c r="AH77" s="10">
        <v>17308.116788739622</v>
      </c>
      <c r="AI77" s="15">
        <v>15070.886190326162</v>
      </c>
    </row>
    <row r="78" spans="2:35" s="4" customFormat="1" ht="12" customHeight="1" x14ac:dyDescent="0.2">
      <c r="B78" s="28"/>
      <c r="C78" s="40"/>
      <c r="D78" s="63">
        <f>IF(Market="DAX",$O78,IF(Market="FTSEMIB",$S78,IF(Market="IBEX",$W78,$AA78)))</f>
        <v>42689</v>
      </c>
      <c r="E78" s="8">
        <f>IF(Market="DAX",$P78,IF(Market="FTSEMIB",$T78,IF(Market="IBEX",$X78,$AB78)))</f>
        <v>10701.5</v>
      </c>
      <c r="F78" s="8">
        <f>IF(Market="DAX",$Q78,IF(Market="FTSEMIB",$U78,IF(Market="IBEX",$Y78,$AC78)))</f>
        <v>10704</v>
      </c>
      <c r="G78" s="9">
        <f t="shared" si="1"/>
        <v>2.3361211045180581E-4</v>
      </c>
      <c r="H78" s="10">
        <f>MAX(Nominale*$G78-FeeOSLG-FeeInv+InvestIniz,InvestIniz-MaxLoss)</f>
        <v>100.95099178868472</v>
      </c>
      <c r="I78" s="10">
        <f>MAX(-Nominale*$G78-FeeOSLG-FeeInv+InvestIniz,InvestIniz-MaxLoss)</f>
        <v>77.589780743504136</v>
      </c>
      <c r="J78" s="10">
        <f>$H78+$I78-InvestIniz*2</f>
        <v>-21.459227467811161</v>
      </c>
      <c r="K78" s="15">
        <f t="shared" si="0"/>
        <v>33179.02715530245</v>
      </c>
      <c r="L78" s="59"/>
      <c r="M78" s="30"/>
      <c r="O78" s="63">
        <v>42689</v>
      </c>
      <c r="P78" s="76">
        <v>10701.5</v>
      </c>
      <c r="Q78" s="38">
        <v>10704</v>
      </c>
      <c r="S78" s="63">
        <v>42688</v>
      </c>
      <c r="T78" s="76">
        <v>16716</v>
      </c>
      <c r="U78" s="38">
        <v>16905</v>
      </c>
      <c r="W78" s="63">
        <v>42688</v>
      </c>
      <c r="X78" s="76">
        <v>8596.6</v>
      </c>
      <c r="Y78" s="38">
        <v>8698</v>
      </c>
      <c r="AA78" s="63">
        <v>42688</v>
      </c>
      <c r="AB78" s="76">
        <v>6713.5</v>
      </c>
      <c r="AC78" s="38">
        <v>6752.5</v>
      </c>
      <c r="AE78" s="91">
        <v>42689</v>
      </c>
      <c r="AF78" s="89">
        <v>33179.02715530245</v>
      </c>
      <c r="AG78" s="10">
        <v>17019.260836813188</v>
      </c>
      <c r="AH78" s="10">
        <v>17282.405074520775</v>
      </c>
      <c r="AI78" s="15">
        <v>15048.242952844894</v>
      </c>
    </row>
    <row r="79" spans="2:35" s="4" customFormat="1" ht="12" customHeight="1" x14ac:dyDescent="0.2">
      <c r="B79" s="28"/>
      <c r="C79" s="40"/>
      <c r="D79" s="63">
        <f>IF(Market="DAX",$O79,IF(Market="FTSEMIB",$S79,IF(Market="IBEX",$W79,$AA79)))</f>
        <v>42688</v>
      </c>
      <c r="E79" s="8">
        <f>IF(Market="DAX",$P79,IF(Market="FTSEMIB",$T79,IF(Market="IBEX",$X79,$AB79)))</f>
        <v>10657</v>
      </c>
      <c r="F79" s="8">
        <f>IF(Market="DAX",$Q79,IF(Market="FTSEMIB",$U79,IF(Market="IBEX",$Y79,$AC79)))</f>
        <v>10765</v>
      </c>
      <c r="G79" s="9">
        <f t="shared" si="1"/>
        <v>1.0134184104344562E-2</v>
      </c>
      <c r="H79" s="10">
        <f>MAX(Nominale*$G79-FeeOSLG-FeeInv+InvestIniz,InvestIniz-MaxLoss)</f>
        <v>595.97959148332245</v>
      </c>
      <c r="I79" s="10">
        <f>MAX(-Nominale*$G79-FeeOSLG-FeeInv+InvestIniz,InvestIniz-MaxLoss)</f>
        <v>1.4210854715202004E-14</v>
      </c>
      <c r="J79" s="10">
        <f>$H79+$I79-InvestIniz*2</f>
        <v>395.97959148332245</v>
      </c>
      <c r="K79" s="15">
        <f t="shared" si="0"/>
        <v>33200.486382770265</v>
      </c>
      <c r="L79" s="59"/>
      <c r="M79" s="30"/>
      <c r="O79" s="63">
        <v>42688</v>
      </c>
      <c r="P79" s="76">
        <v>10657</v>
      </c>
      <c r="Q79" s="38">
        <v>10765</v>
      </c>
      <c r="S79" s="63">
        <v>42685</v>
      </c>
      <c r="T79" s="76">
        <v>16726</v>
      </c>
      <c r="U79" s="38">
        <v>16875</v>
      </c>
      <c r="W79" s="63">
        <v>42685</v>
      </c>
      <c r="X79" s="76">
        <v>8725.2000000000007</v>
      </c>
      <c r="Y79" s="38">
        <v>8804</v>
      </c>
      <c r="AA79" s="63">
        <v>42685</v>
      </c>
      <c r="AB79" s="76">
        <v>6826.5</v>
      </c>
      <c r="AC79" s="38">
        <v>6826</v>
      </c>
      <c r="AE79" s="91">
        <v>42688</v>
      </c>
      <c r="AF79" s="89">
        <v>33200.486382770265</v>
      </c>
      <c r="AG79" s="10">
        <v>16843.430612731405</v>
      </c>
      <c r="AH79" s="10">
        <v>17096.798284572178</v>
      </c>
      <c r="AI79" s="15">
        <v>14868.513044719859</v>
      </c>
    </row>
    <row r="80" spans="2:35" s="4" customFormat="1" ht="12" customHeight="1" x14ac:dyDescent="0.2">
      <c r="B80" s="28"/>
      <c r="C80" s="40"/>
      <c r="D80" s="63">
        <f>IF(Market="DAX",$O80,IF(Market="FTSEMIB",$S80,IF(Market="IBEX",$W80,$AA80)))</f>
        <v>42685</v>
      </c>
      <c r="E80" s="8">
        <f>IF(Market="DAX",$P80,IF(Market="FTSEMIB",$T80,IF(Market="IBEX",$X80,$AB80)))</f>
        <v>10629</v>
      </c>
      <c r="F80" s="8">
        <f>IF(Market="DAX",$Q80,IF(Market="FTSEMIB",$U80,IF(Market="IBEX",$Y80,$AC80)))</f>
        <v>10672</v>
      </c>
      <c r="G80" s="9">
        <f t="shared" si="1"/>
        <v>4.0455357982877036E-3</v>
      </c>
      <c r="H80" s="10">
        <f>MAX(Nominale*$G80-FeeOSLG-FeeInv+InvestIniz,InvestIniz-MaxLoss)</f>
        <v>291.5471761804796</v>
      </c>
      <c r="I80" s="10">
        <f>MAX(-Nominale*$G80-FeeOSLG-FeeInv+InvestIniz,InvestIniz-MaxLoss)</f>
        <v>1.4210854715202004E-14</v>
      </c>
      <c r="J80" s="10">
        <f>$H80+$I80-InvestIniz*2</f>
        <v>91.547176180479596</v>
      </c>
      <c r="K80" s="15">
        <f t="shared" si="0"/>
        <v>32804.506791286942</v>
      </c>
      <c r="L80" s="59"/>
      <c r="M80" s="30"/>
      <c r="O80" s="63">
        <v>42685</v>
      </c>
      <c r="P80" s="76">
        <v>10629</v>
      </c>
      <c r="Q80" s="38">
        <v>10672</v>
      </c>
      <c r="S80" s="63">
        <v>42684</v>
      </c>
      <c r="T80" s="76">
        <v>16682</v>
      </c>
      <c r="U80" s="38">
        <v>16895</v>
      </c>
      <c r="W80" s="63">
        <v>42684</v>
      </c>
      <c r="X80" s="76">
        <v>8867.2000000000007</v>
      </c>
      <c r="Y80" s="38">
        <v>8931</v>
      </c>
      <c r="AA80" s="63">
        <v>42684</v>
      </c>
      <c r="AB80" s="76">
        <v>6874.5</v>
      </c>
      <c r="AC80" s="38">
        <v>6903</v>
      </c>
      <c r="AE80" s="91">
        <v>42685</v>
      </c>
      <c r="AF80" s="89">
        <v>32804.506791286942</v>
      </c>
      <c r="AG80" s="10">
        <v>16715.565311914757</v>
      </c>
      <c r="AH80" s="10">
        <v>16966.472481693279</v>
      </c>
      <c r="AI80" s="15">
        <v>14889.97227218767</v>
      </c>
    </row>
    <row r="81" spans="2:35" s="4" customFormat="1" ht="12" customHeight="1" x14ac:dyDescent="0.2">
      <c r="B81" s="28"/>
      <c r="C81" s="40"/>
      <c r="D81" s="63">
        <f>IF(Market="DAX",$O81,IF(Market="FTSEMIB",$S81,IF(Market="IBEX",$W81,$AA81)))</f>
        <v>42684</v>
      </c>
      <c r="E81" s="8">
        <f>IF(Market="DAX",$P81,IF(Market="FTSEMIB",$T81,IF(Market="IBEX",$X81,$AB81)))</f>
        <v>10628</v>
      </c>
      <c r="F81" s="8">
        <f>IF(Market="DAX",$Q81,IF(Market="FTSEMIB",$U81,IF(Market="IBEX",$Y81,$AC81)))</f>
        <v>10686</v>
      </c>
      <c r="G81" s="9">
        <f t="shared" si="1"/>
        <v>5.4572826496048178E-3</v>
      </c>
      <c r="H81" s="10">
        <f>MAX(Nominale*$G81-FeeOSLG-FeeInv+InvestIniz,InvestIniz-MaxLoss)</f>
        <v>362.13451874633529</v>
      </c>
      <c r="I81" s="10">
        <f>MAX(-Nominale*$G81-FeeOSLG-FeeInv+InvestIniz,InvestIniz-MaxLoss)</f>
        <v>1.4210854715202004E-14</v>
      </c>
      <c r="J81" s="10">
        <f>$H81+$I81-InvestIniz*2</f>
        <v>162.13451874633529</v>
      </c>
      <c r="K81" s="15">
        <f t="shared" si="0"/>
        <v>32712.959615106465</v>
      </c>
      <c r="L81" s="59"/>
      <c r="M81" s="30"/>
      <c r="O81" s="63">
        <v>42684</v>
      </c>
      <c r="P81" s="76">
        <v>10628</v>
      </c>
      <c r="Q81" s="38">
        <v>10686</v>
      </c>
      <c r="S81" s="63">
        <v>42683</v>
      </c>
      <c r="T81" s="76">
        <v>16742</v>
      </c>
      <c r="U81" s="38">
        <v>16180</v>
      </c>
      <c r="W81" s="63">
        <v>42683</v>
      </c>
      <c r="X81" s="76">
        <v>8899.4</v>
      </c>
      <c r="Y81" s="38">
        <v>8583</v>
      </c>
      <c r="AA81" s="63">
        <v>42683</v>
      </c>
      <c r="AB81" s="76">
        <v>6817</v>
      </c>
      <c r="AC81" s="38">
        <v>6866</v>
      </c>
      <c r="AE81" s="91">
        <v>42684</v>
      </c>
      <c r="AF81" s="89">
        <v>32712.959615106465</v>
      </c>
      <c r="AG81" s="10">
        <v>16510.500676958316</v>
      </c>
      <c r="AH81" s="10">
        <v>16872.871792148129</v>
      </c>
      <c r="AI81" s="15">
        <v>14793.414083172285</v>
      </c>
    </row>
    <row r="82" spans="2:35" s="4" customFormat="1" ht="12" customHeight="1" x14ac:dyDescent="0.2">
      <c r="B82" s="28"/>
      <c r="C82" s="40"/>
      <c r="D82" s="63">
        <f>IF(Market="DAX",$O82,IF(Market="FTSEMIB",$S82,IF(Market="IBEX",$W82,$AA82)))</f>
        <v>42683</v>
      </c>
      <c r="E82" s="8">
        <f>IF(Market="DAX",$P82,IF(Market="FTSEMIB",$T82,IF(Market="IBEX",$X82,$AB82)))</f>
        <v>10471</v>
      </c>
      <c r="F82" s="8">
        <f>IF(Market="DAX",$Q82,IF(Market="FTSEMIB",$U82,IF(Market="IBEX",$Y82,$AC82)))</f>
        <v>10025</v>
      </c>
      <c r="G82" s="9">
        <f t="shared" si="1"/>
        <v>-4.2593830579696304E-2</v>
      </c>
      <c r="H82" s="10">
        <f>MAX(Nominale*$G82-FeeOSLG-FeeInv+InvestIniz,InvestIniz-MaxLoss)</f>
        <v>1.4210854715202004E-14</v>
      </c>
      <c r="I82" s="10">
        <f>MAX(-Nominale*$G82-FeeOSLG-FeeInv+InvestIniz,InvestIniz-MaxLoss)</f>
        <v>2218.9619152509094</v>
      </c>
      <c r="J82" s="10">
        <f>$H82+$I82-InvestIniz*2</f>
        <v>2018.9619152509094</v>
      </c>
      <c r="K82" s="15">
        <f t="shared" si="0"/>
        <v>32550.825096360131</v>
      </c>
      <c r="L82" s="59"/>
      <c r="M82" s="30"/>
      <c r="O82" s="63">
        <v>42683</v>
      </c>
      <c r="P82" s="76">
        <v>10471</v>
      </c>
      <c r="Q82" s="38">
        <v>10025</v>
      </c>
      <c r="S82" s="63">
        <v>42682</v>
      </c>
      <c r="T82" s="76">
        <v>16667</v>
      </c>
      <c r="U82" s="38">
        <v>16705</v>
      </c>
      <c r="W82" s="63">
        <v>42682</v>
      </c>
      <c r="X82" s="76">
        <v>8872.1</v>
      </c>
      <c r="Y82" s="38">
        <v>8898</v>
      </c>
      <c r="AA82" s="63">
        <v>42682</v>
      </c>
      <c r="AB82" s="76">
        <v>6764</v>
      </c>
      <c r="AC82" s="38">
        <v>6789.5</v>
      </c>
      <c r="AE82" s="91">
        <v>42683</v>
      </c>
      <c r="AF82" s="89">
        <v>32550.825096360131</v>
      </c>
      <c r="AG82" s="10">
        <v>15889.43567787862</v>
      </c>
      <c r="AH82" s="10">
        <v>16212.113048804194</v>
      </c>
      <c r="AI82" s="15">
        <v>14544.748068330571</v>
      </c>
    </row>
    <row r="83" spans="2:35" s="4" customFormat="1" ht="12" customHeight="1" x14ac:dyDescent="0.2">
      <c r="B83" s="28"/>
      <c r="C83" s="40"/>
      <c r="D83" s="63">
        <f>IF(Market="DAX",$O83,IF(Market="FTSEMIB",$S83,IF(Market="IBEX",$W83,$AA83)))</f>
        <v>42682</v>
      </c>
      <c r="E83" s="8">
        <f>IF(Market="DAX",$P83,IF(Market="FTSEMIB",$T83,IF(Market="IBEX",$X83,$AB83)))</f>
        <v>10433.5</v>
      </c>
      <c r="F83" s="8">
        <f>IF(Market="DAX",$Q83,IF(Market="FTSEMIB",$U83,IF(Market="IBEX",$Y83,$AC83)))</f>
        <v>10440</v>
      </c>
      <c r="G83" s="9">
        <f t="shared" si="1"/>
        <v>6.2299324291944223E-4</v>
      </c>
      <c r="H83" s="10">
        <f>MAX(Nominale*$G83-FeeOSLG-FeeInv+InvestIniz,InvestIniz-MaxLoss)</f>
        <v>120.42004841206654</v>
      </c>
      <c r="I83" s="10">
        <f>MAX(-Nominale*$G83-FeeOSLG-FeeInv+InvestIniz,InvestIniz-MaxLoss)</f>
        <v>58.120724120122318</v>
      </c>
      <c r="J83" s="10">
        <f>$H83+$I83-InvestIniz*2</f>
        <v>-21.459227467811161</v>
      </c>
      <c r="K83" s="15">
        <f t="shared" si="0"/>
        <v>30531.863181109224</v>
      </c>
      <c r="L83" s="59"/>
      <c r="M83" s="30"/>
      <c r="O83" s="63">
        <v>42682</v>
      </c>
      <c r="P83" s="76">
        <v>10433.5</v>
      </c>
      <c r="Q83" s="38">
        <v>10440</v>
      </c>
      <c r="S83" s="63">
        <v>42681</v>
      </c>
      <c r="T83" s="76">
        <v>16270</v>
      </c>
      <c r="U83" s="38">
        <v>16470</v>
      </c>
      <c r="W83" s="63">
        <v>42681</v>
      </c>
      <c r="X83" s="76">
        <v>8766</v>
      </c>
      <c r="Y83" s="38">
        <v>8900</v>
      </c>
      <c r="AA83" s="63">
        <v>42681</v>
      </c>
      <c r="AB83" s="76">
        <v>6666</v>
      </c>
      <c r="AC83" s="38">
        <v>6680</v>
      </c>
      <c r="AE83" s="91">
        <v>42682</v>
      </c>
      <c r="AF83" s="89">
        <v>30531.863181109224</v>
      </c>
      <c r="AG83" s="10">
        <v>15894.137019044931</v>
      </c>
      <c r="AH83" s="10">
        <v>16204.028202800233</v>
      </c>
      <c r="AI83" s="15">
        <v>14466.979751845671</v>
      </c>
    </row>
    <row r="84" spans="2:35" s="4" customFormat="1" ht="12" customHeight="1" x14ac:dyDescent="0.2">
      <c r="B84" s="28"/>
      <c r="C84" s="40"/>
      <c r="D84" s="63">
        <f>IF(Market="DAX",$O84,IF(Market="FTSEMIB",$S84,IF(Market="IBEX",$W84,$AA84)))</f>
        <v>42681</v>
      </c>
      <c r="E84" s="8">
        <f>IF(Market="DAX",$P84,IF(Market="FTSEMIB",$T84,IF(Market="IBEX",$X84,$AB84)))</f>
        <v>10258</v>
      </c>
      <c r="F84" s="8">
        <f>IF(Market="DAX",$Q84,IF(Market="FTSEMIB",$U84,IF(Market="IBEX",$Y84,$AC84)))</f>
        <v>10439</v>
      </c>
      <c r="G84" s="9">
        <f t="shared" si="1"/>
        <v>1.764476506141548E-2</v>
      </c>
      <c r="H84" s="10">
        <f>MAX(Nominale*$G84-FeeOSLG-FeeInv+InvestIniz,InvestIniz-MaxLoss)</f>
        <v>971.50863933686833</v>
      </c>
      <c r="I84" s="10">
        <f>MAX(-Nominale*$G84-FeeOSLG-FeeInv+InvestIniz,InvestIniz-MaxLoss)</f>
        <v>1.4210854715202004E-14</v>
      </c>
      <c r="J84" s="10">
        <f>$H84+$I84-InvestIniz*2</f>
        <v>771.50863933686833</v>
      </c>
      <c r="K84" s="15">
        <f t="shared" ref="K84:K147" si="2">$J84+$K85</f>
        <v>30553.322408577034</v>
      </c>
      <c r="L84" s="59"/>
      <c r="M84" s="30"/>
      <c r="O84" s="63">
        <v>42681</v>
      </c>
      <c r="P84" s="76">
        <v>10258</v>
      </c>
      <c r="Q84" s="38">
        <v>10439</v>
      </c>
      <c r="S84" s="63">
        <v>42678</v>
      </c>
      <c r="T84" s="76">
        <v>16379</v>
      </c>
      <c r="U84" s="38">
        <v>16345</v>
      </c>
      <c r="W84" s="63">
        <v>42678</v>
      </c>
      <c r="X84" s="76">
        <v>8861.7999999999993</v>
      </c>
      <c r="Y84" s="38">
        <v>8825</v>
      </c>
      <c r="AA84" s="63">
        <v>42678</v>
      </c>
      <c r="AB84" s="76">
        <v>6768.5</v>
      </c>
      <c r="AC84" s="38">
        <v>6740</v>
      </c>
      <c r="AE84" s="91">
        <v>42681</v>
      </c>
      <c r="AF84" s="89">
        <v>30553.322408577034</v>
      </c>
      <c r="AG84" s="10">
        <v>15698.586188241772</v>
      </c>
      <c r="AH84" s="10">
        <v>15948.601960755032</v>
      </c>
      <c r="AI84" s="15">
        <v>14472.698864529471</v>
      </c>
    </row>
    <row r="85" spans="2:35" s="4" customFormat="1" ht="12" customHeight="1" x14ac:dyDescent="0.2">
      <c r="B85" s="28"/>
      <c r="C85" s="40"/>
      <c r="D85" s="63">
        <f>IF(Market="DAX",$O85,IF(Market="FTSEMIB",$S85,IF(Market="IBEX",$W85,$AA85)))</f>
        <v>42678</v>
      </c>
      <c r="E85" s="8">
        <f>IF(Market="DAX",$P85,IF(Market="FTSEMIB",$T85,IF(Market="IBEX",$X85,$AB85)))</f>
        <v>10326.5</v>
      </c>
      <c r="F85" s="8">
        <f>IF(Market="DAX",$Q85,IF(Market="FTSEMIB",$U85,IF(Market="IBEX",$Y85,$AC85)))</f>
        <v>10315</v>
      </c>
      <c r="G85" s="9">
        <f t="shared" ref="G85:G148" si="3">(($F85-$E85)/$E85)</f>
        <v>-1.1136396649397181E-3</v>
      </c>
      <c r="H85" s="10">
        <f>MAX(Nominale*$G85-FeeOSLG-FeeInv+InvestIniz,InvestIniz-MaxLoss)</f>
        <v>33.588403019108526</v>
      </c>
      <c r="I85" s="10">
        <f>MAX(-Nominale*$G85-FeeOSLG-FeeInv+InvestIniz,InvestIniz-MaxLoss)</f>
        <v>144.95236951308033</v>
      </c>
      <c r="J85" s="10">
        <f>$H85+$I85-InvestIniz*2</f>
        <v>-21.459227467811161</v>
      </c>
      <c r="K85" s="15">
        <f t="shared" si="2"/>
        <v>29781.813769240165</v>
      </c>
      <c r="L85" s="59"/>
      <c r="M85" s="30"/>
      <c r="O85" s="63">
        <v>42678</v>
      </c>
      <c r="P85" s="76">
        <v>10326.5</v>
      </c>
      <c r="Q85" s="38">
        <v>10315</v>
      </c>
      <c r="S85" s="63">
        <v>42677</v>
      </c>
      <c r="T85" s="76">
        <v>16451</v>
      </c>
      <c r="U85" s="38">
        <v>16395</v>
      </c>
      <c r="W85" s="63">
        <v>42677</v>
      </c>
      <c r="X85" s="76">
        <v>8845.1</v>
      </c>
      <c r="Y85" s="38">
        <v>8826</v>
      </c>
      <c r="AA85" s="63">
        <v>42677</v>
      </c>
      <c r="AB85" s="76">
        <v>6821</v>
      </c>
      <c r="AC85" s="38">
        <v>6828</v>
      </c>
      <c r="AE85" s="91">
        <v>42678</v>
      </c>
      <c r="AF85" s="89">
        <v>29781.813769240165</v>
      </c>
      <c r="AG85" s="10">
        <v>15707.370041322774</v>
      </c>
      <c r="AH85" s="10">
        <v>15915.849285604119</v>
      </c>
      <c r="AI85" s="15">
        <v>14372.894386514836</v>
      </c>
    </row>
    <row r="86" spans="2:35" s="4" customFormat="1" ht="12" customHeight="1" x14ac:dyDescent="0.2">
      <c r="B86" s="28"/>
      <c r="C86" s="40"/>
      <c r="D86" s="63">
        <f>IF(Market="DAX",$O86,IF(Market="FTSEMIB",$S86,IF(Market="IBEX",$W86,$AA86)))</f>
        <v>42677</v>
      </c>
      <c r="E86" s="8">
        <f>IF(Market="DAX",$P86,IF(Market="FTSEMIB",$T86,IF(Market="IBEX",$X86,$AB86)))</f>
        <v>10375.5</v>
      </c>
      <c r="F86" s="8">
        <f>IF(Market="DAX",$Q86,IF(Market="FTSEMIB",$U86,IF(Market="IBEX",$Y86,$AC86)))</f>
        <v>10379.5</v>
      </c>
      <c r="G86" s="9">
        <f t="shared" si="3"/>
        <v>3.8552358922461569E-4</v>
      </c>
      <c r="H86" s="10">
        <f>MAX(Nominale*$G86-FeeOSLG-FeeInv+InvestIniz,InvestIniz-MaxLoss)</f>
        <v>108.5465657273252</v>
      </c>
      <c r="I86" s="10">
        <f>MAX(-Nominale*$G86-FeeOSLG-FeeInv+InvestIniz,InvestIniz-MaxLoss)</f>
        <v>69.994206804863637</v>
      </c>
      <c r="J86" s="10">
        <f>$H86+$I86-InvestIniz*2</f>
        <v>-21.459227467811161</v>
      </c>
      <c r="K86" s="15">
        <f t="shared" si="2"/>
        <v>29803.272996707976</v>
      </c>
      <c r="L86" s="59"/>
      <c r="M86" s="30"/>
      <c r="O86" s="63">
        <v>42677</v>
      </c>
      <c r="P86" s="76">
        <v>10375.5</v>
      </c>
      <c r="Q86" s="38">
        <v>10379.5</v>
      </c>
      <c r="S86" s="63">
        <v>42676</v>
      </c>
      <c r="T86" s="76">
        <v>16849</v>
      </c>
      <c r="U86" s="38">
        <v>16770</v>
      </c>
      <c r="W86" s="63">
        <v>42676</v>
      </c>
      <c r="X86" s="76">
        <v>9001.6</v>
      </c>
      <c r="Y86" s="38">
        <v>8940</v>
      </c>
      <c r="AA86" s="63">
        <v>42676</v>
      </c>
      <c r="AB86" s="76">
        <v>6876.5</v>
      </c>
      <c r="AC86" s="38">
        <v>6870.5</v>
      </c>
      <c r="AE86" s="91">
        <v>42677</v>
      </c>
      <c r="AF86" s="89">
        <v>29803.272996707976</v>
      </c>
      <c r="AG86" s="10">
        <v>15689.589502784997</v>
      </c>
      <c r="AH86" s="10">
        <v>15922.961961117144</v>
      </c>
      <c r="AI86" s="15">
        <v>14394.353613982646</v>
      </c>
    </row>
    <row r="87" spans="2:35" s="4" customFormat="1" ht="12" customHeight="1" x14ac:dyDescent="0.2">
      <c r="B87" s="28"/>
      <c r="C87" s="40"/>
      <c r="D87" s="63">
        <f>IF(Market="DAX",$O87,IF(Market="FTSEMIB",$S87,IF(Market="IBEX",$W87,$AA87)))</f>
        <v>42676</v>
      </c>
      <c r="E87" s="8">
        <f>IF(Market="DAX",$P87,IF(Market="FTSEMIB",$T87,IF(Market="IBEX",$X87,$AB87)))</f>
        <v>10503.5</v>
      </c>
      <c r="F87" s="8">
        <f>IF(Market="DAX",$Q87,IF(Market="FTSEMIB",$U87,IF(Market="IBEX",$Y87,$AC87)))</f>
        <v>10439</v>
      </c>
      <c r="G87" s="9">
        <f t="shared" si="3"/>
        <v>-6.140810206121769E-3</v>
      </c>
      <c r="H87" s="10">
        <f>MAX(Nominale*$G87-FeeOSLG-FeeInv+InvestIniz,InvestIniz-MaxLoss)</f>
        <v>1.4210854715202004E-14</v>
      </c>
      <c r="I87" s="10">
        <f>MAX(-Nominale*$G87-FeeOSLG-FeeInv+InvestIniz,InvestIniz-MaxLoss)</f>
        <v>396.3108965721828</v>
      </c>
      <c r="J87" s="10">
        <f>$H87+$I87-InvestIniz*2</f>
        <v>196.3108965721828</v>
      </c>
      <c r="K87" s="15">
        <f t="shared" si="2"/>
        <v>29824.732224175787</v>
      </c>
      <c r="L87" s="59"/>
      <c r="M87" s="30"/>
      <c r="O87" s="63">
        <v>42676</v>
      </c>
      <c r="P87" s="76">
        <v>10503.5</v>
      </c>
      <c r="Q87" s="38">
        <v>10439</v>
      </c>
      <c r="S87" s="63">
        <v>42675</v>
      </c>
      <c r="T87" s="76">
        <v>17108</v>
      </c>
      <c r="U87" s="38">
        <v>17140</v>
      </c>
      <c r="W87" s="63">
        <v>42675</v>
      </c>
      <c r="X87" s="76">
        <v>9126.9</v>
      </c>
      <c r="Y87" s="38">
        <v>9170</v>
      </c>
      <c r="AA87" s="63">
        <v>42675</v>
      </c>
      <c r="AB87" s="76">
        <v>6929</v>
      </c>
      <c r="AC87" s="38">
        <v>6902.5</v>
      </c>
      <c r="AE87" s="91">
        <v>42676</v>
      </c>
      <c r="AF87" s="89">
        <v>29824.732224175787</v>
      </c>
      <c r="AG87" s="10">
        <v>15646.115820746329</v>
      </c>
      <c r="AH87" s="10">
        <v>15836.397832889677</v>
      </c>
      <c r="AI87" s="15">
        <v>14415.812841450457</v>
      </c>
    </row>
    <row r="88" spans="2:35" s="4" customFormat="1" ht="12" customHeight="1" x14ac:dyDescent="0.2">
      <c r="B88" s="28"/>
      <c r="C88" s="40"/>
      <c r="D88" s="63">
        <f>IF(Market="DAX",$O88,IF(Market="FTSEMIB",$S88,IF(Market="IBEX",$W88,$AA88)))</f>
        <v>42675</v>
      </c>
      <c r="E88" s="8">
        <f>IF(Market="DAX",$P88,IF(Market="FTSEMIB",$T88,IF(Market="IBEX",$X88,$AB88)))</f>
        <v>10677</v>
      </c>
      <c r="F88" s="8">
        <f>IF(Market="DAX",$Q88,IF(Market="FTSEMIB",$U88,IF(Market="IBEX",$Y88,$AC88)))</f>
        <v>10720</v>
      </c>
      <c r="G88" s="9">
        <f t="shared" si="3"/>
        <v>4.0273485061346819E-3</v>
      </c>
      <c r="H88" s="10">
        <f>MAX(Nominale*$G88-FeeOSLG-FeeInv+InvestIniz,InvestIniz-MaxLoss)</f>
        <v>290.63781157282847</v>
      </c>
      <c r="I88" s="10">
        <f>MAX(-Nominale*$G88-FeeOSLG-FeeInv+InvestIniz,InvestIniz-MaxLoss)</f>
        <v>1.4210854715202004E-14</v>
      </c>
      <c r="J88" s="10">
        <f>$H88+$I88-InvestIniz*2</f>
        <v>90.637811572828468</v>
      </c>
      <c r="K88" s="15">
        <f t="shared" si="2"/>
        <v>29628.421327603603</v>
      </c>
      <c r="L88" s="59"/>
      <c r="M88" s="30"/>
      <c r="O88" s="63">
        <v>42675</v>
      </c>
      <c r="P88" s="76">
        <v>10677</v>
      </c>
      <c r="Q88" s="38">
        <v>10720</v>
      </c>
      <c r="S88" s="63">
        <v>42674</v>
      </c>
      <c r="T88" s="76">
        <v>17267</v>
      </c>
      <c r="U88" s="38">
        <v>17200</v>
      </c>
      <c r="W88" s="63">
        <v>42674</v>
      </c>
      <c r="X88" s="76">
        <v>9145.2999999999993</v>
      </c>
      <c r="Y88" s="38">
        <v>9113</v>
      </c>
      <c r="AA88" s="63">
        <v>42674</v>
      </c>
      <c r="AB88" s="76">
        <v>6968</v>
      </c>
      <c r="AC88" s="38">
        <v>6927</v>
      </c>
      <c r="AE88" s="91">
        <v>42675</v>
      </c>
      <c r="AF88" s="89">
        <v>29628.421327603603</v>
      </c>
      <c r="AG88" s="10">
        <v>15659.006850819351</v>
      </c>
      <c r="AH88" s="10">
        <v>15792.252174136373</v>
      </c>
      <c r="AI88" s="15">
        <v>14335.317170150447</v>
      </c>
    </row>
    <row r="89" spans="2:35" s="4" customFormat="1" ht="12" customHeight="1" x14ac:dyDescent="0.2">
      <c r="B89" s="28"/>
      <c r="C89" s="40"/>
      <c r="D89" s="63">
        <f>IF(Market="DAX",$O89,IF(Market="FTSEMIB",$S89,IF(Market="IBEX",$W89,$AA89)))</f>
        <v>42674</v>
      </c>
      <c r="E89" s="8">
        <f>IF(Market="DAX",$P89,IF(Market="FTSEMIB",$T89,IF(Market="IBEX",$X89,$AB89)))</f>
        <v>10687</v>
      </c>
      <c r="F89" s="8">
        <f>IF(Market="DAX",$Q89,IF(Market="FTSEMIB",$U89,IF(Market="IBEX",$Y89,$AC89)))</f>
        <v>10680</v>
      </c>
      <c r="G89" s="9">
        <f t="shared" si="3"/>
        <v>-6.5500140357443624E-4</v>
      </c>
      <c r="H89" s="10">
        <f>MAX(Nominale*$G89-FeeOSLG-FeeInv+InvestIniz,InvestIniz-MaxLoss)</f>
        <v>56.52031608737262</v>
      </c>
      <c r="I89" s="10">
        <f>MAX(-Nominale*$G89-FeeOSLG-FeeInv+InvestIniz,InvestIniz-MaxLoss)</f>
        <v>122.02045644481623</v>
      </c>
      <c r="J89" s="10">
        <f>$H89+$I89-InvestIniz*2</f>
        <v>-21.459227467811161</v>
      </c>
      <c r="K89" s="15">
        <f t="shared" si="2"/>
        <v>29537.783516030773</v>
      </c>
      <c r="L89" s="59"/>
      <c r="M89" s="30"/>
      <c r="O89" s="63">
        <v>42674</v>
      </c>
      <c r="P89" s="76">
        <v>10687</v>
      </c>
      <c r="Q89" s="38">
        <v>10680</v>
      </c>
      <c r="S89" s="63">
        <v>42671</v>
      </c>
      <c r="T89" s="76">
        <v>17347</v>
      </c>
      <c r="U89" s="38">
        <v>17260</v>
      </c>
      <c r="W89" s="63">
        <v>42671</v>
      </c>
      <c r="X89" s="76">
        <v>9137.2000000000007</v>
      </c>
      <c r="Y89" s="38">
        <v>9078</v>
      </c>
      <c r="AA89" s="63">
        <v>42671</v>
      </c>
      <c r="AB89" s="76">
        <v>6956.5</v>
      </c>
      <c r="AC89" s="38">
        <v>6952</v>
      </c>
      <c r="AE89" s="91">
        <v>42674</v>
      </c>
      <c r="AF89" s="89">
        <v>29537.783516030773</v>
      </c>
      <c r="AG89" s="10">
        <v>15631.702600557557</v>
      </c>
      <c r="AH89" s="10">
        <v>15771.915226744977</v>
      </c>
      <c r="AI89" s="15">
        <v>14151.844717294227</v>
      </c>
    </row>
    <row r="90" spans="2:35" s="4" customFormat="1" ht="12" customHeight="1" x14ac:dyDescent="0.2">
      <c r="B90" s="28"/>
      <c r="C90" s="40"/>
      <c r="D90" s="63">
        <f>IF(Market="DAX",$O90,IF(Market="FTSEMIB",$S90,IF(Market="IBEX",$W90,$AA90)))</f>
        <v>42671</v>
      </c>
      <c r="E90" s="8">
        <f>IF(Market="DAX",$P90,IF(Market="FTSEMIB",$T90,IF(Market="IBEX",$X90,$AB90)))</f>
        <v>10710.5</v>
      </c>
      <c r="F90" s="8">
        <f>IF(Market="DAX",$Q90,IF(Market="FTSEMIB",$U90,IF(Market="IBEX",$Y90,$AC90)))</f>
        <v>10680</v>
      </c>
      <c r="G90" s="9">
        <f t="shared" si="3"/>
        <v>-2.8476728444050232E-3</v>
      </c>
      <c r="H90" s="10">
        <f>MAX(Nominale*$G90-FeeOSLG-FeeInv+InvestIniz,InvestIniz-MaxLoss)</f>
        <v>1.4210854715202004E-14</v>
      </c>
      <c r="I90" s="10">
        <f>MAX(-Nominale*$G90-FeeOSLG-FeeInv+InvestIniz,InvestIniz-MaxLoss)</f>
        <v>231.65402848634557</v>
      </c>
      <c r="J90" s="10">
        <f>$H90+$I90-InvestIniz*2</f>
        <v>31.654028486345567</v>
      </c>
      <c r="K90" s="15">
        <f t="shared" si="2"/>
        <v>29559.242743498584</v>
      </c>
      <c r="L90" s="59"/>
      <c r="M90" s="30"/>
      <c r="O90" s="63">
        <v>42671</v>
      </c>
      <c r="P90" s="76">
        <v>10710.5</v>
      </c>
      <c r="Q90" s="38">
        <v>10680</v>
      </c>
      <c r="S90" s="63">
        <v>42670</v>
      </c>
      <c r="T90" s="76">
        <v>17234</v>
      </c>
      <c r="U90" s="38">
        <v>17245</v>
      </c>
      <c r="W90" s="63">
        <v>42670</v>
      </c>
      <c r="X90" s="76">
        <v>9118.1</v>
      </c>
      <c r="Y90" s="38">
        <v>9102</v>
      </c>
      <c r="AA90" s="63">
        <v>42670</v>
      </c>
      <c r="AB90" s="76">
        <v>6927</v>
      </c>
      <c r="AC90" s="38">
        <v>6905</v>
      </c>
      <c r="AE90" s="91">
        <v>42671</v>
      </c>
      <c r="AF90" s="89">
        <v>29559.242743498584</v>
      </c>
      <c r="AG90" s="10">
        <v>15581.697501408677</v>
      </c>
      <c r="AH90" s="10">
        <v>15692.635478194552</v>
      </c>
      <c r="AI90" s="15">
        <v>14173.303944762038</v>
      </c>
    </row>
    <row r="91" spans="2:35" s="4" customFormat="1" ht="12" customHeight="1" x14ac:dyDescent="0.2">
      <c r="B91" s="28"/>
      <c r="C91" s="40"/>
      <c r="D91" s="63">
        <f>IF(Market="DAX",$O91,IF(Market="FTSEMIB",$S91,IF(Market="IBEX",$W91,$AA91)))</f>
        <v>42670</v>
      </c>
      <c r="E91" s="8">
        <f>IF(Market="DAX",$P91,IF(Market="FTSEMIB",$T91,IF(Market="IBEX",$X91,$AB91)))</f>
        <v>10705</v>
      </c>
      <c r="F91" s="8">
        <f>IF(Market="DAX",$Q91,IF(Market="FTSEMIB",$U91,IF(Market="IBEX",$Y91,$AC91)))</f>
        <v>10642</v>
      </c>
      <c r="G91" s="9">
        <f t="shared" si="3"/>
        <v>-5.8851004203643162E-3</v>
      </c>
      <c r="H91" s="10">
        <f>MAX(Nominale*$G91-FeeOSLG-FeeInv+InvestIniz,InvestIniz-MaxLoss)</f>
        <v>1.4210854715202004E-14</v>
      </c>
      <c r="I91" s="10">
        <f>MAX(-Nominale*$G91-FeeOSLG-FeeInv+InvestIniz,InvestIniz-MaxLoss)</f>
        <v>383.52540728431018</v>
      </c>
      <c r="J91" s="10">
        <f>$H91+$I91-InvestIniz*2</f>
        <v>183.52540728431018</v>
      </c>
      <c r="K91" s="15">
        <f t="shared" si="2"/>
        <v>29527.58871501224</v>
      </c>
      <c r="L91" s="59"/>
      <c r="M91" s="30"/>
      <c r="O91" s="63">
        <v>42670</v>
      </c>
      <c r="P91" s="76">
        <v>10705</v>
      </c>
      <c r="Q91" s="38">
        <v>10642</v>
      </c>
      <c r="S91" s="63">
        <v>42669</v>
      </c>
      <c r="T91" s="76">
        <v>17160</v>
      </c>
      <c r="U91" s="38">
        <v>17160</v>
      </c>
      <c r="W91" s="63">
        <v>42669</v>
      </c>
      <c r="X91" s="76">
        <v>9075</v>
      </c>
      <c r="Y91" s="38">
        <v>9099</v>
      </c>
      <c r="AA91" s="63">
        <v>42669</v>
      </c>
      <c r="AB91" s="76">
        <v>6983.5</v>
      </c>
      <c r="AC91" s="38">
        <v>6974</v>
      </c>
      <c r="AE91" s="91">
        <v>42670</v>
      </c>
      <c r="AF91" s="89">
        <v>29527.58871501224</v>
      </c>
      <c r="AG91" s="10">
        <v>15602.298359777775</v>
      </c>
      <c r="AH91" s="10">
        <v>15707.621532673844</v>
      </c>
      <c r="AI91" s="15">
        <v>14125.234655651999</v>
      </c>
    </row>
    <row r="92" spans="2:35" s="4" customFormat="1" ht="12" customHeight="1" x14ac:dyDescent="0.2">
      <c r="B92" s="28"/>
      <c r="C92" s="40"/>
      <c r="D92" s="63">
        <f>IF(Market="DAX",$O92,IF(Market="FTSEMIB",$S92,IF(Market="IBEX",$W92,$AA92)))</f>
        <v>42669</v>
      </c>
      <c r="E92" s="8">
        <f>IF(Market="DAX",$P92,IF(Market="FTSEMIB",$T92,IF(Market="IBEX",$X92,$AB92)))</f>
        <v>10743.5</v>
      </c>
      <c r="F92" s="8">
        <f>IF(Market="DAX",$Q92,IF(Market="FTSEMIB",$U92,IF(Market="IBEX",$Y92,$AC92)))</f>
        <v>10770</v>
      </c>
      <c r="G92" s="9">
        <f t="shared" si="3"/>
        <v>2.4666077162935731E-3</v>
      </c>
      <c r="H92" s="10">
        <f>MAX(Nominale*$G92-FeeOSLG-FeeInv+InvestIniz,InvestIniz-MaxLoss)</f>
        <v>212.60077208077305</v>
      </c>
      <c r="I92" s="10">
        <f>MAX(-Nominale*$G92-FeeOSLG-FeeInv+InvestIniz,InvestIniz-MaxLoss)</f>
        <v>1.4210854715202004E-14</v>
      </c>
      <c r="J92" s="10">
        <f>$H92+$I92-InvestIniz*2</f>
        <v>12.600772080773083</v>
      </c>
      <c r="K92" s="15">
        <f t="shared" si="2"/>
        <v>29344.063307727931</v>
      </c>
      <c r="L92" s="59"/>
      <c r="M92" s="30"/>
      <c r="O92" s="63">
        <v>42669</v>
      </c>
      <c r="P92" s="76">
        <v>10743.5</v>
      </c>
      <c r="Q92" s="38">
        <v>10770</v>
      </c>
      <c r="S92" s="63">
        <v>42668</v>
      </c>
      <c r="T92" s="76">
        <v>17237</v>
      </c>
      <c r="U92" s="38">
        <v>17260</v>
      </c>
      <c r="W92" s="63">
        <v>42668</v>
      </c>
      <c r="X92" s="76">
        <v>9173.2000000000007</v>
      </c>
      <c r="Y92" s="38">
        <v>9162</v>
      </c>
      <c r="AA92" s="63">
        <v>42668</v>
      </c>
      <c r="AB92" s="76">
        <v>6959.5</v>
      </c>
      <c r="AC92" s="38">
        <v>6972.5</v>
      </c>
      <c r="AE92" s="91">
        <v>42669</v>
      </c>
      <c r="AF92" s="89">
        <v>29344.063307727931</v>
      </c>
      <c r="AG92" s="10">
        <v>15622.899218146873</v>
      </c>
      <c r="AH92" s="10">
        <v>15705.029399874922</v>
      </c>
      <c r="AI92" s="15">
        <v>14146.693883119809</v>
      </c>
    </row>
    <row r="93" spans="2:35" s="4" customFormat="1" ht="12" customHeight="1" x14ac:dyDescent="0.2">
      <c r="B93" s="28"/>
      <c r="C93" s="40"/>
      <c r="D93" s="63">
        <f>IF(Market="DAX",$O93,IF(Market="FTSEMIB",$S93,IF(Market="IBEX",$W93,$AA93)))</f>
        <v>42668</v>
      </c>
      <c r="E93" s="8">
        <f>IF(Market="DAX",$P93,IF(Market="FTSEMIB",$T93,IF(Market="IBEX",$X93,$AB93)))</f>
        <v>10765</v>
      </c>
      <c r="F93" s="8">
        <f>IF(Market="DAX",$Q93,IF(Market="FTSEMIB",$U93,IF(Market="IBEX",$Y93,$AC93)))</f>
        <v>10789</v>
      </c>
      <c r="G93" s="9">
        <f t="shared" si="3"/>
        <v>2.2294472828611241E-3</v>
      </c>
      <c r="H93" s="10">
        <f>MAX(Nominale*$G93-FeeOSLG-FeeInv+InvestIniz,InvestIniz-MaxLoss)</f>
        <v>200.74275040915063</v>
      </c>
      <c r="I93" s="10">
        <f>MAX(-Nominale*$G93-FeeOSLG-FeeInv+InvestIniz,InvestIniz-MaxLoss)</f>
        <v>1.4210854715202004E-14</v>
      </c>
      <c r="J93" s="10">
        <f>$H93+$I93-InvestIniz*2</f>
        <v>0.74275040915063073</v>
      </c>
      <c r="K93" s="15">
        <f t="shared" si="2"/>
        <v>29331.462535647159</v>
      </c>
      <c r="L93" s="59"/>
      <c r="M93" s="30"/>
      <c r="O93" s="63">
        <v>42668</v>
      </c>
      <c r="P93" s="76">
        <v>10765</v>
      </c>
      <c r="Q93" s="38">
        <v>10789</v>
      </c>
      <c r="S93" s="63">
        <v>42667</v>
      </c>
      <c r="T93" s="76">
        <v>17105</v>
      </c>
      <c r="U93" s="38">
        <v>17165</v>
      </c>
      <c r="W93" s="63">
        <v>42667</v>
      </c>
      <c r="X93" s="76">
        <v>9074.1</v>
      </c>
      <c r="Y93" s="38">
        <v>9106</v>
      </c>
      <c r="AA93" s="63">
        <v>42667</v>
      </c>
      <c r="AB93" s="76">
        <v>6985</v>
      </c>
      <c r="AC93" s="38">
        <v>7012.5</v>
      </c>
      <c r="AE93" s="91">
        <v>42668</v>
      </c>
      <c r="AF93" s="89">
        <v>29331.462535647159</v>
      </c>
      <c r="AG93" s="10">
        <v>15643.500076515971</v>
      </c>
      <c r="AH93" s="10">
        <v>15725.63025824402</v>
      </c>
      <c r="AI93" s="15">
        <v>14164.025982664478</v>
      </c>
    </row>
    <row r="94" spans="2:35" s="4" customFormat="1" ht="12" customHeight="1" x14ac:dyDescent="0.2">
      <c r="B94" s="28"/>
      <c r="C94" s="40"/>
      <c r="D94" s="63">
        <f>IF(Market="DAX",$O94,IF(Market="FTSEMIB",$S94,IF(Market="IBEX",$W94,$AA94)))</f>
        <v>42667</v>
      </c>
      <c r="E94" s="8">
        <f>IF(Market="DAX",$P94,IF(Market="FTSEMIB",$T94,IF(Market="IBEX",$X94,$AB94)))</f>
        <v>10699</v>
      </c>
      <c r="F94" s="8">
        <f>IF(Market="DAX",$Q94,IF(Market="FTSEMIB",$U94,IF(Market="IBEX",$Y94,$AC94)))</f>
        <v>10699</v>
      </c>
      <c r="G94" s="9">
        <f t="shared" si="3"/>
        <v>0</v>
      </c>
      <c r="H94" s="10">
        <f>MAX(Nominale*$G94-FeeOSLG-FeeInv+InvestIniz,InvestIniz-MaxLoss)</f>
        <v>89.27038626609442</v>
      </c>
      <c r="I94" s="10">
        <f>MAX(-Nominale*$G94-FeeOSLG-FeeInv+InvestIniz,InvestIniz-MaxLoss)</f>
        <v>89.27038626609442</v>
      </c>
      <c r="J94" s="10">
        <f>$H94+$I94-InvestIniz*2</f>
        <v>-21.459227467811161</v>
      </c>
      <c r="K94" s="15">
        <f t="shared" si="2"/>
        <v>29330.719785238009</v>
      </c>
      <c r="L94" s="59"/>
      <c r="M94" s="30"/>
      <c r="O94" s="63">
        <v>42667</v>
      </c>
      <c r="P94" s="76">
        <v>10699</v>
      </c>
      <c r="Q94" s="38">
        <v>10699</v>
      </c>
      <c r="S94" s="63">
        <v>42664</v>
      </c>
      <c r="T94" s="76">
        <v>17075</v>
      </c>
      <c r="U94" s="38">
        <v>17145</v>
      </c>
      <c r="W94" s="63">
        <v>42664</v>
      </c>
      <c r="X94" s="76">
        <v>9055.2000000000007</v>
      </c>
      <c r="Y94" s="38">
        <v>9071</v>
      </c>
      <c r="AA94" s="63">
        <v>42664</v>
      </c>
      <c r="AB94" s="76">
        <v>6989.5</v>
      </c>
      <c r="AC94" s="38">
        <v>7009.5</v>
      </c>
      <c r="AE94" s="91">
        <v>42667</v>
      </c>
      <c r="AF94" s="89">
        <v>29330.719785238009</v>
      </c>
      <c r="AG94" s="10">
        <v>15623.645580240129</v>
      </c>
      <c r="AH94" s="10">
        <v>15705.620684232661</v>
      </c>
      <c r="AI94" s="15">
        <v>14077.905202697597</v>
      </c>
    </row>
    <row r="95" spans="2:35" s="4" customFormat="1" ht="12" customHeight="1" x14ac:dyDescent="0.2">
      <c r="B95" s="28"/>
      <c r="C95" s="40"/>
      <c r="D95" s="63">
        <f>IF(Market="DAX",$O95,IF(Market="FTSEMIB",$S95,IF(Market="IBEX",$W95,$AA95)))</f>
        <v>42664</v>
      </c>
      <c r="E95" s="8">
        <f>IF(Market="DAX",$P95,IF(Market="FTSEMIB",$T95,IF(Market="IBEX",$X95,$AB95)))</f>
        <v>10695</v>
      </c>
      <c r="F95" s="8">
        <f>IF(Market="DAX",$Q95,IF(Market="FTSEMIB",$U95,IF(Market="IBEX",$Y95,$AC95)))</f>
        <v>10695</v>
      </c>
      <c r="G95" s="9">
        <f t="shared" si="3"/>
        <v>0</v>
      </c>
      <c r="H95" s="10">
        <f>MAX(Nominale*$G95-FeeOSLG-FeeInv+InvestIniz,InvestIniz-MaxLoss)</f>
        <v>89.27038626609442</v>
      </c>
      <c r="I95" s="10">
        <f>MAX(-Nominale*$G95-FeeOSLG-FeeInv+InvestIniz,InvestIniz-MaxLoss)</f>
        <v>89.27038626609442</v>
      </c>
      <c r="J95" s="10">
        <f>$H95+$I95-InvestIniz*2</f>
        <v>-21.459227467811161</v>
      </c>
      <c r="K95" s="15">
        <f t="shared" si="2"/>
        <v>29352.179012705819</v>
      </c>
      <c r="L95" s="59"/>
      <c r="M95" s="30"/>
      <c r="O95" s="63">
        <v>42664</v>
      </c>
      <c r="P95" s="76">
        <v>10695</v>
      </c>
      <c r="Q95" s="38">
        <v>10695</v>
      </c>
      <c r="S95" s="63">
        <v>42663</v>
      </c>
      <c r="T95" s="76">
        <v>17000</v>
      </c>
      <c r="U95" s="38">
        <v>17025</v>
      </c>
      <c r="W95" s="63">
        <v>42663</v>
      </c>
      <c r="X95" s="76">
        <v>8944.4</v>
      </c>
      <c r="Y95" s="38">
        <v>8974</v>
      </c>
      <c r="AA95" s="63">
        <v>42663</v>
      </c>
      <c r="AB95" s="76">
        <v>6983</v>
      </c>
      <c r="AC95" s="38">
        <v>6991</v>
      </c>
      <c r="AE95" s="91">
        <v>42664</v>
      </c>
      <c r="AF95" s="89">
        <v>29352.179012705819</v>
      </c>
      <c r="AG95" s="10">
        <v>15591.954794197738</v>
      </c>
      <c r="AH95" s="10">
        <v>15721.02403770381</v>
      </c>
      <c r="AI95" s="15">
        <v>14045.563065948636</v>
      </c>
    </row>
    <row r="96" spans="2:35" s="4" customFormat="1" ht="12" customHeight="1" x14ac:dyDescent="0.2">
      <c r="B96" s="28"/>
      <c r="C96" s="40"/>
      <c r="D96" s="63">
        <f>IF(Market="DAX",$O96,IF(Market="FTSEMIB",$S96,IF(Market="IBEX",$W96,$AA96)))</f>
        <v>42663</v>
      </c>
      <c r="E96" s="8">
        <f>IF(Market="DAX",$P96,IF(Market="FTSEMIB",$T96,IF(Market="IBEX",$X96,$AB96)))</f>
        <v>10647.5</v>
      </c>
      <c r="F96" s="8">
        <f>IF(Market="DAX",$Q96,IF(Market="FTSEMIB",$U96,IF(Market="IBEX",$Y96,$AC96)))</f>
        <v>10676.5</v>
      </c>
      <c r="G96" s="9">
        <f t="shared" si="3"/>
        <v>2.7236440478985678E-3</v>
      </c>
      <c r="H96" s="10">
        <f>MAX(Nominale*$G96-FeeOSLG-FeeInv+InvestIniz,InvestIniz-MaxLoss)</f>
        <v>225.45258866102279</v>
      </c>
      <c r="I96" s="10">
        <f>MAX(-Nominale*$G96-FeeOSLG-FeeInv+InvestIniz,InvestIniz-MaxLoss)</f>
        <v>1.4210854715202004E-14</v>
      </c>
      <c r="J96" s="10">
        <f>$H96+$I96-InvestIniz*2</f>
        <v>25.452588661022787</v>
      </c>
      <c r="K96" s="15">
        <f t="shared" si="2"/>
        <v>29373.63824017363</v>
      </c>
      <c r="L96" s="59"/>
      <c r="M96" s="30"/>
      <c r="O96" s="63">
        <v>42663</v>
      </c>
      <c r="P96" s="76">
        <v>10647.5</v>
      </c>
      <c r="Q96" s="38">
        <v>10676.5</v>
      </c>
      <c r="S96" s="63">
        <v>42662</v>
      </c>
      <c r="T96" s="76">
        <v>16887</v>
      </c>
      <c r="U96" s="38">
        <v>16940</v>
      </c>
      <c r="W96" s="63">
        <v>42662</v>
      </c>
      <c r="X96" s="76">
        <v>8864</v>
      </c>
      <c r="Y96" s="38">
        <v>8878</v>
      </c>
      <c r="AA96" s="63">
        <v>42662</v>
      </c>
      <c r="AB96" s="76">
        <v>6957.5</v>
      </c>
      <c r="AC96" s="38">
        <v>6971.5</v>
      </c>
      <c r="AE96" s="91">
        <v>42663</v>
      </c>
      <c r="AF96" s="89">
        <v>29373.63824017363</v>
      </c>
      <c r="AG96" s="10">
        <v>15612.555652566836</v>
      </c>
      <c r="AH96" s="10">
        <v>15705.137802606796</v>
      </c>
      <c r="AI96" s="15">
        <v>14067.022293416447</v>
      </c>
    </row>
    <row r="97" spans="2:35" s="4" customFormat="1" ht="12" customHeight="1" x14ac:dyDescent="0.2">
      <c r="B97" s="28"/>
      <c r="C97" s="40"/>
      <c r="D97" s="63">
        <f>IF(Market="DAX",$O97,IF(Market="FTSEMIB",$S97,IF(Market="IBEX",$W97,$AA97)))</f>
        <v>42662</v>
      </c>
      <c r="E97" s="8">
        <f>IF(Market="DAX",$P97,IF(Market="FTSEMIB",$T97,IF(Market="IBEX",$X97,$AB97)))</f>
        <v>10625</v>
      </c>
      <c r="F97" s="8">
        <f>IF(Market="DAX",$Q97,IF(Market="FTSEMIB",$U97,IF(Market="IBEX",$Y97,$AC97)))</f>
        <v>10615.5</v>
      </c>
      <c r="G97" s="9">
        <f t="shared" si="3"/>
        <v>-8.9411764705882356E-4</v>
      </c>
      <c r="H97" s="10">
        <f>MAX(Nominale*$G97-FeeOSLG-FeeInv+InvestIniz,InvestIniz-MaxLoss)</f>
        <v>44.564503913153246</v>
      </c>
      <c r="I97" s="10">
        <f>MAX(-Nominale*$G97-FeeOSLG-FeeInv+InvestIniz,InvestIniz-MaxLoss)</f>
        <v>133.97626861903558</v>
      </c>
      <c r="J97" s="10">
        <f>$H97+$I97-InvestIniz*2</f>
        <v>-21.459227467811161</v>
      </c>
      <c r="K97" s="15">
        <f t="shared" si="2"/>
        <v>29348.185651512606</v>
      </c>
      <c r="L97" s="59"/>
      <c r="M97" s="30"/>
      <c r="O97" s="63">
        <v>42662</v>
      </c>
      <c r="P97" s="76">
        <v>10625</v>
      </c>
      <c r="Q97" s="38">
        <v>10615.5</v>
      </c>
      <c r="S97" s="63">
        <v>42661</v>
      </c>
      <c r="T97" s="76">
        <v>16591</v>
      </c>
      <c r="U97" s="38">
        <v>16690</v>
      </c>
      <c r="W97" s="63">
        <v>42661</v>
      </c>
      <c r="X97" s="76">
        <v>8719.6</v>
      </c>
      <c r="Y97" s="38">
        <v>8785</v>
      </c>
      <c r="AA97" s="63">
        <v>42661</v>
      </c>
      <c r="AB97" s="76">
        <v>6902.5</v>
      </c>
      <c r="AC97" s="38">
        <v>6911.5</v>
      </c>
      <c r="AE97" s="91">
        <v>42662</v>
      </c>
      <c r="AF97" s="89">
        <v>29348.185651512606</v>
      </c>
      <c r="AG97" s="10">
        <v>15600.085903507766</v>
      </c>
      <c r="AH97" s="10">
        <v>15723.849784137916</v>
      </c>
      <c r="AI97" s="15">
        <v>14077.141055551358</v>
      </c>
    </row>
    <row r="98" spans="2:35" s="4" customFormat="1" ht="12" customHeight="1" x14ac:dyDescent="0.2">
      <c r="B98" s="28"/>
      <c r="C98" s="40"/>
      <c r="D98" s="63">
        <f>IF(Market="DAX",$O98,IF(Market="FTSEMIB",$S98,IF(Market="IBEX",$W98,$AA98)))</f>
        <v>42661</v>
      </c>
      <c r="E98" s="8">
        <f>IF(Market="DAX",$P98,IF(Market="FTSEMIB",$T98,IF(Market="IBEX",$X98,$AB98)))</f>
        <v>10488</v>
      </c>
      <c r="F98" s="8">
        <f>IF(Market="DAX",$Q98,IF(Market="FTSEMIB",$U98,IF(Market="IBEX",$Y98,$AC98)))</f>
        <v>10550.5</v>
      </c>
      <c r="G98" s="9">
        <f t="shared" si="3"/>
        <v>5.9591914569031273E-3</v>
      </c>
      <c r="H98" s="10">
        <f>MAX(Nominale*$G98-FeeOSLG-FeeInv+InvestIniz,InvestIniz-MaxLoss)</f>
        <v>387.22995911125076</v>
      </c>
      <c r="I98" s="10">
        <f>MAX(-Nominale*$G98-FeeOSLG-FeeInv+InvestIniz,InvestIniz-MaxLoss)</f>
        <v>1.4210854715202004E-14</v>
      </c>
      <c r="J98" s="10">
        <f>$H98+$I98-InvestIniz*2</f>
        <v>187.22995911125076</v>
      </c>
      <c r="K98" s="15">
        <f t="shared" si="2"/>
        <v>29369.644878980416</v>
      </c>
      <c r="L98" s="59"/>
      <c r="M98" s="30"/>
      <c r="O98" s="63">
        <v>42661</v>
      </c>
      <c r="P98" s="76">
        <v>10488</v>
      </c>
      <c r="Q98" s="38">
        <v>10550.5</v>
      </c>
      <c r="S98" s="63">
        <v>42660</v>
      </c>
      <c r="T98" s="76">
        <v>16536</v>
      </c>
      <c r="U98" s="38">
        <v>16515</v>
      </c>
      <c r="W98" s="63">
        <v>42660</v>
      </c>
      <c r="X98" s="76">
        <v>8755.2999999999993</v>
      </c>
      <c r="Y98" s="38">
        <v>8701</v>
      </c>
      <c r="AA98" s="63">
        <v>42660</v>
      </c>
      <c r="AB98" s="76">
        <v>6976</v>
      </c>
      <c r="AC98" s="38">
        <v>6976</v>
      </c>
      <c r="AE98" s="91">
        <v>42661</v>
      </c>
      <c r="AF98" s="89">
        <v>29369.644878980416</v>
      </c>
      <c r="AG98" s="10">
        <v>15531.044520866628</v>
      </c>
      <c r="AH98" s="10">
        <v>15624.143332272877</v>
      </c>
      <c r="AI98" s="15">
        <v>14098.600283019168</v>
      </c>
    </row>
    <row r="99" spans="2:35" s="4" customFormat="1" ht="12" customHeight="1" x14ac:dyDescent="0.2">
      <c r="B99" s="28"/>
      <c r="C99" s="40"/>
      <c r="D99" s="63">
        <f>IF(Market="DAX",$O99,IF(Market="FTSEMIB",$S99,IF(Market="IBEX",$W99,$AA99)))</f>
        <v>42660</v>
      </c>
      <c r="E99" s="8">
        <f>IF(Market="DAX",$P99,IF(Market="FTSEMIB",$T99,IF(Market="IBEX",$X99,$AB99)))</f>
        <v>10577</v>
      </c>
      <c r="F99" s="8">
        <f>IF(Market="DAX",$Q99,IF(Market="FTSEMIB",$U99,IF(Market="IBEX",$Y99,$AC99)))</f>
        <v>10521.5</v>
      </c>
      <c r="G99" s="9">
        <f t="shared" si="3"/>
        <v>-5.2472345655667956E-3</v>
      </c>
      <c r="H99" s="10">
        <f>MAX(Nominale*$G99-FeeOSLG-FeeInv+InvestIniz,InvestIniz-MaxLoss)</f>
        <v>1.4210854715202004E-14</v>
      </c>
      <c r="I99" s="10">
        <f>MAX(-Nominale*$G99-FeeOSLG-FeeInv+InvestIniz,InvestIniz-MaxLoss)</f>
        <v>351.63211454443416</v>
      </c>
      <c r="J99" s="10">
        <f>$H99+$I99-InvestIniz*2</f>
        <v>151.63211454443416</v>
      </c>
      <c r="K99" s="15">
        <f t="shared" si="2"/>
        <v>29182.414919869167</v>
      </c>
      <c r="L99" s="59"/>
      <c r="M99" s="30"/>
      <c r="O99" s="63">
        <v>42660</v>
      </c>
      <c r="P99" s="76">
        <v>10577</v>
      </c>
      <c r="Q99" s="38">
        <v>10521.5</v>
      </c>
      <c r="S99" s="63">
        <v>42657</v>
      </c>
      <c r="T99" s="76">
        <v>16209</v>
      </c>
      <c r="U99" s="38">
        <v>16215</v>
      </c>
      <c r="W99" s="63">
        <v>42657</v>
      </c>
      <c r="X99" s="76">
        <v>8592.7999999999993</v>
      </c>
      <c r="Y99" s="38">
        <v>8625</v>
      </c>
      <c r="AA99" s="63">
        <v>42657</v>
      </c>
      <c r="AB99" s="76">
        <v>6944</v>
      </c>
      <c r="AC99" s="38">
        <v>6959</v>
      </c>
      <c r="AE99" s="91">
        <v>42660</v>
      </c>
      <c r="AF99" s="89">
        <v>29182.414919869167</v>
      </c>
      <c r="AG99" s="10">
        <v>15551.645379235726</v>
      </c>
      <c r="AH99" s="10">
        <v>15550.404608030361</v>
      </c>
      <c r="AI99" s="15">
        <v>14120.059510486979</v>
      </c>
    </row>
    <row r="100" spans="2:35" s="4" customFormat="1" ht="12" customHeight="1" x14ac:dyDescent="0.2">
      <c r="B100" s="28"/>
      <c r="C100" s="40"/>
      <c r="D100" s="63">
        <f>IF(Market="DAX",$O100,IF(Market="FTSEMIB",$S100,IF(Market="IBEX",$W100,$AA100)))</f>
        <v>42657</v>
      </c>
      <c r="E100" s="8">
        <f>IF(Market="DAX",$P100,IF(Market="FTSEMIB",$T100,IF(Market="IBEX",$X100,$AB100)))</f>
        <v>10397</v>
      </c>
      <c r="F100" s="8">
        <f>IF(Market="DAX",$Q100,IF(Market="FTSEMIB",$U100,IF(Market="IBEX",$Y100,$AC100)))</f>
        <v>10460</v>
      </c>
      <c r="G100" s="9">
        <f t="shared" si="3"/>
        <v>6.0594402231412912E-3</v>
      </c>
      <c r="H100" s="10">
        <f>MAX(Nominale*$G100-FeeOSLG-FeeInv+InvestIniz,InvestIniz-MaxLoss)</f>
        <v>392.24239742315893</v>
      </c>
      <c r="I100" s="10">
        <f>MAX(-Nominale*$G100-FeeOSLG-FeeInv+InvestIniz,InvestIniz-MaxLoss)</f>
        <v>1.4210854715202004E-14</v>
      </c>
      <c r="J100" s="10">
        <f>$H100+$I100-InvestIniz*2</f>
        <v>192.24239742315893</v>
      </c>
      <c r="K100" s="15">
        <f t="shared" si="2"/>
        <v>29030.782805324732</v>
      </c>
      <c r="L100" s="59"/>
      <c r="M100" s="30"/>
      <c r="O100" s="63">
        <v>42657</v>
      </c>
      <c r="P100" s="76">
        <v>10397</v>
      </c>
      <c r="Q100" s="38">
        <v>10460</v>
      </c>
      <c r="S100" s="63">
        <v>42656</v>
      </c>
      <c r="T100" s="76">
        <v>16406</v>
      </c>
      <c r="U100" s="38">
        <v>16305</v>
      </c>
      <c r="W100" s="63">
        <v>42656</v>
      </c>
      <c r="X100" s="76">
        <v>8674.5</v>
      </c>
      <c r="Y100" s="38">
        <v>8613</v>
      </c>
      <c r="AA100" s="63">
        <v>42656</v>
      </c>
      <c r="AB100" s="76">
        <v>6981</v>
      </c>
      <c r="AC100" s="38">
        <v>7001.5</v>
      </c>
      <c r="AE100" s="91">
        <v>42657</v>
      </c>
      <c r="AF100" s="89">
        <v>29030.782805324732</v>
      </c>
      <c r="AG100" s="10">
        <v>15572.246237604824</v>
      </c>
      <c r="AH100" s="10">
        <v>15525.758570405487</v>
      </c>
      <c r="AI100" s="15">
        <v>14122.782211778489</v>
      </c>
    </row>
    <row r="101" spans="2:35" s="4" customFormat="1" ht="12" customHeight="1" x14ac:dyDescent="0.2">
      <c r="B101" s="28"/>
      <c r="C101" s="40"/>
      <c r="D101" s="63">
        <f>IF(Market="DAX",$O101,IF(Market="FTSEMIB",$S101,IF(Market="IBEX",$W101,$AA101)))</f>
        <v>42656</v>
      </c>
      <c r="E101" s="8">
        <f>IF(Market="DAX",$P101,IF(Market="FTSEMIB",$T101,IF(Market="IBEX",$X101,$AB101)))</f>
        <v>10508.5</v>
      </c>
      <c r="F101" s="8">
        <f>IF(Market="DAX",$Q101,IF(Market="FTSEMIB",$U101,IF(Market="IBEX",$Y101,$AC101)))</f>
        <v>10453</v>
      </c>
      <c r="G101" s="9">
        <f t="shared" si="3"/>
        <v>-5.2814388352286244E-3</v>
      </c>
      <c r="H101" s="10">
        <f>MAX(Nominale*$G101-FeeOSLG-FeeInv+InvestIniz,InvestIniz-MaxLoss)</f>
        <v>1.4210854715202004E-14</v>
      </c>
      <c r="I101" s="10">
        <f>MAX(-Nominale*$G101-FeeOSLG-FeeInv+InvestIniz,InvestIniz-MaxLoss)</f>
        <v>353.34232802752558</v>
      </c>
      <c r="J101" s="10">
        <f>$H101+$I101-InvestIniz*2</f>
        <v>153.34232802752558</v>
      </c>
      <c r="K101" s="15">
        <f t="shared" si="2"/>
        <v>28838.540407901572</v>
      </c>
      <c r="L101" s="59"/>
      <c r="M101" s="30"/>
      <c r="O101" s="63">
        <v>42656</v>
      </c>
      <c r="P101" s="76">
        <v>10508.5</v>
      </c>
      <c r="Q101" s="38">
        <v>10453</v>
      </c>
      <c r="S101" s="63">
        <v>42655</v>
      </c>
      <c r="T101" s="76">
        <v>16437</v>
      </c>
      <c r="U101" s="38">
        <v>16430</v>
      </c>
      <c r="W101" s="63">
        <v>42655</v>
      </c>
      <c r="X101" s="76">
        <v>8671.1</v>
      </c>
      <c r="Y101" s="38">
        <v>8695</v>
      </c>
      <c r="AA101" s="63">
        <v>42655</v>
      </c>
      <c r="AB101" s="76">
        <v>7026.5</v>
      </c>
      <c r="AC101" s="38">
        <v>7052.5</v>
      </c>
      <c r="AE101" s="91">
        <v>42656</v>
      </c>
      <c r="AF101" s="89">
        <v>28838.540407901572</v>
      </c>
      <c r="AG101" s="10">
        <v>15499.420981064639</v>
      </c>
      <c r="AH101" s="10">
        <v>15434.264083456543</v>
      </c>
      <c r="AI101" s="15">
        <v>14086.68472337803</v>
      </c>
    </row>
    <row r="102" spans="2:35" s="4" customFormat="1" ht="12" customHeight="1" x14ac:dyDescent="0.2">
      <c r="B102" s="28"/>
      <c r="C102" s="40"/>
      <c r="D102" s="63">
        <f>IF(Market="DAX",$O102,IF(Market="FTSEMIB",$S102,IF(Market="IBEX",$W102,$AA102)))</f>
        <v>42655</v>
      </c>
      <c r="E102" s="8">
        <f>IF(Market="DAX",$P102,IF(Market="FTSEMIB",$T102,IF(Market="IBEX",$X102,$AB102)))</f>
        <v>10562</v>
      </c>
      <c r="F102" s="8">
        <f>IF(Market="DAX",$Q102,IF(Market="FTSEMIB",$U102,IF(Market="IBEX",$Y102,$AC102)))</f>
        <v>10575</v>
      </c>
      <c r="G102" s="9">
        <f t="shared" si="3"/>
        <v>1.2308274947926529E-3</v>
      </c>
      <c r="H102" s="10">
        <f>MAX(Nominale*$G102-FeeOSLG-FeeInv+InvestIniz,InvestIniz-MaxLoss)</f>
        <v>150.81176100572708</v>
      </c>
      <c r="I102" s="10">
        <f>MAX(-Nominale*$G102-FeeOSLG-FeeInv+InvestIniz,InvestIniz-MaxLoss)</f>
        <v>27.72901152646179</v>
      </c>
      <c r="J102" s="10">
        <f>$H102+$I102-InvestIniz*2</f>
        <v>-21.459227467811132</v>
      </c>
      <c r="K102" s="15">
        <f t="shared" si="2"/>
        <v>28685.198079874044</v>
      </c>
      <c r="L102" s="59"/>
      <c r="M102" s="30"/>
      <c r="O102" s="63">
        <v>42655</v>
      </c>
      <c r="P102" s="76">
        <v>10562</v>
      </c>
      <c r="Q102" s="38">
        <v>10575</v>
      </c>
      <c r="S102" s="63">
        <v>42654</v>
      </c>
      <c r="T102" s="76">
        <v>16571</v>
      </c>
      <c r="U102" s="38">
        <v>16505</v>
      </c>
      <c r="W102" s="63">
        <v>42654</v>
      </c>
      <c r="X102" s="76">
        <v>8687.5</v>
      </c>
      <c r="Y102" s="38">
        <v>8679</v>
      </c>
      <c r="AA102" s="63">
        <v>42654</v>
      </c>
      <c r="AB102" s="76">
        <v>7060.5</v>
      </c>
      <c r="AC102" s="38">
        <v>7068.5</v>
      </c>
      <c r="AE102" s="91">
        <v>42655</v>
      </c>
      <c r="AF102" s="89">
        <v>28685.198079874044</v>
      </c>
      <c r="AG102" s="10">
        <v>15520.021839433737</v>
      </c>
      <c r="AH102" s="10">
        <v>15429.43886537604</v>
      </c>
      <c r="AI102" s="15">
        <v>14012.400461071233</v>
      </c>
    </row>
    <row r="103" spans="2:35" s="4" customFormat="1" ht="12" customHeight="1" x14ac:dyDescent="0.2">
      <c r="B103" s="28"/>
      <c r="C103" s="40"/>
      <c r="D103" s="63">
        <f>IF(Market="DAX",$O103,IF(Market="FTSEMIB",$S103,IF(Market="IBEX",$W103,$AA103)))</f>
        <v>42654</v>
      </c>
      <c r="E103" s="8">
        <f>IF(Market="DAX",$P103,IF(Market="FTSEMIB",$T103,IF(Market="IBEX",$X103,$AB103)))</f>
        <v>10623</v>
      </c>
      <c r="F103" s="8">
        <f>IF(Market="DAX",$Q103,IF(Market="FTSEMIB",$U103,IF(Market="IBEX",$Y103,$AC103)))</f>
        <v>10587</v>
      </c>
      <c r="G103" s="9">
        <f t="shared" si="3"/>
        <v>-3.3888731996611129E-3</v>
      </c>
      <c r="H103" s="10">
        <f>MAX(Nominale*$G103-FeeOSLG-FeeInv+InvestIniz,InvestIniz-MaxLoss)</f>
        <v>1.4210854715202004E-14</v>
      </c>
      <c r="I103" s="10">
        <f>MAX(-Nominale*$G103-FeeOSLG-FeeInv+InvestIniz,InvestIniz-MaxLoss)</f>
        <v>258.71404624915004</v>
      </c>
      <c r="J103" s="10">
        <f>$H103+$I103-InvestIniz*2</f>
        <v>58.714046249150044</v>
      </c>
      <c r="K103" s="15">
        <f t="shared" si="2"/>
        <v>28706.657307341855</v>
      </c>
      <c r="L103" s="59"/>
      <c r="M103" s="30"/>
      <c r="O103" s="63">
        <v>42654</v>
      </c>
      <c r="P103" s="76">
        <v>10623</v>
      </c>
      <c r="Q103" s="38">
        <v>10587</v>
      </c>
      <c r="S103" s="63">
        <v>42653</v>
      </c>
      <c r="T103" s="76">
        <v>16347</v>
      </c>
      <c r="U103" s="38">
        <v>16315</v>
      </c>
      <c r="W103" s="63">
        <v>42653</v>
      </c>
      <c r="X103" s="76">
        <v>8619.9</v>
      </c>
      <c r="Y103" s="38">
        <v>8624</v>
      </c>
      <c r="AA103" s="63">
        <v>42653</v>
      </c>
      <c r="AB103" s="76">
        <v>7016.5</v>
      </c>
      <c r="AC103" s="38">
        <v>7030</v>
      </c>
      <c r="AE103" s="91">
        <v>42654</v>
      </c>
      <c r="AF103" s="89">
        <v>28706.657307341855</v>
      </c>
      <c r="AG103" s="10">
        <v>15490.665036103652</v>
      </c>
      <c r="AH103" s="10">
        <v>15450.039723745138</v>
      </c>
      <c r="AI103" s="15">
        <v>14033.859688539043</v>
      </c>
    </row>
    <row r="104" spans="2:35" s="4" customFormat="1" ht="12" customHeight="1" x14ac:dyDescent="0.2">
      <c r="B104" s="28"/>
      <c r="C104" s="40"/>
      <c r="D104" s="63">
        <f>IF(Market="DAX",$O104,IF(Market="FTSEMIB",$S104,IF(Market="IBEX",$W104,$AA104)))</f>
        <v>42653</v>
      </c>
      <c r="E104" s="8">
        <f>IF(Market="DAX",$P104,IF(Market="FTSEMIB",$T104,IF(Market="IBEX",$X104,$AB104)))</f>
        <v>10488.5</v>
      </c>
      <c r="F104" s="8">
        <f>IF(Market="DAX",$Q104,IF(Market="FTSEMIB",$U104,IF(Market="IBEX",$Y104,$AC104)))</f>
        <v>10496</v>
      </c>
      <c r="G104" s="9">
        <f t="shared" si="3"/>
        <v>7.1506888496925209E-4</v>
      </c>
      <c r="H104" s="10">
        <f>MAX(Nominale*$G104-FeeOSLG-FeeInv+InvestIniz,InvestIniz-MaxLoss)</f>
        <v>125.02383051455702</v>
      </c>
      <c r="I104" s="10">
        <f>MAX(-Nominale*$G104-FeeOSLG-FeeInv+InvestIniz,InvestIniz-MaxLoss)</f>
        <v>53.51694201763182</v>
      </c>
      <c r="J104" s="10">
        <f>$H104+$I104-InvestIniz*2</f>
        <v>-21.459227467811161</v>
      </c>
      <c r="K104" s="15">
        <f t="shared" si="2"/>
        <v>28647.943261092703</v>
      </c>
      <c r="L104" s="59"/>
      <c r="M104" s="30"/>
      <c r="O104" s="63">
        <v>42653</v>
      </c>
      <c r="P104" s="76">
        <v>10488.5</v>
      </c>
      <c r="Q104" s="38">
        <v>10496</v>
      </c>
      <c r="S104" s="63">
        <v>42650</v>
      </c>
      <c r="T104" s="76">
        <v>16462</v>
      </c>
      <c r="U104" s="38">
        <v>16475</v>
      </c>
      <c r="W104" s="63">
        <v>42650</v>
      </c>
      <c r="X104" s="76">
        <v>8765.7000000000007</v>
      </c>
      <c r="Y104" s="38">
        <v>8756</v>
      </c>
      <c r="AA104" s="63">
        <v>42650</v>
      </c>
      <c r="AB104" s="76">
        <v>6977</v>
      </c>
      <c r="AC104" s="38">
        <v>7008</v>
      </c>
      <c r="AE104" s="91">
        <v>42653</v>
      </c>
      <c r="AF104" s="89">
        <v>28647.943261092703</v>
      </c>
      <c r="AG104" s="10">
        <v>15501.814550747307</v>
      </c>
      <c r="AH104" s="10">
        <v>15470.640582114236</v>
      </c>
      <c r="AI104" s="15">
        <v>14048.387492253709</v>
      </c>
    </row>
    <row r="105" spans="2:35" s="4" customFormat="1" ht="12" customHeight="1" x14ac:dyDescent="0.2">
      <c r="B105" s="28"/>
      <c r="C105" s="40"/>
      <c r="D105" s="63">
        <f>IF(Market="DAX",$O105,IF(Market="FTSEMIB",$S105,IF(Market="IBEX",$W105,$AA105)))</f>
        <v>42650</v>
      </c>
      <c r="E105" s="8">
        <f>IF(Market="DAX",$P105,IF(Market="FTSEMIB",$T105,IF(Market="IBEX",$X105,$AB105)))</f>
        <v>10584</v>
      </c>
      <c r="F105" s="8">
        <f>IF(Market="DAX",$Q105,IF(Market="FTSEMIB",$U105,IF(Market="IBEX",$Y105,$AC105)))</f>
        <v>10560.5</v>
      </c>
      <c r="G105" s="9">
        <f t="shared" si="3"/>
        <v>-2.2203325774754344E-3</v>
      </c>
      <c r="H105" s="10">
        <f>MAX(Nominale*$G105-FeeOSLG-FeeInv+InvestIniz,InvestIniz-MaxLoss)</f>
        <v>1.4210854715202004E-14</v>
      </c>
      <c r="I105" s="10">
        <f>MAX(-Nominale*$G105-FeeOSLG-FeeInv+InvestIniz,InvestIniz-MaxLoss)</f>
        <v>200.28701513986613</v>
      </c>
      <c r="J105" s="10">
        <f>$H105+$I105-InvestIniz*2</f>
        <v>0.28701513986612781</v>
      </c>
      <c r="K105" s="15">
        <f t="shared" si="2"/>
        <v>28669.402488560514</v>
      </c>
      <c r="L105" s="59"/>
      <c r="M105" s="30"/>
      <c r="O105" s="63">
        <v>42650</v>
      </c>
      <c r="P105" s="76">
        <v>10584</v>
      </c>
      <c r="Q105" s="38">
        <v>10560.5</v>
      </c>
      <c r="S105" s="63">
        <v>42649</v>
      </c>
      <c r="T105" s="76">
        <v>16417</v>
      </c>
      <c r="U105" s="38">
        <v>16460</v>
      </c>
      <c r="W105" s="63">
        <v>42649</v>
      </c>
      <c r="X105" s="76">
        <v>8769.2000000000007</v>
      </c>
      <c r="Y105" s="38">
        <v>8805</v>
      </c>
      <c r="AA105" s="63">
        <v>42649</v>
      </c>
      <c r="AB105" s="76">
        <v>6996</v>
      </c>
      <c r="AC105" s="38">
        <v>6997</v>
      </c>
      <c r="AE105" s="91">
        <v>42650</v>
      </c>
      <c r="AF105" s="89">
        <v>28669.402488560514</v>
      </c>
      <c r="AG105" s="10">
        <v>15522.415409116405</v>
      </c>
      <c r="AH105" s="10">
        <v>15491.241440483334</v>
      </c>
      <c r="AI105" s="15">
        <v>13936.95858513338</v>
      </c>
    </row>
    <row r="106" spans="2:35" s="4" customFormat="1" ht="12" customHeight="1" x14ac:dyDescent="0.2">
      <c r="B106" s="28"/>
      <c r="C106" s="40"/>
      <c r="D106" s="63">
        <f>IF(Market="DAX",$O106,IF(Market="FTSEMIB",$S106,IF(Market="IBEX",$W106,$AA106)))</f>
        <v>42649</v>
      </c>
      <c r="E106" s="8">
        <f>IF(Market="DAX",$P106,IF(Market="FTSEMIB",$T106,IF(Market="IBEX",$X106,$AB106)))</f>
        <v>10580.5</v>
      </c>
      <c r="F106" s="8">
        <f>IF(Market="DAX",$Q106,IF(Market="FTSEMIB",$U106,IF(Market="IBEX",$Y106,$AC106)))</f>
        <v>10590</v>
      </c>
      <c r="G106" s="9">
        <f t="shared" si="3"/>
        <v>8.978781721090686E-4</v>
      </c>
      <c r="H106" s="10">
        <f>MAX(Nominale*$G106-FeeOSLG-FeeInv+InvestIniz,InvestIniz-MaxLoss)</f>
        <v>134.16429487154784</v>
      </c>
      <c r="I106" s="10">
        <f>MAX(-Nominale*$G106-FeeOSLG-FeeInv+InvestIniz,InvestIniz-MaxLoss)</f>
        <v>44.376477660641001</v>
      </c>
      <c r="J106" s="10">
        <f>$H106+$I106-InvestIniz*2</f>
        <v>-21.459227467811161</v>
      </c>
      <c r="K106" s="15">
        <f t="shared" si="2"/>
        <v>28669.115473420647</v>
      </c>
      <c r="L106" s="59"/>
      <c r="M106" s="30"/>
      <c r="O106" s="63">
        <v>42649</v>
      </c>
      <c r="P106" s="76">
        <v>10580.5</v>
      </c>
      <c r="Q106" s="38">
        <v>10590</v>
      </c>
      <c r="S106" s="63">
        <v>42648</v>
      </c>
      <c r="T106" s="76">
        <v>16244</v>
      </c>
      <c r="U106" s="38">
        <v>16110</v>
      </c>
      <c r="W106" s="63">
        <v>42648</v>
      </c>
      <c r="X106" s="76">
        <v>8769.2000000000007</v>
      </c>
      <c r="Y106" s="38">
        <v>8675</v>
      </c>
      <c r="AA106" s="63">
        <v>42648</v>
      </c>
      <c r="AB106" s="76">
        <v>7079.5</v>
      </c>
      <c r="AC106" s="38">
        <v>7010.5</v>
      </c>
      <c r="AE106" s="91">
        <v>42649</v>
      </c>
      <c r="AF106" s="89">
        <v>28669.115473420647</v>
      </c>
      <c r="AG106" s="10">
        <v>15520.331115148125</v>
      </c>
      <c r="AH106" s="10">
        <v>15459.892460371713</v>
      </c>
      <c r="AI106" s="15">
        <v>13958.41781260119</v>
      </c>
    </row>
    <row r="107" spans="2:35" s="4" customFormat="1" ht="12" customHeight="1" x14ac:dyDescent="0.2">
      <c r="B107" s="28"/>
      <c r="C107" s="40"/>
      <c r="D107" s="63">
        <f>IF(Market="DAX",$O107,IF(Market="FTSEMIB",$S107,IF(Market="IBEX",$W107,$AA107)))</f>
        <v>42648</v>
      </c>
      <c r="E107" s="8">
        <f>IF(Market="DAX",$P107,IF(Market="FTSEMIB",$T107,IF(Market="IBEX",$X107,$AB107)))</f>
        <v>10624</v>
      </c>
      <c r="F107" s="8">
        <f>IF(Market="DAX",$Q107,IF(Market="FTSEMIB",$U107,IF(Market="IBEX",$Y107,$AC107)))</f>
        <v>10590</v>
      </c>
      <c r="G107" s="9">
        <f t="shared" si="3"/>
        <v>-3.200301204819277E-3</v>
      </c>
      <c r="H107" s="10">
        <f>MAX(Nominale*$G107-FeeOSLG-FeeInv+InvestIniz,InvestIniz-MaxLoss)</f>
        <v>1.4210854715202004E-14</v>
      </c>
      <c r="I107" s="10">
        <f>MAX(-Nominale*$G107-FeeOSLG-FeeInv+InvestIniz,InvestIniz-MaxLoss)</f>
        <v>249.28544650705825</v>
      </c>
      <c r="J107" s="10">
        <f>$H107+$I107-InvestIniz*2</f>
        <v>49.285446507058282</v>
      </c>
      <c r="K107" s="15">
        <f t="shared" si="2"/>
        <v>28690.574700888457</v>
      </c>
      <c r="L107" s="59"/>
      <c r="M107" s="30"/>
      <c r="O107" s="63">
        <v>42648</v>
      </c>
      <c r="P107" s="76">
        <v>10624</v>
      </c>
      <c r="Q107" s="38">
        <v>10590</v>
      </c>
      <c r="S107" s="63">
        <v>42647</v>
      </c>
      <c r="T107" s="76">
        <v>16225</v>
      </c>
      <c r="U107" s="38">
        <v>16250</v>
      </c>
      <c r="W107" s="63">
        <v>42647</v>
      </c>
      <c r="X107" s="76">
        <v>8741.7000000000007</v>
      </c>
      <c r="Y107" s="38">
        <v>8745</v>
      </c>
      <c r="AA107" s="63">
        <v>42647</v>
      </c>
      <c r="AB107" s="76">
        <v>6946</v>
      </c>
      <c r="AC107" s="38">
        <v>6930</v>
      </c>
      <c r="AE107" s="91">
        <v>42648</v>
      </c>
      <c r="AF107" s="89">
        <v>28690.574700888457</v>
      </c>
      <c r="AG107" s="10">
        <v>15405.647550242549</v>
      </c>
      <c r="AH107" s="10">
        <v>15295.35003045851</v>
      </c>
      <c r="AI107" s="15">
        <v>13581.82487530748</v>
      </c>
    </row>
    <row r="108" spans="2:35" s="4" customFormat="1" ht="12" customHeight="1" x14ac:dyDescent="0.2">
      <c r="B108" s="28"/>
      <c r="C108" s="40"/>
      <c r="D108" s="63">
        <f>IF(Market="DAX",$O108,IF(Market="FTSEMIB",$S108,IF(Market="IBEX",$W108,$AA108)))</f>
        <v>42647</v>
      </c>
      <c r="E108" s="8">
        <f>IF(Market="DAX",$P108,IF(Market="FTSEMIB",$T108,IF(Market="IBEX",$X108,$AB108)))</f>
        <v>10489.2</v>
      </c>
      <c r="F108" s="8">
        <f>IF(Market="DAX",$Q108,IF(Market="FTSEMIB",$U108,IF(Market="IBEX",$Y108,$AC108)))</f>
        <v>10500</v>
      </c>
      <c r="G108" s="9">
        <f t="shared" si="3"/>
        <v>1.0296304770620517E-3</v>
      </c>
      <c r="H108" s="10">
        <f>MAX(Nominale*$G108-FeeOSLG-FeeInv+InvestIniz,InvestIniz-MaxLoss)</f>
        <v>140.75191011919699</v>
      </c>
      <c r="I108" s="10">
        <f>MAX(-Nominale*$G108-FeeOSLG-FeeInv+InvestIniz,InvestIniz-MaxLoss)</f>
        <v>37.788862412991847</v>
      </c>
      <c r="J108" s="10">
        <f>$H108+$I108-InvestIniz*2</f>
        <v>-21.459227467811161</v>
      </c>
      <c r="K108" s="15">
        <f t="shared" si="2"/>
        <v>28641.289254381398</v>
      </c>
      <c r="L108" s="59"/>
      <c r="M108" s="30"/>
      <c r="O108" s="63">
        <v>42647</v>
      </c>
      <c r="P108" s="76">
        <v>10489.2</v>
      </c>
      <c r="Q108" s="38">
        <v>10500</v>
      </c>
      <c r="S108" s="63">
        <v>42646</v>
      </c>
      <c r="T108" s="76">
        <v>16357</v>
      </c>
      <c r="U108" s="38">
        <v>16305</v>
      </c>
      <c r="W108" s="63">
        <v>42646</v>
      </c>
      <c r="X108" s="76">
        <v>8762.6</v>
      </c>
      <c r="Y108" s="38">
        <v>8740</v>
      </c>
      <c r="AA108" s="63">
        <v>42646</v>
      </c>
      <c r="AB108" s="76">
        <v>6857.5</v>
      </c>
      <c r="AC108" s="38">
        <v>6870.5</v>
      </c>
      <c r="AE108" s="91">
        <v>42647</v>
      </c>
      <c r="AF108" s="89">
        <v>28641.289254381398</v>
      </c>
      <c r="AG108" s="10">
        <v>15425.131338440966</v>
      </c>
      <c r="AH108" s="10">
        <v>15315.950888827609</v>
      </c>
      <c r="AI108" s="15">
        <v>13577.380288062406</v>
      </c>
    </row>
    <row r="109" spans="2:35" s="4" customFormat="1" ht="12" customHeight="1" x14ac:dyDescent="0.2">
      <c r="B109" s="28"/>
      <c r="C109" s="40"/>
      <c r="D109" s="63">
        <f>IF(Market="DAX",$O109,IF(Market="FTSEMIB",$S109,IF(Market="IBEX",$W109,$AA109)))</f>
        <v>42646</v>
      </c>
      <c r="E109" s="8">
        <f>IF(Market="DAX",$P109,IF(Market="FTSEMIB",$T109,IF(Market="IBEX",$X109,$AB109)))</f>
        <v>10512.5</v>
      </c>
      <c r="F109" s="8">
        <f>IF(Market="DAX",$Q109,IF(Market="FTSEMIB",$U109,IF(Market="IBEX",$Y109,$AC109)))</f>
        <v>10520.8</v>
      </c>
      <c r="G109" s="9">
        <f t="shared" si="3"/>
        <v>7.8953626634951457E-4</v>
      </c>
      <c r="H109" s="10">
        <f>MAX(Nominale*$G109-FeeOSLG-FeeInv+InvestIniz,InvestIniz-MaxLoss)</f>
        <v>128.74719958357014</v>
      </c>
      <c r="I109" s="10">
        <f>MAX(-Nominale*$G109-FeeOSLG-FeeInv+InvestIniz,InvestIniz-MaxLoss)</f>
        <v>49.793572948618703</v>
      </c>
      <c r="J109" s="10">
        <f>$H109+$I109-InvestIniz*2</f>
        <v>-21.459227467811161</v>
      </c>
      <c r="K109" s="15">
        <f t="shared" si="2"/>
        <v>28662.748481849208</v>
      </c>
      <c r="L109" s="59"/>
      <c r="M109" s="30"/>
      <c r="O109" s="63">
        <v>42646</v>
      </c>
      <c r="P109" s="76">
        <v>10512.5</v>
      </c>
      <c r="Q109" s="38">
        <v>10520.8</v>
      </c>
      <c r="S109" s="63">
        <v>42643</v>
      </c>
      <c r="T109" s="76">
        <v>16251</v>
      </c>
      <c r="U109" s="38">
        <v>15995</v>
      </c>
      <c r="W109" s="63">
        <v>42643</v>
      </c>
      <c r="X109" s="76">
        <v>8767.4</v>
      </c>
      <c r="Y109" s="38">
        <v>8614</v>
      </c>
      <c r="AA109" s="63">
        <v>42643</v>
      </c>
      <c r="AB109" s="76">
        <v>6877.5</v>
      </c>
      <c r="AC109" s="38">
        <v>6830.5</v>
      </c>
      <c r="AE109" s="91">
        <v>42646</v>
      </c>
      <c r="AF109" s="89">
        <v>28662.748481849208</v>
      </c>
      <c r="AG109" s="10">
        <v>15411.850426303758</v>
      </c>
      <c r="AH109" s="10">
        <v>15314.668454478502</v>
      </c>
      <c r="AI109" s="15">
        <v>13593.323171938491</v>
      </c>
    </row>
    <row r="110" spans="2:35" s="4" customFormat="1" ht="12" customHeight="1" x14ac:dyDescent="0.2">
      <c r="B110" s="28"/>
      <c r="C110" s="40"/>
      <c r="D110" s="63">
        <f>IF(Market="DAX",$O110,IF(Market="FTSEMIB",$S110,IF(Market="IBEX",$W110,$AA110)))</f>
        <v>42643</v>
      </c>
      <c r="E110" s="8">
        <f>IF(Market="DAX",$P110,IF(Market="FTSEMIB",$T110,IF(Market="IBEX",$X110,$AB110)))</f>
        <v>10390</v>
      </c>
      <c r="F110" s="8">
        <f>IF(Market="DAX",$Q110,IF(Market="FTSEMIB",$U110,IF(Market="IBEX",$Y110,$AC110)))</f>
        <v>10240</v>
      </c>
      <c r="G110" s="9">
        <f t="shared" si="3"/>
        <v>-1.4436958614051972E-2</v>
      </c>
      <c r="H110" s="10">
        <f>MAX(Nominale*$G110-FeeOSLG-FeeInv+InvestIniz,InvestIniz-MaxLoss)</f>
        <v>1.4210854715202004E-14</v>
      </c>
      <c r="I110" s="10">
        <f>MAX(-Nominale*$G110-FeeOSLG-FeeInv+InvestIniz,InvestIniz-MaxLoss)</f>
        <v>811.11831696869297</v>
      </c>
      <c r="J110" s="10">
        <f>$H110+$I110-InvestIniz*2</f>
        <v>611.11831696869297</v>
      </c>
      <c r="K110" s="15">
        <f t="shared" si="2"/>
        <v>28684.207709317019</v>
      </c>
      <c r="L110" s="59"/>
      <c r="M110" s="30"/>
      <c r="O110" s="63">
        <v>42643</v>
      </c>
      <c r="P110" s="76">
        <v>10390</v>
      </c>
      <c r="Q110" s="38">
        <v>10240</v>
      </c>
      <c r="S110" s="63">
        <v>42642</v>
      </c>
      <c r="T110" s="76">
        <v>16172</v>
      </c>
      <c r="U110" s="38">
        <v>16375</v>
      </c>
      <c r="W110" s="63">
        <v>42642</v>
      </c>
      <c r="X110" s="76">
        <v>8711</v>
      </c>
      <c r="Y110" s="38">
        <v>8809</v>
      </c>
      <c r="AA110" s="63">
        <v>42642</v>
      </c>
      <c r="AB110" s="76">
        <v>6804</v>
      </c>
      <c r="AC110" s="38">
        <v>6859</v>
      </c>
      <c r="AE110" s="91">
        <v>42643</v>
      </c>
      <c r="AF110" s="89">
        <v>28684.207709317019</v>
      </c>
      <c r="AG110" s="10">
        <v>15147.093320567379</v>
      </c>
      <c r="AH110" s="10">
        <v>15015.036178414062</v>
      </c>
      <c r="AI110" s="15">
        <v>13362.358856192208</v>
      </c>
    </row>
    <row r="111" spans="2:35" s="4" customFormat="1" ht="12" customHeight="1" x14ac:dyDescent="0.2">
      <c r="B111" s="28"/>
      <c r="C111" s="40"/>
      <c r="D111" s="63">
        <f>IF(Market="DAX",$O111,IF(Market="FTSEMIB",$S111,IF(Market="IBEX",$W111,$AA111)))</f>
        <v>42642</v>
      </c>
      <c r="E111" s="8">
        <f>IF(Market="DAX",$P111,IF(Market="FTSEMIB",$T111,IF(Market="IBEX",$X111,$AB111)))</f>
        <v>10427</v>
      </c>
      <c r="F111" s="8">
        <f>IF(Market="DAX",$Q111,IF(Market="FTSEMIB",$U111,IF(Market="IBEX",$Y111,$AC111)))</f>
        <v>10529</v>
      </c>
      <c r="G111" s="9">
        <f t="shared" si="3"/>
        <v>9.7822959624052942E-3</v>
      </c>
      <c r="H111" s="10">
        <f>MAX(Nominale*$G111-FeeOSLG-FeeInv+InvestIniz,InvestIniz-MaxLoss)</f>
        <v>578.38518438635901</v>
      </c>
      <c r="I111" s="10">
        <f>MAX(-Nominale*$G111-FeeOSLG-FeeInv+InvestIniz,InvestIniz-MaxLoss)</f>
        <v>1.4210854715202004E-14</v>
      </c>
      <c r="J111" s="10">
        <f>$H111+$I111-InvestIniz*2</f>
        <v>378.38518438635901</v>
      </c>
      <c r="K111" s="15">
        <f t="shared" si="2"/>
        <v>28073.089392348327</v>
      </c>
      <c r="L111" s="59"/>
      <c r="M111" s="30"/>
      <c r="O111" s="63">
        <v>42642</v>
      </c>
      <c r="P111" s="76">
        <v>10427</v>
      </c>
      <c r="Q111" s="38">
        <v>10529</v>
      </c>
      <c r="S111" s="63">
        <v>42641</v>
      </c>
      <c r="T111" s="76">
        <v>16046</v>
      </c>
      <c r="U111" s="38">
        <v>16135</v>
      </c>
      <c r="W111" s="63">
        <v>42641</v>
      </c>
      <c r="X111" s="76">
        <v>8658.7000000000007</v>
      </c>
      <c r="Y111" s="38">
        <v>8718</v>
      </c>
      <c r="AA111" s="63">
        <v>42641</v>
      </c>
      <c r="AB111" s="76">
        <v>6761.5</v>
      </c>
      <c r="AC111" s="38">
        <v>6783.5</v>
      </c>
      <c r="AE111" s="91">
        <v>42642</v>
      </c>
      <c r="AF111" s="89">
        <v>28073.089392348327</v>
      </c>
      <c r="AG111" s="10">
        <v>14946.342550147674</v>
      </c>
      <c r="AH111" s="10">
        <v>14840.333737664047</v>
      </c>
      <c r="AI111" s="15">
        <v>13068.914454640988</v>
      </c>
    </row>
    <row r="112" spans="2:35" s="4" customFormat="1" ht="12" customHeight="1" x14ac:dyDescent="0.2">
      <c r="B112" s="28"/>
      <c r="C112" s="40"/>
      <c r="D112" s="63">
        <f>IF(Market="DAX",$O112,IF(Market="FTSEMIB",$S112,IF(Market="IBEX",$W112,$AA112)))</f>
        <v>42641</v>
      </c>
      <c r="E112" s="8">
        <f>IF(Market="DAX",$P112,IF(Market="FTSEMIB",$T112,IF(Market="IBEX",$X112,$AB112)))</f>
        <v>10333.5</v>
      </c>
      <c r="F112" s="8">
        <f>IF(Market="DAX",$Q112,IF(Market="FTSEMIB",$U112,IF(Market="IBEX",$Y112,$AC112)))</f>
        <v>10367</v>
      </c>
      <c r="G112" s="9">
        <f t="shared" si="3"/>
        <v>3.2418831954323319E-3</v>
      </c>
      <c r="H112" s="10">
        <f>MAX(Nominale*$G112-FeeOSLG-FeeInv+InvestIniz,InvestIniz-MaxLoss)</f>
        <v>251.36454603771099</v>
      </c>
      <c r="I112" s="10">
        <f>MAX(-Nominale*$G112-FeeOSLG-FeeInv+InvestIniz,InvestIniz-MaxLoss)</f>
        <v>1.4210854715202004E-14</v>
      </c>
      <c r="J112" s="10">
        <f>$H112+$I112-InvestIniz*2</f>
        <v>51.364546037711023</v>
      </c>
      <c r="K112" s="15">
        <f t="shared" si="2"/>
        <v>27694.704207961968</v>
      </c>
      <c r="L112" s="59"/>
      <c r="M112" s="30"/>
      <c r="O112" s="63">
        <v>42641</v>
      </c>
      <c r="P112" s="76">
        <v>10333.5</v>
      </c>
      <c r="Q112" s="38">
        <v>10367</v>
      </c>
      <c r="S112" s="63">
        <v>42640</v>
      </c>
      <c r="T112" s="76">
        <v>16155</v>
      </c>
      <c r="U112" s="38">
        <v>16280</v>
      </c>
      <c r="W112" s="63">
        <v>42640</v>
      </c>
      <c r="X112" s="76">
        <v>8690.2999999999993</v>
      </c>
      <c r="Y112" s="38">
        <v>8748</v>
      </c>
      <c r="AA112" s="63">
        <v>42640</v>
      </c>
      <c r="AB112" s="76">
        <v>6782.5</v>
      </c>
      <c r="AC112" s="38">
        <v>6776</v>
      </c>
      <c r="AE112" s="91">
        <v>42641</v>
      </c>
      <c r="AF112" s="89">
        <v>27694.704207961968</v>
      </c>
      <c r="AG112" s="10">
        <v>14885.711906167571</v>
      </c>
      <c r="AH112" s="10">
        <v>14753.662104067811</v>
      </c>
      <c r="AI112" s="15">
        <v>13016.958273802684</v>
      </c>
    </row>
    <row r="113" spans="2:35" s="4" customFormat="1" ht="12" customHeight="1" x14ac:dyDescent="0.2">
      <c r="B113" s="28"/>
      <c r="C113" s="40"/>
      <c r="D113" s="63">
        <f>IF(Market="DAX",$O113,IF(Market="FTSEMIB",$S113,IF(Market="IBEX",$W113,$AA113)))</f>
        <v>42640</v>
      </c>
      <c r="E113" s="8">
        <f>IF(Market="DAX",$P113,IF(Market="FTSEMIB",$T113,IF(Market="IBEX",$X113,$AB113)))</f>
        <v>10377.5</v>
      </c>
      <c r="F113" s="8">
        <f>IF(Market="DAX",$Q113,IF(Market="FTSEMIB",$U113,IF(Market="IBEX",$Y113,$AC113)))</f>
        <v>10439.5</v>
      </c>
      <c r="G113" s="9">
        <f t="shared" si="3"/>
        <v>5.9744639845820281E-3</v>
      </c>
      <c r="H113" s="10">
        <f>MAX(Nominale*$G113-FeeOSLG-FeeInv+InvestIniz,InvestIniz-MaxLoss)</f>
        <v>387.99358549519576</v>
      </c>
      <c r="I113" s="10">
        <f>MAX(-Nominale*$G113-FeeOSLG-FeeInv+InvestIniz,InvestIniz-MaxLoss)</f>
        <v>1.4210854715202004E-14</v>
      </c>
      <c r="J113" s="10">
        <f>$H113+$I113-InvestIniz*2</f>
        <v>187.99358549519576</v>
      </c>
      <c r="K113" s="15">
        <f t="shared" si="2"/>
        <v>27643.339661924256</v>
      </c>
      <c r="L113" s="59"/>
      <c r="M113" s="30"/>
      <c r="O113" s="63">
        <v>42640</v>
      </c>
      <c r="P113" s="76">
        <v>10377.5</v>
      </c>
      <c r="Q113" s="38">
        <v>10439.5</v>
      </c>
      <c r="S113" s="63">
        <v>42639</v>
      </c>
      <c r="T113" s="76">
        <v>16409</v>
      </c>
      <c r="U113" s="38">
        <v>16290</v>
      </c>
      <c r="W113" s="63">
        <v>42639</v>
      </c>
      <c r="X113" s="76">
        <v>8804.9</v>
      </c>
      <c r="Y113" s="38">
        <v>8737</v>
      </c>
      <c r="AA113" s="63">
        <v>42639</v>
      </c>
      <c r="AB113" s="76">
        <v>6873.5</v>
      </c>
      <c r="AC113" s="38">
        <v>6866.5</v>
      </c>
      <c r="AE113" s="91">
        <v>42640</v>
      </c>
      <c r="AF113" s="89">
        <v>27643.339661924256</v>
      </c>
      <c r="AG113" s="10">
        <v>14781.261484222439</v>
      </c>
      <c r="AH113" s="10">
        <v>14671.170799940504</v>
      </c>
      <c r="AI113" s="15">
        <v>13038.417501270495</v>
      </c>
    </row>
    <row r="114" spans="2:35" s="4" customFormat="1" ht="12" customHeight="1" x14ac:dyDescent="0.2">
      <c r="B114" s="28"/>
      <c r="C114" s="40"/>
      <c r="D114" s="63">
        <f>IF(Market="DAX",$O114,IF(Market="FTSEMIB",$S114,IF(Market="IBEX",$W114,$AA114)))</f>
        <v>42639</v>
      </c>
      <c r="E114" s="8">
        <f>IF(Market="DAX",$P114,IF(Market="FTSEMIB",$T114,IF(Market="IBEX",$X114,$AB114)))</f>
        <v>10618</v>
      </c>
      <c r="F114" s="8">
        <f>IF(Market="DAX",$Q114,IF(Market="FTSEMIB",$U114,IF(Market="IBEX",$Y114,$AC114)))</f>
        <v>10550</v>
      </c>
      <c r="G114" s="9">
        <f t="shared" si="3"/>
        <v>-6.4042192503296286E-3</v>
      </c>
      <c r="H114" s="10">
        <f>MAX(Nominale*$G114-FeeOSLG-FeeInv+InvestIniz,InvestIniz-MaxLoss)</f>
        <v>1.4210854715202004E-14</v>
      </c>
      <c r="I114" s="10">
        <f>MAX(-Nominale*$G114-FeeOSLG-FeeInv+InvestIniz,InvestIniz-MaxLoss)</f>
        <v>409.48134878257582</v>
      </c>
      <c r="J114" s="10">
        <f>$H114+$I114-InvestIniz*2</f>
        <v>209.48134878257582</v>
      </c>
      <c r="K114" s="15">
        <f t="shared" si="2"/>
        <v>27455.346076429061</v>
      </c>
      <c r="L114" s="59"/>
      <c r="M114" s="30"/>
      <c r="O114" s="63">
        <v>42639</v>
      </c>
      <c r="P114" s="76">
        <v>10618</v>
      </c>
      <c r="Q114" s="38">
        <v>10550</v>
      </c>
      <c r="S114" s="63">
        <v>42636</v>
      </c>
      <c r="T114" s="76">
        <v>16568</v>
      </c>
      <c r="U114" s="38">
        <v>16530</v>
      </c>
      <c r="W114" s="63">
        <v>42636</v>
      </c>
      <c r="X114" s="76">
        <v>8895</v>
      </c>
      <c r="Y114" s="38">
        <v>8863</v>
      </c>
      <c r="AA114" s="63">
        <v>42636</v>
      </c>
      <c r="AB114" s="76">
        <v>6871</v>
      </c>
      <c r="AC114" s="38">
        <v>6868</v>
      </c>
      <c r="AE114" s="91">
        <v>42639</v>
      </c>
      <c r="AF114" s="89">
        <v>27455.346076429061</v>
      </c>
      <c r="AG114" s="10">
        <v>14686.5195586017</v>
      </c>
      <c r="AH114" s="10">
        <v>14567.23892665711</v>
      </c>
      <c r="AI114" s="15">
        <v>13059.876728738305</v>
      </c>
    </row>
    <row r="115" spans="2:35" s="4" customFormat="1" ht="12" customHeight="1" x14ac:dyDescent="0.2">
      <c r="B115" s="28"/>
      <c r="C115" s="40"/>
      <c r="D115" s="63">
        <f>IF(Market="DAX",$O115,IF(Market="FTSEMIB",$S115,IF(Market="IBEX",$W115,$AA115)))</f>
        <v>42636</v>
      </c>
      <c r="E115" s="8">
        <f>IF(Market="DAX",$P115,IF(Market="FTSEMIB",$T115,IF(Market="IBEX",$X115,$AB115)))</f>
        <v>10655</v>
      </c>
      <c r="F115" s="8">
        <f>IF(Market="DAX",$Q115,IF(Market="FTSEMIB",$U115,IF(Market="IBEX",$Y115,$AC115)))</f>
        <v>10672</v>
      </c>
      <c r="G115" s="9">
        <f t="shared" si="3"/>
        <v>1.5954950727358047E-3</v>
      </c>
      <c r="H115" s="10">
        <f>MAX(Nominale*$G115-FeeOSLG-FeeInv+InvestIniz,InvestIniz-MaxLoss)</f>
        <v>169.04513990288464</v>
      </c>
      <c r="I115" s="10">
        <f>MAX(-Nominale*$G115-FeeOSLG-FeeInv+InvestIniz,InvestIniz-MaxLoss)</f>
        <v>9.4956326293041968</v>
      </c>
      <c r="J115" s="10">
        <f>$H115+$I115-InvestIniz*2</f>
        <v>-21.459227467811161</v>
      </c>
      <c r="K115" s="15">
        <f t="shared" si="2"/>
        <v>27245.864727646487</v>
      </c>
      <c r="L115" s="59"/>
      <c r="M115" s="30"/>
      <c r="O115" s="63">
        <v>42636</v>
      </c>
      <c r="P115" s="76">
        <v>10655</v>
      </c>
      <c r="Q115" s="38">
        <v>10672</v>
      </c>
      <c r="S115" s="63">
        <v>42635</v>
      </c>
      <c r="T115" s="76">
        <v>16299</v>
      </c>
      <c r="U115" s="38">
        <v>16445</v>
      </c>
      <c r="W115" s="63">
        <v>42635</v>
      </c>
      <c r="X115" s="76">
        <v>8733.5</v>
      </c>
      <c r="Y115" s="38">
        <v>8793</v>
      </c>
      <c r="AA115" s="63">
        <v>42635</v>
      </c>
      <c r="AB115" s="76">
        <v>6803.5</v>
      </c>
      <c r="AC115" s="38">
        <v>6833</v>
      </c>
      <c r="AE115" s="91">
        <v>42636</v>
      </c>
      <c r="AF115" s="89">
        <v>27245.864727646487</v>
      </c>
      <c r="AG115" s="10">
        <v>14690.948428153222</v>
      </c>
      <c r="AH115" s="10">
        <v>14545.58882183379</v>
      </c>
      <c r="AI115" s="15">
        <v>13081.335956206116</v>
      </c>
    </row>
    <row r="116" spans="2:35" s="4" customFormat="1" ht="12" customHeight="1" x14ac:dyDescent="0.2">
      <c r="B116" s="28"/>
      <c r="C116" s="40"/>
      <c r="D116" s="63">
        <f>IF(Market="DAX",$O116,IF(Market="FTSEMIB",$S116,IF(Market="IBEX",$W116,$AA116)))</f>
        <v>42635</v>
      </c>
      <c r="E116" s="8">
        <f>IF(Market="DAX",$P116,IF(Market="FTSEMIB",$T116,IF(Market="IBEX",$X116,$AB116)))</f>
        <v>10435.5</v>
      </c>
      <c r="F116" s="8">
        <f>IF(Market="DAX",$Q116,IF(Market="FTSEMIB",$U116,IF(Market="IBEX",$Y116,$AC116)))</f>
        <v>10500</v>
      </c>
      <c r="G116" s="9">
        <f t="shared" si="3"/>
        <v>6.1808250682765563E-3</v>
      </c>
      <c r="H116" s="10">
        <f>MAX(Nominale*$G116-FeeOSLG-FeeInv+InvestIniz,InvestIniz-MaxLoss)</f>
        <v>398.31163967992217</v>
      </c>
      <c r="I116" s="10">
        <f>MAX(-Nominale*$G116-FeeOSLG-FeeInv+InvestIniz,InvestIniz-MaxLoss)</f>
        <v>1.4210854715202004E-14</v>
      </c>
      <c r="J116" s="10">
        <f>$H116+$I116-InvestIniz*2</f>
        <v>198.31163967992217</v>
      </c>
      <c r="K116" s="15">
        <f t="shared" si="2"/>
        <v>27267.323955114298</v>
      </c>
      <c r="L116" s="59"/>
      <c r="M116" s="30"/>
      <c r="O116" s="63">
        <v>42635</v>
      </c>
      <c r="P116" s="76">
        <v>10435.5</v>
      </c>
      <c r="Q116" s="38">
        <v>10500</v>
      </c>
      <c r="S116" s="63">
        <v>42634</v>
      </c>
      <c r="T116" s="76">
        <v>16173</v>
      </c>
      <c r="U116" s="38">
        <v>16355</v>
      </c>
      <c r="W116" s="63">
        <v>42634</v>
      </c>
      <c r="X116" s="76">
        <v>8663.4</v>
      </c>
      <c r="Y116" s="38">
        <v>8784</v>
      </c>
      <c r="AA116" s="63">
        <v>42634</v>
      </c>
      <c r="AB116" s="76">
        <v>6796.5</v>
      </c>
      <c r="AC116" s="38">
        <v>6778</v>
      </c>
      <c r="AE116" s="91">
        <v>42635</v>
      </c>
      <c r="AF116" s="89">
        <v>27267.323955114298</v>
      </c>
      <c r="AG116" s="10">
        <v>14562.096762117206</v>
      </c>
      <c r="AH116" s="10">
        <v>14459.632309356921</v>
      </c>
      <c r="AI116" s="15">
        <v>12975.265393560217</v>
      </c>
    </row>
    <row r="117" spans="2:35" s="4" customFormat="1" ht="12" customHeight="1" x14ac:dyDescent="0.2">
      <c r="B117" s="28"/>
      <c r="C117" s="40"/>
      <c r="D117" s="63">
        <f>IF(Market="DAX",$O117,IF(Market="FTSEMIB",$S117,IF(Market="IBEX",$W117,$AA117)))</f>
        <v>42634</v>
      </c>
      <c r="E117" s="8">
        <f>IF(Market="DAX",$P117,IF(Market="FTSEMIB",$T117,IF(Market="IBEX",$X117,$AB117)))</f>
        <v>10398.5</v>
      </c>
      <c r="F117" s="8">
        <f>IF(Market="DAX",$Q117,IF(Market="FTSEMIB",$U117,IF(Market="IBEX",$Y117,$AC117)))</f>
        <v>10436.5</v>
      </c>
      <c r="G117" s="9">
        <f t="shared" si="3"/>
        <v>3.6543732269077272E-3</v>
      </c>
      <c r="H117" s="10">
        <f>MAX(Nominale*$G117-FeeOSLG-FeeInv+InvestIniz,InvestIniz-MaxLoss)</f>
        <v>271.98904761148071</v>
      </c>
      <c r="I117" s="10">
        <f>MAX(-Nominale*$G117-FeeOSLG-FeeInv+InvestIniz,InvestIniz-MaxLoss)</f>
        <v>1.4210854715202004E-14</v>
      </c>
      <c r="J117" s="10">
        <f>$H117+$I117-InvestIniz*2</f>
        <v>71.989047611480714</v>
      </c>
      <c r="K117" s="15">
        <f t="shared" si="2"/>
        <v>27069.012315434375</v>
      </c>
      <c r="L117" s="59"/>
      <c r="M117" s="30"/>
      <c r="O117" s="63">
        <v>42634</v>
      </c>
      <c r="P117" s="76">
        <v>10398.5</v>
      </c>
      <c r="Q117" s="38">
        <v>10436.5</v>
      </c>
      <c r="S117" s="63">
        <v>42633</v>
      </c>
      <c r="T117" s="76">
        <v>16339</v>
      </c>
      <c r="U117" s="38">
        <v>16315</v>
      </c>
      <c r="W117" s="63">
        <v>42633</v>
      </c>
      <c r="X117" s="76">
        <v>8678.2999999999993</v>
      </c>
      <c r="Y117" s="38">
        <v>8651</v>
      </c>
      <c r="AA117" s="63">
        <v>42633</v>
      </c>
      <c r="AB117" s="76">
        <v>6770.5</v>
      </c>
      <c r="AC117" s="38">
        <v>6743</v>
      </c>
      <c r="AE117" s="91">
        <v>42634</v>
      </c>
      <c r="AF117" s="89">
        <v>27069.012315434375</v>
      </c>
      <c r="AG117" s="10">
        <v>14387.330722495721</v>
      </c>
      <c r="AH117" s="10">
        <v>14231.520106087699</v>
      </c>
      <c r="AI117" s="15">
        <v>12949.895544335248</v>
      </c>
    </row>
    <row r="118" spans="2:35" s="4" customFormat="1" ht="12" customHeight="1" x14ac:dyDescent="0.2">
      <c r="B118" s="28"/>
      <c r="C118" s="40"/>
      <c r="D118" s="63">
        <f>IF(Market="DAX",$O118,IF(Market="FTSEMIB",$S118,IF(Market="IBEX",$W118,$AA118)))</f>
        <v>42633</v>
      </c>
      <c r="E118" s="8">
        <f>IF(Market="DAX",$P118,IF(Market="FTSEMIB",$T118,IF(Market="IBEX",$X118,$AB118)))</f>
        <v>10363.5</v>
      </c>
      <c r="F118" s="8">
        <f>IF(Market="DAX",$Q118,IF(Market="FTSEMIB",$U118,IF(Market="IBEX",$Y118,$AC118)))</f>
        <v>10341</v>
      </c>
      <c r="G118" s="9">
        <f t="shared" si="3"/>
        <v>-2.1710811984368217E-3</v>
      </c>
      <c r="H118" s="10">
        <f>MAX(Nominale*$G118-FeeOSLG-FeeInv+InvestIniz,InvestIniz-MaxLoss)</f>
        <v>1.4210854715202004E-14</v>
      </c>
      <c r="I118" s="10">
        <f>MAX(-Nominale*$G118-FeeOSLG-FeeInv+InvestIniz,InvestIniz-MaxLoss)</f>
        <v>197.82444618793551</v>
      </c>
      <c r="J118" s="10">
        <f>$H118+$I118-InvestIniz*2</f>
        <v>-2.1755538120644928</v>
      </c>
      <c r="K118" s="15">
        <f t="shared" si="2"/>
        <v>26997.023267822893</v>
      </c>
      <c r="L118" s="59"/>
      <c r="M118" s="30"/>
      <c r="O118" s="63">
        <v>42633</v>
      </c>
      <c r="P118" s="76">
        <v>10363.5</v>
      </c>
      <c r="Q118" s="38">
        <v>10341</v>
      </c>
      <c r="S118" s="63">
        <v>42632</v>
      </c>
      <c r="T118" s="76">
        <v>16478</v>
      </c>
      <c r="U118" s="38">
        <v>16180</v>
      </c>
      <c r="W118" s="63">
        <v>42632</v>
      </c>
      <c r="X118" s="76">
        <v>8612.9</v>
      </c>
      <c r="Y118" s="38">
        <v>8686</v>
      </c>
      <c r="AA118" s="63">
        <v>42632</v>
      </c>
      <c r="AB118" s="76">
        <v>6739.5</v>
      </c>
      <c r="AC118" s="38">
        <v>6724</v>
      </c>
      <c r="AE118" s="91">
        <v>42633</v>
      </c>
      <c r="AF118" s="89">
        <v>26997.023267822893</v>
      </c>
      <c r="AG118" s="10">
        <v>14407.931580864819</v>
      </c>
      <c r="AH118" s="10">
        <v>14218.904987296264</v>
      </c>
      <c r="AI118" s="15">
        <v>12857.53823686688</v>
      </c>
    </row>
    <row r="119" spans="2:35" s="4" customFormat="1" ht="12" customHeight="1" x14ac:dyDescent="0.2">
      <c r="B119" s="28"/>
      <c r="C119" s="40"/>
      <c r="D119" s="63">
        <f>IF(Market="DAX",$O119,IF(Market="FTSEMIB",$S119,IF(Market="IBEX",$W119,$AA119)))</f>
        <v>42632</v>
      </c>
      <c r="E119" s="8">
        <f>IF(Market="DAX",$P119,IF(Market="FTSEMIB",$T119,IF(Market="IBEX",$X119,$AB119)))</f>
        <v>10264.200000000001</v>
      </c>
      <c r="F119" s="8">
        <f>IF(Market="DAX",$Q119,IF(Market="FTSEMIB",$U119,IF(Market="IBEX",$Y119,$AC119)))</f>
        <v>10336</v>
      </c>
      <c r="G119" s="9">
        <f t="shared" si="3"/>
        <v>6.9951871553554359E-3</v>
      </c>
      <c r="H119" s="10">
        <f>MAX(Nominale*$G119-FeeOSLG-FeeInv+InvestIniz,InvestIniz-MaxLoss)</f>
        <v>439.02974403386617</v>
      </c>
      <c r="I119" s="10">
        <f>MAX(-Nominale*$G119-FeeOSLG-FeeInv+InvestIniz,InvestIniz-MaxLoss)</f>
        <v>1.4210854715202004E-14</v>
      </c>
      <c r="J119" s="10">
        <f>$H119+$I119-InvestIniz*2</f>
        <v>239.02974403386617</v>
      </c>
      <c r="K119" s="15">
        <f t="shared" si="2"/>
        <v>26999.198821634956</v>
      </c>
      <c r="L119" s="59"/>
      <c r="M119" s="30"/>
      <c r="O119" s="63">
        <v>42632</v>
      </c>
      <c r="P119" s="76">
        <v>10264.200000000001</v>
      </c>
      <c r="Q119" s="38">
        <v>10336</v>
      </c>
      <c r="S119" s="63">
        <v>42629</v>
      </c>
      <c r="T119" s="76">
        <v>16596</v>
      </c>
      <c r="U119" s="38">
        <v>16500</v>
      </c>
      <c r="W119" s="63">
        <v>42629</v>
      </c>
      <c r="X119" s="76">
        <v>8729.5</v>
      </c>
      <c r="Y119" s="38">
        <v>8689</v>
      </c>
      <c r="AA119" s="63">
        <v>42629</v>
      </c>
      <c r="AB119" s="76">
        <v>6736</v>
      </c>
      <c r="AC119" s="38">
        <v>6724</v>
      </c>
      <c r="AE119" s="91">
        <v>42632</v>
      </c>
      <c r="AF119" s="89">
        <v>26999.198821634956</v>
      </c>
      <c r="AG119" s="10">
        <v>14096.537629663399</v>
      </c>
      <c r="AH119" s="10">
        <v>14099.460034553704</v>
      </c>
      <c r="AI119" s="15">
        <v>12853.274156706579</v>
      </c>
    </row>
    <row r="120" spans="2:35" s="4" customFormat="1" ht="12" customHeight="1" x14ac:dyDescent="0.2">
      <c r="B120" s="28"/>
      <c r="C120" s="40"/>
      <c r="D120" s="63">
        <f>IF(Market="DAX",$O120,IF(Market="FTSEMIB",$S120,IF(Market="IBEX",$W120,$AA120)))</f>
        <v>42629</v>
      </c>
      <c r="E120" s="8">
        <f>IF(Market="DAX",$P120,IF(Market="FTSEMIB",$T120,IF(Market="IBEX",$X120,$AB120)))</f>
        <v>10444.5</v>
      </c>
      <c r="F120" s="8">
        <f>IF(Market="DAX",$Q120,IF(Market="FTSEMIB",$U120,IF(Market="IBEX",$Y120,$AC120)))</f>
        <v>10415</v>
      </c>
      <c r="G120" s="9">
        <f t="shared" si="3"/>
        <v>-2.8244530614198859E-3</v>
      </c>
      <c r="H120" s="10">
        <f>MAX(Nominale*$G120-FeeOSLG-FeeInv+InvestIniz,InvestIniz-MaxLoss)</f>
        <v>1.4210854715202004E-14</v>
      </c>
      <c r="I120" s="10">
        <f>MAX(-Nominale*$G120-FeeOSLG-FeeInv+InvestIniz,InvestIniz-MaxLoss)</f>
        <v>230.4930393370887</v>
      </c>
      <c r="J120" s="10">
        <f>$H120+$I120-InvestIniz*2</f>
        <v>30.493039337088703</v>
      </c>
      <c r="K120" s="15">
        <f t="shared" si="2"/>
        <v>26760.169077601091</v>
      </c>
      <c r="L120" s="59"/>
      <c r="M120" s="30"/>
      <c r="O120" s="63">
        <v>42629</v>
      </c>
      <c r="P120" s="76">
        <v>10444.5</v>
      </c>
      <c r="Q120" s="38">
        <v>10415</v>
      </c>
      <c r="S120" s="63">
        <v>42628</v>
      </c>
      <c r="T120" s="76">
        <v>16570</v>
      </c>
      <c r="U120" s="38">
        <v>16470</v>
      </c>
      <c r="W120" s="63">
        <v>42628</v>
      </c>
      <c r="X120" s="76">
        <v>8721</v>
      </c>
      <c r="Y120" s="38">
        <v>8711</v>
      </c>
      <c r="AA120" s="63">
        <v>42628</v>
      </c>
      <c r="AB120" s="76">
        <v>6686</v>
      </c>
      <c r="AC120" s="38">
        <v>6668.5</v>
      </c>
      <c r="AE120" s="91">
        <v>42629</v>
      </c>
      <c r="AF120" s="89">
        <v>26760.169077601091</v>
      </c>
      <c r="AG120" s="10">
        <v>14031.147531009914</v>
      </c>
      <c r="AH120" s="10">
        <v>14056.971644218234</v>
      </c>
      <c r="AI120" s="15">
        <v>12874.733384174389</v>
      </c>
    </row>
    <row r="121" spans="2:35" s="4" customFormat="1" ht="12" customHeight="1" x14ac:dyDescent="0.2">
      <c r="B121" s="28"/>
      <c r="C121" s="40"/>
      <c r="D121" s="63">
        <f>IF(Market="DAX",$O121,IF(Market="FTSEMIB",$S121,IF(Market="IBEX",$W121,$AA121)))</f>
        <v>42628</v>
      </c>
      <c r="E121" s="8">
        <f>IF(Market="DAX",$P121,IF(Market="FTSEMIB",$T121,IF(Market="IBEX",$X121,$AB121)))</f>
        <v>10393.5</v>
      </c>
      <c r="F121" s="8">
        <f>IF(Market="DAX",$Q121,IF(Market="FTSEMIB",$U121,IF(Market="IBEX",$Y121,$AC121)))</f>
        <v>10345</v>
      </c>
      <c r="G121" s="9">
        <f t="shared" si="3"/>
        <v>-4.6663780247269927E-3</v>
      </c>
      <c r="H121" s="10">
        <f>MAX(Nominale*$G121-FeeOSLG-FeeInv+InvestIniz,InvestIniz-MaxLoss)</f>
        <v>1.4210854715202004E-14</v>
      </c>
      <c r="I121" s="10">
        <f>MAX(-Nominale*$G121-FeeOSLG-FeeInv+InvestIniz,InvestIniz-MaxLoss)</f>
        <v>322.58928750244399</v>
      </c>
      <c r="J121" s="10">
        <f>$H121+$I121-InvestIniz*2</f>
        <v>122.58928750244399</v>
      </c>
      <c r="K121" s="15">
        <f t="shared" si="2"/>
        <v>26729.676038264002</v>
      </c>
      <c r="L121" s="59"/>
      <c r="M121" s="30"/>
      <c r="O121" s="63">
        <v>42628</v>
      </c>
      <c r="P121" s="76">
        <v>10393.5</v>
      </c>
      <c r="Q121" s="38">
        <v>10345</v>
      </c>
      <c r="S121" s="63">
        <v>42627</v>
      </c>
      <c r="T121" s="76">
        <v>16586</v>
      </c>
      <c r="U121" s="38">
        <v>16645</v>
      </c>
      <c r="W121" s="63">
        <v>42627</v>
      </c>
      <c r="X121" s="76">
        <v>8730.1</v>
      </c>
      <c r="Y121" s="38">
        <v>8774</v>
      </c>
      <c r="AA121" s="63">
        <v>42627</v>
      </c>
      <c r="AB121" s="76">
        <v>6669.5</v>
      </c>
      <c r="AC121" s="38">
        <v>6675.5</v>
      </c>
      <c r="AE121" s="91">
        <v>42628</v>
      </c>
      <c r="AF121" s="89">
        <v>26729.676038264002</v>
      </c>
      <c r="AG121" s="10">
        <v>13960.747899844433</v>
      </c>
      <c r="AH121" s="10">
        <v>14077.572502587333</v>
      </c>
      <c r="AI121" s="15">
        <v>12854.592522287596</v>
      </c>
    </row>
    <row r="122" spans="2:35" s="4" customFormat="1" ht="12" customHeight="1" x14ac:dyDescent="0.2">
      <c r="B122" s="28"/>
      <c r="C122" s="40"/>
      <c r="D122" s="63">
        <f>IF(Market="DAX",$O122,IF(Market="FTSEMIB",$S122,IF(Market="IBEX",$W122,$AA122)))</f>
        <v>42627</v>
      </c>
      <c r="E122" s="8">
        <f>IF(Market="DAX",$P122,IF(Market="FTSEMIB",$T122,IF(Market="IBEX",$X122,$AB122)))</f>
        <v>10387.5</v>
      </c>
      <c r="F122" s="8">
        <f>IF(Market="DAX",$Q122,IF(Market="FTSEMIB",$U122,IF(Market="IBEX",$Y122,$AC122)))</f>
        <v>10435</v>
      </c>
      <c r="G122" s="9">
        <f t="shared" si="3"/>
        <v>4.5728038507821898E-3</v>
      </c>
      <c r="H122" s="10">
        <f>MAX(Nominale*$G122-FeeOSLG-FeeInv+InvestIniz,InvestIniz-MaxLoss)</f>
        <v>317.91057880520384</v>
      </c>
      <c r="I122" s="10">
        <f>MAX(-Nominale*$G122-FeeOSLG-FeeInv+InvestIniz,InvestIniz-MaxLoss)</f>
        <v>1.4210854715202004E-14</v>
      </c>
      <c r="J122" s="10">
        <f>$H122+$I122-InvestIniz*2</f>
        <v>117.91057880520384</v>
      </c>
      <c r="K122" s="15">
        <f t="shared" si="2"/>
        <v>26607.086750761559</v>
      </c>
      <c r="L122" s="59"/>
      <c r="M122" s="30"/>
      <c r="O122" s="63">
        <v>42627</v>
      </c>
      <c r="P122" s="76">
        <v>10387.5</v>
      </c>
      <c r="Q122" s="38">
        <v>10435</v>
      </c>
      <c r="S122" s="63">
        <v>42626</v>
      </c>
      <c r="T122" s="76">
        <v>16840</v>
      </c>
      <c r="U122" s="38">
        <v>16955</v>
      </c>
      <c r="W122" s="63">
        <v>42626</v>
      </c>
      <c r="X122" s="76">
        <v>8866.4</v>
      </c>
      <c r="Y122" s="38">
        <v>8903</v>
      </c>
      <c r="AA122" s="63">
        <v>42626</v>
      </c>
      <c r="AB122" s="76">
        <v>6702.5</v>
      </c>
      <c r="AC122" s="38">
        <v>6751</v>
      </c>
      <c r="AE122" s="91">
        <v>42627</v>
      </c>
      <c r="AF122" s="89">
        <v>26607.086750761559</v>
      </c>
      <c r="AG122" s="10">
        <v>13939.903990430164</v>
      </c>
      <c r="AH122" s="10">
        <v>14027.301346108488</v>
      </c>
      <c r="AI122" s="15">
        <v>12876.051749755406</v>
      </c>
    </row>
    <row r="123" spans="2:35" s="4" customFormat="1" ht="12" customHeight="1" x14ac:dyDescent="0.2">
      <c r="B123" s="28"/>
      <c r="C123" s="40"/>
      <c r="D123" s="63">
        <f>IF(Market="DAX",$O123,IF(Market="FTSEMIB",$S123,IF(Market="IBEX",$W123,$AA123)))</f>
        <v>42626</v>
      </c>
      <c r="E123" s="8">
        <f>IF(Market="DAX",$P123,IF(Market="FTSEMIB",$T123,IF(Market="IBEX",$X123,$AB123)))</f>
        <v>10422.5</v>
      </c>
      <c r="F123" s="8">
        <f>IF(Market="DAX",$Q123,IF(Market="FTSEMIB",$U123,IF(Market="IBEX",$Y123,$AC123)))</f>
        <v>10525</v>
      </c>
      <c r="G123" s="9">
        <f t="shared" si="3"/>
        <v>9.8344926840969061E-3</v>
      </c>
      <c r="H123" s="10">
        <f>MAX(Nominale*$G123-FeeOSLG-FeeInv+InvestIniz,InvestIniz-MaxLoss)</f>
        <v>580.99502047093961</v>
      </c>
      <c r="I123" s="10">
        <f>MAX(-Nominale*$G123-FeeOSLG-FeeInv+InvestIniz,InvestIniz-MaxLoss)</f>
        <v>1.4210854715202004E-14</v>
      </c>
      <c r="J123" s="10">
        <f>$H123+$I123-InvestIniz*2</f>
        <v>380.99502047093961</v>
      </c>
      <c r="K123" s="15">
        <f t="shared" si="2"/>
        <v>26489.176171956355</v>
      </c>
      <c r="L123" s="59"/>
      <c r="M123" s="30"/>
      <c r="O123" s="63">
        <v>42626</v>
      </c>
      <c r="P123" s="76">
        <v>10422.5</v>
      </c>
      <c r="Q123" s="38">
        <v>10525</v>
      </c>
      <c r="S123" s="63">
        <v>42625</v>
      </c>
      <c r="T123" s="76">
        <v>17157</v>
      </c>
      <c r="U123" s="38">
        <v>16885</v>
      </c>
      <c r="W123" s="63">
        <v>42625</v>
      </c>
      <c r="X123" s="76">
        <v>9029.1</v>
      </c>
      <c r="Y123" s="38">
        <v>8870</v>
      </c>
      <c r="AA123" s="63">
        <v>42625</v>
      </c>
      <c r="AB123" s="76">
        <v>6776</v>
      </c>
      <c r="AC123" s="38">
        <v>6707.5</v>
      </c>
      <c r="AE123" s="91">
        <v>42626</v>
      </c>
      <c r="AF123" s="89">
        <v>26489.176171956355</v>
      </c>
      <c r="AG123" s="10">
        <v>13853.624847168157</v>
      </c>
      <c r="AH123" s="10">
        <v>13995.04290134194</v>
      </c>
      <c r="AI123" s="15">
        <v>12624.976066958166</v>
      </c>
    </row>
    <row r="124" spans="2:35" s="4" customFormat="1" ht="12" customHeight="1" x14ac:dyDescent="0.2">
      <c r="B124" s="28"/>
      <c r="C124" s="40"/>
      <c r="D124" s="63">
        <f>IF(Market="DAX",$O124,IF(Market="FTSEMIB",$S124,IF(Market="IBEX",$W124,$AA124)))</f>
        <v>42625</v>
      </c>
      <c r="E124" s="8">
        <f>IF(Market="DAX",$P124,IF(Market="FTSEMIB",$T124,IF(Market="IBEX",$X124,$AB124)))</f>
        <v>10567.5</v>
      </c>
      <c r="F124" s="8">
        <f>IF(Market="DAX",$Q124,IF(Market="FTSEMIB",$U124,IF(Market="IBEX",$Y124,$AC124)))</f>
        <v>10390</v>
      </c>
      <c r="G124" s="9">
        <f t="shared" si="3"/>
        <v>-1.6796782588123966E-2</v>
      </c>
      <c r="H124" s="10">
        <f>MAX(Nominale*$G124-FeeOSLG-FeeInv+InvestIniz,InvestIniz-MaxLoss)</f>
        <v>1.4210854715202004E-14</v>
      </c>
      <c r="I124" s="10">
        <f>MAX(-Nominale*$G124-FeeOSLG-FeeInv+InvestIniz,InvestIniz-MaxLoss)</f>
        <v>929.10951567229256</v>
      </c>
      <c r="J124" s="10">
        <f>$H124+$I124-InvestIniz*2</f>
        <v>729.10951567229256</v>
      </c>
      <c r="K124" s="15">
        <f t="shared" si="2"/>
        <v>26108.181151485416</v>
      </c>
      <c r="L124" s="59"/>
      <c r="M124" s="30"/>
      <c r="O124" s="63">
        <v>42625</v>
      </c>
      <c r="P124" s="76">
        <v>10567.5</v>
      </c>
      <c r="Q124" s="38">
        <v>10390</v>
      </c>
      <c r="S124" s="63">
        <v>42622</v>
      </c>
      <c r="T124" s="76">
        <v>17374</v>
      </c>
      <c r="U124" s="38">
        <v>17320</v>
      </c>
      <c r="W124" s="63">
        <v>42622</v>
      </c>
      <c r="X124" s="76">
        <v>9101.9</v>
      </c>
      <c r="Y124" s="38">
        <v>9057</v>
      </c>
      <c r="AA124" s="63">
        <v>42622</v>
      </c>
      <c r="AB124" s="76">
        <v>6860</v>
      </c>
      <c r="AC124" s="38">
        <v>6850.5</v>
      </c>
      <c r="AE124" s="91">
        <v>42625</v>
      </c>
      <c r="AF124" s="89">
        <v>26108.181151485416</v>
      </c>
      <c r="AG124" s="10">
        <v>13586.853527212414</v>
      </c>
      <c r="AH124" s="10">
        <v>13692.927253619599</v>
      </c>
      <c r="AI124" s="15">
        <v>12230.245232049805</v>
      </c>
    </row>
    <row r="125" spans="2:35" s="4" customFormat="1" ht="12" customHeight="1" x14ac:dyDescent="0.2">
      <c r="B125" s="28"/>
      <c r="C125" s="40"/>
      <c r="D125" s="63">
        <f>IF(Market="DAX",$O125,IF(Market="FTSEMIB",$S125,IF(Market="IBEX",$W125,$AA125)))</f>
        <v>42622</v>
      </c>
      <c r="E125" s="8">
        <f>IF(Market="DAX",$P125,IF(Market="FTSEMIB",$T125,IF(Market="IBEX",$X125,$AB125)))</f>
        <v>10673</v>
      </c>
      <c r="F125" s="8">
        <f>IF(Market="DAX",$Q125,IF(Market="FTSEMIB",$U125,IF(Market="IBEX",$Y125,$AC125)))</f>
        <v>10664.5</v>
      </c>
      <c r="G125" s="9">
        <f t="shared" si="3"/>
        <v>-7.9640213623161245E-4</v>
      </c>
      <c r="H125" s="10">
        <f>MAX(Nominale*$G125-FeeOSLG-FeeInv+InvestIniz,InvestIniz-MaxLoss)</f>
        <v>49.450279454513804</v>
      </c>
      <c r="I125" s="10">
        <f>MAX(-Nominale*$G125-FeeOSLG-FeeInv+InvestIniz,InvestIniz-MaxLoss)</f>
        <v>129.09049307767503</v>
      </c>
      <c r="J125" s="10">
        <f>$H125+$I125-InvestIniz*2</f>
        <v>-21.459227467811161</v>
      </c>
      <c r="K125" s="15">
        <f t="shared" si="2"/>
        <v>25379.071635813125</v>
      </c>
      <c r="L125" s="59"/>
      <c r="M125" s="30"/>
      <c r="O125" s="63">
        <v>42622</v>
      </c>
      <c r="P125" s="76">
        <v>10673</v>
      </c>
      <c r="Q125" s="38">
        <v>10664.5</v>
      </c>
      <c r="S125" s="63">
        <v>42621</v>
      </c>
      <c r="T125" s="76">
        <v>17294</v>
      </c>
      <c r="U125" s="38">
        <v>17290</v>
      </c>
      <c r="W125" s="63">
        <v>42621</v>
      </c>
      <c r="X125" s="76">
        <v>9005</v>
      </c>
      <c r="Y125" s="38">
        <v>9020</v>
      </c>
      <c r="AA125" s="63">
        <v>42621</v>
      </c>
      <c r="AB125" s="76">
        <v>6837.5</v>
      </c>
      <c r="AC125" s="38">
        <v>6841</v>
      </c>
      <c r="AE125" s="91">
        <v>42622</v>
      </c>
      <c r="AF125" s="89">
        <v>25379.071635813125</v>
      </c>
      <c r="AG125" s="10">
        <v>13574.992105355177</v>
      </c>
      <c r="AH125" s="10">
        <v>13644.56696361365</v>
      </c>
      <c r="AI125" s="15">
        <v>12251.704459517616</v>
      </c>
    </row>
    <row r="126" spans="2:35" s="4" customFormat="1" ht="12" customHeight="1" x14ac:dyDescent="0.2">
      <c r="B126" s="28"/>
      <c r="C126" s="40"/>
      <c r="D126" s="63">
        <f>IF(Market="DAX",$O126,IF(Market="FTSEMIB",$S126,IF(Market="IBEX",$W126,$AA126)))</f>
        <v>42621</v>
      </c>
      <c r="E126" s="8">
        <f>IF(Market="DAX",$P126,IF(Market="FTSEMIB",$T126,IF(Market="IBEX",$X126,$AB126)))</f>
        <v>10748.5</v>
      </c>
      <c r="F126" s="8">
        <f>IF(Market="DAX",$Q126,IF(Market="FTSEMIB",$U126,IF(Market="IBEX",$Y126,$AC126)))</f>
        <v>10751</v>
      </c>
      <c r="G126" s="9">
        <f t="shared" si="3"/>
        <v>2.3259059403637716E-4</v>
      </c>
      <c r="H126" s="10">
        <f>MAX(Nominale*$G126-FeeOSLG-FeeInv+InvestIniz,InvestIniz-MaxLoss)</f>
        <v>100.89991596791327</v>
      </c>
      <c r="I126" s="10">
        <f>MAX(-Nominale*$G126-FeeOSLG-FeeInv+InvestIniz,InvestIniz-MaxLoss)</f>
        <v>77.640856564275566</v>
      </c>
      <c r="J126" s="10">
        <f>$H126+$I126-InvestIniz*2</f>
        <v>-21.459227467811161</v>
      </c>
      <c r="K126" s="15">
        <f t="shared" si="2"/>
        <v>25400.530863280936</v>
      </c>
      <c r="L126" s="59"/>
      <c r="M126" s="30"/>
      <c r="O126" s="63">
        <v>42621</v>
      </c>
      <c r="P126" s="76">
        <v>10748.5</v>
      </c>
      <c r="Q126" s="38">
        <v>10751</v>
      </c>
      <c r="S126" s="63">
        <v>42620</v>
      </c>
      <c r="T126" s="76">
        <v>17062</v>
      </c>
      <c r="U126" s="38">
        <v>17125</v>
      </c>
      <c r="W126" s="63">
        <v>42620</v>
      </c>
      <c r="X126" s="76">
        <v>8889.5</v>
      </c>
      <c r="Y126" s="38">
        <v>8924</v>
      </c>
      <c r="AA126" s="63">
        <v>42620</v>
      </c>
      <c r="AB126" s="76">
        <v>6820</v>
      </c>
      <c r="AC126" s="38">
        <v>6838</v>
      </c>
      <c r="AE126" s="91">
        <v>42621</v>
      </c>
      <c r="AF126" s="89">
        <v>25400.530863280936</v>
      </c>
      <c r="AG126" s="10">
        <v>13595.592963724275</v>
      </c>
      <c r="AH126" s="10">
        <v>13661.552567701032</v>
      </c>
      <c r="AI126" s="15">
        <v>12273.163686985426</v>
      </c>
    </row>
    <row r="127" spans="2:35" s="4" customFormat="1" ht="12" customHeight="1" x14ac:dyDescent="0.2">
      <c r="B127" s="28"/>
      <c r="C127" s="40"/>
      <c r="D127" s="63">
        <f>IF(Market="DAX",$O127,IF(Market="FTSEMIB",$S127,IF(Market="IBEX",$W127,$AA127)))</f>
        <v>42620</v>
      </c>
      <c r="E127" s="8">
        <f>IF(Market="DAX",$P127,IF(Market="FTSEMIB",$T127,IF(Market="IBEX",$X127,$AB127)))</f>
        <v>10684.5</v>
      </c>
      <c r="F127" s="8">
        <f>IF(Market="DAX",$Q127,IF(Market="FTSEMIB",$U127,IF(Market="IBEX",$Y127,$AC127)))</f>
        <v>10717.5</v>
      </c>
      <c r="G127" s="9">
        <f t="shared" si="3"/>
        <v>3.0885862698301278E-3</v>
      </c>
      <c r="H127" s="10">
        <f>MAX(Nominale*$G127-FeeOSLG-FeeInv+InvestIniz,InvestIniz-MaxLoss)</f>
        <v>243.6996997576008</v>
      </c>
      <c r="I127" s="10">
        <f>MAX(-Nominale*$G127-FeeOSLG-FeeInv+InvestIniz,InvestIniz-MaxLoss)</f>
        <v>1.4210854715202004E-14</v>
      </c>
      <c r="J127" s="10">
        <f>$H127+$I127-InvestIniz*2</f>
        <v>43.699699757600797</v>
      </c>
      <c r="K127" s="15">
        <f t="shared" si="2"/>
        <v>25421.990090748746</v>
      </c>
      <c r="L127" s="59"/>
      <c r="M127" s="30"/>
      <c r="O127" s="63">
        <v>42620</v>
      </c>
      <c r="P127" s="76">
        <v>10684.5</v>
      </c>
      <c r="Q127" s="38">
        <v>10717.5</v>
      </c>
      <c r="S127" s="63">
        <v>42619</v>
      </c>
      <c r="T127" s="76">
        <v>17180</v>
      </c>
      <c r="U127" s="38">
        <v>17255</v>
      </c>
      <c r="W127" s="63">
        <v>42619</v>
      </c>
      <c r="X127" s="76">
        <v>8949.5</v>
      </c>
      <c r="Y127" s="38">
        <v>8990</v>
      </c>
      <c r="AA127" s="63">
        <v>42619</v>
      </c>
      <c r="AB127" s="76">
        <v>6885</v>
      </c>
      <c r="AC127" s="38">
        <v>6888</v>
      </c>
      <c r="AE127" s="91">
        <v>42620</v>
      </c>
      <c r="AF127" s="89">
        <v>25421.990090748746</v>
      </c>
      <c r="AG127" s="10">
        <v>13572.045075009399</v>
      </c>
      <c r="AH127" s="10">
        <v>13634.233333237456</v>
      </c>
      <c r="AI127" s="15">
        <v>12251.928491335168</v>
      </c>
    </row>
    <row r="128" spans="2:35" s="4" customFormat="1" ht="12" customHeight="1" x14ac:dyDescent="0.2">
      <c r="B128" s="28"/>
      <c r="C128" s="40"/>
      <c r="D128" s="63">
        <f>IF(Market="DAX",$O128,IF(Market="FTSEMIB",$S128,IF(Market="IBEX",$W128,$AA128)))</f>
        <v>42619</v>
      </c>
      <c r="E128" s="8">
        <f>IF(Market="DAX",$P128,IF(Market="FTSEMIB",$T128,IF(Market="IBEX",$X128,$AB128)))</f>
        <v>10678.5</v>
      </c>
      <c r="F128" s="8">
        <f>IF(Market="DAX",$Q128,IF(Market="FTSEMIB",$U128,IF(Market="IBEX",$Y128,$AC128)))</f>
        <v>10692</v>
      </c>
      <c r="G128" s="9">
        <f t="shared" si="3"/>
        <v>1.2642225031605564E-3</v>
      </c>
      <c r="H128" s="10">
        <f>MAX(Nominale*$G128-FeeOSLG-FeeInv+InvestIniz,InvestIniz-MaxLoss)</f>
        <v>152.48151142412223</v>
      </c>
      <c r="I128" s="10">
        <f>MAX(-Nominale*$G128-FeeOSLG-FeeInv+InvestIniz,InvestIniz-MaxLoss)</f>
        <v>26.059261108066607</v>
      </c>
      <c r="J128" s="10">
        <f>$H128+$I128-InvestIniz*2</f>
        <v>-21.459227467811161</v>
      </c>
      <c r="K128" s="15">
        <f t="shared" si="2"/>
        <v>25378.290390991144</v>
      </c>
      <c r="L128" s="59"/>
      <c r="M128" s="30"/>
      <c r="O128" s="63">
        <v>42619</v>
      </c>
      <c r="P128" s="76">
        <v>10678.5</v>
      </c>
      <c r="Q128" s="38">
        <v>10692</v>
      </c>
      <c r="S128" s="63">
        <v>42618</v>
      </c>
      <c r="T128" s="76">
        <v>17167</v>
      </c>
      <c r="U128" s="38">
        <v>17235</v>
      </c>
      <c r="W128" s="63">
        <v>42618</v>
      </c>
      <c r="X128" s="76">
        <v>8902.6</v>
      </c>
      <c r="Y128" s="38">
        <v>8916</v>
      </c>
      <c r="AA128" s="63">
        <v>42618</v>
      </c>
      <c r="AB128" s="76">
        <v>6925.5</v>
      </c>
      <c r="AC128" s="38">
        <v>6892</v>
      </c>
      <c r="AE128" s="91">
        <v>42619</v>
      </c>
      <c r="AF128" s="89">
        <v>25378.290390991144</v>
      </c>
      <c r="AG128" s="10">
        <v>13535.034677651456</v>
      </c>
      <c r="AH128" s="10">
        <v>13594.025912821469</v>
      </c>
      <c r="AI128" s="15">
        <v>12273.387718802978</v>
      </c>
    </row>
    <row r="129" spans="2:35" s="4" customFormat="1" ht="12" customHeight="1" x14ac:dyDescent="0.2">
      <c r="B129" s="28"/>
      <c r="C129" s="40"/>
      <c r="D129" s="63">
        <f>IF(Market="DAX",$O129,IF(Market="FTSEMIB",$S129,IF(Market="IBEX",$W129,$AA129)))</f>
        <v>42618</v>
      </c>
      <c r="E129" s="8">
        <f>IF(Market="DAX",$P129,IF(Market="FTSEMIB",$T129,IF(Market="IBEX",$X129,$AB129)))</f>
        <v>10689</v>
      </c>
      <c r="F129" s="8">
        <f>IF(Market="DAX",$Q129,IF(Market="FTSEMIB",$U129,IF(Market="IBEX",$Y129,$AC129)))</f>
        <v>10750</v>
      </c>
      <c r="G129" s="9">
        <f t="shared" si="3"/>
        <v>5.7068013846009917E-3</v>
      </c>
      <c r="H129" s="10">
        <f>MAX(Nominale*$G129-FeeOSLG-FeeInv+InvestIniz,InvestIniz-MaxLoss)</f>
        <v>374.61045549614397</v>
      </c>
      <c r="I129" s="10">
        <f>MAX(-Nominale*$G129-FeeOSLG-FeeInv+InvestIniz,InvestIniz-MaxLoss)</f>
        <v>1.4210854715202004E-14</v>
      </c>
      <c r="J129" s="10">
        <f>$H129+$I129-InvestIniz*2</f>
        <v>174.61045549614397</v>
      </c>
      <c r="K129" s="15">
        <f t="shared" si="2"/>
        <v>25399.749618458955</v>
      </c>
      <c r="L129" s="59"/>
      <c r="M129" s="30"/>
      <c r="O129" s="63">
        <v>42618</v>
      </c>
      <c r="P129" s="76">
        <v>10689</v>
      </c>
      <c r="Q129" s="38">
        <v>10750</v>
      </c>
      <c r="S129" s="63">
        <v>42615</v>
      </c>
      <c r="T129" s="76">
        <v>16899</v>
      </c>
      <c r="U129" s="38">
        <v>17000</v>
      </c>
      <c r="W129" s="63">
        <v>42615</v>
      </c>
      <c r="X129" s="76">
        <v>8742.7000000000007</v>
      </c>
      <c r="Y129" s="38">
        <v>8786</v>
      </c>
      <c r="AA129" s="63">
        <v>42615</v>
      </c>
      <c r="AB129" s="76">
        <v>6745</v>
      </c>
      <c r="AC129" s="38">
        <v>6771.5</v>
      </c>
      <c r="AE129" s="91">
        <v>42618</v>
      </c>
      <c r="AF129" s="89">
        <v>25399.749618458955</v>
      </c>
      <c r="AG129" s="10">
        <v>13506.113344151785</v>
      </c>
      <c r="AH129" s="10">
        <v>13614.222776755418</v>
      </c>
      <c r="AI129" s="15">
        <v>12142.257539020171</v>
      </c>
    </row>
    <row r="130" spans="2:35" s="4" customFormat="1" ht="12" customHeight="1" x14ac:dyDescent="0.2">
      <c r="B130" s="28"/>
      <c r="C130" s="40"/>
      <c r="D130" s="63">
        <f>IF(Market="DAX",$O130,IF(Market="FTSEMIB",$S130,IF(Market="IBEX",$W130,$AA130)))</f>
        <v>42615</v>
      </c>
      <c r="E130" s="8">
        <f>IF(Market="DAX",$P130,IF(Market="FTSEMIB",$T130,IF(Market="IBEX",$X130,$AB130)))</f>
        <v>10523.5</v>
      </c>
      <c r="F130" s="8">
        <f>IF(Market="DAX",$Q130,IF(Market="FTSEMIB",$U130,IF(Market="IBEX",$Y130,$AC130)))</f>
        <v>10561.5</v>
      </c>
      <c r="G130" s="9">
        <f t="shared" si="3"/>
        <v>3.6109659333871812E-3</v>
      </c>
      <c r="H130" s="10">
        <f>MAX(Nominale*$G130-FeeOSLG-FeeInv+InvestIniz,InvestIniz-MaxLoss)</f>
        <v>269.81868293545347</v>
      </c>
      <c r="I130" s="10">
        <f>MAX(-Nominale*$G130-FeeOSLG-FeeInv+InvestIniz,InvestIniz-MaxLoss)</f>
        <v>1.4210854715202004E-14</v>
      </c>
      <c r="J130" s="10">
        <f>$H130+$I130-InvestIniz*2</f>
        <v>69.818682935453467</v>
      </c>
      <c r="K130" s="15">
        <f t="shared" si="2"/>
        <v>25225.139162962809</v>
      </c>
      <c r="L130" s="59"/>
      <c r="M130" s="30"/>
      <c r="O130" s="63">
        <v>42615</v>
      </c>
      <c r="P130" s="76">
        <v>10523.5</v>
      </c>
      <c r="Q130" s="38">
        <v>10561.5</v>
      </c>
      <c r="S130" s="63">
        <v>42614</v>
      </c>
      <c r="T130" s="76">
        <v>16938</v>
      </c>
      <c r="U130" s="38">
        <v>16935</v>
      </c>
      <c r="W130" s="63">
        <v>42614</v>
      </c>
      <c r="X130" s="76">
        <v>8724.4</v>
      </c>
      <c r="Y130" s="38">
        <v>8739</v>
      </c>
      <c r="AA130" s="63">
        <v>42614</v>
      </c>
      <c r="AB130" s="76">
        <v>6786</v>
      </c>
      <c r="AC130" s="38">
        <v>6782</v>
      </c>
      <c r="AE130" s="91">
        <v>42615</v>
      </c>
      <c r="AF130" s="89">
        <v>25225.139162962809</v>
      </c>
      <c r="AG130" s="10">
        <v>13436.880073117387</v>
      </c>
      <c r="AH130" s="10">
        <v>13565.469137974695</v>
      </c>
      <c r="AI130" s="15">
        <v>12056.545344006856</v>
      </c>
    </row>
    <row r="131" spans="2:35" s="4" customFormat="1" ht="12" customHeight="1" x14ac:dyDescent="0.2">
      <c r="B131" s="28"/>
      <c r="C131" s="40"/>
      <c r="D131" s="63">
        <f>IF(Market="DAX",$O131,IF(Market="FTSEMIB",$S131,IF(Market="IBEX",$W131,$AA131)))</f>
        <v>42614</v>
      </c>
      <c r="E131" s="8">
        <f>IF(Market="DAX",$P131,IF(Market="FTSEMIB",$T131,IF(Market="IBEX",$X131,$AB131)))</f>
        <v>10610.5</v>
      </c>
      <c r="F131" s="8">
        <f>IF(Market="DAX",$Q131,IF(Market="FTSEMIB",$U131,IF(Market="IBEX",$Y131,$AC131)))</f>
        <v>10612.5</v>
      </c>
      <c r="G131" s="9">
        <f t="shared" si="3"/>
        <v>1.8849253098345977E-4</v>
      </c>
      <c r="H131" s="10">
        <f>MAX(Nominale*$G131-FeeOSLG-FeeInv+InvestIniz,InvestIniz-MaxLoss)</f>
        <v>98.695012815267404</v>
      </c>
      <c r="I131" s="10">
        <f>MAX(-Nominale*$G131-FeeOSLG-FeeInv+InvestIniz,InvestIniz-MaxLoss)</f>
        <v>79.845759716921435</v>
      </c>
      <c r="J131" s="10">
        <f>$H131+$I131-InvestIniz*2</f>
        <v>-21.459227467811161</v>
      </c>
      <c r="K131" s="15">
        <f t="shared" si="2"/>
        <v>25155.320480027356</v>
      </c>
      <c r="L131" s="59"/>
      <c r="M131" s="30"/>
      <c r="O131" s="63">
        <v>42614</v>
      </c>
      <c r="P131" s="76">
        <v>10610.5</v>
      </c>
      <c r="Q131" s="38">
        <v>10612.5</v>
      </c>
      <c r="S131" s="63">
        <v>42613</v>
      </c>
      <c r="T131" s="76">
        <v>16874</v>
      </c>
      <c r="U131" s="38">
        <v>16825</v>
      </c>
      <c r="W131" s="63">
        <v>42613</v>
      </c>
      <c r="X131" s="76">
        <v>8687.7999999999993</v>
      </c>
      <c r="Y131" s="38">
        <v>8670</v>
      </c>
      <c r="AA131" s="63">
        <v>42613</v>
      </c>
      <c r="AB131" s="76">
        <v>6826.5</v>
      </c>
      <c r="AC131" s="38">
        <v>6825</v>
      </c>
      <c r="AE131" s="91">
        <v>42614</v>
      </c>
      <c r="AF131" s="89">
        <v>25155.320480027356</v>
      </c>
      <c r="AG131" s="10">
        <v>13457.480931486485</v>
      </c>
      <c r="AH131" s="10">
        <v>13582.300216831427</v>
      </c>
      <c r="AI131" s="15">
        <v>12078.004571474667</v>
      </c>
    </row>
    <row r="132" spans="2:35" s="4" customFormat="1" ht="12" customHeight="1" x14ac:dyDescent="0.2">
      <c r="B132" s="28"/>
      <c r="C132" s="40"/>
      <c r="D132" s="63">
        <f>IF(Market="DAX",$O132,IF(Market="FTSEMIB",$S132,IF(Market="IBEX",$W132,$AA132)))</f>
        <v>42613</v>
      </c>
      <c r="E132" s="8">
        <f>IF(Market="DAX",$P132,IF(Market="FTSEMIB",$T132,IF(Market="IBEX",$X132,$AB132)))</f>
        <v>10664</v>
      </c>
      <c r="F132" s="8">
        <f>IF(Market="DAX",$Q132,IF(Market="FTSEMIB",$U132,IF(Market="IBEX",$Y132,$AC132)))</f>
        <v>10645</v>
      </c>
      <c r="G132" s="9">
        <f t="shared" si="3"/>
        <v>-1.781695423855964E-3</v>
      </c>
      <c r="H132" s="10">
        <f>MAX(Nominale*$G132-FeeOSLG-FeeInv+InvestIniz,InvestIniz-MaxLoss)</f>
        <v>0.18561507329623339</v>
      </c>
      <c r="I132" s="10">
        <f>MAX(-Nominale*$G132-FeeOSLG-FeeInv+InvestIniz,InvestIniz-MaxLoss)</f>
        <v>178.35515745889262</v>
      </c>
      <c r="J132" s="10">
        <f>$H132+$I132-InvestIniz*2</f>
        <v>-21.459227467811161</v>
      </c>
      <c r="K132" s="15">
        <f t="shared" si="2"/>
        <v>25176.779707495167</v>
      </c>
      <c r="L132" s="59"/>
      <c r="M132" s="30"/>
      <c r="O132" s="63">
        <v>42613</v>
      </c>
      <c r="P132" s="76">
        <v>10664</v>
      </c>
      <c r="Q132" s="38">
        <v>10645</v>
      </c>
      <c r="S132" s="63">
        <v>42612</v>
      </c>
      <c r="T132" s="76">
        <v>16660</v>
      </c>
      <c r="U132" s="38">
        <v>16730</v>
      </c>
      <c r="W132" s="63">
        <v>42612</v>
      </c>
      <c r="X132" s="76">
        <v>8602.7999999999993</v>
      </c>
      <c r="Y132" s="38">
        <v>8620</v>
      </c>
      <c r="AA132" s="63">
        <v>42612</v>
      </c>
      <c r="AB132" s="76">
        <v>6826.5</v>
      </c>
      <c r="AC132" s="38">
        <v>6840</v>
      </c>
      <c r="AE132" s="91">
        <v>42613</v>
      </c>
      <c r="AF132" s="89">
        <v>25176.779707495167</v>
      </c>
      <c r="AG132" s="10">
        <v>13449.7038449664</v>
      </c>
      <c r="AH132" s="10">
        <v>13591.623643782961</v>
      </c>
      <c r="AI132" s="15">
        <v>12099.463798942477</v>
      </c>
    </row>
    <row r="133" spans="2:35" s="4" customFormat="1" ht="12" customHeight="1" x14ac:dyDescent="0.2">
      <c r="B133" s="28"/>
      <c r="C133" s="40"/>
      <c r="D133" s="63">
        <f>IF(Market="DAX",$O133,IF(Market="FTSEMIB",$S133,IF(Market="IBEX",$W133,$AA133)))</f>
        <v>42612</v>
      </c>
      <c r="E133" s="8">
        <f>IF(Market="DAX",$P133,IF(Market="FTSEMIB",$T133,IF(Market="IBEX",$X133,$AB133)))</f>
        <v>10544.5</v>
      </c>
      <c r="F133" s="8">
        <f>IF(Market="DAX",$Q133,IF(Market="FTSEMIB",$U133,IF(Market="IBEX",$Y133,$AC133)))</f>
        <v>10569.5</v>
      </c>
      <c r="G133" s="9">
        <f t="shared" si="3"/>
        <v>2.3709042628858646E-3</v>
      </c>
      <c r="H133" s="10">
        <f>MAX(Nominale*$G133-FeeOSLG-FeeInv+InvestIniz,InvestIniz-MaxLoss)</f>
        <v>207.81559941038762</v>
      </c>
      <c r="I133" s="10">
        <f>MAX(-Nominale*$G133-FeeOSLG-FeeInv+InvestIniz,InvestIniz-MaxLoss)</f>
        <v>1.4210854715202004E-14</v>
      </c>
      <c r="J133" s="10">
        <f>$H133+$I133-InvestIniz*2</f>
        <v>7.8155994103876196</v>
      </c>
      <c r="K133" s="15">
        <f t="shared" si="2"/>
        <v>25198.238934962978</v>
      </c>
      <c r="L133" s="59"/>
      <c r="M133" s="30"/>
      <c r="O133" s="63">
        <v>42612</v>
      </c>
      <c r="P133" s="76">
        <v>10544.5</v>
      </c>
      <c r="Q133" s="38">
        <v>10569.5</v>
      </c>
      <c r="S133" s="63">
        <v>42611</v>
      </c>
      <c r="T133" s="76">
        <v>16833</v>
      </c>
      <c r="U133" s="38">
        <v>16710</v>
      </c>
      <c r="W133" s="63">
        <v>42611</v>
      </c>
      <c r="X133" s="76">
        <v>8657.2999999999993</v>
      </c>
      <c r="Y133" s="38">
        <v>8602</v>
      </c>
      <c r="AA133" s="63">
        <v>42611</v>
      </c>
      <c r="AB133" s="76">
        <v>6844</v>
      </c>
      <c r="AC133" s="38">
        <v>6826.5</v>
      </c>
      <c r="AE133" s="91">
        <v>42612</v>
      </c>
      <c r="AF133" s="89">
        <v>25198.238934962978</v>
      </c>
      <c r="AG133" s="10">
        <v>13415.97066070557</v>
      </c>
      <c r="AH133" s="10">
        <v>13601.937091984573</v>
      </c>
      <c r="AI133" s="15">
        <v>12111.314045504332</v>
      </c>
    </row>
    <row r="134" spans="2:35" s="4" customFormat="1" ht="12" customHeight="1" x14ac:dyDescent="0.2">
      <c r="B134" s="28"/>
      <c r="C134" s="40"/>
      <c r="D134" s="63">
        <f>IF(Market="DAX",$O134,IF(Market="FTSEMIB",$S134,IF(Market="IBEX",$W134,$AA134)))</f>
        <v>42611</v>
      </c>
      <c r="E134" s="8">
        <f>IF(Market="DAX",$P134,IF(Market="FTSEMIB",$T134,IF(Market="IBEX",$X134,$AB134)))</f>
        <v>10589.5</v>
      </c>
      <c r="F134" s="8">
        <f>IF(Market="DAX",$Q134,IF(Market="FTSEMIB",$U134,IF(Market="IBEX",$Y134,$AC134)))</f>
        <v>10519</v>
      </c>
      <c r="G134" s="9">
        <f t="shared" si="3"/>
        <v>-6.6575381273903398E-3</v>
      </c>
      <c r="H134" s="10">
        <f>MAX(Nominale*$G134-FeeOSLG-FeeInv+InvestIniz,InvestIniz-MaxLoss)</f>
        <v>1.4210854715202004E-14</v>
      </c>
      <c r="I134" s="10">
        <f>MAX(-Nominale*$G134-FeeOSLG-FeeInv+InvestIniz,InvestIniz-MaxLoss)</f>
        <v>422.14729263561134</v>
      </c>
      <c r="J134" s="10">
        <f>$H134+$I134-InvestIniz*2</f>
        <v>222.14729263561134</v>
      </c>
      <c r="K134" s="15">
        <f t="shared" si="2"/>
        <v>25190.42333555259</v>
      </c>
      <c r="L134" s="59"/>
      <c r="M134" s="30"/>
      <c r="O134" s="63">
        <v>42611</v>
      </c>
      <c r="P134" s="76">
        <v>10589.5</v>
      </c>
      <c r="Q134" s="38">
        <v>10519</v>
      </c>
      <c r="S134" s="63">
        <v>42608</v>
      </c>
      <c r="T134" s="76">
        <v>16720</v>
      </c>
      <c r="U134" s="38">
        <v>16705</v>
      </c>
      <c r="W134" s="63">
        <v>42608</v>
      </c>
      <c r="X134" s="76">
        <v>8597.6</v>
      </c>
      <c r="Y134" s="38">
        <v>8577</v>
      </c>
      <c r="AA134" s="63">
        <v>42608</v>
      </c>
      <c r="AB134" s="76">
        <v>6818</v>
      </c>
      <c r="AC134" s="38">
        <v>6818</v>
      </c>
      <c r="AE134" s="91">
        <v>42611</v>
      </c>
      <c r="AF134" s="89">
        <v>25190.42333555259</v>
      </c>
      <c r="AG134" s="10">
        <v>13320.129582137492</v>
      </c>
      <c r="AH134" s="10">
        <v>13524.4840645487</v>
      </c>
      <c r="AI134" s="15">
        <v>12094.194448250511</v>
      </c>
    </row>
    <row r="135" spans="2:35" s="4" customFormat="1" ht="12" customHeight="1" x14ac:dyDescent="0.2">
      <c r="B135" s="28"/>
      <c r="C135" s="40"/>
      <c r="D135" s="63">
        <f>IF(Market="DAX",$O135,IF(Market="FTSEMIB",$S135,IF(Market="IBEX",$W135,$AA135)))</f>
        <v>42608</v>
      </c>
      <c r="E135" s="8">
        <f>IF(Market="DAX",$P135,IF(Market="FTSEMIB",$T135,IF(Market="IBEX",$X135,$AB135)))</f>
        <v>10528.5</v>
      </c>
      <c r="F135" s="8">
        <f>IF(Market="DAX",$Q135,IF(Market="FTSEMIB",$U135,IF(Market="IBEX",$Y135,$AC135)))</f>
        <v>10507</v>
      </c>
      <c r="G135" s="9">
        <f t="shared" si="3"/>
        <v>-2.0420762691741464E-3</v>
      </c>
      <c r="H135" s="10">
        <f>MAX(Nominale*$G135-FeeOSLG-FeeInv+InvestIniz,InvestIniz-MaxLoss)</f>
        <v>1.4210854715202004E-14</v>
      </c>
      <c r="I135" s="10">
        <f>MAX(-Nominale*$G135-FeeOSLG-FeeInv+InvestIniz,InvestIniz-MaxLoss)</f>
        <v>191.37419972480171</v>
      </c>
      <c r="J135" s="10">
        <f>$H135+$I135-InvestIniz*2</f>
        <v>-8.6258002751982872</v>
      </c>
      <c r="K135" s="15">
        <f t="shared" si="2"/>
        <v>24968.276042916979</v>
      </c>
      <c r="L135" s="59"/>
      <c r="M135" s="30"/>
      <c r="O135" s="63">
        <v>42608</v>
      </c>
      <c r="P135" s="76">
        <v>10528.5</v>
      </c>
      <c r="Q135" s="38">
        <v>10507</v>
      </c>
      <c r="S135" s="63">
        <v>42607</v>
      </c>
      <c r="T135" s="76">
        <v>16868</v>
      </c>
      <c r="U135" s="38">
        <v>16795</v>
      </c>
      <c r="W135" s="63">
        <v>42607</v>
      </c>
      <c r="X135" s="76">
        <v>8643.7000000000007</v>
      </c>
      <c r="Y135" s="38">
        <v>8605</v>
      </c>
      <c r="AA135" s="63">
        <v>42607</v>
      </c>
      <c r="AB135" s="76">
        <v>6829.5</v>
      </c>
      <c r="AC135" s="38">
        <v>6822.5</v>
      </c>
      <c r="AE135" s="91">
        <v>42608</v>
      </c>
      <c r="AF135" s="89">
        <v>24968.276042916979</v>
      </c>
      <c r="AG135" s="10">
        <v>13340.73044050659</v>
      </c>
      <c r="AH135" s="10">
        <v>13526.86414386817</v>
      </c>
      <c r="AI135" s="15">
        <v>12115.653675718322</v>
      </c>
    </row>
    <row r="136" spans="2:35" s="4" customFormat="1" ht="12" customHeight="1" x14ac:dyDescent="0.2">
      <c r="B136" s="28"/>
      <c r="C136" s="40"/>
      <c r="D136" s="63">
        <f>IF(Market="DAX",$O136,IF(Market="FTSEMIB",$S136,IF(Market="IBEX",$W136,$AA136)))</f>
        <v>42607</v>
      </c>
      <c r="E136" s="8">
        <f>IF(Market="DAX",$P136,IF(Market="FTSEMIB",$T136,IF(Market="IBEX",$X136,$AB136)))</f>
        <v>10621</v>
      </c>
      <c r="F136" s="8">
        <f>IF(Market="DAX",$Q136,IF(Market="FTSEMIB",$U136,IF(Market="IBEX",$Y136,$AC136)))</f>
        <v>10619</v>
      </c>
      <c r="G136" s="9">
        <f t="shared" si="3"/>
        <v>-1.8830618585820544E-4</v>
      </c>
      <c r="H136" s="10">
        <f>MAX(Nominale*$G136-FeeOSLG-FeeInv+InvestIniz,InvestIniz-MaxLoss)</f>
        <v>79.855076973184154</v>
      </c>
      <c r="I136" s="10">
        <f>MAX(-Nominale*$G136-FeeOSLG-FeeInv+InvestIniz,InvestIniz-MaxLoss)</f>
        <v>98.685695559004699</v>
      </c>
      <c r="J136" s="10">
        <f>$H136+$I136-InvestIniz*2</f>
        <v>-21.459227467811161</v>
      </c>
      <c r="K136" s="15">
        <f t="shared" si="2"/>
        <v>24976.901843192176</v>
      </c>
      <c r="L136" s="59"/>
      <c r="M136" s="30"/>
      <c r="O136" s="63">
        <v>42607</v>
      </c>
      <c r="P136" s="76">
        <v>10621</v>
      </c>
      <c r="Q136" s="38">
        <v>10619</v>
      </c>
      <c r="S136" s="63">
        <v>42606</v>
      </c>
      <c r="T136" s="76">
        <v>16747</v>
      </c>
      <c r="U136" s="38">
        <v>16660</v>
      </c>
      <c r="W136" s="63">
        <v>42606</v>
      </c>
      <c r="X136" s="76">
        <v>8574.7000000000007</v>
      </c>
      <c r="Y136" s="38">
        <v>8519</v>
      </c>
      <c r="AA136" s="63">
        <v>42606</v>
      </c>
      <c r="AB136" s="76">
        <v>6874</v>
      </c>
      <c r="AC136" s="38">
        <v>6864</v>
      </c>
      <c r="AE136" s="91">
        <v>42607</v>
      </c>
      <c r="AF136" s="89">
        <v>24976.901843192176</v>
      </c>
      <c r="AG136" s="10">
        <v>13304.476447115849</v>
      </c>
      <c r="AH136" s="10">
        <v>13487.619586530742</v>
      </c>
      <c r="AI136" s="15">
        <v>12137.112903186133</v>
      </c>
    </row>
    <row r="137" spans="2:35" s="4" customFormat="1" ht="12" customHeight="1" x14ac:dyDescent="0.2">
      <c r="B137" s="28"/>
      <c r="C137" s="40"/>
      <c r="D137" s="63">
        <f>IF(Market="DAX",$O137,IF(Market="FTSEMIB",$S137,IF(Market="IBEX",$W137,$AA137)))</f>
        <v>42606</v>
      </c>
      <c r="E137" s="8">
        <f>IF(Market="DAX",$P137,IF(Market="FTSEMIB",$T137,IF(Market="IBEX",$X137,$AB137)))</f>
        <v>10595</v>
      </c>
      <c r="F137" s="8">
        <f>IF(Market="DAX",$Q137,IF(Market="FTSEMIB",$U137,IF(Market="IBEX",$Y137,$AC137)))</f>
        <v>10555</v>
      </c>
      <c r="G137" s="9">
        <f t="shared" si="3"/>
        <v>-3.7753657385559227E-3</v>
      </c>
      <c r="H137" s="10">
        <f>MAX(Nominale*$G137-FeeOSLG-FeeInv+InvestIniz,InvestIniz-MaxLoss)</f>
        <v>1.4210854715202004E-14</v>
      </c>
      <c r="I137" s="10">
        <f>MAX(-Nominale*$G137-FeeOSLG-FeeInv+InvestIniz,InvestIniz-MaxLoss)</f>
        <v>278.03867319389053</v>
      </c>
      <c r="J137" s="10">
        <f>$H137+$I137-InvestIniz*2</f>
        <v>78.038673193890531</v>
      </c>
      <c r="K137" s="15">
        <f t="shared" si="2"/>
        <v>24998.361070659987</v>
      </c>
      <c r="L137" s="59"/>
      <c r="M137" s="30"/>
      <c r="O137" s="63">
        <v>42606</v>
      </c>
      <c r="P137" s="76">
        <v>10595</v>
      </c>
      <c r="Q137" s="38">
        <v>10555</v>
      </c>
      <c r="S137" s="63">
        <v>42605</v>
      </c>
      <c r="T137" s="76">
        <v>16359</v>
      </c>
      <c r="U137" s="38">
        <v>16435</v>
      </c>
      <c r="W137" s="63">
        <v>42605</v>
      </c>
      <c r="X137" s="76">
        <v>8448.7999999999993</v>
      </c>
      <c r="Y137" s="38">
        <v>8499</v>
      </c>
      <c r="AA137" s="63">
        <v>42605</v>
      </c>
      <c r="AB137" s="76">
        <v>6813</v>
      </c>
      <c r="AC137" s="38">
        <v>6843</v>
      </c>
      <c r="AE137" s="91">
        <v>42606</v>
      </c>
      <c r="AF137" s="89">
        <v>24998.361070659987</v>
      </c>
      <c r="AG137" s="10">
        <v>13250.877670472488</v>
      </c>
      <c r="AH137" s="10">
        <v>13408.002934068118</v>
      </c>
      <c r="AI137" s="15">
        <v>12158.572130653944</v>
      </c>
    </row>
    <row r="138" spans="2:35" s="4" customFormat="1" ht="12" customHeight="1" x14ac:dyDescent="0.2">
      <c r="B138" s="28"/>
      <c r="C138" s="40"/>
      <c r="D138" s="63">
        <f>IF(Market="DAX",$O138,IF(Market="FTSEMIB",$S138,IF(Market="IBEX",$W138,$AA138)))</f>
        <v>42605</v>
      </c>
      <c r="E138" s="8">
        <f>IF(Market="DAX",$P138,IF(Market="FTSEMIB",$T138,IF(Market="IBEX",$X138,$AB138)))</f>
        <v>10476.5</v>
      </c>
      <c r="F138" s="8">
        <f>IF(Market="DAX",$Q138,IF(Market="FTSEMIB",$U138,IF(Market="IBEX",$Y138,$AC138)))</f>
        <v>10519.5</v>
      </c>
      <c r="G138" s="9">
        <f t="shared" si="3"/>
        <v>4.1044241874671882E-3</v>
      </c>
      <c r="H138" s="10">
        <f>MAX(Nominale*$G138-FeeOSLG-FeeInv+InvestIniz,InvestIniz-MaxLoss)</f>
        <v>294.49159563945381</v>
      </c>
      <c r="I138" s="10">
        <f>MAX(-Nominale*$G138-FeeOSLG-FeeInv+InvestIniz,InvestIniz-MaxLoss)</f>
        <v>1.4210854715202004E-14</v>
      </c>
      <c r="J138" s="10">
        <f>$H138+$I138-InvestIniz*2</f>
        <v>94.491595639453806</v>
      </c>
      <c r="K138" s="15">
        <f t="shared" si="2"/>
        <v>24920.322397466098</v>
      </c>
      <c r="L138" s="59"/>
      <c r="M138" s="30"/>
      <c r="O138" s="63">
        <v>42605</v>
      </c>
      <c r="P138" s="76">
        <v>10476.5</v>
      </c>
      <c r="Q138" s="38">
        <v>10519.5</v>
      </c>
      <c r="S138" s="63">
        <v>42604</v>
      </c>
      <c r="T138" s="76">
        <v>16316</v>
      </c>
      <c r="U138" s="38">
        <v>16300</v>
      </c>
      <c r="W138" s="63">
        <v>42604</v>
      </c>
      <c r="X138" s="76">
        <v>8421.4</v>
      </c>
      <c r="Y138" s="38">
        <v>8430</v>
      </c>
      <c r="AA138" s="63">
        <v>42604</v>
      </c>
      <c r="AB138" s="76">
        <v>6856</v>
      </c>
      <c r="AC138" s="38">
        <v>6860.5</v>
      </c>
      <c r="AE138" s="91">
        <v>42605</v>
      </c>
      <c r="AF138" s="89">
        <v>24920.322397466098</v>
      </c>
      <c r="AG138" s="10">
        <v>13208.262884790603</v>
      </c>
      <c r="AH138" s="10">
        <v>13339.469919449995</v>
      </c>
      <c r="AI138" s="15">
        <v>12049.1344172192</v>
      </c>
    </row>
    <row r="139" spans="2:35" s="4" customFormat="1" ht="12" customHeight="1" x14ac:dyDescent="0.2">
      <c r="B139" s="28"/>
      <c r="C139" s="40"/>
      <c r="D139" s="63">
        <f>IF(Market="DAX",$O139,IF(Market="FTSEMIB",$S139,IF(Market="IBEX",$W139,$AA139)))</f>
        <v>42604</v>
      </c>
      <c r="E139" s="8">
        <f>IF(Market="DAX",$P139,IF(Market="FTSEMIB",$T139,IF(Market="IBEX",$X139,$AB139)))</f>
        <v>10548</v>
      </c>
      <c r="F139" s="8">
        <f>IF(Market="DAX",$Q139,IF(Market="FTSEMIB",$U139,IF(Market="IBEX",$Y139,$AC139)))</f>
        <v>10528</v>
      </c>
      <c r="G139" s="9">
        <f t="shared" si="3"/>
        <v>-1.8960940462646946E-3</v>
      </c>
      <c r="H139" s="10">
        <f>MAX(Nominale*$G139-FeeOSLG-FeeInv+InvestIniz,InvestIniz-MaxLoss)</f>
        <v>1.4210854715202004E-14</v>
      </c>
      <c r="I139" s="10">
        <f>MAX(-Nominale*$G139-FeeOSLG-FeeInv+InvestIniz,InvestIniz-MaxLoss)</f>
        <v>184.07508857932913</v>
      </c>
      <c r="J139" s="10">
        <f>$H139+$I139-InvestIniz*2</f>
        <v>-15.924911420670867</v>
      </c>
      <c r="K139" s="15">
        <f t="shared" si="2"/>
        <v>24825.830801826643</v>
      </c>
      <c r="L139" s="59"/>
      <c r="M139" s="30"/>
      <c r="O139" s="63">
        <v>42604</v>
      </c>
      <c r="P139" s="76">
        <v>10548</v>
      </c>
      <c r="Q139" s="38">
        <v>10528</v>
      </c>
      <c r="S139" s="63">
        <v>42601</v>
      </c>
      <c r="T139" s="76">
        <v>16671</v>
      </c>
      <c r="U139" s="38">
        <v>16575</v>
      </c>
      <c r="W139" s="63">
        <v>42601</v>
      </c>
      <c r="X139" s="76">
        <v>8540.7000000000007</v>
      </c>
      <c r="Y139" s="38">
        <v>8549</v>
      </c>
      <c r="AA139" s="63">
        <v>42601</v>
      </c>
      <c r="AB139" s="76">
        <v>6866.5</v>
      </c>
      <c r="AC139" s="38">
        <v>6880</v>
      </c>
      <c r="AE139" s="91">
        <v>42604</v>
      </c>
      <c r="AF139" s="89">
        <v>24825.830801826643</v>
      </c>
      <c r="AG139" s="10">
        <v>13228.863743159702</v>
      </c>
      <c r="AH139" s="10">
        <v>13360.070777819094</v>
      </c>
      <c r="AI139" s="15">
        <v>12070.593644687011</v>
      </c>
    </row>
    <row r="140" spans="2:35" s="4" customFormat="1" ht="12" customHeight="1" x14ac:dyDescent="0.2">
      <c r="B140" s="28"/>
      <c r="C140" s="40"/>
      <c r="D140" s="63">
        <f>IF(Market="DAX",$O140,IF(Market="FTSEMIB",$S140,IF(Market="IBEX",$W140,$AA140)))</f>
        <v>42601</v>
      </c>
      <c r="E140" s="8">
        <f>IF(Market="DAX",$P140,IF(Market="FTSEMIB",$T140,IF(Market="IBEX",$X140,$AB140)))</f>
        <v>10600.5</v>
      </c>
      <c r="F140" s="8">
        <f>IF(Market="DAX",$Q140,IF(Market="FTSEMIB",$U140,IF(Market="IBEX",$Y140,$AC140)))</f>
        <v>10631</v>
      </c>
      <c r="G140" s="9">
        <f t="shared" si="3"/>
        <v>2.8772227725107308E-3</v>
      </c>
      <c r="H140" s="10">
        <f>MAX(Nominale*$G140-FeeOSLG-FeeInv+InvestIniz,InvestIniz-MaxLoss)</f>
        <v>233.13152489163093</v>
      </c>
      <c r="I140" s="10">
        <f>MAX(-Nominale*$G140-FeeOSLG-FeeInv+InvestIniz,InvestIniz-MaxLoss)</f>
        <v>1.4210854715202004E-14</v>
      </c>
      <c r="J140" s="10">
        <f>$H140+$I140-InvestIniz*2</f>
        <v>33.131524891630932</v>
      </c>
      <c r="K140" s="15">
        <f t="shared" si="2"/>
        <v>24841.755713247316</v>
      </c>
      <c r="L140" s="59"/>
      <c r="M140" s="30"/>
      <c r="O140" s="63">
        <v>42601</v>
      </c>
      <c r="P140" s="76">
        <v>10600.5</v>
      </c>
      <c r="Q140" s="38">
        <v>10631</v>
      </c>
      <c r="S140" s="63">
        <v>42600</v>
      </c>
      <c r="T140" s="76">
        <v>16540</v>
      </c>
      <c r="U140" s="38">
        <v>16665</v>
      </c>
      <c r="W140" s="63">
        <v>42600</v>
      </c>
      <c r="X140" s="76">
        <v>8493.4</v>
      </c>
      <c r="Y140" s="38">
        <v>8551</v>
      </c>
      <c r="AA140" s="63">
        <v>42600</v>
      </c>
      <c r="AB140" s="76">
        <v>6855.5</v>
      </c>
      <c r="AC140" s="38">
        <v>6894.5</v>
      </c>
      <c r="AE140" s="91">
        <v>42601</v>
      </c>
      <c r="AF140" s="89">
        <v>24841.755713247316</v>
      </c>
      <c r="AG140" s="10">
        <v>13163.994116558755</v>
      </c>
      <c r="AH140" s="10">
        <v>13380.671636188192</v>
      </c>
      <c r="AI140" s="15">
        <v>12083.019901543323</v>
      </c>
    </row>
    <row r="141" spans="2:35" s="4" customFormat="1" ht="12" customHeight="1" x14ac:dyDescent="0.2">
      <c r="B141" s="28"/>
      <c r="C141" s="40"/>
      <c r="D141" s="63">
        <f>IF(Market="DAX",$O141,IF(Market="FTSEMIB",$S141,IF(Market="IBEX",$W141,$AA141)))</f>
        <v>42600</v>
      </c>
      <c r="E141" s="8">
        <f>IF(Market="DAX",$P141,IF(Market="FTSEMIB",$T141,IF(Market="IBEX",$X141,$AB141)))</f>
        <v>10539.5</v>
      </c>
      <c r="F141" s="8">
        <f>IF(Market="DAX",$Q141,IF(Market="FTSEMIB",$U141,IF(Market="IBEX",$Y141,$AC141)))</f>
        <v>10614</v>
      </c>
      <c r="G141" s="9">
        <f t="shared" si="3"/>
        <v>7.068646520233408E-3</v>
      </c>
      <c r="H141" s="10">
        <f>MAX(Nominale*$G141-FeeOSLG-FeeInv+InvestIniz,InvestIniz-MaxLoss)</f>
        <v>442.70271227776476</v>
      </c>
      <c r="I141" s="10">
        <f>MAX(-Nominale*$G141-FeeOSLG-FeeInv+InvestIniz,InvestIniz-MaxLoss)</f>
        <v>1.4210854715202004E-14</v>
      </c>
      <c r="J141" s="10">
        <f>$H141+$I141-InvestIniz*2</f>
        <v>242.70271227776476</v>
      </c>
      <c r="K141" s="15">
        <f t="shared" si="2"/>
        <v>24808.624188355683</v>
      </c>
      <c r="L141" s="59"/>
      <c r="M141" s="30"/>
      <c r="O141" s="63">
        <v>42600</v>
      </c>
      <c r="P141" s="76">
        <v>10539.5</v>
      </c>
      <c r="Q141" s="38">
        <v>10614</v>
      </c>
      <c r="S141" s="63">
        <v>42599</v>
      </c>
      <c r="T141" s="76">
        <v>16811</v>
      </c>
      <c r="U141" s="38">
        <v>16845</v>
      </c>
      <c r="W141" s="63">
        <v>42599</v>
      </c>
      <c r="X141" s="76">
        <v>8640.1</v>
      </c>
      <c r="Y141" s="38">
        <v>8640</v>
      </c>
      <c r="AA141" s="63">
        <v>42599</v>
      </c>
      <c r="AB141" s="76">
        <v>6895.5</v>
      </c>
      <c r="AC141" s="38">
        <v>6887.5</v>
      </c>
      <c r="AE141" s="91">
        <v>42600</v>
      </c>
      <c r="AF141" s="89">
        <v>24808.624188355683</v>
      </c>
      <c r="AG141" s="10">
        <v>13063.14581539264</v>
      </c>
      <c r="AH141" s="10">
        <v>13295.337337230889</v>
      </c>
      <c r="AI141" s="15">
        <v>11909.306367439725</v>
      </c>
    </row>
    <row r="142" spans="2:35" s="4" customFormat="1" ht="12" customHeight="1" x14ac:dyDescent="0.2">
      <c r="B142" s="28"/>
      <c r="C142" s="40"/>
      <c r="D142" s="63">
        <f>IF(Market="DAX",$O142,IF(Market="FTSEMIB",$S142,IF(Market="IBEX",$W142,$AA142)))</f>
        <v>42599</v>
      </c>
      <c r="E142" s="8">
        <f>IF(Market="DAX",$P142,IF(Market="FTSEMIB",$T142,IF(Market="IBEX",$X142,$AB142)))</f>
        <v>10698.5</v>
      </c>
      <c r="F142" s="8">
        <f>IF(Market="DAX",$Q142,IF(Market="FTSEMIB",$U142,IF(Market="IBEX",$Y142,$AC142)))</f>
        <v>10660</v>
      </c>
      <c r="G142" s="9">
        <f t="shared" si="3"/>
        <v>-3.5986353227087909E-3</v>
      </c>
      <c r="H142" s="10">
        <f>MAX(Nominale*$G142-FeeOSLG-FeeInv+InvestIniz,InvestIniz-MaxLoss)</f>
        <v>1.4210854715202004E-14</v>
      </c>
      <c r="I142" s="10">
        <f>MAX(-Nominale*$G142-FeeOSLG-FeeInv+InvestIniz,InvestIniz-MaxLoss)</f>
        <v>269.20215240153391</v>
      </c>
      <c r="J142" s="10">
        <f>$H142+$I142-InvestIniz*2</f>
        <v>69.202152401533908</v>
      </c>
      <c r="K142" s="15">
        <f t="shared" si="2"/>
        <v>24565.921476077918</v>
      </c>
      <c r="L142" s="59"/>
      <c r="M142" s="30"/>
      <c r="O142" s="63">
        <v>42599</v>
      </c>
      <c r="P142" s="76">
        <v>10698.5</v>
      </c>
      <c r="Q142" s="38">
        <v>10660</v>
      </c>
      <c r="S142" s="63">
        <v>42598</v>
      </c>
      <c r="T142" s="76">
        <v>16991</v>
      </c>
      <c r="U142" s="38">
        <v>16910</v>
      </c>
      <c r="W142" s="63">
        <v>42598</v>
      </c>
      <c r="X142" s="76">
        <v>8725.2999999999993</v>
      </c>
      <c r="Y142" s="38">
        <v>8671</v>
      </c>
      <c r="AA142" s="63">
        <v>42598</v>
      </c>
      <c r="AB142" s="76">
        <v>6943</v>
      </c>
      <c r="AC142" s="38">
        <v>6925</v>
      </c>
      <c r="AE142" s="91">
        <v>42599</v>
      </c>
      <c r="AF142" s="89">
        <v>24565.921476077918</v>
      </c>
      <c r="AG142" s="10">
        <v>13072.996539027252</v>
      </c>
      <c r="AH142" s="10">
        <v>13315.938195599987</v>
      </c>
      <c r="AI142" s="15">
        <v>11930.765594907536</v>
      </c>
    </row>
    <row r="143" spans="2:35" s="4" customFormat="1" ht="12" customHeight="1" x14ac:dyDescent="0.2">
      <c r="B143" s="28"/>
      <c r="C143" s="40"/>
      <c r="D143" s="63">
        <f>IF(Market="DAX",$O143,IF(Market="FTSEMIB",$S143,IF(Market="IBEX",$W143,$AA143)))</f>
        <v>42598</v>
      </c>
      <c r="E143" s="8">
        <f>IF(Market="DAX",$P143,IF(Market="FTSEMIB",$T143,IF(Market="IBEX",$X143,$AB143)))</f>
        <v>10747.5</v>
      </c>
      <c r="F143" s="8">
        <f>IF(Market="DAX",$Q143,IF(Market="FTSEMIB",$U143,IF(Market="IBEX",$Y143,$AC143)))</f>
        <v>10710</v>
      </c>
      <c r="G143" s="9">
        <f t="shared" si="3"/>
        <v>-3.4891835310537334E-3</v>
      </c>
      <c r="H143" s="10">
        <f>MAX(Nominale*$G143-FeeOSLG-FeeInv+InvestIniz,InvestIniz-MaxLoss)</f>
        <v>1.4210854715202004E-14</v>
      </c>
      <c r="I143" s="10">
        <f>MAX(-Nominale*$G143-FeeOSLG-FeeInv+InvestIniz,InvestIniz-MaxLoss)</f>
        <v>263.72956281878106</v>
      </c>
      <c r="J143" s="10">
        <f>$H143+$I143-InvestIniz*2</f>
        <v>63.729562818781062</v>
      </c>
      <c r="K143" s="15">
        <f t="shared" si="2"/>
        <v>24496.719323676385</v>
      </c>
      <c r="L143" s="59"/>
      <c r="M143" s="30"/>
      <c r="O143" s="63">
        <v>42598</v>
      </c>
      <c r="P143" s="76">
        <v>10747.5</v>
      </c>
      <c r="Q143" s="38">
        <v>10710</v>
      </c>
      <c r="S143" s="63">
        <v>42594</v>
      </c>
      <c r="T143" s="76">
        <v>16940</v>
      </c>
      <c r="U143" s="38">
        <v>16920</v>
      </c>
      <c r="W143" s="63">
        <v>42597</v>
      </c>
      <c r="X143" s="76">
        <v>8715</v>
      </c>
      <c r="Y143" s="38">
        <v>8719</v>
      </c>
      <c r="AA143" s="63">
        <v>42597</v>
      </c>
      <c r="AB143" s="76">
        <v>6911.5</v>
      </c>
      <c r="AC143" s="38">
        <v>6909</v>
      </c>
      <c r="AE143" s="91">
        <v>42598</v>
      </c>
      <c r="AF143" s="89">
        <v>24496.719323676385</v>
      </c>
      <c r="AG143" s="10">
        <v>13027.952374014874</v>
      </c>
      <c r="AH143" s="10">
        <v>13241.772990365091</v>
      </c>
      <c r="AI143" s="15">
        <v>11911.86824623326</v>
      </c>
    </row>
    <row r="144" spans="2:35" s="4" customFormat="1" ht="12" customHeight="1" x14ac:dyDescent="0.2">
      <c r="B144" s="28"/>
      <c r="C144" s="40"/>
      <c r="D144" s="63">
        <f>IF(Market="DAX",$O144,IF(Market="FTSEMIB",$S144,IF(Market="IBEX",$W144,$AA144)))</f>
        <v>42597</v>
      </c>
      <c r="E144" s="8">
        <f>IF(Market="DAX",$P144,IF(Market="FTSEMIB",$T144,IF(Market="IBEX",$X144,$AB144)))</f>
        <v>10717</v>
      </c>
      <c r="F144" s="8">
        <f>IF(Market="DAX",$Q144,IF(Market="FTSEMIB",$U144,IF(Market="IBEX",$Y144,$AC144)))</f>
        <v>10721</v>
      </c>
      <c r="G144" s="9">
        <f t="shared" si="3"/>
        <v>3.7323877950919099E-4</v>
      </c>
      <c r="H144" s="10">
        <f>MAX(Nominale*$G144-FeeOSLG-FeeInv+InvestIniz,InvestIniz-MaxLoss)</f>
        <v>107.93232524155397</v>
      </c>
      <c r="I144" s="10">
        <f>MAX(-Nominale*$G144-FeeOSLG-FeeInv+InvestIniz,InvestIniz-MaxLoss)</f>
        <v>70.608447290634871</v>
      </c>
      <c r="J144" s="10">
        <f>$H144+$I144-InvestIniz*2</f>
        <v>-21.459227467811161</v>
      </c>
      <c r="K144" s="15">
        <f t="shared" si="2"/>
        <v>24432.989760857603</v>
      </c>
      <c r="L144" s="59"/>
      <c r="M144" s="30"/>
      <c r="O144" s="63">
        <v>42597</v>
      </c>
      <c r="P144" s="76">
        <v>10717</v>
      </c>
      <c r="Q144" s="38">
        <v>10721</v>
      </c>
      <c r="S144" s="63">
        <v>42593</v>
      </c>
      <c r="T144" s="76">
        <v>16780</v>
      </c>
      <c r="U144" s="38">
        <v>16795</v>
      </c>
      <c r="W144" s="63">
        <v>42594</v>
      </c>
      <c r="X144" s="76">
        <v>8702.9</v>
      </c>
      <c r="Y144" s="38">
        <v>8690</v>
      </c>
      <c r="AA144" s="63">
        <v>42594</v>
      </c>
      <c r="AB144" s="76">
        <v>6889.5</v>
      </c>
      <c r="AC144" s="38">
        <v>6898.5</v>
      </c>
      <c r="AE144" s="91">
        <v>42597</v>
      </c>
      <c r="AF144" s="89">
        <v>24432.989760857603</v>
      </c>
      <c r="AG144" s="10">
        <v>13048.553232383972</v>
      </c>
      <c r="AH144" s="10">
        <v>13262.373848734189</v>
      </c>
      <c r="AI144" s="15">
        <v>11933.327473701071</v>
      </c>
    </row>
    <row r="145" spans="2:35" s="4" customFormat="1" ht="12" customHeight="1" x14ac:dyDescent="0.2">
      <c r="B145" s="28"/>
      <c r="C145" s="40"/>
      <c r="D145" s="63">
        <f>IF(Market="DAX",$O145,IF(Market="FTSEMIB",$S145,IF(Market="IBEX",$W145,$AA145)))</f>
        <v>42594</v>
      </c>
      <c r="E145" s="8">
        <f>IF(Market="DAX",$P145,IF(Market="FTSEMIB",$T145,IF(Market="IBEX",$X145,$AB145)))</f>
        <v>10720.5</v>
      </c>
      <c r="F145" s="8">
        <f>IF(Market="DAX",$Q145,IF(Market="FTSEMIB",$U145,IF(Market="IBEX",$Y145,$AC145)))</f>
        <v>10723</v>
      </c>
      <c r="G145" s="9">
        <f t="shared" si="3"/>
        <v>2.331980784478336E-4</v>
      </c>
      <c r="H145" s="10">
        <f>MAX(Nominale*$G145-FeeOSLG-FeeInv+InvestIniz,InvestIniz-MaxLoss)</f>
        <v>100.9302901884861</v>
      </c>
      <c r="I145" s="10">
        <f>MAX(-Nominale*$G145-FeeOSLG-FeeInv+InvestIniz,InvestIniz-MaxLoss)</f>
        <v>77.610482343702742</v>
      </c>
      <c r="J145" s="10">
        <f>$H145+$I145-InvestIniz*2</f>
        <v>-21.459227467811161</v>
      </c>
      <c r="K145" s="15">
        <f t="shared" si="2"/>
        <v>24454.448988325414</v>
      </c>
      <c r="L145" s="59"/>
      <c r="M145" s="30"/>
      <c r="O145" s="63">
        <v>42594</v>
      </c>
      <c r="P145" s="76">
        <v>10720.5</v>
      </c>
      <c r="Q145" s="38">
        <v>10723</v>
      </c>
      <c r="S145" s="63">
        <v>42592</v>
      </c>
      <c r="T145" s="76">
        <v>16771</v>
      </c>
      <c r="U145" s="38">
        <v>16685</v>
      </c>
      <c r="W145" s="63">
        <v>42593</v>
      </c>
      <c r="X145" s="76">
        <v>8664.4</v>
      </c>
      <c r="Y145" s="38">
        <v>8696</v>
      </c>
      <c r="AA145" s="63">
        <v>42593</v>
      </c>
      <c r="AB145" s="76">
        <v>6812.5</v>
      </c>
      <c r="AC145" s="38">
        <v>6808</v>
      </c>
      <c r="AE145" s="91">
        <v>42594</v>
      </c>
      <c r="AF145" s="89">
        <v>24454.448988325414</v>
      </c>
      <c r="AG145" s="10">
        <v>13069.154090753071</v>
      </c>
      <c r="AH145" s="10">
        <v>13282.974707103287</v>
      </c>
      <c r="AI145" s="15">
        <v>11954.786701168881</v>
      </c>
    </row>
    <row r="146" spans="2:35" s="4" customFormat="1" ht="12" customHeight="1" x14ac:dyDescent="0.2">
      <c r="B146" s="28"/>
      <c r="C146" s="40"/>
      <c r="D146" s="63">
        <f>IF(Market="DAX",$O146,IF(Market="FTSEMIB",$S146,IF(Market="IBEX",$W146,$AA146)))</f>
        <v>42593</v>
      </c>
      <c r="E146" s="8">
        <f>IF(Market="DAX",$P146,IF(Market="FTSEMIB",$T146,IF(Market="IBEX",$X146,$AB146)))</f>
        <v>10654</v>
      </c>
      <c r="F146" s="8">
        <f>IF(Market="DAX",$Q146,IF(Market="FTSEMIB",$U146,IF(Market="IBEX",$Y146,$AC146)))</f>
        <v>10676</v>
      </c>
      <c r="G146" s="9">
        <f t="shared" si="3"/>
        <v>2.064952130655153E-3</v>
      </c>
      <c r="H146" s="10">
        <f>MAX(Nominale*$G146-FeeOSLG-FeeInv+InvestIniz,InvestIniz-MaxLoss)</f>
        <v>192.51799279885205</v>
      </c>
      <c r="I146" s="10">
        <f>MAX(-Nominale*$G146-FeeOSLG-FeeInv+InvestIniz,InvestIniz-MaxLoss)</f>
        <v>1.4210854715202004E-14</v>
      </c>
      <c r="J146" s="10">
        <f>$H146+$I146-InvestIniz*2</f>
        <v>-7.482007201147951</v>
      </c>
      <c r="K146" s="15">
        <f t="shared" si="2"/>
        <v>24475.908215793224</v>
      </c>
      <c r="L146" s="59"/>
      <c r="M146" s="30"/>
      <c r="O146" s="63">
        <v>42593</v>
      </c>
      <c r="P146" s="76">
        <v>10654</v>
      </c>
      <c r="Q146" s="38">
        <v>10676</v>
      </c>
      <c r="S146" s="63">
        <v>42591</v>
      </c>
      <c r="T146" s="76">
        <v>16724</v>
      </c>
      <c r="U146" s="38">
        <v>16720</v>
      </c>
      <c r="W146" s="63">
        <v>42592</v>
      </c>
      <c r="X146" s="76">
        <v>8667.2000000000007</v>
      </c>
      <c r="Y146" s="38">
        <v>8617</v>
      </c>
      <c r="AA146" s="63">
        <v>42592</v>
      </c>
      <c r="AB146" s="76">
        <v>6804</v>
      </c>
      <c r="AC146" s="38">
        <v>6794</v>
      </c>
      <c r="AE146" s="91">
        <v>42593</v>
      </c>
      <c r="AF146" s="89">
        <v>24475.908215793224</v>
      </c>
      <c r="AG146" s="10">
        <v>13016.896532936249</v>
      </c>
      <c r="AH146" s="10">
        <v>13260.332982185993</v>
      </c>
      <c r="AI146" s="15">
        <v>11976.245928636692</v>
      </c>
    </row>
    <row r="147" spans="2:35" s="4" customFormat="1" ht="12" customHeight="1" x14ac:dyDescent="0.2">
      <c r="B147" s="28"/>
      <c r="C147" s="40"/>
      <c r="D147" s="63">
        <f>IF(Market="DAX",$O147,IF(Market="FTSEMIB",$S147,IF(Market="IBEX",$W147,$AA147)))</f>
        <v>42592</v>
      </c>
      <c r="E147" s="8">
        <f>IF(Market="DAX",$P147,IF(Market="FTSEMIB",$T147,IF(Market="IBEX",$X147,$AB147)))</f>
        <v>10697</v>
      </c>
      <c r="F147" s="8">
        <f>IF(Market="DAX",$Q147,IF(Market="FTSEMIB",$U147,IF(Market="IBEX",$Y147,$AC147)))</f>
        <v>10696.5</v>
      </c>
      <c r="G147" s="9">
        <f t="shared" si="3"/>
        <v>-4.6742077217911563E-5</v>
      </c>
      <c r="H147" s="10">
        <f>MAX(Nominale*$G147-FeeOSLG-FeeInv+InvestIniz,InvestIniz-MaxLoss)</f>
        <v>86.933282405198838</v>
      </c>
      <c r="I147" s="10">
        <f>MAX(-Nominale*$G147-FeeOSLG-FeeInv+InvestIniz,InvestIniz-MaxLoss)</f>
        <v>91.607490126990001</v>
      </c>
      <c r="J147" s="10">
        <f>$H147+$I147-InvestIniz*2</f>
        <v>-21.459227467811161</v>
      </c>
      <c r="K147" s="15">
        <f t="shared" si="2"/>
        <v>24483.390222994371</v>
      </c>
      <c r="L147" s="59"/>
      <c r="M147" s="30"/>
      <c r="O147" s="63">
        <v>42592</v>
      </c>
      <c r="P147" s="76">
        <v>10697</v>
      </c>
      <c r="Q147" s="38">
        <v>10696.5</v>
      </c>
      <c r="S147" s="63">
        <v>42590</v>
      </c>
      <c r="T147" s="76">
        <v>16607</v>
      </c>
      <c r="U147" s="38">
        <v>16675</v>
      </c>
      <c r="W147" s="63">
        <v>42591</v>
      </c>
      <c r="X147" s="76">
        <v>8567.2999999999993</v>
      </c>
      <c r="Y147" s="38">
        <v>8535</v>
      </c>
      <c r="AA147" s="63">
        <v>42591</v>
      </c>
      <c r="AB147" s="76">
        <v>6764</v>
      </c>
      <c r="AC147" s="38">
        <v>6772</v>
      </c>
      <c r="AE147" s="91">
        <v>42592</v>
      </c>
      <c r="AF147" s="89">
        <v>24483.390222994371</v>
      </c>
      <c r="AG147" s="10">
        <v>13037.497391305347</v>
      </c>
      <c r="AH147" s="10">
        <v>13194.79438607979</v>
      </c>
      <c r="AI147" s="15">
        <v>11997.705156104503</v>
      </c>
    </row>
    <row r="148" spans="2:35" s="4" customFormat="1" ht="12" customHeight="1" x14ac:dyDescent="0.2">
      <c r="B148" s="28"/>
      <c r="C148" s="40"/>
      <c r="D148" s="63">
        <f>IF(Market="DAX",$O148,IF(Market="FTSEMIB",$S148,IF(Market="IBEX",$W148,$AA148)))</f>
        <v>42591</v>
      </c>
      <c r="E148" s="8">
        <f>IF(Market="DAX",$P148,IF(Market="FTSEMIB",$T148,IF(Market="IBEX",$X148,$AB148)))</f>
        <v>10433.5</v>
      </c>
      <c r="F148" s="8">
        <f>IF(Market="DAX",$Q148,IF(Market="FTSEMIB",$U148,IF(Market="IBEX",$Y148,$AC148)))</f>
        <v>10406</v>
      </c>
      <c r="G148" s="9">
        <f t="shared" si="3"/>
        <v>-2.635740643120717E-3</v>
      </c>
      <c r="H148" s="10">
        <f>MAX(Nominale*$G148-FeeOSLG-FeeInv+InvestIniz,InvestIniz-MaxLoss)</f>
        <v>1.4210854715202004E-14</v>
      </c>
      <c r="I148" s="10">
        <f>MAX(-Nominale*$G148-FeeOSLG-FeeInv+InvestIniz,InvestIniz-MaxLoss)</f>
        <v>221.05741842213024</v>
      </c>
      <c r="J148" s="10">
        <f>$H148+$I148-InvestIniz*2</f>
        <v>21.05741842213024</v>
      </c>
      <c r="K148" s="15">
        <f t="shared" ref="K148:K211" si="4">$J148+$K149</f>
        <v>24504.849450462181</v>
      </c>
      <c r="L148" s="59"/>
      <c r="M148" s="30"/>
      <c r="O148" s="63">
        <v>42591</v>
      </c>
      <c r="P148" s="76">
        <v>10433.5</v>
      </c>
      <c r="Q148" s="38">
        <v>10406</v>
      </c>
      <c r="S148" s="63">
        <v>42587</v>
      </c>
      <c r="T148" s="76">
        <v>16211</v>
      </c>
      <c r="U148" s="38">
        <v>16270</v>
      </c>
      <c r="W148" s="63">
        <v>42590</v>
      </c>
      <c r="X148" s="76">
        <v>8527.4</v>
      </c>
      <c r="Y148" s="38">
        <v>8570</v>
      </c>
      <c r="AA148" s="63">
        <v>42590</v>
      </c>
      <c r="AB148" s="76">
        <v>6740.5</v>
      </c>
      <c r="AC148" s="38">
        <v>6748.5</v>
      </c>
      <c r="AE148" s="91">
        <v>42591</v>
      </c>
      <c r="AF148" s="89">
        <v>24504.849450462181</v>
      </c>
      <c r="AG148" s="10">
        <v>13005.904642914176</v>
      </c>
      <c r="AH148" s="10">
        <v>13169.69182949286</v>
      </c>
      <c r="AI148" s="15">
        <v>12019.164383572313</v>
      </c>
    </row>
    <row r="149" spans="2:35" s="4" customFormat="1" ht="12" customHeight="1" x14ac:dyDescent="0.2">
      <c r="B149" s="28"/>
      <c r="C149" s="40"/>
      <c r="D149" s="63">
        <f>IF(Market="DAX",$O149,IF(Market="FTSEMIB",$S149,IF(Market="IBEX",$W149,$AA149)))</f>
        <v>42590</v>
      </c>
      <c r="E149" s="8">
        <f>IF(Market="DAX",$P149,IF(Market="FTSEMIB",$T149,IF(Market="IBEX",$X149,$AB149)))</f>
        <v>10353</v>
      </c>
      <c r="F149" s="8">
        <f>IF(Market="DAX",$Q149,IF(Market="FTSEMIB",$U149,IF(Market="IBEX",$Y149,$AC149)))</f>
        <v>10427.5</v>
      </c>
      <c r="G149" s="9">
        <f t="shared" ref="G149:G212" si="5">(($F149-$E149)/$E149)</f>
        <v>7.1959818410122674E-3</v>
      </c>
      <c r="H149" s="10">
        <f>MAX(Nominale*$G149-FeeOSLG-FeeInv+InvestIniz,InvestIniz-MaxLoss)</f>
        <v>449.06947831670772</v>
      </c>
      <c r="I149" s="10">
        <f>MAX(-Nominale*$G149-FeeOSLG-FeeInv+InvestIniz,InvestIniz-MaxLoss)</f>
        <v>1.4210854715202004E-14</v>
      </c>
      <c r="J149" s="10">
        <f>$H149+$I149-InvestIniz*2</f>
        <v>249.06947831670772</v>
      </c>
      <c r="K149" s="15">
        <f t="shared" si="4"/>
        <v>24483.792032040052</v>
      </c>
      <c r="L149" s="59"/>
      <c r="M149" s="30"/>
      <c r="O149" s="63">
        <v>42590</v>
      </c>
      <c r="P149" s="76">
        <v>10353</v>
      </c>
      <c r="Q149" s="38">
        <v>10427.5</v>
      </c>
      <c r="S149" s="63">
        <v>42586</v>
      </c>
      <c r="T149" s="76">
        <v>16137</v>
      </c>
      <c r="U149" s="38">
        <v>16200</v>
      </c>
      <c r="W149" s="63">
        <v>42587</v>
      </c>
      <c r="X149" s="76">
        <v>8371.4</v>
      </c>
      <c r="Y149" s="38">
        <v>8418</v>
      </c>
      <c r="AA149" s="63">
        <v>42587</v>
      </c>
      <c r="AB149" s="76">
        <v>6689.5</v>
      </c>
      <c r="AC149" s="38">
        <v>6707</v>
      </c>
      <c r="AE149" s="91">
        <v>42590</v>
      </c>
      <c r="AF149" s="89">
        <v>24483.792032040052</v>
      </c>
      <c r="AG149" s="10">
        <v>12983.414991289399</v>
      </c>
      <c r="AH149" s="10">
        <v>13120.079037765994</v>
      </c>
      <c r="AI149" s="15">
        <v>12040.623611040124</v>
      </c>
    </row>
    <row r="150" spans="2:35" s="4" customFormat="1" ht="12" customHeight="1" x14ac:dyDescent="0.2">
      <c r="B150" s="28"/>
      <c r="C150" s="40"/>
      <c r="D150" s="63">
        <f>IF(Market="DAX",$O150,IF(Market="FTSEMIB",$S150,IF(Market="IBEX",$W150,$AA150)))</f>
        <v>42587</v>
      </c>
      <c r="E150" s="8">
        <f>IF(Market="DAX",$P150,IF(Market="FTSEMIB",$T150,IF(Market="IBEX",$X150,$AB150)))</f>
        <v>10214</v>
      </c>
      <c r="F150" s="8">
        <f>IF(Market="DAX",$Q150,IF(Market="FTSEMIB",$U150,IF(Market="IBEX",$Y150,$AC150)))</f>
        <v>10250</v>
      </c>
      <c r="G150" s="9">
        <f t="shared" si="5"/>
        <v>3.5245741139612297E-3</v>
      </c>
      <c r="H150" s="10">
        <f>MAX(Nominale*$G150-FeeOSLG-FeeInv+InvestIniz,InvestIniz-MaxLoss)</f>
        <v>265.49909196415587</v>
      </c>
      <c r="I150" s="10">
        <f>MAX(-Nominale*$G150-FeeOSLG-FeeInv+InvestIniz,InvestIniz-MaxLoss)</f>
        <v>1.4210854715202004E-14</v>
      </c>
      <c r="J150" s="10">
        <f>$H150+$I150-InvestIniz*2</f>
        <v>65.499091964155866</v>
      </c>
      <c r="K150" s="15">
        <f t="shared" si="4"/>
        <v>24234.722553723343</v>
      </c>
      <c r="L150" s="59"/>
      <c r="M150" s="30"/>
      <c r="O150" s="63">
        <v>42587</v>
      </c>
      <c r="P150" s="76">
        <v>10214</v>
      </c>
      <c r="Q150" s="38">
        <v>10250</v>
      </c>
      <c r="S150" s="63">
        <v>42585</v>
      </c>
      <c r="T150" s="76">
        <v>16105</v>
      </c>
      <c r="U150" s="38">
        <v>16180</v>
      </c>
      <c r="W150" s="63">
        <v>42586</v>
      </c>
      <c r="X150" s="76">
        <v>8260.5</v>
      </c>
      <c r="Y150" s="38">
        <v>8318</v>
      </c>
      <c r="AA150" s="63">
        <v>42586</v>
      </c>
      <c r="AB150" s="76">
        <v>6583</v>
      </c>
      <c r="AC150" s="38">
        <v>6605</v>
      </c>
      <c r="AE150" s="91">
        <v>42587</v>
      </c>
      <c r="AF150" s="89">
        <v>24234.722553723343</v>
      </c>
      <c r="AG150" s="10">
        <v>12955.63399269927</v>
      </c>
      <c r="AH150" s="10">
        <v>13059.048028959287</v>
      </c>
      <c r="AI150" s="15">
        <v>12020.551221634782</v>
      </c>
    </row>
    <row r="151" spans="2:35" s="4" customFormat="1" ht="12" customHeight="1" x14ac:dyDescent="0.2">
      <c r="B151" s="28"/>
      <c r="C151" s="40"/>
      <c r="D151" s="63">
        <f>IF(Market="DAX",$O151,IF(Market="FTSEMIB",$S151,IF(Market="IBEX",$W151,$AA151)))</f>
        <v>42586</v>
      </c>
      <c r="E151" s="8">
        <f>IF(Market="DAX",$P151,IF(Market="FTSEMIB",$T151,IF(Market="IBEX",$X151,$AB151)))</f>
        <v>10164.5</v>
      </c>
      <c r="F151" s="8">
        <f>IF(Market="DAX",$Q151,IF(Market="FTSEMIB",$U151,IF(Market="IBEX",$Y151,$AC151)))</f>
        <v>10233.5</v>
      </c>
      <c r="G151" s="9">
        <f t="shared" si="5"/>
        <v>6.788331939593684E-3</v>
      </c>
      <c r="H151" s="10">
        <f>MAX(Nominale*$G151-FeeOSLG-FeeInv+InvestIniz,InvestIniz-MaxLoss)</f>
        <v>428.68698324577855</v>
      </c>
      <c r="I151" s="10">
        <f>MAX(-Nominale*$G151-FeeOSLG-FeeInv+InvestIniz,InvestIniz-MaxLoss)</f>
        <v>1.4210854715202004E-14</v>
      </c>
      <c r="J151" s="10">
        <f>$H151+$I151-InvestIniz*2</f>
        <v>228.68698324577855</v>
      </c>
      <c r="K151" s="15">
        <f t="shared" si="4"/>
        <v>24169.223461759186</v>
      </c>
      <c r="L151" s="59"/>
      <c r="M151" s="30"/>
      <c r="O151" s="63">
        <v>42586</v>
      </c>
      <c r="P151" s="76">
        <v>10164.5</v>
      </c>
      <c r="Q151" s="38">
        <v>10233.5</v>
      </c>
      <c r="S151" s="63">
        <v>42584</v>
      </c>
      <c r="T151" s="76">
        <v>16577</v>
      </c>
      <c r="U151" s="38">
        <v>16535</v>
      </c>
      <c r="W151" s="63">
        <v>42585</v>
      </c>
      <c r="X151" s="76">
        <v>8281.4</v>
      </c>
      <c r="Y151" s="38">
        <v>8320</v>
      </c>
      <c r="AA151" s="63">
        <v>42585</v>
      </c>
      <c r="AB151" s="76">
        <v>6595</v>
      </c>
      <c r="AC151" s="38">
        <v>6606.5</v>
      </c>
      <c r="AE151" s="91">
        <v>42586</v>
      </c>
      <c r="AF151" s="89">
        <v>24169.223461759186</v>
      </c>
      <c r="AG151" s="10">
        <v>12912.79564510642</v>
      </c>
      <c r="AH151" s="10">
        <v>12970.131703710085</v>
      </c>
      <c r="AI151" s="15">
        <v>11964.183767162702</v>
      </c>
    </row>
    <row r="152" spans="2:35" s="4" customFormat="1" ht="12" customHeight="1" x14ac:dyDescent="0.2">
      <c r="B152" s="28"/>
      <c r="C152" s="40"/>
      <c r="D152" s="63">
        <f>IF(Market="DAX",$O152,IF(Market="FTSEMIB",$S152,IF(Market="IBEX",$W152,$AA152)))</f>
        <v>42585</v>
      </c>
      <c r="E152" s="8">
        <f>IF(Market="DAX",$P152,IF(Market="FTSEMIB",$T152,IF(Market="IBEX",$X152,$AB152)))</f>
        <v>10146</v>
      </c>
      <c r="F152" s="8">
        <f>IF(Market="DAX",$Q152,IF(Market="FTSEMIB",$U152,IF(Market="IBEX",$Y152,$AC152)))</f>
        <v>10129</v>
      </c>
      <c r="G152" s="9">
        <f t="shared" si="5"/>
        <v>-1.6755371575004928E-3</v>
      </c>
      <c r="H152" s="10">
        <f>MAX(Nominale*$G152-FeeOSLG-FeeInv+InvestIniz,InvestIniz-MaxLoss)</f>
        <v>5.4935283910697876</v>
      </c>
      <c r="I152" s="10">
        <f>MAX(-Nominale*$G152-FeeOSLG-FeeInv+InvestIniz,InvestIniz-MaxLoss)</f>
        <v>173.04724414111905</v>
      </c>
      <c r="J152" s="10">
        <f>$H152+$I152-InvestIniz*2</f>
        <v>-21.459227467811161</v>
      </c>
      <c r="K152" s="15">
        <f t="shared" si="4"/>
        <v>23940.536478513408</v>
      </c>
      <c r="L152" s="59"/>
      <c r="M152" s="30"/>
      <c r="O152" s="63">
        <v>42585</v>
      </c>
      <c r="P152" s="76">
        <v>10146</v>
      </c>
      <c r="Q152" s="38">
        <v>10129</v>
      </c>
      <c r="S152" s="63">
        <v>42583</v>
      </c>
      <c r="T152" s="76">
        <v>16820</v>
      </c>
      <c r="U152" s="38">
        <v>17075</v>
      </c>
      <c r="W152" s="63">
        <v>42584</v>
      </c>
      <c r="X152" s="76">
        <v>8525.6</v>
      </c>
      <c r="Y152" s="38">
        <v>8497</v>
      </c>
      <c r="AA152" s="63">
        <v>42584</v>
      </c>
      <c r="AB152" s="76">
        <v>6648.5</v>
      </c>
      <c r="AC152" s="38">
        <v>6626.5</v>
      </c>
      <c r="AE152" s="91">
        <v>42585</v>
      </c>
      <c r="AF152" s="89">
        <v>23940.536478513408</v>
      </c>
      <c r="AG152" s="10">
        <v>12912.423455602426</v>
      </c>
      <c r="AH152" s="10">
        <v>12927.211179915668</v>
      </c>
      <c r="AI152" s="15">
        <v>11985.642994630512</v>
      </c>
    </row>
    <row r="153" spans="2:35" s="4" customFormat="1" ht="12" customHeight="1" x14ac:dyDescent="0.2">
      <c r="B153" s="28"/>
      <c r="C153" s="40"/>
      <c r="D153" s="63">
        <f>IF(Market="DAX",$O153,IF(Market="FTSEMIB",$S153,IF(Market="IBEX",$W153,$AA153)))</f>
        <v>42584</v>
      </c>
      <c r="E153" s="8">
        <f>IF(Market="DAX",$P153,IF(Market="FTSEMIB",$T153,IF(Market="IBEX",$X153,$AB153)))</f>
        <v>10336.5</v>
      </c>
      <c r="F153" s="8">
        <f>IF(Market="DAX",$Q153,IF(Market="FTSEMIB",$U153,IF(Market="IBEX",$Y153,$AC153)))</f>
        <v>10300</v>
      </c>
      <c r="G153" s="9">
        <f t="shared" si="5"/>
        <v>-3.5311759299569488E-3</v>
      </c>
      <c r="H153" s="10">
        <f>MAX(Nominale*$G153-FeeOSLG-FeeInv+InvestIniz,InvestIniz-MaxLoss)</f>
        <v>1.4210854715202004E-14</v>
      </c>
      <c r="I153" s="10">
        <f>MAX(-Nominale*$G153-FeeOSLG-FeeInv+InvestIniz,InvestIniz-MaxLoss)</f>
        <v>265.82918276394184</v>
      </c>
      <c r="J153" s="10">
        <f>$H153+$I153-InvestIniz*2</f>
        <v>65.829182763941844</v>
      </c>
      <c r="K153" s="15">
        <f t="shared" si="4"/>
        <v>23961.995705981219</v>
      </c>
      <c r="L153" s="59"/>
      <c r="M153" s="30"/>
      <c r="O153" s="63">
        <v>42584</v>
      </c>
      <c r="P153" s="76">
        <v>10336.5</v>
      </c>
      <c r="Q153" s="38">
        <v>10300</v>
      </c>
      <c r="S153" s="63">
        <v>42580</v>
      </c>
      <c r="T153" s="76">
        <v>16557</v>
      </c>
      <c r="U153" s="38">
        <v>16630</v>
      </c>
      <c r="W153" s="63">
        <v>42583</v>
      </c>
      <c r="X153" s="76">
        <v>8571</v>
      </c>
      <c r="Y153" s="38">
        <v>8668</v>
      </c>
      <c r="AA153" s="63">
        <v>42583</v>
      </c>
      <c r="AB153" s="76">
        <v>6676.5</v>
      </c>
      <c r="AC153" s="38">
        <v>6688</v>
      </c>
      <c r="AE153" s="91">
        <v>42584</v>
      </c>
      <c r="AF153" s="89">
        <v>23961.995705981219</v>
      </c>
      <c r="AG153" s="10">
        <v>12659.513421053325</v>
      </c>
      <c r="AH153" s="10">
        <v>12910.419556927936</v>
      </c>
      <c r="AI153" s="15">
        <v>11930.921754788424</v>
      </c>
    </row>
    <row r="154" spans="2:35" s="4" customFormat="1" ht="12" customHeight="1" x14ac:dyDescent="0.2">
      <c r="B154" s="28"/>
      <c r="C154" s="40"/>
      <c r="D154" s="63">
        <f>IF(Market="DAX",$O154,IF(Market="FTSEMIB",$S154,IF(Market="IBEX",$W154,$AA154)))</f>
        <v>42583</v>
      </c>
      <c r="E154" s="8">
        <f>IF(Market="DAX",$P154,IF(Market="FTSEMIB",$T154,IF(Market="IBEX",$X154,$AB154)))</f>
        <v>10326</v>
      </c>
      <c r="F154" s="8">
        <f>IF(Market="DAX",$Q154,IF(Market="FTSEMIB",$U154,IF(Market="IBEX",$Y154,$AC154)))</f>
        <v>10434</v>
      </c>
      <c r="G154" s="9">
        <f t="shared" si="5"/>
        <v>1.0459035444509006E-2</v>
      </c>
      <c r="H154" s="10">
        <f>MAX(Nominale*$G154-FeeOSLG-FeeInv+InvestIniz,InvestIniz-MaxLoss)</f>
        <v>612.22215849154463</v>
      </c>
      <c r="I154" s="10">
        <f>MAX(-Nominale*$G154-FeeOSLG-FeeInv+InvestIniz,InvestIniz-MaxLoss)</f>
        <v>1.4210854715202004E-14</v>
      </c>
      <c r="J154" s="10">
        <f>$H154+$I154-InvestIniz*2</f>
        <v>412.22215849154463</v>
      </c>
      <c r="K154" s="15">
        <f t="shared" si="4"/>
        <v>23896.166523217278</v>
      </c>
      <c r="L154" s="59"/>
      <c r="M154" s="30"/>
      <c r="O154" s="63">
        <v>42583</v>
      </c>
      <c r="P154" s="76">
        <v>10326</v>
      </c>
      <c r="Q154" s="38">
        <v>10434</v>
      </c>
      <c r="S154" s="63">
        <v>42579</v>
      </c>
      <c r="T154" s="76">
        <v>16852</v>
      </c>
      <c r="U154" s="38">
        <v>16820</v>
      </c>
      <c r="W154" s="63">
        <v>42580</v>
      </c>
      <c r="X154" s="76">
        <v>8494.9</v>
      </c>
      <c r="Y154" s="38">
        <v>8517</v>
      </c>
      <c r="AA154" s="63">
        <v>42580</v>
      </c>
      <c r="AB154" s="76">
        <v>6684</v>
      </c>
      <c r="AC154" s="38">
        <v>6692</v>
      </c>
      <c r="AE154" s="91">
        <v>42583</v>
      </c>
      <c r="AF154" s="89">
        <v>23896.166523217278</v>
      </c>
      <c r="AG154" s="10">
        <v>12621.633624351542</v>
      </c>
      <c r="AH154" s="10">
        <v>12734.375335546623</v>
      </c>
      <c r="AI154" s="15">
        <v>11952.380982256234</v>
      </c>
    </row>
    <row r="155" spans="2:35" s="4" customFormat="1" ht="12" customHeight="1" x14ac:dyDescent="0.2">
      <c r="B155" s="28"/>
      <c r="C155" s="40"/>
      <c r="D155" s="63">
        <f>IF(Market="DAX",$O155,IF(Market="FTSEMIB",$S155,IF(Market="IBEX",$W155,$AA155)))</f>
        <v>42580</v>
      </c>
      <c r="E155" s="8">
        <f>IF(Market="DAX",$P155,IF(Market="FTSEMIB",$T155,IF(Market="IBEX",$X155,$AB155)))</f>
        <v>10295.5</v>
      </c>
      <c r="F155" s="8">
        <f>IF(Market="DAX",$Q155,IF(Market="FTSEMIB",$U155,IF(Market="IBEX",$Y155,$AC155)))</f>
        <v>10340</v>
      </c>
      <c r="G155" s="9">
        <f t="shared" si="5"/>
        <v>4.3222767228400759E-3</v>
      </c>
      <c r="H155" s="10">
        <f>MAX(Nominale*$G155-FeeOSLG-FeeInv+InvestIniz,InvestIniz-MaxLoss)</f>
        <v>305.3842224080982</v>
      </c>
      <c r="I155" s="10">
        <f>MAX(-Nominale*$G155-FeeOSLG-FeeInv+InvestIniz,InvestIniz-MaxLoss)</f>
        <v>1.4210854715202004E-14</v>
      </c>
      <c r="J155" s="10">
        <f>$H155+$I155-InvestIniz*2</f>
        <v>105.3842224080982</v>
      </c>
      <c r="K155" s="15">
        <f t="shared" si="4"/>
        <v>23483.944364725732</v>
      </c>
      <c r="L155" s="59"/>
      <c r="M155" s="30"/>
      <c r="O155" s="63">
        <v>42580</v>
      </c>
      <c r="P155" s="76">
        <v>10295.5</v>
      </c>
      <c r="Q155" s="38">
        <v>10340</v>
      </c>
      <c r="S155" s="63">
        <v>42578</v>
      </c>
      <c r="T155" s="76">
        <v>16702</v>
      </c>
      <c r="U155" s="38">
        <v>16725</v>
      </c>
      <c r="W155" s="63">
        <v>42579</v>
      </c>
      <c r="X155" s="76">
        <v>8644.7000000000007</v>
      </c>
      <c r="Y155" s="38">
        <v>8620</v>
      </c>
      <c r="AA155" s="63">
        <v>42579</v>
      </c>
      <c r="AB155" s="76">
        <v>6694</v>
      </c>
      <c r="AC155" s="38">
        <v>6690</v>
      </c>
      <c r="AE155" s="91">
        <v>42580</v>
      </c>
      <c r="AF155" s="89">
        <v>23483.944364725732</v>
      </c>
      <c r="AG155" s="10">
        <v>12633.956365427855</v>
      </c>
      <c r="AH155" s="10">
        <v>12732.644545999932</v>
      </c>
      <c r="AI155" s="15">
        <v>11973.840209724045</v>
      </c>
    </row>
    <row r="156" spans="2:35" s="4" customFormat="1" ht="12" customHeight="1" x14ac:dyDescent="0.2">
      <c r="B156" s="28"/>
      <c r="C156" s="40"/>
      <c r="D156" s="63">
        <f>IF(Market="DAX",$O156,IF(Market="FTSEMIB",$S156,IF(Market="IBEX",$W156,$AA156)))</f>
        <v>42579</v>
      </c>
      <c r="E156" s="8">
        <f>IF(Market="DAX",$P156,IF(Market="FTSEMIB",$T156,IF(Market="IBEX",$X156,$AB156)))</f>
        <v>10307.5</v>
      </c>
      <c r="F156" s="8">
        <f>IF(Market="DAX",$Q156,IF(Market="FTSEMIB",$U156,IF(Market="IBEX",$Y156,$AC156)))</f>
        <v>10305.5</v>
      </c>
      <c r="G156" s="9">
        <f t="shared" si="5"/>
        <v>-1.9403347077370846E-4</v>
      </c>
      <c r="H156" s="10">
        <f>MAX(Nominale*$G156-FeeOSLG-FeeInv+InvestIniz,InvestIniz-MaxLoss)</f>
        <v>79.568712727409007</v>
      </c>
      <c r="I156" s="10">
        <f>MAX(-Nominale*$G156-FeeOSLG-FeeInv+InvestIniz,InvestIniz-MaxLoss)</f>
        <v>98.972059804779846</v>
      </c>
      <c r="J156" s="10">
        <f>$H156+$I156-InvestIniz*2</f>
        <v>-21.459227467811161</v>
      </c>
      <c r="K156" s="15">
        <f t="shared" si="4"/>
        <v>23378.560142317634</v>
      </c>
      <c r="L156" s="59"/>
      <c r="M156" s="30"/>
      <c r="O156" s="63">
        <v>42579</v>
      </c>
      <c r="P156" s="76">
        <v>10307.5</v>
      </c>
      <c r="Q156" s="38">
        <v>10305.5</v>
      </c>
      <c r="S156" s="63">
        <v>42577</v>
      </c>
      <c r="T156" s="76">
        <v>16671</v>
      </c>
      <c r="U156" s="38">
        <v>16695</v>
      </c>
      <c r="W156" s="63">
        <v>42578</v>
      </c>
      <c r="X156" s="76">
        <v>8553.1</v>
      </c>
      <c r="Y156" s="38">
        <v>8578</v>
      </c>
      <c r="AA156" s="63">
        <v>42578</v>
      </c>
      <c r="AB156" s="76">
        <v>6678.5</v>
      </c>
      <c r="AC156" s="38">
        <v>6685.5</v>
      </c>
      <c r="AE156" s="91">
        <v>42579</v>
      </c>
      <c r="AF156" s="89">
        <v>23378.560142317634</v>
      </c>
      <c r="AG156" s="10">
        <v>12654.557223796954</v>
      </c>
      <c r="AH156" s="10">
        <v>12725.80013499338</v>
      </c>
      <c r="AI156" s="15">
        <v>11995.299437191856</v>
      </c>
    </row>
    <row r="157" spans="2:35" s="4" customFormat="1" ht="12" customHeight="1" x14ac:dyDescent="0.2">
      <c r="B157" s="28"/>
      <c r="C157" s="40"/>
      <c r="D157" s="63">
        <f>IF(Market="DAX",$O157,IF(Market="FTSEMIB",$S157,IF(Market="IBEX",$W157,$AA157)))</f>
        <v>42578</v>
      </c>
      <c r="E157" s="8">
        <f>IF(Market="DAX",$P157,IF(Market="FTSEMIB",$T157,IF(Market="IBEX",$X157,$AB157)))</f>
        <v>10246.5</v>
      </c>
      <c r="F157" s="8">
        <f>IF(Market="DAX",$Q157,IF(Market="FTSEMIB",$U157,IF(Market="IBEX",$Y157,$AC157)))</f>
        <v>10282</v>
      </c>
      <c r="G157" s="9">
        <f t="shared" si="5"/>
        <v>3.4645976674962183E-3</v>
      </c>
      <c r="H157" s="10">
        <f>MAX(Nominale*$G157-FeeOSLG-FeeInv+InvestIniz,InvestIniz-MaxLoss)</f>
        <v>262.50026964090534</v>
      </c>
      <c r="I157" s="10">
        <f>MAX(-Nominale*$G157-FeeOSLG-FeeInv+InvestIniz,InvestIniz-MaxLoss)</f>
        <v>1.4210854715202004E-14</v>
      </c>
      <c r="J157" s="10">
        <f>$H157+$I157-InvestIniz*2</f>
        <v>62.500269640905344</v>
      </c>
      <c r="K157" s="15">
        <f t="shared" si="4"/>
        <v>23400.019369785445</v>
      </c>
      <c r="L157" s="59"/>
      <c r="M157" s="30"/>
      <c r="O157" s="63">
        <v>42578</v>
      </c>
      <c r="P157" s="76">
        <v>10246.5</v>
      </c>
      <c r="Q157" s="38">
        <v>10282</v>
      </c>
      <c r="S157" s="63">
        <v>42576</v>
      </c>
      <c r="T157" s="76">
        <v>16755</v>
      </c>
      <c r="U157" s="38">
        <v>16755</v>
      </c>
      <c r="W157" s="63">
        <v>42577</v>
      </c>
      <c r="X157" s="76">
        <v>8546.7999999999993</v>
      </c>
      <c r="Y157" s="38">
        <v>8558</v>
      </c>
      <c r="AA157" s="63">
        <v>42577</v>
      </c>
      <c r="AB157" s="76">
        <v>6654</v>
      </c>
      <c r="AC157" s="38">
        <v>6662</v>
      </c>
      <c r="AE157" s="91">
        <v>42578</v>
      </c>
      <c r="AF157" s="89">
        <v>23400.019369785445</v>
      </c>
      <c r="AG157" s="10">
        <v>12675.158082166052</v>
      </c>
      <c r="AH157" s="10">
        <v>12717.8760607815</v>
      </c>
      <c r="AI157" s="15">
        <v>12016.758664659666</v>
      </c>
    </row>
    <row r="158" spans="2:35" s="4" customFormat="1" ht="12" customHeight="1" x14ac:dyDescent="0.2">
      <c r="B158" s="28"/>
      <c r="C158" s="40"/>
      <c r="D158" s="63">
        <f>IF(Market="DAX",$O158,IF(Market="FTSEMIB",$S158,IF(Market="IBEX",$W158,$AA158)))</f>
        <v>42577</v>
      </c>
      <c r="E158" s="8">
        <f>IF(Market="DAX",$P158,IF(Market="FTSEMIB",$T158,IF(Market="IBEX",$X158,$AB158)))</f>
        <v>10177.5</v>
      </c>
      <c r="F158" s="8">
        <f>IF(Market="DAX",$Q158,IF(Market="FTSEMIB",$U158,IF(Market="IBEX",$Y158,$AC158)))</f>
        <v>10210.5</v>
      </c>
      <c r="G158" s="9">
        <f t="shared" si="5"/>
        <v>3.2424465733235075E-3</v>
      </c>
      <c r="H158" s="10">
        <f>MAX(Nominale*$G158-FeeOSLG-FeeInv+InvestIniz,InvestIniz-MaxLoss)</f>
        <v>251.39271493226977</v>
      </c>
      <c r="I158" s="10">
        <f>MAX(-Nominale*$G158-FeeOSLG-FeeInv+InvestIniz,InvestIniz-MaxLoss)</f>
        <v>1.4210854715202004E-14</v>
      </c>
      <c r="J158" s="10">
        <f>$H158+$I158-InvestIniz*2</f>
        <v>51.392714932269769</v>
      </c>
      <c r="K158" s="15">
        <f t="shared" si="4"/>
        <v>23337.519100144538</v>
      </c>
      <c r="L158" s="59"/>
      <c r="M158" s="30"/>
      <c r="O158" s="63">
        <v>42577</v>
      </c>
      <c r="P158" s="76">
        <v>10177.5</v>
      </c>
      <c r="Q158" s="38">
        <v>10210.5</v>
      </c>
      <c r="S158" s="63">
        <v>42573</v>
      </c>
      <c r="T158" s="76">
        <v>16798</v>
      </c>
      <c r="U158" s="38">
        <v>16715</v>
      </c>
      <c r="W158" s="63">
        <v>42576</v>
      </c>
      <c r="X158" s="76">
        <v>8578.6</v>
      </c>
      <c r="Y158" s="38">
        <v>8578</v>
      </c>
      <c r="AA158" s="63">
        <v>42576</v>
      </c>
      <c r="AB158" s="76">
        <v>6674.5</v>
      </c>
      <c r="AC158" s="38">
        <v>6682.5</v>
      </c>
      <c r="AE158" s="91">
        <v>42577</v>
      </c>
      <c r="AF158" s="89">
        <v>23337.519100144538</v>
      </c>
      <c r="AG158" s="10">
        <v>12695.75894053515</v>
      </c>
      <c r="AH158" s="10">
        <v>12738.476919150598</v>
      </c>
      <c r="AI158" s="15">
        <v>12038.217892127477</v>
      </c>
    </row>
    <row r="159" spans="2:35" s="4" customFormat="1" ht="12" customHeight="1" x14ac:dyDescent="0.2">
      <c r="B159" s="28"/>
      <c r="C159" s="40"/>
      <c r="D159" s="63">
        <f>IF(Market="DAX",$O159,IF(Market="FTSEMIB",$S159,IF(Market="IBEX",$W159,$AA159)))</f>
        <v>42576</v>
      </c>
      <c r="E159" s="8">
        <f>IF(Market="DAX",$P159,IF(Market="FTSEMIB",$T159,IF(Market="IBEX",$X159,$AB159)))</f>
        <v>10136.5</v>
      </c>
      <c r="F159" s="8">
        <f>IF(Market="DAX",$Q159,IF(Market="FTSEMIB",$U159,IF(Market="IBEX",$Y159,$AC159)))</f>
        <v>10117.5</v>
      </c>
      <c r="G159" s="9">
        <f t="shared" si="5"/>
        <v>-1.8744142455482662E-3</v>
      </c>
      <c r="H159" s="10">
        <f>MAX(Nominale*$G159-FeeOSLG-FeeInv+InvestIniz,InvestIniz-MaxLoss)</f>
        <v>1.4210854715202004E-14</v>
      </c>
      <c r="I159" s="10">
        <f>MAX(-Nominale*$G159-FeeOSLG-FeeInv+InvestIniz,InvestIniz-MaxLoss)</f>
        <v>182.99109854350772</v>
      </c>
      <c r="J159" s="10">
        <f>$H159+$I159-InvestIniz*2</f>
        <v>-17.008901456492254</v>
      </c>
      <c r="K159" s="15">
        <f t="shared" si="4"/>
        <v>23286.126385212268</v>
      </c>
      <c r="L159" s="59"/>
      <c r="M159" s="30"/>
      <c r="O159" s="63">
        <v>42576</v>
      </c>
      <c r="P159" s="76">
        <v>10136.5</v>
      </c>
      <c r="Q159" s="38">
        <v>10117.5</v>
      </c>
      <c r="S159" s="63">
        <v>42572</v>
      </c>
      <c r="T159" s="76">
        <v>16758</v>
      </c>
      <c r="U159" s="38">
        <v>16820</v>
      </c>
      <c r="W159" s="63">
        <v>42573</v>
      </c>
      <c r="X159" s="76">
        <v>8571.7000000000007</v>
      </c>
      <c r="Y159" s="38">
        <v>8543</v>
      </c>
      <c r="AA159" s="63">
        <v>42573</v>
      </c>
      <c r="AB159" s="76">
        <v>6656</v>
      </c>
      <c r="AC159" s="38">
        <v>6640</v>
      </c>
      <c r="AE159" s="91">
        <v>42576</v>
      </c>
      <c r="AF159" s="89">
        <v>23286.126385212268</v>
      </c>
      <c r="AG159" s="10">
        <v>12647.238081471098</v>
      </c>
      <c r="AH159" s="10">
        <v>12759.077777519697</v>
      </c>
      <c r="AI159" s="15">
        <v>12059.677119595288</v>
      </c>
    </row>
    <row r="160" spans="2:35" s="4" customFormat="1" ht="12" customHeight="1" x14ac:dyDescent="0.2">
      <c r="B160" s="28"/>
      <c r="C160" s="40"/>
      <c r="D160" s="63">
        <f>IF(Market="DAX",$O160,IF(Market="FTSEMIB",$S160,IF(Market="IBEX",$W160,$AA160)))</f>
        <v>42573</v>
      </c>
      <c r="E160" s="8">
        <f>IF(Market="DAX",$P160,IF(Market="FTSEMIB",$T160,IF(Market="IBEX",$X160,$AB160)))</f>
        <v>10163.5</v>
      </c>
      <c r="F160" s="8">
        <f>IF(Market="DAX",$Q160,IF(Market="FTSEMIB",$U160,IF(Market="IBEX",$Y160,$AC160)))</f>
        <v>10107</v>
      </c>
      <c r="G160" s="9">
        <f t="shared" si="5"/>
        <v>-5.5591085748019874E-3</v>
      </c>
      <c r="H160" s="10">
        <f>MAX(Nominale*$G160-FeeOSLG-FeeInv+InvestIniz,InvestIniz-MaxLoss)</f>
        <v>1.4210854715202004E-14</v>
      </c>
      <c r="I160" s="10">
        <f>MAX(-Nominale*$G160-FeeOSLG-FeeInv+InvestIniz,InvestIniz-MaxLoss)</f>
        <v>367.22581500619373</v>
      </c>
      <c r="J160" s="10">
        <f>$H160+$I160-InvestIniz*2</f>
        <v>167.22581500619373</v>
      </c>
      <c r="K160" s="15">
        <f t="shared" si="4"/>
        <v>23303.135286668759</v>
      </c>
      <c r="L160" s="59"/>
      <c r="M160" s="30"/>
      <c r="O160" s="63">
        <v>42573</v>
      </c>
      <c r="P160" s="76">
        <v>10163.5</v>
      </c>
      <c r="Q160" s="38">
        <v>10107</v>
      </c>
      <c r="S160" s="63">
        <v>42571</v>
      </c>
      <c r="T160" s="76">
        <v>16675</v>
      </c>
      <c r="U160" s="38">
        <v>16770</v>
      </c>
      <c r="W160" s="63">
        <v>42572</v>
      </c>
      <c r="X160" s="76">
        <v>8551.2999999999993</v>
      </c>
      <c r="Y160" s="38">
        <v>8568</v>
      </c>
      <c r="AA160" s="63">
        <v>42572</v>
      </c>
      <c r="AB160" s="76">
        <v>6678.5</v>
      </c>
      <c r="AC160" s="38">
        <v>6651.5</v>
      </c>
      <c r="AE160" s="91">
        <v>42573</v>
      </c>
      <c r="AF160" s="89">
        <v>23303.135286668759</v>
      </c>
      <c r="AG160" s="10">
        <v>12623.544000570912</v>
      </c>
      <c r="AH160" s="10">
        <v>12742.413660581538</v>
      </c>
      <c r="AI160" s="15">
        <v>12050.214425636887</v>
      </c>
    </row>
    <row r="161" spans="2:35" s="4" customFormat="1" ht="12" customHeight="1" x14ac:dyDescent="0.2">
      <c r="B161" s="28"/>
      <c r="C161" s="40"/>
      <c r="D161" s="63">
        <f>IF(Market="DAX",$O161,IF(Market="FTSEMIB",$S161,IF(Market="IBEX",$W161,$AA161)))</f>
        <v>42572</v>
      </c>
      <c r="E161" s="8">
        <f>IF(Market="DAX",$P161,IF(Market="FTSEMIB",$T161,IF(Market="IBEX",$X161,$AB161)))</f>
        <v>10135</v>
      </c>
      <c r="F161" s="8">
        <f>IF(Market="DAX",$Q161,IF(Market="FTSEMIB",$U161,IF(Market="IBEX",$Y161,$AC161)))</f>
        <v>10130</v>
      </c>
      <c r="G161" s="9">
        <f t="shared" si="5"/>
        <v>-4.9333991119881603E-4</v>
      </c>
      <c r="H161" s="10">
        <f>MAX(Nominale*$G161-FeeOSLG-FeeInv+InvestIniz,InvestIniz-MaxLoss)</f>
        <v>64.603390706153618</v>
      </c>
      <c r="I161" s="10">
        <f>MAX(-Nominale*$G161-FeeOSLG-FeeInv+InvestIniz,InvestIniz-MaxLoss)</f>
        <v>113.93738182603522</v>
      </c>
      <c r="J161" s="10">
        <f>$H161+$I161-InvestIniz*2</f>
        <v>-21.459227467811161</v>
      </c>
      <c r="K161" s="15">
        <f t="shared" si="4"/>
        <v>23135.909471662566</v>
      </c>
      <c r="L161" s="59"/>
      <c r="M161" s="30"/>
      <c r="O161" s="63">
        <v>42572</v>
      </c>
      <c r="P161" s="76">
        <v>10135</v>
      </c>
      <c r="Q161" s="38">
        <v>10130</v>
      </c>
      <c r="S161" s="63">
        <v>42570</v>
      </c>
      <c r="T161" s="76">
        <v>16776</v>
      </c>
      <c r="U161" s="38">
        <v>16700</v>
      </c>
      <c r="W161" s="63">
        <v>42571</v>
      </c>
      <c r="X161" s="76">
        <v>8467.5</v>
      </c>
      <c r="Y161" s="38">
        <v>8535</v>
      </c>
      <c r="AA161" s="63">
        <v>42571</v>
      </c>
      <c r="AB161" s="76">
        <v>6642.5</v>
      </c>
      <c r="AC161" s="38">
        <v>6649.5</v>
      </c>
      <c r="AE161" s="91">
        <v>42572</v>
      </c>
      <c r="AF161" s="89">
        <v>23135.909471662566</v>
      </c>
      <c r="AG161" s="10">
        <v>12559.901401269704</v>
      </c>
      <c r="AH161" s="10">
        <v>12753.655700983094</v>
      </c>
      <c r="AI161" s="15">
        <v>11958.802839999677</v>
      </c>
    </row>
    <row r="162" spans="2:35" s="4" customFormat="1" ht="12" customHeight="1" x14ac:dyDescent="0.2">
      <c r="B162" s="28"/>
      <c r="C162" s="40"/>
      <c r="D162" s="63">
        <f>IF(Market="DAX",$O162,IF(Market="FTSEMIB",$S162,IF(Market="IBEX",$W162,$AA162)))</f>
        <v>42571</v>
      </c>
      <c r="E162" s="8">
        <f>IF(Market="DAX",$P162,IF(Market="FTSEMIB",$T162,IF(Market="IBEX",$X162,$AB162)))</f>
        <v>9973</v>
      </c>
      <c r="F162" s="8">
        <f>IF(Market="DAX",$Q162,IF(Market="FTSEMIB",$U162,IF(Market="IBEX",$Y162,$AC162)))</f>
        <v>9992</v>
      </c>
      <c r="G162" s="9">
        <f t="shared" si="5"/>
        <v>1.9051438884989471E-3</v>
      </c>
      <c r="H162" s="10">
        <f>MAX(Nominale*$G162-FeeOSLG-FeeInv+InvestIniz,InvestIniz-MaxLoss)</f>
        <v>184.52758069104175</v>
      </c>
      <c r="I162" s="10">
        <f>MAX(-Nominale*$G162-FeeOSLG-FeeInv+InvestIniz,InvestIniz-MaxLoss)</f>
        <v>1.4210854715202004E-14</v>
      </c>
      <c r="J162" s="10">
        <f>$H162+$I162-InvestIniz*2</f>
        <v>-15.472419308958251</v>
      </c>
      <c r="K162" s="15">
        <f t="shared" si="4"/>
        <v>23157.368699130377</v>
      </c>
      <c r="L162" s="59"/>
      <c r="M162" s="30"/>
      <c r="O162" s="63">
        <v>42571</v>
      </c>
      <c r="P162" s="76">
        <v>9973</v>
      </c>
      <c r="Q162" s="38">
        <v>9992</v>
      </c>
      <c r="S162" s="63">
        <v>42569</v>
      </c>
      <c r="T162" s="76">
        <v>16729</v>
      </c>
      <c r="U162" s="38">
        <v>16775</v>
      </c>
      <c r="W162" s="63">
        <v>42570</v>
      </c>
      <c r="X162" s="76">
        <v>8512</v>
      </c>
      <c r="Y162" s="38">
        <v>8482</v>
      </c>
      <c r="AA162" s="63">
        <v>42570</v>
      </c>
      <c r="AB162" s="76">
        <v>6652.5</v>
      </c>
      <c r="AC162" s="38">
        <v>6651</v>
      </c>
      <c r="AE162" s="91">
        <v>42571</v>
      </c>
      <c r="AF162" s="89">
        <v>23157.368699130377</v>
      </c>
      <c r="AG162" s="10">
        <v>12519.596203367941</v>
      </c>
      <c r="AH162" s="10">
        <v>12644.523003506882</v>
      </c>
      <c r="AI162" s="15">
        <v>11980.262067467487</v>
      </c>
    </row>
    <row r="163" spans="2:35" s="4" customFormat="1" ht="12" customHeight="1" x14ac:dyDescent="0.2">
      <c r="B163" s="28"/>
      <c r="C163" s="40"/>
      <c r="D163" s="63">
        <f>IF(Market="DAX",$O163,IF(Market="FTSEMIB",$S163,IF(Market="IBEX",$W163,$AA163)))</f>
        <v>42570</v>
      </c>
      <c r="E163" s="8">
        <f>IF(Market="DAX",$P163,IF(Market="FTSEMIB",$T163,IF(Market="IBEX",$X163,$AB163)))</f>
        <v>10068.5</v>
      </c>
      <c r="F163" s="8">
        <f>IF(Market="DAX",$Q163,IF(Market="FTSEMIB",$U163,IF(Market="IBEX",$Y163,$AC163)))</f>
        <v>10020</v>
      </c>
      <c r="G163" s="9">
        <f t="shared" si="5"/>
        <v>-4.8170035258479418E-3</v>
      </c>
      <c r="H163" s="10">
        <f>MAX(Nominale*$G163-FeeOSLG-FeeInv+InvestIniz,InvestIniz-MaxLoss)</f>
        <v>1.4210854715202004E-14</v>
      </c>
      <c r="I163" s="10">
        <f>MAX(-Nominale*$G163-FeeOSLG-FeeInv+InvestIniz,InvestIniz-MaxLoss)</f>
        <v>330.12056255849149</v>
      </c>
      <c r="J163" s="10">
        <f>$H163+$I163-InvestIniz*2</f>
        <v>130.12056255849149</v>
      </c>
      <c r="K163" s="15">
        <f t="shared" si="4"/>
        <v>23172.841118439334</v>
      </c>
      <c r="L163" s="59"/>
      <c r="M163" s="30"/>
      <c r="O163" s="63">
        <v>42570</v>
      </c>
      <c r="P163" s="76">
        <v>10068.5</v>
      </c>
      <c r="Q163" s="38">
        <v>10020</v>
      </c>
      <c r="S163" s="63">
        <v>42566</v>
      </c>
      <c r="T163" s="76">
        <v>16805</v>
      </c>
      <c r="U163" s="38">
        <v>16710</v>
      </c>
      <c r="W163" s="63">
        <v>42569</v>
      </c>
      <c r="X163" s="76">
        <v>8514.1</v>
      </c>
      <c r="Y163" s="38">
        <v>8532</v>
      </c>
      <c r="AA163" s="63">
        <v>42569</v>
      </c>
      <c r="AB163" s="76">
        <v>6610</v>
      </c>
      <c r="AC163" s="38">
        <v>6622</v>
      </c>
      <c r="AE163" s="91">
        <v>42570</v>
      </c>
      <c r="AF163" s="89">
        <v>23172.841118439334</v>
      </c>
      <c r="AG163" s="10">
        <v>12514.902311313923</v>
      </c>
      <c r="AH163" s="10">
        <v>12624.33471088692</v>
      </c>
      <c r="AI163" s="15">
        <v>12001.721294935298</v>
      </c>
    </row>
    <row r="164" spans="2:35" s="4" customFormat="1" ht="12" customHeight="1" x14ac:dyDescent="0.2">
      <c r="B164" s="28"/>
      <c r="C164" s="40"/>
      <c r="D164" s="63">
        <f>IF(Market="DAX",$O164,IF(Market="FTSEMIB",$S164,IF(Market="IBEX",$W164,$AA164)))</f>
        <v>42569</v>
      </c>
      <c r="E164" s="8">
        <f>IF(Market="DAX",$P164,IF(Market="FTSEMIB",$T164,IF(Market="IBEX",$X164,$AB164)))</f>
        <v>10049.5</v>
      </c>
      <c r="F164" s="8">
        <f>IF(Market="DAX",$Q164,IF(Market="FTSEMIB",$U164,IF(Market="IBEX",$Y164,$AC164)))</f>
        <v>10085</v>
      </c>
      <c r="G164" s="9">
        <f t="shared" si="5"/>
        <v>3.5325140554256429E-3</v>
      </c>
      <c r="H164" s="10">
        <f>MAX(Nominale*$G164-FeeOSLG-FeeInv+InvestIniz,InvestIniz-MaxLoss)</f>
        <v>265.89608903737656</v>
      </c>
      <c r="I164" s="10">
        <f>MAX(-Nominale*$G164-FeeOSLG-FeeInv+InvestIniz,InvestIniz-MaxLoss)</f>
        <v>1.4210854715202004E-14</v>
      </c>
      <c r="J164" s="10">
        <f>$H164+$I164-InvestIniz*2</f>
        <v>65.896089037376555</v>
      </c>
      <c r="K164" s="15">
        <f t="shared" si="4"/>
        <v>23042.720555880842</v>
      </c>
      <c r="L164" s="59"/>
      <c r="M164" s="30"/>
      <c r="O164" s="63">
        <v>42569</v>
      </c>
      <c r="P164" s="76">
        <v>10049.5</v>
      </c>
      <c r="Q164" s="38">
        <v>10085</v>
      </c>
      <c r="S164" s="63">
        <v>42565</v>
      </c>
      <c r="T164" s="76">
        <v>16531</v>
      </c>
      <c r="U164" s="38">
        <v>16690</v>
      </c>
      <c r="W164" s="63">
        <v>42566</v>
      </c>
      <c r="X164" s="76">
        <v>8562</v>
      </c>
      <c r="Y164" s="38">
        <v>8507</v>
      </c>
      <c r="AA164" s="63">
        <v>42566</v>
      </c>
      <c r="AB164" s="76">
        <v>6609</v>
      </c>
      <c r="AC164" s="38">
        <v>6605.5</v>
      </c>
      <c r="AE164" s="91">
        <v>42569</v>
      </c>
      <c r="AF164" s="89">
        <v>23042.720555880842</v>
      </c>
      <c r="AG164" s="10">
        <v>12452.141151685619</v>
      </c>
      <c r="AH164" s="10">
        <v>12632.587243053582</v>
      </c>
      <c r="AI164" s="15">
        <v>12021.67935042412</v>
      </c>
    </row>
    <row r="165" spans="2:35" s="4" customFormat="1" ht="12" customHeight="1" x14ac:dyDescent="0.2">
      <c r="B165" s="28"/>
      <c r="C165" s="40"/>
      <c r="D165" s="63">
        <f>IF(Market="DAX",$O165,IF(Market="FTSEMIB",$S165,IF(Market="IBEX",$W165,$AA165)))</f>
        <v>42566</v>
      </c>
      <c r="E165" s="8">
        <f>IF(Market="DAX",$P165,IF(Market="FTSEMIB",$T165,IF(Market="IBEX",$X165,$AB165)))</f>
        <v>10071</v>
      </c>
      <c r="F165" s="8">
        <f>IF(Market="DAX",$Q165,IF(Market="FTSEMIB",$U165,IF(Market="IBEX",$Y165,$AC165)))</f>
        <v>10025</v>
      </c>
      <c r="G165" s="9">
        <f t="shared" si="5"/>
        <v>-4.5675702512163636E-3</v>
      </c>
      <c r="H165" s="10">
        <f>MAX(Nominale*$G165-FeeOSLG-FeeInv+InvestIniz,InvestIniz-MaxLoss)</f>
        <v>1.4210854715202004E-14</v>
      </c>
      <c r="I165" s="10">
        <f>MAX(-Nominale*$G165-FeeOSLG-FeeInv+InvestIniz,InvestIniz-MaxLoss)</f>
        <v>317.64889882691256</v>
      </c>
      <c r="J165" s="10">
        <f>$H165+$I165-InvestIniz*2</f>
        <v>117.64889882691256</v>
      </c>
      <c r="K165" s="15">
        <f t="shared" si="4"/>
        <v>22976.824466843464</v>
      </c>
      <c r="L165" s="59"/>
      <c r="M165" s="30"/>
      <c r="O165" s="63">
        <v>42566</v>
      </c>
      <c r="P165" s="76">
        <v>10071</v>
      </c>
      <c r="Q165" s="38">
        <v>10025</v>
      </c>
      <c r="S165" s="63">
        <v>42564</v>
      </c>
      <c r="T165" s="76">
        <v>16714</v>
      </c>
      <c r="U165" s="38">
        <v>16655</v>
      </c>
      <c r="W165" s="63">
        <v>42565</v>
      </c>
      <c r="X165" s="76">
        <v>8502.7999999999993</v>
      </c>
      <c r="Y165" s="38">
        <v>8562</v>
      </c>
      <c r="AA165" s="63">
        <v>42565</v>
      </c>
      <c r="AB165" s="76">
        <v>6640.5</v>
      </c>
      <c r="AC165" s="38">
        <v>6634.5</v>
      </c>
      <c r="AE165" s="91">
        <v>42566</v>
      </c>
      <c r="AF165" s="89">
        <v>22976.824466843464</v>
      </c>
      <c r="AG165" s="10">
        <v>12310.075722785357</v>
      </c>
      <c r="AH165" s="10">
        <v>12554.413016783798</v>
      </c>
      <c r="AI165" s="15">
        <v>12043.13857789193</v>
      </c>
    </row>
    <row r="166" spans="2:35" s="4" customFormat="1" ht="12" customHeight="1" x14ac:dyDescent="0.2">
      <c r="B166" s="28"/>
      <c r="C166" s="40"/>
      <c r="D166" s="63">
        <f>IF(Market="DAX",$O166,IF(Market="FTSEMIB",$S166,IF(Market="IBEX",$W166,$AA166)))</f>
        <v>42565</v>
      </c>
      <c r="E166" s="8">
        <f>IF(Market="DAX",$P166,IF(Market="FTSEMIB",$T166,IF(Market="IBEX",$X166,$AB166)))</f>
        <v>9942</v>
      </c>
      <c r="F166" s="8">
        <f>IF(Market="DAX",$Q166,IF(Market="FTSEMIB",$U166,IF(Market="IBEX",$Y166,$AC166)))</f>
        <v>9940</v>
      </c>
      <c r="G166" s="9">
        <f t="shared" si="5"/>
        <v>-2.011667672500503E-4</v>
      </c>
      <c r="H166" s="10">
        <f>MAX(Nominale*$G166-FeeOSLG-FeeInv+InvestIniz,InvestIniz-MaxLoss)</f>
        <v>79.212047903591909</v>
      </c>
      <c r="I166" s="10">
        <f>MAX(-Nominale*$G166-FeeOSLG-FeeInv+InvestIniz,InvestIniz-MaxLoss)</f>
        <v>99.32872462859693</v>
      </c>
      <c r="J166" s="10">
        <f>$H166+$I166-InvestIniz*2</f>
        <v>-21.459227467811161</v>
      </c>
      <c r="K166" s="15">
        <f t="shared" si="4"/>
        <v>22859.175568016552</v>
      </c>
      <c r="L166" s="59"/>
      <c r="M166" s="30"/>
      <c r="O166" s="63">
        <v>42565</v>
      </c>
      <c r="P166" s="76">
        <v>9942</v>
      </c>
      <c r="Q166" s="38">
        <v>9940</v>
      </c>
      <c r="S166" s="63">
        <v>42563</v>
      </c>
      <c r="T166" s="76">
        <v>16237</v>
      </c>
      <c r="U166" s="38">
        <v>16260</v>
      </c>
      <c r="W166" s="63">
        <v>42564</v>
      </c>
      <c r="X166" s="76">
        <v>8506.6</v>
      </c>
      <c r="Y166" s="38">
        <v>8469</v>
      </c>
      <c r="AA166" s="63">
        <v>42564</v>
      </c>
      <c r="AB166" s="76">
        <v>6624.5</v>
      </c>
      <c r="AC166" s="38">
        <v>6623</v>
      </c>
      <c r="AE166" s="91">
        <v>42565</v>
      </c>
      <c r="AF166" s="89">
        <v>22859.175568016552</v>
      </c>
      <c r="AG166" s="10">
        <v>12289.7766545426</v>
      </c>
      <c r="AH166" s="10">
        <v>12465.465198332273</v>
      </c>
      <c r="AI166" s="15">
        <v>12064.597805359741</v>
      </c>
    </row>
    <row r="167" spans="2:35" s="4" customFormat="1" ht="12" customHeight="1" x14ac:dyDescent="0.2">
      <c r="B167" s="28"/>
      <c r="C167" s="40"/>
      <c r="D167" s="63">
        <f>IF(Market="DAX",$O167,IF(Market="FTSEMIB",$S167,IF(Market="IBEX",$W167,$AA167)))</f>
        <v>42564</v>
      </c>
      <c r="E167" s="8">
        <f>IF(Market="DAX",$P167,IF(Market="FTSEMIB",$T167,IF(Market="IBEX",$X167,$AB167)))</f>
        <v>9964.5</v>
      </c>
      <c r="F167" s="8">
        <f>IF(Market="DAX",$Q167,IF(Market="FTSEMIB",$U167,IF(Market="IBEX",$Y167,$AC167)))</f>
        <v>9929.5</v>
      </c>
      <c r="G167" s="9">
        <f t="shared" si="5"/>
        <v>-3.5124692658939235E-3</v>
      </c>
      <c r="H167" s="10">
        <f>MAX(Nominale*$G167-FeeOSLG-FeeInv+InvestIniz,InvestIniz-MaxLoss)</f>
        <v>1.4210854715202004E-14</v>
      </c>
      <c r="I167" s="10">
        <f>MAX(-Nominale*$G167-FeeOSLG-FeeInv+InvestIniz,InvestIniz-MaxLoss)</f>
        <v>264.89384956079056</v>
      </c>
      <c r="J167" s="10">
        <f>$H167+$I167-InvestIniz*2</f>
        <v>64.893849560790557</v>
      </c>
      <c r="K167" s="15">
        <f t="shared" si="4"/>
        <v>22880.634795484362</v>
      </c>
      <c r="L167" s="59"/>
      <c r="M167" s="30"/>
      <c r="O167" s="63">
        <v>42564</v>
      </c>
      <c r="P167" s="76">
        <v>9964.5</v>
      </c>
      <c r="Q167" s="38">
        <v>9929.5</v>
      </c>
      <c r="S167" s="63">
        <v>42562</v>
      </c>
      <c r="T167" s="76">
        <v>16049</v>
      </c>
      <c r="U167" s="38">
        <v>16180</v>
      </c>
      <c r="W167" s="63">
        <v>42563</v>
      </c>
      <c r="X167" s="76">
        <v>8304</v>
      </c>
      <c r="Y167" s="38">
        <v>8307</v>
      </c>
      <c r="AA167" s="63">
        <v>42563</v>
      </c>
      <c r="AB167" s="76">
        <v>6630.5</v>
      </c>
      <c r="AC167" s="38">
        <v>6618</v>
      </c>
      <c r="AE167" s="91">
        <v>42564</v>
      </c>
      <c r="AF167" s="89">
        <v>22880.634795484362</v>
      </c>
      <c r="AG167" s="10">
        <v>12310.377512911698</v>
      </c>
      <c r="AH167" s="10">
        <v>12427.363680793102</v>
      </c>
      <c r="AI167" s="15">
        <v>12086.057032827552</v>
      </c>
    </row>
    <row r="168" spans="2:35" s="4" customFormat="1" ht="12" customHeight="1" x14ac:dyDescent="0.2">
      <c r="B168" s="28"/>
      <c r="C168" s="40"/>
      <c r="D168" s="63">
        <f>IF(Market="DAX",$O168,IF(Market="FTSEMIB",$S168,IF(Market="IBEX",$W168,$AA168)))</f>
        <v>42563</v>
      </c>
      <c r="E168" s="8">
        <f>IF(Market="DAX",$P168,IF(Market="FTSEMIB",$T168,IF(Market="IBEX",$X168,$AB168)))</f>
        <v>9822.5</v>
      </c>
      <c r="F168" s="8">
        <f>IF(Market="DAX",$Q168,IF(Market="FTSEMIB",$U168,IF(Market="IBEX",$Y168,$AC168)))</f>
        <v>9798.5</v>
      </c>
      <c r="G168" s="9">
        <f t="shared" si="5"/>
        <v>-2.4433698142020872E-3</v>
      </c>
      <c r="H168" s="10">
        <f>MAX(Nominale*$G168-FeeOSLG-FeeInv+InvestIniz,InvestIniz-MaxLoss)</f>
        <v>1.4210854715202004E-14</v>
      </c>
      <c r="I168" s="10">
        <f>MAX(-Nominale*$G168-FeeOSLG-FeeInv+InvestIniz,InvestIniz-MaxLoss)</f>
        <v>211.43887697619874</v>
      </c>
      <c r="J168" s="10">
        <f>$H168+$I168-InvestIniz*2</f>
        <v>11.438876976198742</v>
      </c>
      <c r="K168" s="15">
        <f t="shared" si="4"/>
        <v>22815.740945923571</v>
      </c>
      <c r="L168" s="59"/>
      <c r="M168" s="30"/>
      <c r="O168" s="63">
        <v>42563</v>
      </c>
      <c r="P168" s="76">
        <v>9822.5</v>
      </c>
      <c r="Q168" s="38">
        <v>9798.5</v>
      </c>
      <c r="S168" s="63">
        <v>42559</v>
      </c>
      <c r="T168" s="76">
        <v>15423</v>
      </c>
      <c r="U168" s="38">
        <v>15330</v>
      </c>
      <c r="W168" s="63">
        <v>42562</v>
      </c>
      <c r="X168" s="76">
        <v>8182</v>
      </c>
      <c r="Y168" s="38">
        <v>8257</v>
      </c>
      <c r="AA168" s="63">
        <v>42562</v>
      </c>
      <c r="AB168" s="76">
        <v>6549</v>
      </c>
      <c r="AC168" s="38">
        <v>6553</v>
      </c>
      <c r="AE168" s="91">
        <v>42563</v>
      </c>
      <c r="AF168" s="89">
        <v>22815.740945923571</v>
      </c>
      <c r="AG168" s="10">
        <v>12197.427895364364</v>
      </c>
      <c r="AH168" s="10">
        <v>12447.9645391622</v>
      </c>
      <c r="AI168" s="15">
        <v>12102.525278640485</v>
      </c>
    </row>
    <row r="169" spans="2:35" s="4" customFormat="1" ht="12" customHeight="1" x14ac:dyDescent="0.2">
      <c r="B169" s="28"/>
      <c r="C169" s="40"/>
      <c r="D169" s="63">
        <f>IF(Market="DAX",$O169,IF(Market="FTSEMIB",$S169,IF(Market="IBEX",$W169,$AA169)))</f>
        <v>42562</v>
      </c>
      <c r="E169" s="8">
        <f>IF(Market="DAX",$P169,IF(Market="FTSEMIB",$T169,IF(Market="IBEX",$X169,$AB169)))</f>
        <v>9629.5</v>
      </c>
      <c r="F169" s="8">
        <f>IF(Market="DAX",$Q169,IF(Market="FTSEMIB",$U169,IF(Market="IBEX",$Y169,$AC169)))</f>
        <v>9712</v>
      </c>
      <c r="G169" s="9">
        <f t="shared" si="5"/>
        <v>8.5674230230022332E-3</v>
      </c>
      <c r="H169" s="10">
        <f>MAX(Nominale*$G169-FeeOSLG-FeeInv+InvestIniz,InvestIniz-MaxLoss)</f>
        <v>517.64153741620601</v>
      </c>
      <c r="I169" s="10">
        <f>MAX(-Nominale*$G169-FeeOSLG-FeeInv+InvestIniz,InvestIniz-MaxLoss)</f>
        <v>1.4210854715202004E-14</v>
      </c>
      <c r="J169" s="10">
        <f>$H169+$I169-InvestIniz*2</f>
        <v>317.64153741620601</v>
      </c>
      <c r="K169" s="15">
        <f t="shared" si="4"/>
        <v>22804.302068947374</v>
      </c>
      <c r="L169" s="59"/>
      <c r="M169" s="30"/>
      <c r="O169" s="63">
        <v>42562</v>
      </c>
      <c r="P169" s="76">
        <v>9629.5</v>
      </c>
      <c r="Q169" s="38">
        <v>9712</v>
      </c>
      <c r="S169" s="63">
        <v>42558</v>
      </c>
      <c r="T169" s="76">
        <v>15452</v>
      </c>
      <c r="U169" s="38">
        <v>15565</v>
      </c>
      <c r="W169" s="63">
        <v>42559</v>
      </c>
      <c r="X169" s="76">
        <v>8008.8</v>
      </c>
      <c r="Y169" s="38">
        <v>7980</v>
      </c>
      <c r="AA169" s="63">
        <v>42559</v>
      </c>
      <c r="AB169" s="76">
        <v>6490.5</v>
      </c>
      <c r="AC169" s="38">
        <v>6481</v>
      </c>
      <c r="AE169" s="91">
        <v>42562</v>
      </c>
      <c r="AF169" s="89">
        <v>22804.302068947374</v>
      </c>
      <c r="AG169" s="10">
        <v>12127.129219316468</v>
      </c>
      <c r="AH169" s="10">
        <v>12314.935708996956</v>
      </c>
      <c r="AI169" s="15">
        <v>12123.984506108296</v>
      </c>
    </row>
    <row r="170" spans="2:35" s="4" customFormat="1" ht="12" customHeight="1" x14ac:dyDescent="0.2">
      <c r="B170" s="28"/>
      <c r="C170" s="40"/>
      <c r="D170" s="63">
        <f>IF(Market="DAX",$O170,IF(Market="FTSEMIB",$S170,IF(Market="IBEX",$W170,$AA170)))</f>
        <v>42559</v>
      </c>
      <c r="E170" s="8">
        <f>IF(Market="DAX",$P170,IF(Market="FTSEMIB",$T170,IF(Market="IBEX",$X170,$AB170)))</f>
        <v>9413</v>
      </c>
      <c r="F170" s="8">
        <f>IF(Market="DAX",$Q170,IF(Market="FTSEMIB",$U170,IF(Market="IBEX",$Y170,$AC170)))</f>
        <v>9382.5</v>
      </c>
      <c r="G170" s="9">
        <f t="shared" si="5"/>
        <v>-3.2401997237862532E-3</v>
      </c>
      <c r="H170" s="10">
        <f>MAX(Nominale*$G170-FeeOSLG-FeeInv+InvestIniz,InvestIniz-MaxLoss)</f>
        <v>1.4210854715202004E-14</v>
      </c>
      <c r="I170" s="10">
        <f>MAX(-Nominale*$G170-FeeOSLG-FeeInv+InvestIniz,InvestIniz-MaxLoss)</f>
        <v>251.28037245540705</v>
      </c>
      <c r="J170" s="10">
        <f>$H170+$I170-InvestIniz*2</f>
        <v>51.280372455407075</v>
      </c>
      <c r="K170" s="15">
        <f t="shared" si="4"/>
        <v>22486.660531531168</v>
      </c>
      <c r="L170" s="59"/>
      <c r="M170" s="30"/>
      <c r="O170" s="63">
        <v>42559</v>
      </c>
      <c r="P170" s="76">
        <v>9413</v>
      </c>
      <c r="Q170" s="38">
        <v>9382.5</v>
      </c>
      <c r="S170" s="63">
        <v>42557</v>
      </c>
      <c r="T170" s="76">
        <v>15765</v>
      </c>
      <c r="U170" s="38">
        <v>15670</v>
      </c>
      <c r="W170" s="63">
        <v>42558</v>
      </c>
      <c r="X170" s="76">
        <v>7914.4</v>
      </c>
      <c r="Y170" s="38">
        <v>7990</v>
      </c>
      <c r="AA170" s="63">
        <v>42558</v>
      </c>
      <c r="AB170" s="76">
        <v>6415.5</v>
      </c>
      <c r="AC170" s="38">
        <v>6482.5</v>
      </c>
      <c r="AE170" s="91">
        <v>42559</v>
      </c>
      <c r="AF170" s="89">
        <v>22486.660531531168</v>
      </c>
      <c r="AG170" s="10">
        <v>12031.170264602493</v>
      </c>
      <c r="AH170" s="10">
        <v>12293.315251157232</v>
      </c>
      <c r="AI170" s="15">
        <v>12145.443733576107</v>
      </c>
    </row>
    <row r="171" spans="2:35" s="4" customFormat="1" ht="12" customHeight="1" x14ac:dyDescent="0.2">
      <c r="B171" s="28"/>
      <c r="C171" s="40"/>
      <c r="D171" s="63">
        <f>IF(Market="DAX",$O171,IF(Market="FTSEMIB",$S171,IF(Market="IBEX",$W171,$AA171)))</f>
        <v>42558</v>
      </c>
      <c r="E171" s="8">
        <f>IF(Market="DAX",$P171,IF(Market="FTSEMIB",$T171,IF(Market="IBEX",$X171,$AB171)))</f>
        <v>9358.5</v>
      </c>
      <c r="F171" s="8">
        <f>IF(Market="DAX",$Q171,IF(Market="FTSEMIB",$U171,IF(Market="IBEX",$Y171,$AC171)))</f>
        <v>9425</v>
      </c>
      <c r="G171" s="9">
        <f t="shared" si="5"/>
        <v>7.1058396110487794E-3</v>
      </c>
      <c r="H171" s="10">
        <f>MAX(Nominale*$G171-FeeOSLG-FeeInv+InvestIniz,InvestIniz-MaxLoss)</f>
        <v>444.56236681853335</v>
      </c>
      <c r="I171" s="10">
        <f>MAX(-Nominale*$G171-FeeOSLG-FeeInv+InvestIniz,InvestIniz-MaxLoss)</f>
        <v>1.4210854715202004E-14</v>
      </c>
      <c r="J171" s="10">
        <f>$H171+$I171-InvestIniz*2</f>
        <v>244.56236681853335</v>
      </c>
      <c r="K171" s="15">
        <f t="shared" si="4"/>
        <v>22435.380159075761</v>
      </c>
      <c r="L171" s="59"/>
      <c r="M171" s="30"/>
      <c r="O171" s="63">
        <v>42558</v>
      </c>
      <c r="P171" s="76">
        <v>9358.5</v>
      </c>
      <c r="Q171" s="38">
        <v>9425</v>
      </c>
      <c r="S171" s="63">
        <v>42556</v>
      </c>
      <c r="T171" s="76">
        <v>16012</v>
      </c>
      <c r="U171" s="38">
        <v>15900</v>
      </c>
      <c r="W171" s="63">
        <v>42557</v>
      </c>
      <c r="X171" s="76">
        <v>8062</v>
      </c>
      <c r="Y171" s="38">
        <v>8014</v>
      </c>
      <c r="AA171" s="63">
        <v>42557</v>
      </c>
      <c r="AB171" s="76">
        <v>6500.5</v>
      </c>
      <c r="AC171" s="38">
        <v>6496.5</v>
      </c>
      <c r="AE171" s="91">
        <v>42558</v>
      </c>
      <c r="AF171" s="89">
        <v>22435.380159075761</v>
      </c>
      <c r="AG171" s="10">
        <v>11960.950554237408</v>
      </c>
      <c r="AH171" s="10">
        <v>12152.571507694454</v>
      </c>
      <c r="AI171" s="15">
        <v>11734.000484711618</v>
      </c>
    </row>
    <row r="172" spans="2:35" s="4" customFormat="1" ht="12" customHeight="1" x14ac:dyDescent="0.2">
      <c r="B172" s="28"/>
      <c r="C172" s="40"/>
      <c r="D172" s="63">
        <f>IF(Market="DAX",$O172,IF(Market="FTSEMIB",$S172,IF(Market="IBEX",$W172,$AA172)))</f>
        <v>42557</v>
      </c>
      <c r="E172" s="8">
        <f>IF(Market="DAX",$P172,IF(Market="FTSEMIB",$T172,IF(Market="IBEX",$X172,$AB172)))</f>
        <v>9519</v>
      </c>
      <c r="F172" s="8">
        <f>IF(Market="DAX",$Q172,IF(Market="FTSEMIB",$U172,IF(Market="IBEX",$Y172,$AC172)))</f>
        <v>9438</v>
      </c>
      <c r="G172" s="9">
        <f t="shared" si="5"/>
        <v>-8.5092971950835178E-3</v>
      </c>
      <c r="H172" s="10">
        <f>MAX(Nominale*$G172-FeeOSLG-FeeInv+InvestIniz,InvestIniz-MaxLoss)</f>
        <v>1.4210854715202004E-14</v>
      </c>
      <c r="I172" s="10">
        <f>MAX(-Nominale*$G172-FeeOSLG-FeeInv+InvestIniz,InvestIniz-MaxLoss)</f>
        <v>514.73524602027032</v>
      </c>
      <c r="J172" s="10">
        <f>$H172+$I172-InvestIniz*2</f>
        <v>314.73524602027032</v>
      </c>
      <c r="K172" s="15">
        <f t="shared" si="4"/>
        <v>22190.817792257229</v>
      </c>
      <c r="L172" s="59"/>
      <c r="M172" s="30"/>
      <c r="O172" s="63">
        <v>42557</v>
      </c>
      <c r="P172" s="76">
        <v>9519</v>
      </c>
      <c r="Q172" s="38">
        <v>9438</v>
      </c>
      <c r="S172" s="63">
        <v>42555</v>
      </c>
      <c r="T172" s="76">
        <v>16272</v>
      </c>
      <c r="U172" s="38">
        <v>16335</v>
      </c>
      <c r="W172" s="63">
        <v>42556</v>
      </c>
      <c r="X172" s="76">
        <v>8231.7999999999993</v>
      </c>
      <c r="Y172" s="38">
        <v>8151</v>
      </c>
      <c r="AA172" s="63">
        <v>42556</v>
      </c>
      <c r="AB172" s="76">
        <v>6468.5</v>
      </c>
      <c r="AC172" s="38">
        <v>6509</v>
      </c>
      <c r="AE172" s="91">
        <v>42557</v>
      </c>
      <c r="AF172" s="89">
        <v>22190.817792257229</v>
      </c>
      <c r="AG172" s="10">
        <v>11871.355904730975</v>
      </c>
      <c r="AH172" s="10">
        <v>12083.794784807558</v>
      </c>
      <c r="AI172" s="15">
        <v>11755.459712179429</v>
      </c>
    </row>
    <row r="173" spans="2:35" s="4" customFormat="1" ht="12" customHeight="1" x14ac:dyDescent="0.2">
      <c r="B173" s="28"/>
      <c r="C173" s="40"/>
      <c r="D173" s="63">
        <f>IF(Market="DAX",$O173,IF(Market="FTSEMIB",$S173,IF(Market="IBEX",$W173,$AA173)))</f>
        <v>42556</v>
      </c>
      <c r="E173" s="8">
        <f>IF(Market="DAX",$P173,IF(Market="FTSEMIB",$T173,IF(Market="IBEX",$X173,$AB173)))</f>
        <v>9704.5</v>
      </c>
      <c r="F173" s="8">
        <f>IF(Market="DAX",$Q173,IF(Market="FTSEMIB",$U173,IF(Market="IBEX",$Y173,$AC173)))</f>
        <v>9692.5</v>
      </c>
      <c r="G173" s="9">
        <f t="shared" si="5"/>
        <v>-1.2365397496007008E-3</v>
      </c>
      <c r="H173" s="10">
        <f>MAX(Nominale*$G173-FeeOSLG-FeeInv+InvestIniz,InvestIniz-MaxLoss)</f>
        <v>27.44339878605939</v>
      </c>
      <c r="I173" s="10">
        <f>MAX(-Nominale*$G173-FeeOSLG-FeeInv+InvestIniz,InvestIniz-MaxLoss)</f>
        <v>151.09737374612945</v>
      </c>
      <c r="J173" s="10">
        <f>$H173+$I173-InvestIniz*2</f>
        <v>-21.459227467811161</v>
      </c>
      <c r="K173" s="15">
        <f t="shared" si="4"/>
        <v>21876.082546236958</v>
      </c>
      <c r="L173" s="59"/>
      <c r="M173" s="30"/>
      <c r="O173" s="63">
        <v>42556</v>
      </c>
      <c r="P173" s="76">
        <v>9704.5</v>
      </c>
      <c r="Q173" s="38">
        <v>9692.5</v>
      </c>
      <c r="S173" s="63">
        <v>42552</v>
      </c>
      <c r="T173" s="76">
        <v>16191</v>
      </c>
      <c r="U173" s="38">
        <v>16380</v>
      </c>
      <c r="W173" s="63">
        <v>42555</v>
      </c>
      <c r="X173" s="76">
        <v>8227.1</v>
      </c>
      <c r="Y173" s="38">
        <v>8268</v>
      </c>
      <c r="AA173" s="63">
        <v>42555</v>
      </c>
      <c r="AB173" s="76">
        <v>6525</v>
      </c>
      <c r="AC173" s="38">
        <v>6524.5</v>
      </c>
      <c r="AE173" s="91">
        <v>42556</v>
      </c>
      <c r="AF173" s="89">
        <v>21876.082546236958</v>
      </c>
      <c r="AG173" s="10">
        <v>11844.222705596942</v>
      </c>
      <c r="AH173" s="10">
        <v>11937.783350244204</v>
      </c>
      <c r="AI173" s="15">
        <v>11553.133748886203</v>
      </c>
    </row>
    <row r="174" spans="2:35" s="4" customFormat="1" ht="12" customHeight="1" x14ac:dyDescent="0.2">
      <c r="B174" s="28"/>
      <c r="C174" s="40"/>
      <c r="D174" s="63">
        <f>IF(Market="DAX",$O174,IF(Market="FTSEMIB",$S174,IF(Market="IBEX",$W174,$AA174)))</f>
        <v>42555</v>
      </c>
      <c r="E174" s="8">
        <f>IF(Market="DAX",$P174,IF(Market="FTSEMIB",$T174,IF(Market="IBEX",$X174,$AB174)))</f>
        <v>9757</v>
      </c>
      <c r="F174" s="8">
        <f>IF(Market="DAX",$Q174,IF(Market="FTSEMIB",$U174,IF(Market="IBEX",$Y174,$AC174)))</f>
        <v>9760</v>
      </c>
      <c r="G174" s="9">
        <f t="shared" si="5"/>
        <v>3.0747155888080353E-4</v>
      </c>
      <c r="H174" s="10">
        <f>MAX(Nominale*$G174-FeeOSLG-FeeInv+InvestIniz,InvestIniz-MaxLoss)</f>
        <v>104.6439642101346</v>
      </c>
      <c r="I174" s="10">
        <f>MAX(-Nominale*$G174-FeeOSLG-FeeInv+InvestIniz,InvestIniz-MaxLoss)</f>
        <v>73.896808322054255</v>
      </c>
      <c r="J174" s="10">
        <f>$H174+$I174-InvestIniz*2</f>
        <v>-21.459227467811161</v>
      </c>
      <c r="K174" s="15">
        <f t="shared" si="4"/>
        <v>21897.541773704768</v>
      </c>
      <c r="L174" s="59"/>
      <c r="M174" s="30"/>
      <c r="O174" s="63">
        <v>42555</v>
      </c>
      <c r="P174" s="76">
        <v>9757</v>
      </c>
      <c r="Q174" s="38">
        <v>9760</v>
      </c>
      <c r="S174" s="63">
        <v>42551</v>
      </c>
      <c r="T174" s="76">
        <v>15935</v>
      </c>
      <c r="U174" s="38">
        <v>15885</v>
      </c>
      <c r="W174" s="63">
        <v>42552</v>
      </c>
      <c r="X174" s="76">
        <v>8127.3</v>
      </c>
      <c r="Y174" s="38">
        <v>8219</v>
      </c>
      <c r="AA174" s="63">
        <v>42552</v>
      </c>
      <c r="AB174" s="76">
        <v>6422.5</v>
      </c>
      <c r="AC174" s="38">
        <v>6501.5</v>
      </c>
      <c r="AE174" s="91">
        <v>42555</v>
      </c>
      <c r="AF174" s="89">
        <v>21897.541773704768</v>
      </c>
      <c r="AG174" s="10">
        <v>11661.060099762035</v>
      </c>
      <c r="AH174" s="10">
        <v>11888.656277635899</v>
      </c>
      <c r="AI174" s="15">
        <v>11574.592976354013</v>
      </c>
    </row>
    <row r="175" spans="2:35" s="4" customFormat="1" ht="12" customHeight="1" x14ac:dyDescent="0.2">
      <c r="B175" s="28"/>
      <c r="C175" s="40"/>
      <c r="D175" s="63">
        <f>IF(Market="DAX",$O175,IF(Market="FTSEMIB",$S175,IF(Market="IBEX",$W175,$AA175)))</f>
        <v>42552</v>
      </c>
      <c r="E175" s="8">
        <f>IF(Market="DAX",$P175,IF(Market="FTSEMIB",$T175,IF(Market="IBEX",$X175,$AB175)))</f>
        <v>9668.5</v>
      </c>
      <c r="F175" s="8">
        <f>IF(Market="DAX",$Q175,IF(Market="FTSEMIB",$U175,IF(Market="IBEX",$Y175,$AC175)))</f>
        <v>9718.5</v>
      </c>
      <c r="G175" s="9">
        <f t="shared" si="5"/>
        <v>5.1714330040854321E-3</v>
      </c>
      <c r="H175" s="10">
        <f>MAX(Nominale*$G175-FeeOSLG-FeeInv+InvestIniz,InvestIniz-MaxLoss)</f>
        <v>347.842036470366</v>
      </c>
      <c r="I175" s="10">
        <f>MAX(-Nominale*$G175-FeeOSLG-FeeInv+InvestIniz,InvestIniz-MaxLoss)</f>
        <v>1.4210854715202004E-14</v>
      </c>
      <c r="J175" s="10">
        <f>$H175+$I175-InvestIniz*2</f>
        <v>147.842036470366</v>
      </c>
      <c r="K175" s="15">
        <f t="shared" si="4"/>
        <v>21919.001001172579</v>
      </c>
      <c r="L175" s="59"/>
      <c r="M175" s="30"/>
      <c r="O175" s="63">
        <v>42552</v>
      </c>
      <c r="P175" s="76">
        <v>9668.5</v>
      </c>
      <c r="Q175" s="38">
        <v>9718.5</v>
      </c>
      <c r="S175" s="63">
        <v>42550</v>
      </c>
      <c r="T175" s="76">
        <v>15602</v>
      </c>
      <c r="U175" s="38">
        <v>15845</v>
      </c>
      <c r="W175" s="63">
        <v>42551</v>
      </c>
      <c r="X175" s="76">
        <v>8053</v>
      </c>
      <c r="Y175" s="38">
        <v>8049</v>
      </c>
      <c r="AA175" s="63">
        <v>42551</v>
      </c>
      <c r="AB175" s="76">
        <v>6282.5</v>
      </c>
      <c r="AC175" s="38">
        <v>6296</v>
      </c>
      <c r="AE175" s="91">
        <v>42552</v>
      </c>
      <c r="AF175" s="89">
        <v>21919.001001172579</v>
      </c>
      <c r="AG175" s="10">
        <v>11648.605586994905</v>
      </c>
      <c r="AH175" s="10">
        <v>11713.297508808808</v>
      </c>
      <c r="AI175" s="15">
        <v>11070.297288414116</v>
      </c>
    </row>
    <row r="176" spans="2:35" s="4" customFormat="1" ht="12" customHeight="1" x14ac:dyDescent="0.2">
      <c r="B176" s="28"/>
      <c r="C176" s="40"/>
      <c r="D176" s="63">
        <f>IF(Market="DAX",$O176,IF(Market="FTSEMIB",$S176,IF(Market="IBEX",$W176,$AA176)))</f>
        <v>42551</v>
      </c>
      <c r="E176" s="8">
        <f>IF(Market="DAX",$P176,IF(Market="FTSEMIB",$T176,IF(Market="IBEX",$X176,$AB176)))</f>
        <v>9587.5</v>
      </c>
      <c r="F176" s="8">
        <f>IF(Market="DAX",$Q176,IF(Market="FTSEMIB",$U176,IF(Market="IBEX",$Y176,$AC176)))</f>
        <v>9616.5</v>
      </c>
      <c r="G176" s="9">
        <f t="shared" si="5"/>
        <v>3.0247718383311605E-3</v>
      </c>
      <c r="H176" s="10">
        <f>MAX(Nominale*$G176-FeeOSLG-FeeInv+InvestIniz,InvestIniz-MaxLoss)</f>
        <v>240.50897818265241</v>
      </c>
      <c r="I176" s="10">
        <f>MAX(-Nominale*$G176-FeeOSLG-FeeInv+InvestIniz,InvestIniz-MaxLoss)</f>
        <v>1.4210854715202004E-14</v>
      </c>
      <c r="J176" s="10">
        <f>$H176+$I176-InvestIniz*2</f>
        <v>40.508978182652413</v>
      </c>
      <c r="K176" s="15">
        <f t="shared" si="4"/>
        <v>21771.158964702212</v>
      </c>
      <c r="L176" s="59"/>
      <c r="M176" s="30"/>
      <c r="O176" s="63">
        <v>42551</v>
      </c>
      <c r="P176" s="76">
        <v>9587.5</v>
      </c>
      <c r="Q176" s="38">
        <v>9616.5</v>
      </c>
      <c r="S176" s="63">
        <v>42549</v>
      </c>
      <c r="T176" s="76">
        <v>15080</v>
      </c>
      <c r="U176" s="38">
        <v>15465</v>
      </c>
      <c r="W176" s="63">
        <v>42550</v>
      </c>
      <c r="X176" s="76">
        <v>7781.3</v>
      </c>
      <c r="Y176" s="38">
        <v>7900</v>
      </c>
      <c r="AA176" s="63">
        <v>42550</v>
      </c>
      <c r="AB176" s="76">
        <v>6070</v>
      </c>
      <c r="AC176" s="38">
        <v>6137</v>
      </c>
      <c r="AE176" s="91">
        <v>42551</v>
      </c>
      <c r="AF176" s="89">
        <v>21771.158964702212</v>
      </c>
      <c r="AG176" s="10">
        <v>11387.407490349433</v>
      </c>
      <c r="AH176" s="10">
        <v>11733.898367177906</v>
      </c>
      <c r="AI176" s="15">
        <v>11073.585596935129</v>
      </c>
    </row>
    <row r="177" spans="2:35" s="4" customFormat="1" ht="12" customHeight="1" x14ac:dyDescent="0.2">
      <c r="B177" s="28"/>
      <c r="C177" s="40"/>
      <c r="D177" s="63">
        <f>IF(Market="DAX",$O177,IF(Market="FTSEMIB",$S177,IF(Market="IBEX",$W177,$AA177)))</f>
        <v>42550</v>
      </c>
      <c r="E177" s="8">
        <f>IF(Market="DAX",$P177,IF(Market="FTSEMIB",$T177,IF(Market="IBEX",$X177,$AB177)))</f>
        <v>9415</v>
      </c>
      <c r="F177" s="8">
        <f>IF(Market="DAX",$Q177,IF(Market="FTSEMIB",$U177,IF(Market="IBEX",$Y177,$AC177)))</f>
        <v>9538</v>
      </c>
      <c r="G177" s="9">
        <f t="shared" si="5"/>
        <v>1.3064259160913435E-2</v>
      </c>
      <c r="H177" s="10">
        <f>MAX(Nominale*$G177-FeeOSLG-FeeInv+InvestIniz,InvestIniz-MaxLoss)</f>
        <v>742.48334431176613</v>
      </c>
      <c r="I177" s="10">
        <f>MAX(-Nominale*$G177-FeeOSLG-FeeInv+InvestIniz,InvestIniz-MaxLoss)</f>
        <v>1.4210854715202004E-14</v>
      </c>
      <c r="J177" s="10">
        <f>$H177+$I177-InvestIniz*2</f>
        <v>542.48334431176613</v>
      </c>
      <c r="K177" s="15">
        <f t="shared" si="4"/>
        <v>21730.649986519558</v>
      </c>
      <c r="L177" s="59"/>
      <c r="M177" s="30"/>
      <c r="O177" s="63">
        <v>42550</v>
      </c>
      <c r="P177" s="76">
        <v>9415</v>
      </c>
      <c r="Q177" s="38">
        <v>9538</v>
      </c>
      <c r="S177" s="63">
        <v>42548</v>
      </c>
      <c r="T177" s="76">
        <v>15736</v>
      </c>
      <c r="U177" s="38">
        <v>15600</v>
      </c>
      <c r="W177" s="63">
        <v>42549</v>
      </c>
      <c r="X177" s="76">
        <v>7605.5</v>
      </c>
      <c r="Y177" s="38">
        <v>7770</v>
      </c>
      <c r="AA177" s="63">
        <v>42549</v>
      </c>
      <c r="AB177" s="76">
        <v>5918.5</v>
      </c>
      <c r="AC177" s="38">
        <v>5954.5</v>
      </c>
      <c r="AE177" s="91">
        <v>42550</v>
      </c>
      <c r="AF177" s="89">
        <v>21730.649986519558</v>
      </c>
      <c r="AG177" s="10">
        <v>10927.097839958386</v>
      </c>
      <c r="AH177" s="10">
        <v>11479.108387304843</v>
      </c>
      <c r="AI177" s="15">
        <v>10632.420647242345</v>
      </c>
    </row>
    <row r="178" spans="2:35" s="4" customFormat="1" ht="12" customHeight="1" x14ac:dyDescent="0.2">
      <c r="B178" s="28"/>
      <c r="C178" s="40"/>
      <c r="D178" s="63">
        <f>IF(Market="DAX",$O178,IF(Market="FTSEMIB",$S178,IF(Market="IBEX",$W178,$AA178)))</f>
        <v>42549</v>
      </c>
      <c r="E178" s="8">
        <f>IF(Market="DAX",$P178,IF(Market="FTSEMIB",$T178,IF(Market="IBEX",$X178,$AB178)))</f>
        <v>9255</v>
      </c>
      <c r="F178" s="8">
        <f>IF(Market="DAX",$Q178,IF(Market="FTSEMIB",$U178,IF(Market="IBEX",$Y178,$AC178)))</f>
        <v>9418.5</v>
      </c>
      <c r="G178" s="9">
        <f t="shared" si="5"/>
        <v>1.766612641815235E-2</v>
      </c>
      <c r="H178" s="10">
        <f>MAX(Nominale*$G178-FeeOSLG-FeeInv+InvestIniz,InvestIniz-MaxLoss)</f>
        <v>972.57670717371184</v>
      </c>
      <c r="I178" s="10">
        <f>MAX(-Nominale*$G178-FeeOSLG-FeeInv+InvestIniz,InvestIniz-MaxLoss)</f>
        <v>1.4210854715202004E-14</v>
      </c>
      <c r="J178" s="10">
        <f>$H178+$I178-InvestIniz*2</f>
        <v>772.57670717371184</v>
      </c>
      <c r="K178" s="15">
        <f t="shared" si="4"/>
        <v>21188.166642207791</v>
      </c>
      <c r="L178" s="59"/>
      <c r="M178" s="30"/>
      <c r="O178" s="63">
        <v>42549</v>
      </c>
      <c r="P178" s="76">
        <v>9255</v>
      </c>
      <c r="Q178" s="38">
        <v>9418.5</v>
      </c>
      <c r="S178" s="63">
        <v>42545</v>
      </c>
      <c r="T178" s="76">
        <v>17880</v>
      </c>
      <c r="U178" s="38">
        <v>15800</v>
      </c>
      <c r="W178" s="63">
        <v>42548</v>
      </c>
      <c r="X178" s="76">
        <v>7736.6</v>
      </c>
      <c r="Y178" s="38">
        <v>7990</v>
      </c>
      <c r="AA178" s="63">
        <v>42548</v>
      </c>
      <c r="AB178" s="76">
        <v>6103</v>
      </c>
      <c r="AC178" s="38">
        <v>5904.5</v>
      </c>
      <c r="AE178" s="91">
        <v>42549</v>
      </c>
      <c r="AF178" s="89">
        <v>21188.166642207791</v>
      </c>
      <c r="AG178" s="10">
        <v>10804.546210169879</v>
      </c>
      <c r="AH178" s="10">
        <v>11096.827132181983</v>
      </c>
      <c r="AI178" s="15">
        <v>10439.01914667364</v>
      </c>
    </row>
    <row r="179" spans="2:35" s="4" customFormat="1" ht="12" customHeight="1" x14ac:dyDescent="0.2">
      <c r="B179" s="28"/>
      <c r="C179" s="40"/>
      <c r="D179" s="63">
        <f>IF(Market="DAX",$O179,IF(Market="FTSEMIB",$S179,IF(Market="IBEX",$W179,$AA179)))</f>
        <v>42548</v>
      </c>
      <c r="E179" s="8">
        <f>IF(Market="DAX",$P179,IF(Market="FTSEMIB",$T179,IF(Market="IBEX",$X179,$AB179)))</f>
        <v>9558</v>
      </c>
      <c r="F179" s="8">
        <f>IF(Market="DAX",$Q179,IF(Market="FTSEMIB",$U179,IF(Market="IBEX",$Y179,$AC179)))</f>
        <v>9402.5</v>
      </c>
      <c r="G179" s="9">
        <f t="shared" si="5"/>
        <v>-1.6269093952709771E-2</v>
      </c>
      <c r="H179" s="10">
        <f>MAX(Nominale*$G179-FeeOSLG-FeeInv+InvestIniz,InvestIniz-MaxLoss)</f>
        <v>1.4210854715202004E-14</v>
      </c>
      <c r="I179" s="10">
        <f>MAX(-Nominale*$G179-FeeOSLG-FeeInv+InvestIniz,InvestIniz-MaxLoss)</f>
        <v>902.72508390158282</v>
      </c>
      <c r="J179" s="10">
        <f>$H179+$I179-InvestIniz*2</f>
        <v>702.72508390158282</v>
      </c>
      <c r="K179" s="15">
        <f t="shared" si="4"/>
        <v>20415.589935034077</v>
      </c>
      <c r="L179" s="59"/>
      <c r="M179" s="30"/>
      <c r="O179" s="63">
        <v>42548</v>
      </c>
      <c r="P179" s="76">
        <v>9558</v>
      </c>
      <c r="Q179" s="38">
        <v>9402.5</v>
      </c>
      <c r="S179" s="63">
        <v>42544</v>
      </c>
      <c r="T179" s="76">
        <v>17356</v>
      </c>
      <c r="U179" s="38">
        <v>17380</v>
      </c>
      <c r="W179" s="63">
        <v>42545</v>
      </c>
      <c r="X179" s="76">
        <v>8814.2999999999993</v>
      </c>
      <c r="Y179" s="38">
        <v>7350</v>
      </c>
      <c r="AA179" s="63">
        <v>42545</v>
      </c>
      <c r="AB179" s="76">
        <v>6285.5</v>
      </c>
      <c r="AC179" s="38">
        <v>6192</v>
      </c>
      <c r="AE179" s="91">
        <v>42548</v>
      </c>
      <c r="AF179" s="89">
        <v>20415.589935034077</v>
      </c>
      <c r="AG179" s="10">
        <v>8528.2247154170691</v>
      </c>
      <c r="AH179" s="10">
        <v>10492.059443588698</v>
      </c>
      <c r="AI179" s="15">
        <v>8923.4993748594552</v>
      </c>
    </row>
    <row r="180" spans="2:35" s="4" customFormat="1" ht="12" customHeight="1" x14ac:dyDescent="0.2">
      <c r="B180" s="28"/>
      <c r="C180" s="40"/>
      <c r="D180" s="63">
        <f>IF(Market="DAX",$O180,IF(Market="FTSEMIB",$S180,IF(Market="IBEX",$W180,$AA180)))</f>
        <v>42545</v>
      </c>
      <c r="E180" s="8">
        <f>IF(Market="DAX",$P180,IF(Market="FTSEMIB",$T180,IF(Market="IBEX",$X180,$AB180)))</f>
        <v>10236.5</v>
      </c>
      <c r="F180" s="8">
        <f>IF(Market="DAX",$Q180,IF(Market="FTSEMIB",$U180,IF(Market="IBEX",$Y180,$AC180)))</f>
        <v>9350</v>
      </c>
      <c r="G180" s="9">
        <f t="shared" si="5"/>
        <v>-8.6601865872124262E-2</v>
      </c>
      <c r="H180" s="10">
        <f>MAX(Nominale*$G180-FeeOSLG-FeeInv+InvestIniz,InvestIniz-MaxLoss)</f>
        <v>1.4210854715202004E-14</v>
      </c>
      <c r="I180" s="10">
        <f>MAX(-Nominale*$G180-FeeOSLG-FeeInv+InvestIniz,InvestIniz-MaxLoss)</f>
        <v>4419.3636798723064</v>
      </c>
      <c r="J180" s="10">
        <f>$H180+$I180-InvestIniz*2</f>
        <v>4219.3636798723064</v>
      </c>
      <c r="K180" s="15">
        <f t="shared" si="4"/>
        <v>19712.864851132494</v>
      </c>
      <c r="L180" s="59"/>
      <c r="M180" s="30"/>
      <c r="O180" s="63">
        <v>42545</v>
      </c>
      <c r="P180" s="76">
        <v>10236.5</v>
      </c>
      <c r="Q180" s="38">
        <v>9350</v>
      </c>
      <c r="S180" s="63">
        <v>42543</v>
      </c>
      <c r="T180" s="76">
        <v>17425</v>
      </c>
      <c r="U180" s="38">
        <v>17490</v>
      </c>
      <c r="W180" s="63">
        <v>42544</v>
      </c>
      <c r="X180" s="76">
        <v>8692.1</v>
      </c>
      <c r="Y180" s="38">
        <v>8682</v>
      </c>
      <c r="AA180" s="63">
        <v>42544</v>
      </c>
      <c r="AB180" s="76">
        <v>6251.5</v>
      </c>
      <c r="AC180" s="38">
        <v>6264.5</v>
      </c>
      <c r="AE180" s="91">
        <v>42545</v>
      </c>
      <c r="AF180" s="89">
        <v>19712.864851132494</v>
      </c>
      <c r="AG180" s="10">
        <v>8548.8255737861673</v>
      </c>
      <c r="AH180" s="10">
        <v>7219.8044798322326</v>
      </c>
      <c r="AI180" s="15">
        <v>8290.4536326153157</v>
      </c>
    </row>
    <row r="181" spans="2:35" s="4" customFormat="1" ht="12" customHeight="1" x14ac:dyDescent="0.2">
      <c r="B181" s="28"/>
      <c r="C181" s="40"/>
      <c r="D181" s="63">
        <f>IF(Market="DAX",$O181,IF(Market="FTSEMIB",$S181,IF(Market="IBEX",$W181,$AA181)))</f>
        <v>42544</v>
      </c>
      <c r="E181" s="8">
        <f>IF(Market="DAX",$P181,IF(Market="FTSEMIB",$T181,IF(Market="IBEX",$X181,$AB181)))</f>
        <v>10129.5</v>
      </c>
      <c r="F181" s="8">
        <f>IF(Market="DAX",$Q181,IF(Market="FTSEMIB",$U181,IF(Market="IBEX",$Y181,$AC181)))</f>
        <v>10130</v>
      </c>
      <c r="G181" s="9">
        <f t="shared" si="5"/>
        <v>4.9360777925860111E-5</v>
      </c>
      <c r="H181" s="10">
        <f>MAX(Nominale*$G181-FeeOSLG-FeeInv+InvestIniz,InvestIniz-MaxLoss)</f>
        <v>91.738425162387429</v>
      </c>
      <c r="I181" s="10">
        <f>MAX(-Nominale*$G181-FeeOSLG-FeeInv+InvestIniz,InvestIniz-MaxLoss)</f>
        <v>86.802347369801424</v>
      </c>
      <c r="J181" s="10">
        <f>$H181+$I181-InvestIniz*2</f>
        <v>-21.459227467811161</v>
      </c>
      <c r="K181" s="15">
        <f t="shared" si="4"/>
        <v>15493.501171260188</v>
      </c>
      <c r="L181" s="59"/>
      <c r="M181" s="30"/>
      <c r="O181" s="63">
        <v>42544</v>
      </c>
      <c r="P181" s="76">
        <v>10129.5</v>
      </c>
      <c r="Q181" s="38">
        <v>10130</v>
      </c>
      <c r="S181" s="63">
        <v>42542</v>
      </c>
      <c r="T181" s="76">
        <v>17323</v>
      </c>
      <c r="U181" s="38">
        <v>17310</v>
      </c>
      <c r="W181" s="63">
        <v>42543</v>
      </c>
      <c r="X181" s="76">
        <v>8618.7000000000007</v>
      </c>
      <c r="Y181" s="38">
        <v>8642</v>
      </c>
      <c r="AA181" s="63">
        <v>42543</v>
      </c>
      <c r="AB181" s="76">
        <v>6193</v>
      </c>
      <c r="AC181" s="38">
        <v>6182</v>
      </c>
      <c r="AE181" s="91">
        <v>42544</v>
      </c>
      <c r="AF181" s="89">
        <v>15493.501171260188</v>
      </c>
      <c r="AG181" s="10">
        <v>8524.5205510338437</v>
      </c>
      <c r="AH181" s="10">
        <v>7240.4053382013317</v>
      </c>
      <c r="AI181" s="15">
        <v>8297.2082003602591</v>
      </c>
    </row>
    <row r="182" spans="2:35" s="4" customFormat="1" ht="12" customHeight="1" x14ac:dyDescent="0.2">
      <c r="B182" s="28"/>
      <c r="C182" s="40"/>
      <c r="D182" s="63">
        <f>IF(Market="DAX",$O182,IF(Market="FTSEMIB",$S182,IF(Market="IBEX",$W182,$AA182)))</f>
        <v>42543</v>
      </c>
      <c r="E182" s="8">
        <f>IF(Market="DAX",$P182,IF(Market="FTSEMIB",$T182,IF(Market="IBEX",$X182,$AB182)))</f>
        <v>10029.5</v>
      </c>
      <c r="F182" s="8">
        <f>IF(Market="DAX",$Q182,IF(Market="FTSEMIB",$U182,IF(Market="IBEX",$Y182,$AC182)))</f>
        <v>10097.5</v>
      </c>
      <c r="G182" s="9">
        <f t="shared" si="5"/>
        <v>6.7799990029413235E-3</v>
      </c>
      <c r="H182" s="10">
        <f>MAX(Nominale*$G182-FeeOSLG-FeeInv+InvestIniz,InvestIniz-MaxLoss)</f>
        <v>428.27033641316052</v>
      </c>
      <c r="I182" s="10">
        <f>MAX(-Nominale*$G182-FeeOSLG-FeeInv+InvestIniz,InvestIniz-MaxLoss)</f>
        <v>1.4210854715202004E-14</v>
      </c>
      <c r="J182" s="10">
        <f>$H182+$I182-InvestIniz*2</f>
        <v>228.27033641316052</v>
      </c>
      <c r="K182" s="15">
        <f t="shared" si="4"/>
        <v>15514.960398727999</v>
      </c>
      <c r="L182" s="59"/>
      <c r="M182" s="30"/>
      <c r="O182" s="63">
        <v>42543</v>
      </c>
      <c r="P182" s="76">
        <v>10029.5</v>
      </c>
      <c r="Q182" s="38">
        <v>10097.5</v>
      </c>
      <c r="S182" s="63">
        <v>42541</v>
      </c>
      <c r="T182" s="76">
        <v>16462</v>
      </c>
      <c r="U182" s="38">
        <v>17200</v>
      </c>
      <c r="W182" s="63">
        <v>42542</v>
      </c>
      <c r="X182" s="76">
        <v>8569.9</v>
      </c>
      <c r="Y182" s="38">
        <v>8562</v>
      </c>
      <c r="AA182" s="63">
        <v>42542</v>
      </c>
      <c r="AB182" s="76">
        <v>6150.5</v>
      </c>
      <c r="AC182" s="38">
        <v>6105</v>
      </c>
      <c r="AE182" s="91">
        <v>42543</v>
      </c>
      <c r="AF182" s="89">
        <v>15514.960398727999</v>
      </c>
      <c r="AG182" s="10">
        <v>8545.1214094029419</v>
      </c>
      <c r="AH182" s="10">
        <v>7236.6372883809281</v>
      </c>
      <c r="AI182" s="15">
        <v>8318.6674278280698</v>
      </c>
    </row>
    <row r="183" spans="2:35" s="4" customFormat="1" ht="12" customHeight="1" x14ac:dyDescent="0.2">
      <c r="B183" s="28"/>
      <c r="C183" s="40"/>
      <c r="D183" s="63">
        <f>IF(Market="DAX",$O183,IF(Market="FTSEMIB",$S183,IF(Market="IBEX",$W183,$AA183)))</f>
        <v>42542</v>
      </c>
      <c r="E183" s="8">
        <f>IF(Market="DAX",$P183,IF(Market="FTSEMIB",$T183,IF(Market="IBEX",$X183,$AB183)))</f>
        <v>9951.5</v>
      </c>
      <c r="F183" s="8">
        <f>IF(Market="DAX",$Q183,IF(Market="FTSEMIB",$U183,IF(Market="IBEX",$Y183,$AC183)))</f>
        <v>9968</v>
      </c>
      <c r="G183" s="9">
        <f t="shared" si="5"/>
        <v>1.6580415012812139E-3</v>
      </c>
      <c r="H183" s="10">
        <f>MAX(Nominale*$G183-FeeOSLG-FeeInv+InvestIniz,InvestIniz-MaxLoss)</f>
        <v>172.1724613301551</v>
      </c>
      <c r="I183" s="10">
        <f>MAX(-Nominale*$G183-FeeOSLG-FeeInv+InvestIniz,InvestIniz-MaxLoss)</f>
        <v>6.3683112020337376</v>
      </c>
      <c r="J183" s="10">
        <f>$H183+$I183-InvestIniz*2</f>
        <v>-21.459227467811161</v>
      </c>
      <c r="K183" s="15">
        <f t="shared" si="4"/>
        <v>15286.690062314838</v>
      </c>
      <c r="L183" s="59"/>
      <c r="M183" s="30"/>
      <c r="O183" s="63">
        <v>42542</v>
      </c>
      <c r="P183" s="76">
        <v>9951.5</v>
      </c>
      <c r="Q183" s="38">
        <v>9968</v>
      </c>
      <c r="S183" s="63">
        <v>42538</v>
      </c>
      <c r="T183" s="76">
        <v>16357</v>
      </c>
      <c r="U183" s="38">
        <v>16435</v>
      </c>
      <c r="W183" s="63">
        <v>42541</v>
      </c>
      <c r="X183" s="76">
        <v>8347.2999999999993</v>
      </c>
      <c r="Y183" s="38">
        <v>8507</v>
      </c>
      <c r="AA183" s="63">
        <v>42541</v>
      </c>
      <c r="AB183" s="76">
        <v>6044.5</v>
      </c>
      <c r="AC183" s="38">
        <v>6061</v>
      </c>
      <c r="AE183" s="91">
        <v>42542</v>
      </c>
      <c r="AF183" s="89">
        <v>15286.690062314838</v>
      </c>
      <c r="AG183" s="10">
        <v>7698.8114631774561</v>
      </c>
      <c r="AH183" s="10">
        <v>7257.2381467500272</v>
      </c>
      <c r="AI183" s="15">
        <v>8059.5084146210756</v>
      </c>
    </row>
    <row r="184" spans="2:35" s="4" customFormat="1" ht="12" customHeight="1" x14ac:dyDescent="0.2">
      <c r="B184" s="28"/>
      <c r="C184" s="40"/>
      <c r="D184" s="63">
        <f>IF(Market="DAX",$O184,IF(Market="FTSEMIB",$S184,IF(Market="IBEX",$W184,$AA184)))</f>
        <v>42541</v>
      </c>
      <c r="E184" s="8">
        <f>IF(Market="DAX",$P184,IF(Market="FTSEMIB",$T184,IF(Market="IBEX",$X184,$AB184)))</f>
        <v>9631.9</v>
      </c>
      <c r="F184" s="8">
        <f>IF(Market="DAX",$Q184,IF(Market="FTSEMIB",$U184,IF(Market="IBEX",$Y184,$AC184)))</f>
        <v>9865</v>
      </c>
      <c r="G184" s="9">
        <f t="shared" si="5"/>
        <v>2.4200832649840673E-2</v>
      </c>
      <c r="H184" s="10">
        <f>MAX(Nominale*$G184-FeeOSLG-FeeInv+InvestIniz,InvestIniz-MaxLoss)</f>
        <v>1299.3120187581278</v>
      </c>
      <c r="I184" s="10">
        <f>MAX(-Nominale*$G184-FeeOSLG-FeeInv+InvestIniz,InvestIniz-MaxLoss)</f>
        <v>1.4210854715202004E-14</v>
      </c>
      <c r="J184" s="10">
        <f>$H184+$I184-InvestIniz*2</f>
        <v>1099.3120187581278</v>
      </c>
      <c r="K184" s="15">
        <f t="shared" si="4"/>
        <v>15308.149289782648</v>
      </c>
      <c r="L184" s="59"/>
      <c r="M184" s="30"/>
      <c r="O184" s="63">
        <v>42541</v>
      </c>
      <c r="P184" s="76">
        <v>9631.9</v>
      </c>
      <c r="Q184" s="38">
        <v>9865</v>
      </c>
      <c r="S184" s="63">
        <v>42537</v>
      </c>
      <c r="T184" s="76">
        <v>16538</v>
      </c>
      <c r="U184" s="38">
        <v>16210</v>
      </c>
      <c r="W184" s="63">
        <v>42538</v>
      </c>
      <c r="X184" s="76">
        <v>8214.7000000000007</v>
      </c>
      <c r="Y184" s="38">
        <v>8280</v>
      </c>
      <c r="AA184" s="63">
        <v>42538</v>
      </c>
      <c r="AB184" s="76">
        <v>5963.5</v>
      </c>
      <c r="AC184" s="38">
        <v>5987</v>
      </c>
      <c r="AE184" s="91">
        <v>42541</v>
      </c>
      <c r="AF184" s="89">
        <v>15308.149289782648</v>
      </c>
      <c r="AG184" s="10">
        <v>7653.7398803793676</v>
      </c>
      <c r="AH184" s="10">
        <v>6924.8998783916568</v>
      </c>
      <c r="AI184" s="15">
        <v>8033.7503122494309</v>
      </c>
    </row>
    <row r="185" spans="2:35" s="4" customFormat="1" ht="12" customHeight="1" x14ac:dyDescent="0.2">
      <c r="B185" s="28"/>
      <c r="C185" s="40"/>
      <c r="D185" s="63">
        <f>IF(Market="DAX",$O185,IF(Market="FTSEMIB",$S185,IF(Market="IBEX",$W185,$AA185)))</f>
        <v>42538</v>
      </c>
      <c r="E185" s="8">
        <f>IF(Market="DAX",$P185,IF(Market="FTSEMIB",$T185,IF(Market="IBEX",$X185,$AB185)))</f>
        <v>9569</v>
      </c>
      <c r="F185" s="8">
        <f>IF(Market="DAX",$Q185,IF(Market="FTSEMIB",$U185,IF(Market="IBEX",$Y185,$AC185)))</f>
        <v>9674</v>
      </c>
      <c r="G185" s="9">
        <f t="shared" si="5"/>
        <v>1.0972933430870519E-2</v>
      </c>
      <c r="H185" s="10">
        <f>MAX(Nominale*$G185-FeeOSLG-FeeInv+InvestIniz,InvestIniz-MaxLoss)</f>
        <v>637.91705780962025</v>
      </c>
      <c r="I185" s="10">
        <f>MAX(-Nominale*$G185-FeeOSLG-FeeInv+InvestIniz,InvestIniz-MaxLoss)</f>
        <v>1.4210854715202004E-14</v>
      </c>
      <c r="J185" s="10">
        <f>$H185+$I185-InvestIniz*2</f>
        <v>437.91705780962025</v>
      </c>
      <c r="K185" s="15">
        <f t="shared" si="4"/>
        <v>14208.83727102452</v>
      </c>
      <c r="L185" s="59"/>
      <c r="M185" s="30"/>
      <c r="O185" s="63">
        <v>42538</v>
      </c>
      <c r="P185" s="76">
        <v>9569</v>
      </c>
      <c r="Q185" s="38">
        <v>9674</v>
      </c>
      <c r="S185" s="63">
        <v>42536</v>
      </c>
      <c r="T185" s="76">
        <v>16270</v>
      </c>
      <c r="U185" s="38">
        <v>16450</v>
      </c>
      <c r="W185" s="63">
        <v>42537</v>
      </c>
      <c r="X185" s="76">
        <v>8256.1</v>
      </c>
      <c r="Y185" s="38">
        <v>8113</v>
      </c>
      <c r="AA185" s="63">
        <v>42537</v>
      </c>
      <c r="AB185" s="76">
        <v>5980</v>
      </c>
      <c r="AC185" s="38">
        <v>5958</v>
      </c>
      <c r="AE185" s="91">
        <v>42538</v>
      </c>
      <c r="AF185" s="89">
        <v>14208.83727102452</v>
      </c>
      <c r="AG185" s="10">
        <v>7307.3780771295233</v>
      </c>
      <c r="AH185" s="10">
        <v>6816.217021515853</v>
      </c>
      <c r="AI185" s="15">
        <v>7947.4479816553412</v>
      </c>
    </row>
    <row r="186" spans="2:35" s="4" customFormat="1" ht="12" customHeight="1" x14ac:dyDescent="0.2">
      <c r="B186" s="28"/>
      <c r="C186" s="40"/>
      <c r="D186" s="63">
        <f>IF(Market="DAX",$O186,IF(Market="FTSEMIB",$S186,IF(Market="IBEX",$W186,$AA186)))</f>
        <v>42537</v>
      </c>
      <c r="E186" s="8">
        <f>IF(Market="DAX",$P186,IF(Market="FTSEMIB",$T186,IF(Market="IBEX",$X186,$AB186)))</f>
        <v>9625.5</v>
      </c>
      <c r="F186" s="8">
        <f>IF(Market="DAX",$Q186,IF(Market="FTSEMIB",$U186,IF(Market="IBEX",$Y186,$AC186)))</f>
        <v>9491</v>
      </c>
      <c r="G186" s="9">
        <f t="shared" si="5"/>
        <v>-1.39733000883071E-2</v>
      </c>
      <c r="H186" s="10">
        <f>MAX(Nominale*$G186-FeeOSLG-FeeInv+InvestIniz,InvestIniz-MaxLoss)</f>
        <v>1.4210854715202004E-14</v>
      </c>
      <c r="I186" s="10">
        <f>MAX(-Nominale*$G186-FeeOSLG-FeeInv+InvestIniz,InvestIniz-MaxLoss)</f>
        <v>787.93539068144935</v>
      </c>
      <c r="J186" s="10">
        <f>$H186+$I186-InvestIniz*2</f>
        <v>587.93539068144935</v>
      </c>
      <c r="K186" s="15">
        <f t="shared" si="4"/>
        <v>13770.9202132149</v>
      </c>
      <c r="L186" s="59"/>
      <c r="M186" s="30"/>
      <c r="O186" s="63">
        <v>42537</v>
      </c>
      <c r="P186" s="76">
        <v>9625.5</v>
      </c>
      <c r="Q186" s="38">
        <v>9491</v>
      </c>
      <c r="S186" s="63">
        <v>42535</v>
      </c>
      <c r="T186" s="76">
        <v>16656</v>
      </c>
      <c r="U186" s="38">
        <v>16470</v>
      </c>
      <c r="W186" s="63">
        <v>42536</v>
      </c>
      <c r="X186" s="76">
        <v>8120.6</v>
      </c>
      <c r="Y186" s="38">
        <v>8204</v>
      </c>
      <c r="AA186" s="63">
        <v>42536</v>
      </c>
      <c r="AB186" s="76">
        <v>5922</v>
      </c>
      <c r="AC186" s="38">
        <v>5926.5</v>
      </c>
      <c r="AE186" s="91">
        <v>42537</v>
      </c>
      <c r="AF186" s="89">
        <v>13770.9202132149</v>
      </c>
      <c r="AG186" s="10">
        <v>7136.4123723251359</v>
      </c>
      <c r="AH186" s="10">
        <v>6519.8646727543983</v>
      </c>
      <c r="AI186" s="15">
        <v>7874.2311070949327</v>
      </c>
    </row>
    <row r="187" spans="2:35" s="4" customFormat="1" ht="12" customHeight="1" x14ac:dyDescent="0.2">
      <c r="B187" s="28"/>
      <c r="C187" s="40"/>
      <c r="D187" s="63">
        <f>IF(Market="DAX",$O187,IF(Market="FTSEMIB",$S187,IF(Market="IBEX",$W187,$AA187)))</f>
        <v>42536</v>
      </c>
      <c r="E187" s="8">
        <f>IF(Market="DAX",$P187,IF(Market="FTSEMIB",$T187,IF(Market="IBEX",$X187,$AB187)))</f>
        <v>9512.5</v>
      </c>
      <c r="F187" s="8">
        <f>IF(Market="DAX",$Q187,IF(Market="FTSEMIB",$U187,IF(Market="IBEX",$Y187,$AC187)))</f>
        <v>9565.5</v>
      </c>
      <c r="G187" s="9">
        <f t="shared" si="5"/>
        <v>5.5716162943495401E-3</v>
      </c>
      <c r="H187" s="10">
        <f>MAX(Nominale*$G187-FeeOSLG-FeeInv+InvestIniz,InvestIniz-MaxLoss)</f>
        <v>367.8512009835714</v>
      </c>
      <c r="I187" s="10">
        <f>MAX(-Nominale*$G187-FeeOSLG-FeeInv+InvestIniz,InvestIniz-MaxLoss)</f>
        <v>1.4210854715202004E-14</v>
      </c>
      <c r="J187" s="10">
        <f>$H187+$I187-InvestIniz*2</f>
        <v>167.8512009835714</v>
      </c>
      <c r="K187" s="15">
        <f t="shared" si="4"/>
        <v>13182.984822533452</v>
      </c>
      <c r="L187" s="59"/>
      <c r="M187" s="30"/>
      <c r="O187" s="63">
        <v>42536</v>
      </c>
      <c r="P187" s="76">
        <v>9512.5</v>
      </c>
      <c r="Q187" s="38">
        <v>9565.5</v>
      </c>
      <c r="S187" s="63">
        <v>42534</v>
      </c>
      <c r="T187" s="76">
        <v>17120</v>
      </c>
      <c r="U187" s="38">
        <v>16895</v>
      </c>
      <c r="W187" s="63">
        <v>42535</v>
      </c>
      <c r="X187" s="76">
        <v>8322.4</v>
      </c>
      <c r="Y187" s="38">
        <v>8228</v>
      </c>
      <c r="AA187" s="63">
        <v>42535</v>
      </c>
      <c r="AB187" s="76">
        <v>6059.5</v>
      </c>
      <c r="AC187" s="38">
        <v>6028</v>
      </c>
      <c r="AE187" s="91">
        <v>42536</v>
      </c>
      <c r="AF187" s="89">
        <v>13182.984822533452</v>
      </c>
      <c r="AG187" s="10">
        <v>6963.3698620284176</v>
      </c>
      <c r="AH187" s="10">
        <v>6364.7615603287222</v>
      </c>
      <c r="AI187" s="15">
        <v>7895.6903345627434</v>
      </c>
    </row>
    <row r="188" spans="2:35" s="4" customFormat="1" ht="12" customHeight="1" x14ac:dyDescent="0.2">
      <c r="B188" s="28"/>
      <c r="C188" s="40"/>
      <c r="D188" s="63">
        <f>IF(Market="DAX",$O188,IF(Market="FTSEMIB",$S188,IF(Market="IBEX",$W188,$AA188)))</f>
        <v>42535</v>
      </c>
      <c r="E188" s="8">
        <f>IF(Market="DAX",$P188,IF(Market="FTSEMIB",$T188,IF(Market="IBEX",$X188,$AB188)))</f>
        <v>9684</v>
      </c>
      <c r="F188" s="8">
        <f>IF(Market="DAX",$Q188,IF(Market="FTSEMIB",$U188,IF(Market="IBEX",$Y188,$AC188)))</f>
        <v>9615</v>
      </c>
      <c r="G188" s="9">
        <f t="shared" si="5"/>
        <v>-7.1251548946716231E-3</v>
      </c>
      <c r="H188" s="10">
        <f>MAX(Nominale*$G188-FeeOSLG-FeeInv+InvestIniz,InvestIniz-MaxLoss)</f>
        <v>1.4210854715202004E-14</v>
      </c>
      <c r="I188" s="10">
        <f>MAX(-Nominale*$G188-FeeOSLG-FeeInv+InvestIniz,InvestIniz-MaxLoss)</f>
        <v>445.52813099967551</v>
      </c>
      <c r="J188" s="10">
        <f>$H188+$I188-InvestIniz*2</f>
        <v>245.52813099967551</v>
      </c>
      <c r="K188" s="15">
        <f t="shared" si="4"/>
        <v>13015.13362154988</v>
      </c>
      <c r="L188" s="59"/>
      <c r="M188" s="30"/>
      <c r="O188" s="63">
        <v>42535</v>
      </c>
      <c r="P188" s="76">
        <v>9684</v>
      </c>
      <c r="Q188" s="38">
        <v>9615</v>
      </c>
      <c r="S188" s="63">
        <v>42531</v>
      </c>
      <c r="T188" s="76">
        <v>17792</v>
      </c>
      <c r="U188" s="38">
        <v>17695</v>
      </c>
      <c r="W188" s="63">
        <v>42534</v>
      </c>
      <c r="X188" s="76">
        <v>8489.6</v>
      </c>
      <c r="Y188" s="38">
        <v>8381</v>
      </c>
      <c r="AA188" s="63">
        <v>42534</v>
      </c>
      <c r="AB188" s="76">
        <v>6120</v>
      </c>
      <c r="AC188" s="38">
        <v>6080</v>
      </c>
      <c r="AE188" s="91">
        <v>42535</v>
      </c>
      <c r="AF188" s="89">
        <v>13015.13362154988</v>
      </c>
      <c r="AG188" s="10">
        <v>6750.819823923247</v>
      </c>
      <c r="AH188" s="10">
        <v>6188.2043522932399</v>
      </c>
      <c r="AI188" s="15">
        <v>7746.497512452107</v>
      </c>
    </row>
    <row r="189" spans="2:35" s="4" customFormat="1" ht="12" customHeight="1" x14ac:dyDescent="0.2">
      <c r="B189" s="28"/>
      <c r="C189" s="40"/>
      <c r="D189" s="63">
        <f>IF(Market="DAX",$O189,IF(Market="FTSEMIB",$S189,IF(Market="IBEX",$W189,$AA189)))</f>
        <v>42534</v>
      </c>
      <c r="E189" s="8">
        <f>IF(Market="DAX",$P189,IF(Market="FTSEMIB",$T189,IF(Market="IBEX",$X189,$AB189)))</f>
        <v>9836</v>
      </c>
      <c r="F189" s="8">
        <f>IF(Market="DAX",$Q189,IF(Market="FTSEMIB",$U189,IF(Market="IBEX",$Y189,$AC189)))</f>
        <v>9709.5</v>
      </c>
      <c r="G189" s="9">
        <f t="shared" si="5"/>
        <v>-1.2860919072793818E-2</v>
      </c>
      <c r="H189" s="10">
        <f>MAX(Nominale*$G189-FeeOSLG-FeeInv+InvestIniz,InvestIniz-MaxLoss)</f>
        <v>1.4210854715202004E-14</v>
      </c>
      <c r="I189" s="10">
        <f>MAX(-Nominale*$G189-FeeOSLG-FeeInv+InvestIniz,InvestIniz-MaxLoss)</f>
        <v>732.31633990578518</v>
      </c>
      <c r="J189" s="10">
        <f>$H189+$I189-InvestIniz*2</f>
        <v>532.31633990578518</v>
      </c>
      <c r="K189" s="15">
        <f t="shared" si="4"/>
        <v>12769.605490550204</v>
      </c>
      <c r="L189" s="59"/>
      <c r="M189" s="30"/>
      <c r="O189" s="63">
        <v>42534</v>
      </c>
      <c r="P189" s="76">
        <v>9836</v>
      </c>
      <c r="Q189" s="38">
        <v>9709.5</v>
      </c>
      <c r="S189" s="63">
        <v>42530</v>
      </c>
      <c r="T189" s="76">
        <v>17894</v>
      </c>
      <c r="U189" s="38">
        <v>17880</v>
      </c>
      <c r="W189" s="63">
        <v>42531</v>
      </c>
      <c r="X189" s="76">
        <v>8766.6</v>
      </c>
      <c r="Y189" s="38">
        <v>8718</v>
      </c>
      <c r="AA189" s="63">
        <v>42531</v>
      </c>
      <c r="AB189" s="76">
        <v>6229</v>
      </c>
      <c r="AC189" s="38">
        <v>6230.5</v>
      </c>
      <c r="AE189" s="91">
        <v>42534</v>
      </c>
      <c r="AF189" s="89">
        <v>12769.605490550204</v>
      </c>
      <c r="AG189" s="10">
        <v>6692.0824833236238</v>
      </c>
      <c r="AH189" s="10">
        <v>5982.6623389598844</v>
      </c>
      <c r="AI189" s="15">
        <v>7530.4297405650977</v>
      </c>
    </row>
    <row r="190" spans="2:35" s="4" customFormat="1" ht="12" customHeight="1" x14ac:dyDescent="0.2">
      <c r="B190" s="28"/>
      <c r="C190" s="40"/>
      <c r="D190" s="63">
        <f>IF(Market="DAX",$O190,IF(Market="FTSEMIB",$S190,IF(Market="IBEX",$W190,$AA190)))</f>
        <v>42531</v>
      </c>
      <c r="E190" s="8">
        <f>IF(Market="DAX",$P190,IF(Market="FTSEMIB",$T190,IF(Market="IBEX",$X190,$AB190)))</f>
        <v>10087</v>
      </c>
      <c r="F190" s="8">
        <f>IF(Market="DAX",$Q190,IF(Market="FTSEMIB",$U190,IF(Market="IBEX",$Y190,$AC190)))</f>
        <v>10065</v>
      </c>
      <c r="G190" s="9">
        <f t="shared" si="5"/>
        <v>-2.1810250817884407E-3</v>
      </c>
      <c r="H190" s="10">
        <f>MAX(Nominale*$G190-FeeOSLG-FeeInv+InvestIniz,InvestIniz-MaxLoss)</f>
        <v>1.4210854715202004E-14</v>
      </c>
      <c r="I190" s="10">
        <f>MAX(-Nominale*$G190-FeeOSLG-FeeInv+InvestIniz,InvestIniz-MaxLoss)</f>
        <v>198.32164035551642</v>
      </c>
      <c r="J190" s="10">
        <f>$H190+$I190-InvestIniz*2</f>
        <v>-1.678359644483578</v>
      </c>
      <c r="K190" s="15">
        <f t="shared" si="4"/>
        <v>12237.289150644419</v>
      </c>
      <c r="L190" s="59"/>
      <c r="M190" s="30"/>
      <c r="O190" s="63">
        <v>42531</v>
      </c>
      <c r="P190" s="76">
        <v>10087</v>
      </c>
      <c r="Q190" s="38">
        <v>10065</v>
      </c>
      <c r="S190" s="63">
        <v>42529</v>
      </c>
      <c r="T190" s="76">
        <v>17963</v>
      </c>
      <c r="U190" s="38">
        <v>17900</v>
      </c>
      <c r="W190" s="63">
        <v>42530</v>
      </c>
      <c r="X190" s="76">
        <v>8810</v>
      </c>
      <c r="Y190" s="38">
        <v>8791</v>
      </c>
      <c r="AA190" s="63">
        <v>42530</v>
      </c>
      <c r="AB190" s="76">
        <v>6292.5</v>
      </c>
      <c r="AC190" s="38">
        <v>6287</v>
      </c>
      <c r="AE190" s="91">
        <v>42531</v>
      </c>
      <c r="AF190" s="89">
        <v>12237.289150644419</v>
      </c>
      <c r="AG190" s="10">
        <v>6712.6833416927229</v>
      </c>
      <c r="AH190" s="10">
        <v>5922.0874002709133</v>
      </c>
      <c r="AI190" s="15">
        <v>7551.8889680329085</v>
      </c>
    </row>
    <row r="191" spans="2:35" s="4" customFormat="1" ht="12" customHeight="1" x14ac:dyDescent="0.2">
      <c r="B191" s="28"/>
      <c r="C191" s="40"/>
      <c r="D191" s="63">
        <f>IF(Market="DAX",$O191,IF(Market="FTSEMIB",$S191,IF(Market="IBEX",$W191,$AA191)))</f>
        <v>42530</v>
      </c>
      <c r="E191" s="8">
        <f>IF(Market="DAX",$P191,IF(Market="FTSEMIB",$T191,IF(Market="IBEX",$X191,$AB191)))</f>
        <v>10205</v>
      </c>
      <c r="F191" s="8">
        <f>IF(Market="DAX",$Q191,IF(Market="FTSEMIB",$U191,IF(Market="IBEX",$Y191,$AC191)))</f>
        <v>10205</v>
      </c>
      <c r="G191" s="9">
        <f t="shared" si="5"/>
        <v>0</v>
      </c>
      <c r="H191" s="10">
        <f>MAX(Nominale*$G191-FeeOSLG-FeeInv+InvestIniz,InvestIniz-MaxLoss)</f>
        <v>89.27038626609442</v>
      </c>
      <c r="I191" s="10">
        <f>MAX(-Nominale*$G191-FeeOSLG-FeeInv+InvestIniz,InvestIniz-MaxLoss)</f>
        <v>89.27038626609442</v>
      </c>
      <c r="J191" s="10">
        <f>$H191+$I191-InvestIniz*2</f>
        <v>-21.459227467811161</v>
      </c>
      <c r="K191" s="15">
        <f t="shared" si="4"/>
        <v>12238.967510288903</v>
      </c>
      <c r="L191" s="59"/>
      <c r="M191" s="30"/>
      <c r="O191" s="63">
        <v>42530</v>
      </c>
      <c r="P191" s="76">
        <v>10205</v>
      </c>
      <c r="Q191" s="38">
        <v>10205</v>
      </c>
      <c r="S191" s="63">
        <v>42528</v>
      </c>
      <c r="T191" s="76">
        <v>17609</v>
      </c>
      <c r="U191" s="38">
        <v>17675</v>
      </c>
      <c r="W191" s="63">
        <v>42529</v>
      </c>
      <c r="X191" s="76">
        <v>8882.2999999999993</v>
      </c>
      <c r="Y191" s="38">
        <v>8841</v>
      </c>
      <c r="AA191" s="63">
        <v>42529</v>
      </c>
      <c r="AB191" s="76">
        <v>6268</v>
      </c>
      <c r="AC191" s="38">
        <v>6250.5</v>
      </c>
      <c r="AE191" s="91">
        <v>42530</v>
      </c>
      <c r="AF191" s="89">
        <v>12238.967510288903</v>
      </c>
      <c r="AG191" s="10">
        <v>6692.8395856075513</v>
      </c>
      <c r="AH191" s="10">
        <v>5929.2550258232268</v>
      </c>
      <c r="AI191" s="15">
        <v>7573.3481955007201</v>
      </c>
    </row>
    <row r="192" spans="2:35" s="4" customFormat="1" ht="12" customHeight="1" x14ac:dyDescent="0.2">
      <c r="B192" s="28"/>
      <c r="C192" s="40"/>
      <c r="D192" s="63">
        <f>IF(Market="DAX",$O192,IF(Market="FTSEMIB",$S192,IF(Market="IBEX",$W192,$AA192)))</f>
        <v>42529</v>
      </c>
      <c r="E192" s="8">
        <f>IF(Market="DAX",$P192,IF(Market="FTSEMIB",$T192,IF(Market="IBEX",$X192,$AB192)))</f>
        <v>10288.5</v>
      </c>
      <c r="F192" s="8">
        <f>IF(Market="DAX",$Q192,IF(Market="FTSEMIB",$U192,IF(Market="IBEX",$Y192,$AC192)))</f>
        <v>10253</v>
      </c>
      <c r="G192" s="9">
        <f t="shared" si="5"/>
        <v>-3.4504543908247072E-3</v>
      </c>
      <c r="H192" s="10">
        <f>MAX(Nominale*$G192-FeeOSLG-FeeInv+InvestIniz,InvestIniz-MaxLoss)</f>
        <v>1.4210854715202004E-14</v>
      </c>
      <c r="I192" s="10">
        <f>MAX(-Nominale*$G192-FeeOSLG-FeeInv+InvestIniz,InvestIniz-MaxLoss)</f>
        <v>261.79310580732977</v>
      </c>
      <c r="J192" s="10">
        <f>$H192+$I192-InvestIniz*2</f>
        <v>61.793105807329766</v>
      </c>
      <c r="K192" s="15">
        <f t="shared" si="4"/>
        <v>12260.426737756714</v>
      </c>
      <c r="L192" s="59"/>
      <c r="M192" s="30"/>
      <c r="O192" s="63">
        <v>42529</v>
      </c>
      <c r="P192" s="76">
        <v>10288.5</v>
      </c>
      <c r="Q192" s="38">
        <v>10253</v>
      </c>
      <c r="S192" s="63">
        <v>42527</v>
      </c>
      <c r="T192" s="76">
        <v>17499</v>
      </c>
      <c r="U192" s="38">
        <v>17465</v>
      </c>
      <c r="W192" s="63">
        <v>42528</v>
      </c>
      <c r="X192" s="76">
        <v>8822.4</v>
      </c>
      <c r="Y192" s="38">
        <v>8859</v>
      </c>
      <c r="AA192" s="63">
        <v>42528</v>
      </c>
      <c r="AB192" s="76">
        <v>6276</v>
      </c>
      <c r="AC192" s="38">
        <v>6260</v>
      </c>
      <c r="AE192" s="91">
        <v>42529</v>
      </c>
      <c r="AF192" s="89">
        <v>12260.426737756714</v>
      </c>
      <c r="AG192" s="10">
        <v>6668.1783474628937</v>
      </c>
      <c r="AH192" s="10">
        <v>5886.5615232558666</v>
      </c>
      <c r="AI192" s="15">
        <v>7544.4798513533242</v>
      </c>
    </row>
    <row r="193" spans="2:35" s="4" customFormat="1" ht="12" customHeight="1" x14ac:dyDescent="0.2">
      <c r="B193" s="28"/>
      <c r="C193" s="40"/>
      <c r="D193" s="63">
        <f>IF(Market="DAX",$O193,IF(Market="FTSEMIB",$S193,IF(Market="IBEX",$W193,$AA193)))</f>
        <v>42528</v>
      </c>
      <c r="E193" s="8">
        <f>IF(Market="DAX",$P193,IF(Market="FTSEMIB",$T193,IF(Market="IBEX",$X193,$AB193)))</f>
        <v>10132.5</v>
      </c>
      <c r="F193" s="8">
        <f>IF(Market="DAX",$Q193,IF(Market="FTSEMIB",$U193,IF(Market="IBEX",$Y193,$AC193)))</f>
        <v>10161</v>
      </c>
      <c r="G193" s="9">
        <f t="shared" si="5"/>
        <v>2.8127313101406364E-3</v>
      </c>
      <c r="H193" s="10">
        <f>MAX(Nominale*$G193-FeeOSLG-FeeInv+InvestIniz,InvestIniz-MaxLoss)</f>
        <v>229.90695177312622</v>
      </c>
      <c r="I193" s="10">
        <f>MAX(-Nominale*$G193-FeeOSLG-FeeInv+InvestIniz,InvestIniz-MaxLoss)</f>
        <v>1.4210854715202004E-14</v>
      </c>
      <c r="J193" s="10">
        <f>$H193+$I193-InvestIniz*2</f>
        <v>29.906951773126252</v>
      </c>
      <c r="K193" s="15">
        <f t="shared" si="4"/>
        <v>12198.633631949384</v>
      </c>
      <c r="L193" s="59"/>
      <c r="M193" s="30"/>
      <c r="O193" s="63">
        <v>42528</v>
      </c>
      <c r="P193" s="76">
        <v>10132.5</v>
      </c>
      <c r="Q193" s="38">
        <v>10161</v>
      </c>
      <c r="S193" s="63">
        <v>42524</v>
      </c>
      <c r="T193" s="76">
        <v>17788</v>
      </c>
      <c r="U193" s="38">
        <v>17850</v>
      </c>
      <c r="W193" s="63">
        <v>42527</v>
      </c>
      <c r="X193" s="76">
        <v>8779.2999999999993</v>
      </c>
      <c r="Y193" s="38">
        <v>8787</v>
      </c>
      <c r="AA193" s="63">
        <v>42527</v>
      </c>
      <c r="AB193" s="76">
        <v>6195</v>
      </c>
      <c r="AC193" s="38">
        <v>6214</v>
      </c>
      <c r="AE193" s="91">
        <v>42528</v>
      </c>
      <c r="AF193" s="89">
        <v>12198.633631949384</v>
      </c>
      <c r="AG193" s="10">
        <v>6679.6194132552491</v>
      </c>
      <c r="AH193" s="10">
        <v>5853.8913322010249</v>
      </c>
      <c r="AI193" s="15">
        <v>7527.7397391471404</v>
      </c>
    </row>
    <row r="194" spans="2:35" s="4" customFormat="1" ht="12" customHeight="1" x14ac:dyDescent="0.2">
      <c r="B194" s="28"/>
      <c r="C194" s="40"/>
      <c r="D194" s="63">
        <f>IF(Market="DAX",$O194,IF(Market="FTSEMIB",$S194,IF(Market="IBEX",$W194,$AA194)))</f>
        <v>42527</v>
      </c>
      <c r="E194" s="8">
        <f>IF(Market="DAX",$P194,IF(Market="FTSEMIB",$T194,IF(Market="IBEX",$X194,$AB194)))</f>
        <v>10090.5</v>
      </c>
      <c r="F194" s="8">
        <f>IF(Market="DAX",$Q194,IF(Market="FTSEMIB",$U194,IF(Market="IBEX",$Y194,$AC194)))</f>
        <v>10127.5</v>
      </c>
      <c r="G194" s="9">
        <f t="shared" si="5"/>
        <v>3.6668153213418563E-3</v>
      </c>
      <c r="H194" s="10">
        <f>MAX(Nominale*$G194-FeeOSLG-FeeInv+InvestIniz,InvestIniz-MaxLoss)</f>
        <v>272.61115233318719</v>
      </c>
      <c r="I194" s="10">
        <f>MAX(-Nominale*$G194-FeeOSLG-FeeInv+InvestIniz,InvestIniz-MaxLoss)</f>
        <v>1.4210854715202004E-14</v>
      </c>
      <c r="J194" s="10">
        <f>$H194+$I194-InvestIniz*2</f>
        <v>72.611152333187192</v>
      </c>
      <c r="K194" s="15">
        <f t="shared" si="4"/>
        <v>12168.726680176258</v>
      </c>
      <c r="L194" s="59"/>
      <c r="M194" s="30"/>
      <c r="O194" s="63">
        <v>42527</v>
      </c>
      <c r="P194" s="76">
        <v>10090.5</v>
      </c>
      <c r="Q194" s="38">
        <v>10127.5</v>
      </c>
      <c r="S194" s="63">
        <v>42523</v>
      </c>
      <c r="T194" s="76">
        <v>17823</v>
      </c>
      <c r="U194" s="38">
        <v>17830</v>
      </c>
      <c r="W194" s="63">
        <v>42524</v>
      </c>
      <c r="X194" s="76">
        <v>8960.7999999999993</v>
      </c>
      <c r="Y194" s="38">
        <v>8994</v>
      </c>
      <c r="AA194" s="63">
        <v>42524</v>
      </c>
      <c r="AB194" s="76">
        <v>6185</v>
      </c>
      <c r="AC194" s="38">
        <v>6214.5</v>
      </c>
      <c r="AE194" s="91">
        <v>42527</v>
      </c>
      <c r="AF194" s="89">
        <v>12168.726680176258</v>
      </c>
      <c r="AG194" s="10">
        <v>6660.2099256419569</v>
      </c>
      <c r="AH194" s="10">
        <v>5874.492190570124</v>
      </c>
      <c r="AI194" s="15">
        <v>7485.119877497672</v>
      </c>
    </row>
    <row r="195" spans="2:35" s="4" customFormat="1" ht="12" customHeight="1" x14ac:dyDescent="0.2">
      <c r="B195" s="28"/>
      <c r="C195" s="40"/>
      <c r="D195" s="63">
        <f>IF(Market="DAX",$O195,IF(Market="FTSEMIB",$S195,IF(Market="IBEX",$W195,$AA195)))</f>
        <v>42524</v>
      </c>
      <c r="E195" s="8">
        <f>IF(Market="DAX",$P195,IF(Market="FTSEMIB",$T195,IF(Market="IBEX",$X195,$AB195)))</f>
        <v>10220</v>
      </c>
      <c r="F195" s="8">
        <f>IF(Market="DAX",$Q195,IF(Market="FTSEMIB",$U195,IF(Market="IBEX",$Y195,$AC195)))</f>
        <v>10250.5</v>
      </c>
      <c r="G195" s="9">
        <f t="shared" si="5"/>
        <v>2.9843444227005871E-3</v>
      </c>
      <c r="H195" s="10">
        <f>MAX(Nominale*$G195-FeeOSLG-FeeInv+InvestIniz,InvestIniz-MaxLoss)</f>
        <v>238.48760740112374</v>
      </c>
      <c r="I195" s="10">
        <f>MAX(-Nominale*$G195-FeeOSLG-FeeInv+InvestIniz,InvestIniz-MaxLoss)</f>
        <v>1.4210854715202004E-14</v>
      </c>
      <c r="J195" s="10">
        <f>$H195+$I195-InvestIniz*2</f>
        <v>38.487607401123739</v>
      </c>
      <c r="K195" s="15">
        <f t="shared" si="4"/>
        <v>12096.115527843071</v>
      </c>
      <c r="L195" s="59"/>
      <c r="M195" s="30"/>
      <c r="O195" s="63">
        <v>42524</v>
      </c>
      <c r="P195" s="76">
        <v>10220</v>
      </c>
      <c r="Q195" s="38">
        <v>10250.5</v>
      </c>
      <c r="S195" s="63">
        <v>42522</v>
      </c>
      <c r="T195" s="76">
        <v>18039</v>
      </c>
      <c r="U195" s="38">
        <v>18050</v>
      </c>
      <c r="W195" s="63">
        <v>42523</v>
      </c>
      <c r="X195" s="76">
        <v>8908.6</v>
      </c>
      <c r="Y195" s="38">
        <v>8912</v>
      </c>
      <c r="AA195" s="63">
        <v>42523</v>
      </c>
      <c r="AB195" s="76">
        <v>6169</v>
      </c>
      <c r="AC195" s="38">
        <v>6197.5</v>
      </c>
      <c r="AE195" s="91">
        <v>42524</v>
      </c>
      <c r="AF195" s="89">
        <v>12096.115527843071</v>
      </c>
      <c r="AG195" s="10">
        <v>6680.8107840110561</v>
      </c>
      <c r="AH195" s="10">
        <v>5850.6920930159877</v>
      </c>
      <c r="AI195" s="15">
        <v>7357.3692972137924</v>
      </c>
    </row>
    <row r="196" spans="2:35" s="4" customFormat="1" ht="12" customHeight="1" x14ac:dyDescent="0.2">
      <c r="B196" s="28"/>
      <c r="C196" s="40"/>
      <c r="D196" s="63">
        <f>IF(Market="DAX",$O196,IF(Market="FTSEMIB",$S196,IF(Market="IBEX",$W196,$AA196)))</f>
        <v>42523</v>
      </c>
      <c r="E196" s="8">
        <f>IF(Market="DAX",$P196,IF(Market="FTSEMIB",$T196,IF(Market="IBEX",$X196,$AB196)))</f>
        <v>10195</v>
      </c>
      <c r="F196" s="8">
        <f>IF(Market="DAX",$Q196,IF(Market="FTSEMIB",$U196,IF(Market="IBEX",$Y196,$AC196)))</f>
        <v>10178.5</v>
      </c>
      <c r="G196" s="9">
        <f t="shared" si="5"/>
        <v>-1.6184404119666503E-3</v>
      </c>
      <c r="H196" s="10">
        <f>MAX(Nominale*$G196-FeeOSLG-FeeInv+InvestIniz,InvestIniz-MaxLoss)</f>
        <v>8.3483656677619109</v>
      </c>
      <c r="I196" s="10">
        <f>MAX(-Nominale*$G196-FeeOSLG-FeeInv+InvestIniz,InvestIniz-MaxLoss)</f>
        <v>170.19240686442691</v>
      </c>
      <c r="J196" s="10">
        <f>$H196+$I196-InvestIniz*2</f>
        <v>-21.459227467811161</v>
      </c>
      <c r="K196" s="15">
        <f t="shared" si="4"/>
        <v>12057.627920441946</v>
      </c>
      <c r="L196" s="59"/>
      <c r="M196" s="30"/>
      <c r="O196" s="63">
        <v>42523</v>
      </c>
      <c r="P196" s="76">
        <v>10195</v>
      </c>
      <c r="Q196" s="38">
        <v>10178.5</v>
      </c>
      <c r="S196" s="63">
        <v>42521</v>
      </c>
      <c r="T196" s="76">
        <v>18279</v>
      </c>
      <c r="U196" s="38">
        <v>18280</v>
      </c>
      <c r="W196" s="63">
        <v>42522</v>
      </c>
      <c r="X196" s="76">
        <v>9018.2000000000007</v>
      </c>
      <c r="Y196" s="38">
        <v>9020</v>
      </c>
      <c r="AA196" s="63">
        <v>42522</v>
      </c>
      <c r="AB196" s="76">
        <v>6219.5</v>
      </c>
      <c r="AC196" s="38">
        <v>6210</v>
      </c>
      <c r="AE196" s="91">
        <v>42523</v>
      </c>
      <c r="AF196" s="89">
        <v>12057.627920441946</v>
      </c>
      <c r="AG196" s="10">
        <v>6701.4116423801552</v>
      </c>
      <c r="AH196" s="10">
        <v>5871.2929513850868</v>
      </c>
      <c r="AI196" s="15">
        <v>7237.1052328799396</v>
      </c>
    </row>
    <row r="197" spans="2:35" s="4" customFormat="1" ht="12" customHeight="1" x14ac:dyDescent="0.2">
      <c r="B197" s="28"/>
      <c r="C197" s="40"/>
      <c r="D197" s="63">
        <f>IF(Market="DAX",$O197,IF(Market="FTSEMIB",$S197,IF(Market="IBEX",$W197,$AA197)))</f>
        <v>42522</v>
      </c>
      <c r="E197" s="8">
        <f>IF(Market="DAX",$P197,IF(Market="FTSEMIB",$T197,IF(Market="IBEX",$X197,$AB197)))</f>
        <v>10263.5</v>
      </c>
      <c r="F197" s="8">
        <f>IF(Market="DAX",$Q197,IF(Market="FTSEMIB",$U197,IF(Market="IBEX",$Y197,$AC197)))</f>
        <v>10252.5</v>
      </c>
      <c r="G197" s="9">
        <f t="shared" si="5"/>
        <v>-1.0717591464899888E-3</v>
      </c>
      <c r="H197" s="10">
        <f>MAX(Nominale*$G197-FeeOSLG-FeeInv+InvestIniz,InvestIniz-MaxLoss)</f>
        <v>35.682428941594992</v>
      </c>
      <c r="I197" s="10">
        <f>MAX(-Nominale*$G197-FeeOSLG-FeeInv+InvestIniz,InvestIniz-MaxLoss)</f>
        <v>142.85834359059385</v>
      </c>
      <c r="J197" s="10">
        <f>$H197+$I197-InvestIniz*2</f>
        <v>-21.459227467811161</v>
      </c>
      <c r="K197" s="15">
        <f t="shared" si="4"/>
        <v>12079.087147909757</v>
      </c>
      <c r="L197" s="59"/>
      <c r="M197" s="30"/>
      <c r="O197" s="63">
        <v>42522</v>
      </c>
      <c r="P197" s="76">
        <v>10263.5</v>
      </c>
      <c r="Q197" s="38">
        <v>10252.5</v>
      </c>
      <c r="S197" s="63">
        <v>42520</v>
      </c>
      <c r="T197" s="76">
        <v>18154</v>
      </c>
      <c r="U197" s="38">
        <v>18210</v>
      </c>
      <c r="W197" s="63">
        <v>42521</v>
      </c>
      <c r="X197" s="76">
        <v>9108</v>
      </c>
      <c r="Y197" s="38">
        <v>9118</v>
      </c>
      <c r="AA197" s="63">
        <v>42521</v>
      </c>
      <c r="AB197" s="76">
        <v>6251</v>
      </c>
      <c r="AC197" s="38">
        <v>6260</v>
      </c>
      <c r="AE197" s="91">
        <v>42522</v>
      </c>
      <c r="AF197" s="89">
        <v>12079.087147909757</v>
      </c>
      <c r="AG197" s="10">
        <v>6722.0125007492543</v>
      </c>
      <c r="AH197" s="10">
        <v>5891.8938097541859</v>
      </c>
      <c r="AI197" s="15">
        <v>7258.5644603477504</v>
      </c>
    </row>
    <row r="198" spans="2:35" s="4" customFormat="1" ht="12" customHeight="1" x14ac:dyDescent="0.2">
      <c r="B198" s="28"/>
      <c r="C198" s="40"/>
      <c r="D198" s="63">
        <f>IF(Market="DAX",$O198,IF(Market="FTSEMIB",$S198,IF(Market="IBEX",$W198,$AA198)))</f>
        <v>42521</v>
      </c>
      <c r="E198" s="8">
        <f>IF(Market="DAX",$P198,IF(Market="FTSEMIB",$T198,IF(Market="IBEX",$X198,$AB198)))</f>
        <v>10336.5</v>
      </c>
      <c r="F198" s="8">
        <f>IF(Market="DAX",$Q198,IF(Market="FTSEMIB",$U198,IF(Market="IBEX",$Y198,$AC198)))</f>
        <v>10362</v>
      </c>
      <c r="G198" s="9">
        <f t="shared" si="5"/>
        <v>2.4669859236685532E-3</v>
      </c>
      <c r="H198" s="10">
        <f>MAX(Nominale*$G198-FeeOSLG-FeeInv+InvestIniz,InvestIniz-MaxLoss)</f>
        <v>212.61968244952206</v>
      </c>
      <c r="I198" s="10">
        <f>MAX(-Nominale*$G198-FeeOSLG-FeeInv+InvestIniz,InvestIniz-MaxLoss)</f>
        <v>1.4210854715202004E-14</v>
      </c>
      <c r="J198" s="10">
        <f>$H198+$I198-InvestIniz*2</f>
        <v>12.619682449522088</v>
      </c>
      <c r="K198" s="15">
        <f t="shared" si="4"/>
        <v>12100.546375377568</v>
      </c>
      <c r="L198" s="59"/>
      <c r="M198" s="30"/>
      <c r="O198" s="63">
        <v>42521</v>
      </c>
      <c r="P198" s="76">
        <v>10336.5</v>
      </c>
      <c r="Q198" s="38">
        <v>10362</v>
      </c>
      <c r="S198" s="63">
        <v>42517</v>
      </c>
      <c r="T198" s="76">
        <v>18202</v>
      </c>
      <c r="U198" s="38">
        <v>18120</v>
      </c>
      <c r="W198" s="63">
        <v>42520</v>
      </c>
      <c r="X198" s="76">
        <v>9086.7999999999993</v>
      </c>
      <c r="Y198" s="38">
        <v>9095</v>
      </c>
      <c r="AA198" s="63">
        <v>42517</v>
      </c>
      <c r="AB198" s="76">
        <v>6253</v>
      </c>
      <c r="AC198" s="38">
        <v>6253.5</v>
      </c>
      <c r="AE198" s="91">
        <v>42521</v>
      </c>
      <c r="AF198" s="89">
        <v>12100.546375377568</v>
      </c>
      <c r="AG198" s="10">
        <v>6710.6185375134</v>
      </c>
      <c r="AH198" s="10">
        <v>5912.494668123285</v>
      </c>
      <c r="AI198" s="15">
        <v>7280.0236878155611</v>
      </c>
    </row>
    <row r="199" spans="2:35" s="4" customFormat="1" ht="12" customHeight="1" x14ac:dyDescent="0.2">
      <c r="B199" s="28"/>
      <c r="C199" s="40"/>
      <c r="D199" s="63">
        <f>IF(Market="DAX",$O199,IF(Market="FTSEMIB",$S199,IF(Market="IBEX",$W199,$AA199)))</f>
        <v>42520</v>
      </c>
      <c r="E199" s="8">
        <f>IF(Market="DAX",$P199,IF(Market="FTSEMIB",$T199,IF(Market="IBEX",$X199,$AB199)))</f>
        <v>10272</v>
      </c>
      <c r="F199" s="8">
        <f>IF(Market="DAX",$Q199,IF(Market="FTSEMIB",$U199,IF(Market="IBEX",$Y199,$AC199)))</f>
        <v>10325</v>
      </c>
      <c r="G199" s="9">
        <f t="shared" si="5"/>
        <v>5.1596573208722738E-3</v>
      </c>
      <c r="H199" s="10">
        <f>MAX(Nominale*$G199-FeeOSLG-FeeInv+InvestIniz,InvestIniz-MaxLoss)</f>
        <v>347.2532523097081</v>
      </c>
      <c r="I199" s="10">
        <f>MAX(-Nominale*$G199-FeeOSLG-FeeInv+InvestIniz,InvestIniz-MaxLoss)</f>
        <v>1.4210854715202004E-14</v>
      </c>
      <c r="J199" s="10">
        <f>$H199+$I199-InvestIniz*2</f>
        <v>147.2532523097081</v>
      </c>
      <c r="K199" s="15">
        <f t="shared" si="4"/>
        <v>12087.926692928046</v>
      </c>
      <c r="L199" s="59"/>
      <c r="M199" s="30"/>
      <c r="O199" s="63">
        <v>42520</v>
      </c>
      <c r="P199" s="76">
        <v>10272</v>
      </c>
      <c r="Q199" s="38">
        <v>10325</v>
      </c>
      <c r="S199" s="63">
        <v>42516</v>
      </c>
      <c r="T199" s="76">
        <v>18199</v>
      </c>
      <c r="U199" s="38">
        <v>18130</v>
      </c>
      <c r="W199" s="63">
        <v>42517</v>
      </c>
      <c r="X199" s="76">
        <v>9058.2999999999993</v>
      </c>
      <c r="Y199" s="38">
        <v>9031</v>
      </c>
      <c r="AA199" s="63">
        <v>42516</v>
      </c>
      <c r="AB199" s="76">
        <v>6251.5</v>
      </c>
      <c r="AC199" s="38">
        <v>6251</v>
      </c>
      <c r="AE199" s="91">
        <v>42520</v>
      </c>
      <c r="AF199" s="89">
        <v>12087.926692928046</v>
      </c>
      <c r="AG199" s="10">
        <v>6670.8189776857525</v>
      </c>
      <c r="AH199" s="10">
        <v>5933.0955264923841</v>
      </c>
      <c r="AI199" s="15">
        <v>7301.4829152833718</v>
      </c>
    </row>
    <row r="200" spans="2:35" s="4" customFormat="1" ht="12" customHeight="1" x14ac:dyDescent="0.2">
      <c r="B200" s="28"/>
      <c r="C200" s="40"/>
      <c r="D200" s="63">
        <f>IF(Market="DAX",$O200,IF(Market="FTSEMIB",$S200,IF(Market="IBEX",$W200,$AA200)))</f>
        <v>42517</v>
      </c>
      <c r="E200" s="8">
        <f>IF(Market="DAX",$P200,IF(Market="FTSEMIB",$T200,IF(Market="IBEX",$X200,$AB200)))</f>
        <v>10277</v>
      </c>
      <c r="F200" s="8">
        <f>IF(Market="DAX",$Q200,IF(Market="FTSEMIB",$U200,IF(Market="IBEX",$Y200,$AC200)))</f>
        <v>10280</v>
      </c>
      <c r="G200" s="9">
        <f t="shared" si="5"/>
        <v>2.9191398267977038E-4</v>
      </c>
      <c r="H200" s="10">
        <f>MAX(Nominale*$G200-FeeOSLG-FeeInv+InvestIniz,InvestIniz-MaxLoss)</f>
        <v>103.86608540008294</v>
      </c>
      <c r="I200" s="10">
        <f>MAX(-Nominale*$G200-FeeOSLG-FeeInv+InvestIniz,InvestIniz-MaxLoss)</f>
        <v>74.674687132105902</v>
      </c>
      <c r="J200" s="10">
        <f>$H200+$I200-InvestIniz*2</f>
        <v>-21.459227467811161</v>
      </c>
      <c r="K200" s="15">
        <f t="shared" si="4"/>
        <v>11940.673440618337</v>
      </c>
      <c r="L200" s="59"/>
      <c r="M200" s="30"/>
      <c r="O200" s="63">
        <v>42517</v>
      </c>
      <c r="P200" s="76">
        <v>10277</v>
      </c>
      <c r="Q200" s="38">
        <v>10280</v>
      </c>
      <c r="S200" s="63">
        <v>42515</v>
      </c>
      <c r="T200" s="76">
        <v>17896</v>
      </c>
      <c r="U200" s="38">
        <v>17990</v>
      </c>
      <c r="W200" s="63">
        <v>42516</v>
      </c>
      <c r="X200" s="76">
        <v>9103.2000000000007</v>
      </c>
      <c r="Y200" s="38">
        <v>9050</v>
      </c>
      <c r="AA200" s="63">
        <v>42515</v>
      </c>
      <c r="AB200" s="76">
        <v>6216.5</v>
      </c>
      <c r="AC200" s="38">
        <v>6230.5</v>
      </c>
      <c r="AE200" s="91">
        <v>42517</v>
      </c>
      <c r="AF200" s="89">
        <v>11940.673440618337</v>
      </c>
      <c r="AG200" s="10">
        <v>6645.2910646536966</v>
      </c>
      <c r="AH200" s="10">
        <v>5923.1197449089104</v>
      </c>
      <c r="AI200" s="15">
        <v>7322.9421427511825</v>
      </c>
    </row>
    <row r="201" spans="2:35" s="4" customFormat="1" ht="12" customHeight="1" x14ac:dyDescent="0.2">
      <c r="B201" s="28"/>
      <c r="C201" s="40"/>
      <c r="D201" s="63">
        <f>IF(Market="DAX",$O201,IF(Market="FTSEMIB",$S201,IF(Market="IBEX",$W201,$AA201)))</f>
        <v>42516</v>
      </c>
      <c r="E201" s="8">
        <f>IF(Market="DAX",$P201,IF(Market="FTSEMIB",$T201,IF(Market="IBEX",$X201,$AB201)))</f>
        <v>10207</v>
      </c>
      <c r="F201" s="8">
        <f>IF(Market="DAX",$Q201,IF(Market="FTSEMIB",$U201,IF(Market="IBEX",$Y201,$AC201)))</f>
        <v>10175.5</v>
      </c>
      <c r="G201" s="9">
        <f t="shared" si="5"/>
        <v>-3.0861173704320563E-3</v>
      </c>
      <c r="H201" s="10">
        <f>MAX(Nominale*$G201-FeeOSLG-FeeInv+InvestIniz,InvestIniz-MaxLoss)</f>
        <v>1.4210854715202004E-14</v>
      </c>
      <c r="I201" s="10">
        <f>MAX(-Nominale*$G201-FeeOSLG-FeeInv+InvestIniz,InvestIniz-MaxLoss)</f>
        <v>243.57625478769722</v>
      </c>
      <c r="J201" s="10">
        <f>$H201+$I201-InvestIniz*2</f>
        <v>43.576254787697223</v>
      </c>
      <c r="K201" s="15">
        <f t="shared" si="4"/>
        <v>11962.132668086148</v>
      </c>
      <c r="L201" s="59"/>
      <c r="M201" s="30"/>
      <c r="O201" s="63">
        <v>42516</v>
      </c>
      <c r="P201" s="76">
        <v>10207</v>
      </c>
      <c r="Q201" s="38">
        <v>10175.5</v>
      </c>
      <c r="S201" s="63">
        <v>42514</v>
      </c>
      <c r="T201" s="76">
        <v>17352</v>
      </c>
      <c r="U201" s="38">
        <v>17260</v>
      </c>
      <c r="W201" s="63">
        <v>42515</v>
      </c>
      <c r="X201" s="76">
        <v>8907.7000000000007</v>
      </c>
      <c r="Y201" s="38">
        <v>8966</v>
      </c>
      <c r="AA201" s="63">
        <v>42514</v>
      </c>
      <c r="AB201" s="76">
        <v>6132.5</v>
      </c>
      <c r="AC201" s="38">
        <v>6118</v>
      </c>
      <c r="AE201" s="91">
        <v>42516</v>
      </c>
      <c r="AF201" s="89">
        <v>11962.132668086148</v>
      </c>
      <c r="AG201" s="10">
        <v>6590.5400857023496</v>
      </c>
      <c r="AH201" s="10">
        <v>5856.5381985244276</v>
      </c>
      <c r="AI201" s="15">
        <v>7321.0682014299928</v>
      </c>
    </row>
    <row r="202" spans="2:35" s="4" customFormat="1" ht="12" customHeight="1" x14ac:dyDescent="0.2">
      <c r="B202" s="28"/>
      <c r="C202" s="40"/>
      <c r="D202" s="63">
        <f>IF(Market="DAX",$O202,IF(Market="FTSEMIB",$S202,IF(Market="IBEX",$W202,$AA202)))</f>
        <v>42515</v>
      </c>
      <c r="E202" s="8">
        <f>IF(Market="DAX",$P202,IF(Market="FTSEMIB",$T202,IF(Market="IBEX",$X202,$AB202)))</f>
        <v>10071.5</v>
      </c>
      <c r="F202" s="8">
        <f>IF(Market="DAX",$Q202,IF(Market="FTSEMIB",$U202,IF(Market="IBEX",$Y202,$AC202)))</f>
        <v>10140</v>
      </c>
      <c r="G202" s="9">
        <f t="shared" si="5"/>
        <v>6.8013702030482051E-3</v>
      </c>
      <c r="H202" s="10">
        <f>MAX(Nominale*$G202-FeeOSLG-FeeInv+InvestIniz,InvestIniz-MaxLoss)</f>
        <v>429.33889641850465</v>
      </c>
      <c r="I202" s="10">
        <f>MAX(-Nominale*$G202-FeeOSLG-FeeInv+InvestIniz,InvestIniz-MaxLoss)</f>
        <v>1.4210854715202004E-14</v>
      </c>
      <c r="J202" s="10">
        <f>$H202+$I202-InvestIniz*2</f>
        <v>229.33889641850465</v>
      </c>
      <c r="K202" s="15">
        <f t="shared" si="4"/>
        <v>11918.556413298451</v>
      </c>
      <c r="L202" s="59"/>
      <c r="M202" s="30"/>
      <c r="O202" s="63">
        <v>42515</v>
      </c>
      <c r="P202" s="76">
        <v>10071.5</v>
      </c>
      <c r="Q202" s="38">
        <v>10140</v>
      </c>
      <c r="S202" s="63">
        <v>42513</v>
      </c>
      <c r="T202" s="76">
        <v>17399</v>
      </c>
      <c r="U202" s="38">
        <v>17475</v>
      </c>
      <c r="W202" s="63">
        <v>42514</v>
      </c>
      <c r="X202" s="76">
        <v>8705.7000000000007</v>
      </c>
      <c r="Y202" s="38">
        <v>8660</v>
      </c>
      <c r="AA202" s="63">
        <v>42513</v>
      </c>
      <c r="AB202" s="76">
        <v>6135</v>
      </c>
      <c r="AC202" s="38">
        <v>6144.5</v>
      </c>
      <c r="AE202" s="91">
        <v>42515</v>
      </c>
      <c r="AF202" s="89">
        <v>11918.556413298451</v>
      </c>
      <c r="AG202" s="10">
        <v>6534.8008652787848</v>
      </c>
      <c r="AH202" s="10">
        <v>5775.940640574252</v>
      </c>
      <c r="AI202" s="15">
        <v>7313.5752305736005</v>
      </c>
    </row>
    <row r="203" spans="2:35" s="4" customFormat="1" ht="12" customHeight="1" x14ac:dyDescent="0.2">
      <c r="B203" s="28"/>
      <c r="C203" s="40"/>
      <c r="D203" s="63">
        <f>IF(Market="DAX",$O203,IF(Market="FTSEMIB",$S203,IF(Market="IBEX",$W203,$AA203)))</f>
        <v>42514</v>
      </c>
      <c r="E203" s="8">
        <f>IF(Market="DAX",$P203,IF(Market="FTSEMIB",$T203,IF(Market="IBEX",$X203,$AB203)))</f>
        <v>9858</v>
      </c>
      <c r="F203" s="8">
        <f>IF(Market="DAX",$Q203,IF(Market="FTSEMIB",$U203,IF(Market="IBEX",$Y203,$AC203)))</f>
        <v>9811</v>
      </c>
      <c r="G203" s="9">
        <f t="shared" si="5"/>
        <v>-4.7677013593020899E-3</v>
      </c>
      <c r="H203" s="10">
        <f>MAX(Nominale*$G203-FeeOSLG-FeeInv+InvestIniz,InvestIniz-MaxLoss)</f>
        <v>1.4210854715202004E-14</v>
      </c>
      <c r="I203" s="10">
        <f>MAX(-Nominale*$G203-FeeOSLG-FeeInv+InvestIniz,InvestIniz-MaxLoss)</f>
        <v>327.65545423119886</v>
      </c>
      <c r="J203" s="10">
        <f>$H203+$I203-InvestIniz*2</f>
        <v>127.65545423119886</v>
      </c>
      <c r="K203" s="15">
        <f t="shared" si="4"/>
        <v>11689.217516879946</v>
      </c>
      <c r="L203" s="59"/>
      <c r="M203" s="30"/>
      <c r="O203" s="63">
        <v>42514</v>
      </c>
      <c r="P203" s="76">
        <v>9858</v>
      </c>
      <c r="Q203" s="38">
        <v>9811</v>
      </c>
      <c r="S203" s="63">
        <v>42510</v>
      </c>
      <c r="T203" s="76">
        <v>17185</v>
      </c>
      <c r="U203" s="38">
        <v>17305</v>
      </c>
      <c r="W203" s="63">
        <v>42513</v>
      </c>
      <c r="X203" s="76">
        <v>8766.9</v>
      </c>
      <c r="Y203" s="38">
        <v>8735</v>
      </c>
      <c r="AA203" s="63">
        <v>42510</v>
      </c>
      <c r="AB203" s="76">
        <v>6044.5</v>
      </c>
      <c r="AC203" s="38">
        <v>6078.5</v>
      </c>
      <c r="AE203" s="91">
        <v>42514</v>
      </c>
      <c r="AF203" s="89">
        <v>11689.217516879946</v>
      </c>
      <c r="AG203" s="10">
        <v>6497.7399518574375</v>
      </c>
      <c r="AH203" s="10">
        <v>5721.2523841849807</v>
      </c>
      <c r="AI203" s="15">
        <v>7335.0344580414112</v>
      </c>
    </row>
    <row r="204" spans="2:35" s="4" customFormat="1" ht="12" customHeight="1" x14ac:dyDescent="0.2">
      <c r="B204" s="28"/>
      <c r="C204" s="40"/>
      <c r="D204" s="63">
        <f>IF(Market="DAX",$O204,IF(Market="FTSEMIB",$S204,IF(Market="IBEX",$W204,$AA204)))</f>
        <v>42513</v>
      </c>
      <c r="E204" s="8">
        <f>IF(Market="DAX",$P204,IF(Market="FTSEMIB",$T204,IF(Market="IBEX",$X204,$AB204)))</f>
        <v>9909.5</v>
      </c>
      <c r="F204" s="8">
        <f>IF(Market="DAX",$Q204,IF(Market="FTSEMIB",$U204,IF(Market="IBEX",$Y204,$AC204)))</f>
        <v>9929</v>
      </c>
      <c r="G204" s="9">
        <f t="shared" si="5"/>
        <v>1.9678086684494678E-3</v>
      </c>
      <c r="H204" s="10">
        <f>MAX(Nominale*$G204-FeeOSLG-FeeInv+InvestIniz,InvestIniz-MaxLoss)</f>
        <v>187.66081968856781</v>
      </c>
      <c r="I204" s="10">
        <f>MAX(-Nominale*$G204-FeeOSLG-FeeInv+InvestIniz,InvestIniz-MaxLoss)</f>
        <v>1.4210854715202004E-14</v>
      </c>
      <c r="J204" s="10">
        <f>$H204+$I204-InvestIniz*2</f>
        <v>-12.339180311432187</v>
      </c>
      <c r="K204" s="15">
        <f t="shared" si="4"/>
        <v>11561.562062648747</v>
      </c>
      <c r="L204" s="59"/>
      <c r="M204" s="30"/>
      <c r="O204" s="63">
        <v>42513</v>
      </c>
      <c r="P204" s="76">
        <v>9909.5</v>
      </c>
      <c r="Q204" s="38">
        <v>9929</v>
      </c>
      <c r="S204" s="63">
        <v>42509</v>
      </c>
      <c r="T204" s="76">
        <v>17312</v>
      </c>
      <c r="U204" s="38">
        <v>17195</v>
      </c>
      <c r="W204" s="63">
        <v>42510</v>
      </c>
      <c r="X204" s="76">
        <v>8674.1</v>
      </c>
      <c r="Y204" s="38">
        <v>8734</v>
      </c>
      <c r="AA204" s="63">
        <v>42509</v>
      </c>
      <c r="AB204" s="76">
        <v>6136</v>
      </c>
      <c r="AC204" s="38">
        <v>6112</v>
      </c>
      <c r="AE204" s="91">
        <v>42513</v>
      </c>
      <c r="AF204" s="89">
        <v>11561.562062648747</v>
      </c>
      <c r="AG204" s="10">
        <v>6408.3837037071016</v>
      </c>
      <c r="AH204" s="10">
        <v>5698.7790849136345</v>
      </c>
      <c r="AI204" s="15">
        <v>7164.5166567699398</v>
      </c>
    </row>
    <row r="205" spans="2:35" s="4" customFormat="1" ht="12" customHeight="1" x14ac:dyDescent="0.2">
      <c r="B205" s="28"/>
      <c r="C205" s="40"/>
      <c r="D205" s="63">
        <f>IF(Market="DAX",$O205,IF(Market="FTSEMIB",$S205,IF(Market="IBEX",$W205,$AA205)))</f>
        <v>42510</v>
      </c>
      <c r="E205" s="8">
        <f>IF(Market="DAX",$P205,IF(Market="FTSEMIB",$T205,IF(Market="IBEX",$X205,$AB205)))</f>
        <v>9794.5</v>
      </c>
      <c r="F205" s="8">
        <f>IF(Market="DAX",$Q205,IF(Market="FTSEMIB",$U205,IF(Market="IBEX",$Y205,$AC205)))</f>
        <v>9896.5</v>
      </c>
      <c r="G205" s="9">
        <f t="shared" si="5"/>
        <v>1.0414007861554954E-2</v>
      </c>
      <c r="H205" s="10">
        <f>MAX(Nominale*$G205-FeeOSLG-FeeInv+InvestIniz,InvestIniz-MaxLoss)</f>
        <v>609.97077934384197</v>
      </c>
      <c r="I205" s="10">
        <f>MAX(-Nominale*$G205-FeeOSLG-FeeInv+InvestIniz,InvestIniz-MaxLoss)</f>
        <v>1.4210854715202004E-14</v>
      </c>
      <c r="J205" s="10">
        <f>$H205+$I205-InvestIniz*2</f>
        <v>409.97077934384197</v>
      </c>
      <c r="K205" s="15">
        <f t="shared" si="4"/>
        <v>11573.901242960179</v>
      </c>
      <c r="L205" s="59"/>
      <c r="M205" s="30"/>
      <c r="O205" s="63">
        <v>42510</v>
      </c>
      <c r="P205" s="76">
        <v>9794.5</v>
      </c>
      <c r="Q205" s="38">
        <v>9896.5</v>
      </c>
      <c r="S205" s="63">
        <v>42508</v>
      </c>
      <c r="T205" s="76">
        <v>17094</v>
      </c>
      <c r="U205" s="38">
        <v>17035</v>
      </c>
      <c r="W205" s="63">
        <v>42509</v>
      </c>
      <c r="X205" s="76">
        <v>8777.2000000000007</v>
      </c>
      <c r="Y205" s="38">
        <v>8730</v>
      </c>
      <c r="AA205" s="63">
        <v>42508</v>
      </c>
      <c r="AB205" s="76">
        <v>6130</v>
      </c>
      <c r="AC205" s="38">
        <v>6111.5</v>
      </c>
      <c r="AE205" s="91">
        <v>42510</v>
      </c>
      <c r="AF205" s="89">
        <v>11573.901242960179</v>
      </c>
      <c r="AG205" s="10">
        <v>6323.517774296457</v>
      </c>
      <c r="AH205" s="10">
        <v>5610.9672027344695</v>
      </c>
      <c r="AI205" s="15">
        <v>7079.6791257841587</v>
      </c>
    </row>
    <row r="206" spans="2:35" s="4" customFormat="1" ht="12" customHeight="1" x14ac:dyDescent="0.2">
      <c r="B206" s="28"/>
      <c r="C206" s="40"/>
      <c r="D206" s="63">
        <f>IF(Market="DAX",$O206,IF(Market="FTSEMIB",$S206,IF(Market="IBEX",$W206,$AA206)))</f>
        <v>42509</v>
      </c>
      <c r="E206" s="8">
        <f>IF(Market="DAX",$P206,IF(Market="FTSEMIB",$T206,IF(Market="IBEX",$X206,$AB206)))</f>
        <v>9942.5</v>
      </c>
      <c r="F206" s="8">
        <f>IF(Market="DAX",$Q206,IF(Market="FTSEMIB",$U206,IF(Market="IBEX",$Y206,$AC206)))</f>
        <v>9879</v>
      </c>
      <c r="G206" s="9">
        <f t="shared" si="5"/>
        <v>-6.3867236610510433E-3</v>
      </c>
      <c r="H206" s="10">
        <f>MAX(Nominale*$G206-FeeOSLG-FeeInv+InvestIniz,InvestIniz-MaxLoss)</f>
        <v>1.4210854715202004E-14</v>
      </c>
      <c r="I206" s="10">
        <f>MAX(-Nominale*$G206-FeeOSLG-FeeInv+InvestIniz,InvestIniz-MaxLoss)</f>
        <v>408.60656931864656</v>
      </c>
      <c r="J206" s="10">
        <f>$H206+$I206-InvestIniz*2</f>
        <v>208.60656931864656</v>
      </c>
      <c r="K206" s="15">
        <f t="shared" si="4"/>
        <v>11163.930463616336</v>
      </c>
      <c r="L206" s="59"/>
      <c r="M206" s="30"/>
      <c r="O206" s="63">
        <v>42509</v>
      </c>
      <c r="P206" s="76">
        <v>9942.5</v>
      </c>
      <c r="Q206" s="38">
        <v>9879</v>
      </c>
      <c r="S206" s="63">
        <v>42507</v>
      </c>
      <c r="T206" s="76">
        <v>17390</v>
      </c>
      <c r="U206" s="38">
        <v>17435</v>
      </c>
      <c r="W206" s="63">
        <v>42508</v>
      </c>
      <c r="X206" s="76">
        <v>8678.5</v>
      </c>
      <c r="Y206" s="38">
        <v>8645</v>
      </c>
      <c r="AA206" s="63">
        <v>42507</v>
      </c>
      <c r="AB206" s="76">
        <v>6120.5</v>
      </c>
      <c r="AC206" s="38">
        <v>6134.5</v>
      </c>
      <c r="AE206" s="91">
        <v>42509</v>
      </c>
      <c r="AF206" s="89">
        <v>11163.930463616336</v>
      </c>
      <c r="AG206" s="10">
        <v>6304.7881344509369</v>
      </c>
      <c r="AH206" s="10">
        <v>5553.7162487900014</v>
      </c>
      <c r="AI206" s="15">
        <v>7039.511512764394</v>
      </c>
    </row>
    <row r="207" spans="2:35" s="4" customFormat="1" ht="12" customHeight="1" x14ac:dyDescent="0.2">
      <c r="B207" s="28"/>
      <c r="C207" s="40"/>
      <c r="D207" s="63">
        <f>IF(Market="DAX",$O207,IF(Market="FTSEMIB",$S207,IF(Market="IBEX",$W207,$AA207)))</f>
        <v>42508</v>
      </c>
      <c r="E207" s="8">
        <f>IF(Market="DAX",$P207,IF(Market="FTSEMIB",$T207,IF(Market="IBEX",$X207,$AB207)))</f>
        <v>9871.5</v>
      </c>
      <c r="F207" s="8">
        <f>IF(Market="DAX",$Q207,IF(Market="FTSEMIB",$U207,IF(Market="IBEX",$Y207,$AC207)))</f>
        <v>9835.5</v>
      </c>
      <c r="G207" s="9">
        <f t="shared" si="5"/>
        <v>-3.6468621790001518E-3</v>
      </c>
      <c r="H207" s="10">
        <f>MAX(Nominale*$G207-FeeOSLG-FeeInv+InvestIniz,InvestIniz-MaxLoss)</f>
        <v>1.4210854715202004E-14</v>
      </c>
      <c r="I207" s="10">
        <f>MAX(-Nominale*$G207-FeeOSLG-FeeInv+InvestIniz,InvestIniz-MaxLoss)</f>
        <v>271.61349521610202</v>
      </c>
      <c r="J207" s="10">
        <f>$H207+$I207-InvestIniz*2</f>
        <v>71.613495216102024</v>
      </c>
      <c r="K207" s="15">
        <f t="shared" si="4"/>
        <v>10955.32389429769</v>
      </c>
      <c r="L207" s="59"/>
      <c r="M207" s="30"/>
      <c r="O207" s="63">
        <v>42508</v>
      </c>
      <c r="P207" s="76">
        <v>9871.5</v>
      </c>
      <c r="Q207" s="38">
        <v>9835.5</v>
      </c>
      <c r="S207" s="63">
        <v>42506</v>
      </c>
      <c r="T207" s="76">
        <v>17337</v>
      </c>
      <c r="U207" s="38">
        <v>17260</v>
      </c>
      <c r="W207" s="63">
        <v>42507</v>
      </c>
      <c r="X207" s="76">
        <v>8677.6</v>
      </c>
      <c r="Y207" s="38">
        <v>8749</v>
      </c>
      <c r="AA207" s="63">
        <v>42506</v>
      </c>
      <c r="AB207" s="76">
        <v>6105</v>
      </c>
      <c r="AC207" s="38">
        <v>6050.5</v>
      </c>
      <c r="AE207" s="91">
        <v>42508</v>
      </c>
      <c r="AF207" s="89">
        <v>10955.32389429769</v>
      </c>
      <c r="AG207" s="10">
        <v>6303.3346820943707</v>
      </c>
      <c r="AH207" s="10">
        <v>5526.8143964742912</v>
      </c>
      <c r="AI207" s="15">
        <v>7035.87138546407</v>
      </c>
    </row>
    <row r="208" spans="2:35" s="4" customFormat="1" ht="12" customHeight="1" x14ac:dyDescent="0.2">
      <c r="B208" s="28"/>
      <c r="C208" s="40"/>
      <c r="D208" s="63">
        <f>IF(Market="DAX",$O208,IF(Market="FTSEMIB",$S208,IF(Market="IBEX",$W208,$AA208)))</f>
        <v>42507</v>
      </c>
      <c r="E208" s="8">
        <f>IF(Market="DAX",$P208,IF(Market="FTSEMIB",$T208,IF(Market="IBEX",$X208,$AB208)))</f>
        <v>9952.9</v>
      </c>
      <c r="F208" s="8">
        <f>IF(Market="DAX",$Q208,IF(Market="FTSEMIB",$U208,IF(Market="IBEX",$Y208,$AC208)))</f>
        <v>9996.5</v>
      </c>
      <c r="G208" s="9">
        <f t="shared" si="5"/>
        <v>4.3806327803957001E-3</v>
      </c>
      <c r="H208" s="10">
        <f>MAX(Nominale*$G208-FeeOSLG-FeeInv+InvestIniz,InvestIniz-MaxLoss)</f>
        <v>308.30202528587938</v>
      </c>
      <c r="I208" s="10">
        <f>MAX(-Nominale*$G208-FeeOSLG-FeeInv+InvestIniz,InvestIniz-MaxLoss)</f>
        <v>1.4210854715202004E-14</v>
      </c>
      <c r="J208" s="10">
        <f>$H208+$I208-InvestIniz*2</f>
        <v>108.30202528587938</v>
      </c>
      <c r="K208" s="15">
        <f t="shared" si="4"/>
        <v>10883.710399081587</v>
      </c>
      <c r="L208" s="59"/>
      <c r="M208" s="30"/>
      <c r="O208" s="63">
        <v>42507</v>
      </c>
      <c r="P208" s="76">
        <v>9952.9</v>
      </c>
      <c r="Q208" s="38">
        <v>9996.5</v>
      </c>
      <c r="S208" s="63">
        <v>42503</v>
      </c>
      <c r="T208" s="76">
        <v>17281</v>
      </c>
      <c r="U208" s="38">
        <v>17190</v>
      </c>
      <c r="W208" s="63">
        <v>42506</v>
      </c>
      <c r="X208" s="76">
        <v>8677.2000000000007</v>
      </c>
      <c r="Y208" s="38">
        <v>8613</v>
      </c>
      <c r="AA208" s="63">
        <v>42503</v>
      </c>
      <c r="AB208" s="76">
        <v>6069.5</v>
      </c>
      <c r="AC208" s="38">
        <v>6096</v>
      </c>
      <c r="AE208" s="91">
        <v>42507</v>
      </c>
      <c r="AF208" s="89">
        <v>10883.710399081587</v>
      </c>
      <c r="AG208" s="10">
        <v>6264.8077478365713</v>
      </c>
      <c r="AH208" s="10">
        <v>5412.5531957150779</v>
      </c>
      <c r="AI208" s="15">
        <v>6700.2455528425289</v>
      </c>
    </row>
    <row r="209" spans="2:35" s="4" customFormat="1" ht="12" customHeight="1" x14ac:dyDescent="0.2">
      <c r="B209" s="28"/>
      <c r="C209" s="40"/>
      <c r="D209" s="63">
        <f>IF(Market="DAX",$O209,IF(Market="FTSEMIB",$S209,IF(Market="IBEX",$W209,$AA209)))</f>
        <v>42506</v>
      </c>
      <c r="E209" s="8">
        <f>IF(Market="DAX",$P209,IF(Market="FTSEMIB",$T209,IF(Market="IBEX",$X209,$AB209)))</f>
        <v>9945.5</v>
      </c>
      <c r="F209" s="8">
        <f>IF(Market="DAX",$Q209,IF(Market="FTSEMIB",$U209,IF(Market="IBEX",$Y209,$AC209)))</f>
        <v>9882.5</v>
      </c>
      <c r="G209" s="9">
        <f t="shared" si="5"/>
        <v>-6.3345231511738979E-3</v>
      </c>
      <c r="H209" s="10">
        <f>MAX(Nominale*$G209-FeeOSLG-FeeInv+InvestIniz,InvestIniz-MaxLoss)</f>
        <v>1.4210854715202004E-14</v>
      </c>
      <c r="I209" s="10">
        <f>MAX(-Nominale*$G209-FeeOSLG-FeeInv+InvestIniz,InvestIniz-MaxLoss)</f>
        <v>405.99654382478928</v>
      </c>
      <c r="J209" s="10">
        <f>$H209+$I209-InvestIniz*2</f>
        <v>205.99654382478928</v>
      </c>
      <c r="K209" s="15">
        <f t="shared" si="4"/>
        <v>10775.408373795708</v>
      </c>
      <c r="L209" s="59"/>
      <c r="M209" s="30"/>
      <c r="O209" s="63">
        <v>42506</v>
      </c>
      <c r="P209" s="76">
        <v>9945.5</v>
      </c>
      <c r="Q209" s="38">
        <v>9882.5</v>
      </c>
      <c r="S209" s="63">
        <v>42502</v>
      </c>
      <c r="T209" s="76">
        <v>17305</v>
      </c>
      <c r="U209" s="38">
        <v>17230</v>
      </c>
      <c r="W209" s="63">
        <v>42503</v>
      </c>
      <c r="X209" s="76">
        <v>8614.7000000000007</v>
      </c>
      <c r="Y209" s="38">
        <v>8587</v>
      </c>
      <c r="AA209" s="63">
        <v>42502</v>
      </c>
      <c r="AB209" s="76">
        <v>6129.5</v>
      </c>
      <c r="AC209" s="38">
        <v>6107.5</v>
      </c>
      <c r="AE209" s="91">
        <v>42506</v>
      </c>
      <c r="AF209" s="89">
        <v>10775.408373795708</v>
      </c>
      <c r="AG209" s="10">
        <v>6209.7901977375141</v>
      </c>
      <c r="AH209" s="10">
        <v>5314.8796240698648</v>
      </c>
      <c r="AI209" s="15">
        <v>6592.6705286326169</v>
      </c>
    </row>
    <row r="210" spans="2:35" s="4" customFormat="1" ht="12" customHeight="1" x14ac:dyDescent="0.2">
      <c r="B210" s="28"/>
      <c r="C210" s="40"/>
      <c r="D210" s="63">
        <f>IF(Market="DAX",$O210,IF(Market="FTSEMIB",$S210,IF(Market="IBEX",$W210,$AA210)))</f>
        <v>42503</v>
      </c>
      <c r="E210" s="8">
        <f>IF(Market="DAX",$P210,IF(Market="FTSEMIB",$T210,IF(Market="IBEX",$X210,$AB210)))</f>
        <v>9861</v>
      </c>
      <c r="F210" s="8">
        <f>IF(Market="DAX",$Q210,IF(Market="FTSEMIB",$U210,IF(Market="IBEX",$Y210,$AC210)))</f>
        <v>9818</v>
      </c>
      <c r="G210" s="9">
        <f t="shared" si="5"/>
        <v>-4.3606125139438187E-3</v>
      </c>
      <c r="H210" s="10">
        <f>MAX(Nominale*$G210-FeeOSLG-FeeInv+InvestIniz,InvestIniz-MaxLoss)</f>
        <v>1.4210854715202004E-14</v>
      </c>
      <c r="I210" s="10">
        <f>MAX(-Nominale*$G210-FeeOSLG-FeeInv+InvestIniz,InvestIniz-MaxLoss)</f>
        <v>307.3010119632853</v>
      </c>
      <c r="J210" s="10">
        <f>$H210+$I210-InvestIniz*2</f>
        <v>107.3010119632853</v>
      </c>
      <c r="K210" s="15">
        <f t="shared" si="4"/>
        <v>10569.411829970919</v>
      </c>
      <c r="L210" s="59"/>
      <c r="M210" s="30"/>
      <c r="O210" s="63">
        <v>42503</v>
      </c>
      <c r="P210" s="76">
        <v>9861</v>
      </c>
      <c r="Q210" s="38">
        <v>9818</v>
      </c>
      <c r="S210" s="63">
        <v>42501</v>
      </c>
      <c r="T210" s="76">
        <v>17520</v>
      </c>
      <c r="U210" s="38">
        <v>17505</v>
      </c>
      <c r="W210" s="63">
        <v>42502</v>
      </c>
      <c r="X210" s="76">
        <v>8620.6</v>
      </c>
      <c r="Y210" s="38">
        <v>8586</v>
      </c>
      <c r="AA210" s="63">
        <v>42501</v>
      </c>
      <c r="AB210" s="76">
        <v>6110.5</v>
      </c>
      <c r="AC210" s="38">
        <v>6120</v>
      </c>
      <c r="AE210" s="91">
        <v>42503</v>
      </c>
      <c r="AF210" s="89">
        <v>10569.411829970919</v>
      </c>
      <c r="AG210" s="10">
        <v>6173.4104766764694</v>
      </c>
      <c r="AH210" s="10">
        <v>5300.8713715823869</v>
      </c>
      <c r="AI210" s="15">
        <v>6523.9401537867034</v>
      </c>
    </row>
    <row r="211" spans="2:35" s="4" customFormat="1" ht="12" customHeight="1" x14ac:dyDescent="0.2">
      <c r="B211" s="28"/>
      <c r="C211" s="40"/>
      <c r="D211" s="63">
        <f>IF(Market="DAX",$O211,IF(Market="FTSEMIB",$S211,IF(Market="IBEX",$W211,$AA211)))</f>
        <v>42502</v>
      </c>
      <c r="E211" s="8">
        <f>IF(Market="DAX",$P211,IF(Market="FTSEMIB",$T211,IF(Market="IBEX",$X211,$AB211)))</f>
        <v>9978.5</v>
      </c>
      <c r="F211" s="8">
        <f>IF(Market="DAX",$Q211,IF(Market="FTSEMIB",$U211,IF(Market="IBEX",$Y211,$AC211)))</f>
        <v>9967.5</v>
      </c>
      <c r="G211" s="9">
        <f t="shared" si="5"/>
        <v>-1.1023700957057674E-3</v>
      </c>
      <c r="H211" s="10">
        <f>MAX(Nominale*$G211-FeeOSLG-FeeInv+InvestIniz,InvestIniz-MaxLoss)</f>
        <v>34.151881480806068</v>
      </c>
      <c r="I211" s="10">
        <f>MAX(-Nominale*$G211-FeeOSLG-FeeInv+InvestIniz,InvestIniz-MaxLoss)</f>
        <v>144.38889105138279</v>
      </c>
      <c r="J211" s="10">
        <f>$H211+$I211-InvestIniz*2</f>
        <v>-21.459227467811161</v>
      </c>
      <c r="K211" s="15">
        <f t="shared" si="4"/>
        <v>10462.110818007633</v>
      </c>
      <c r="L211" s="59"/>
      <c r="M211" s="30"/>
      <c r="O211" s="63">
        <v>42502</v>
      </c>
      <c r="P211" s="76">
        <v>9978.5</v>
      </c>
      <c r="Q211" s="38">
        <v>9967.5</v>
      </c>
      <c r="S211" s="63">
        <v>42500</v>
      </c>
      <c r="T211" s="76">
        <v>17307</v>
      </c>
      <c r="U211" s="38">
        <v>17420</v>
      </c>
      <c r="W211" s="63">
        <v>42501</v>
      </c>
      <c r="X211" s="76">
        <v>8718.1</v>
      </c>
      <c r="Y211" s="38">
        <v>8739</v>
      </c>
      <c r="AA211" s="63">
        <v>42500</v>
      </c>
      <c r="AB211" s="76">
        <v>6074.5</v>
      </c>
      <c r="AC211" s="38">
        <v>6076</v>
      </c>
      <c r="AE211" s="91">
        <v>42502</v>
      </c>
      <c r="AF211" s="89">
        <v>10462.110818007633</v>
      </c>
      <c r="AG211" s="10">
        <v>6194.0113350455686</v>
      </c>
      <c r="AH211" s="10">
        <v>5270.898965929453</v>
      </c>
      <c r="AI211" s="15">
        <v>6545.3993812545141</v>
      </c>
    </row>
    <row r="212" spans="2:35" s="4" customFormat="1" ht="12" customHeight="1" x14ac:dyDescent="0.2">
      <c r="B212" s="28"/>
      <c r="C212" s="40"/>
      <c r="D212" s="63">
        <f>IF(Market="DAX",$O212,IF(Market="FTSEMIB",$S212,IF(Market="IBEX",$W212,$AA212)))</f>
        <v>42501</v>
      </c>
      <c r="E212" s="8">
        <f>IF(Market="DAX",$P212,IF(Market="FTSEMIB",$T212,IF(Market="IBEX",$X212,$AB212)))</f>
        <v>10037</v>
      </c>
      <c r="F212" s="8">
        <f>IF(Market="DAX",$Q212,IF(Market="FTSEMIB",$U212,IF(Market="IBEX",$Y212,$AC212)))</f>
        <v>10060.5</v>
      </c>
      <c r="G212" s="9">
        <f t="shared" si="5"/>
        <v>2.3413370529042541E-3</v>
      </c>
      <c r="H212" s="10">
        <f>MAX(Nominale*$G212-FeeOSLG-FeeInv+InvestIniz,InvestIniz-MaxLoss)</f>
        <v>206.33723891130711</v>
      </c>
      <c r="I212" s="10">
        <f>MAX(-Nominale*$G212-FeeOSLG-FeeInv+InvestIniz,InvestIniz-MaxLoss)</f>
        <v>1.4210854715202004E-14</v>
      </c>
      <c r="J212" s="10">
        <f>$H212+$I212-InvestIniz*2</f>
        <v>6.3372389113071108</v>
      </c>
      <c r="K212" s="15">
        <f t="shared" ref="K212:K275" si="6">$J212+$K213</f>
        <v>10483.570045475444</v>
      </c>
      <c r="L212" s="59"/>
      <c r="M212" s="30"/>
      <c r="O212" s="63">
        <v>42501</v>
      </c>
      <c r="P212" s="76">
        <v>10037</v>
      </c>
      <c r="Q212" s="38">
        <v>10060.5</v>
      </c>
      <c r="S212" s="63">
        <v>42499</v>
      </c>
      <c r="T212" s="76">
        <v>17444</v>
      </c>
      <c r="U212" s="38">
        <v>17600</v>
      </c>
      <c r="W212" s="63">
        <v>42500</v>
      </c>
      <c r="X212" s="76">
        <v>8612.7000000000007</v>
      </c>
      <c r="Y212" s="38">
        <v>8708</v>
      </c>
      <c r="AA212" s="63">
        <v>42499</v>
      </c>
      <c r="AB212" s="76">
        <v>6087.5</v>
      </c>
      <c r="AC212" s="38">
        <v>6121.5</v>
      </c>
      <c r="AE212" s="91">
        <v>42501</v>
      </c>
      <c r="AF212" s="89">
        <v>10483.570045475444</v>
      </c>
      <c r="AG212" s="10">
        <v>6113.7287631322961</v>
      </c>
      <c r="AH212" s="10">
        <v>5273.2531682985273</v>
      </c>
      <c r="AI212" s="15">
        <v>6566.8586087223248</v>
      </c>
    </row>
    <row r="213" spans="2:35" s="4" customFormat="1" ht="12" customHeight="1" x14ac:dyDescent="0.2">
      <c r="B213" s="28"/>
      <c r="C213" s="40"/>
      <c r="D213" s="63">
        <f>IF(Market="DAX",$O213,IF(Market="FTSEMIB",$S213,IF(Market="IBEX",$W213,$AA213)))</f>
        <v>42500</v>
      </c>
      <c r="E213" s="8">
        <f>IF(Market="DAX",$P213,IF(Market="FTSEMIB",$T213,IF(Market="IBEX",$X213,$AB213)))</f>
        <v>9982</v>
      </c>
      <c r="F213" s="8">
        <f>IF(Market="DAX",$Q213,IF(Market="FTSEMIB",$U213,IF(Market="IBEX",$Y213,$AC213)))</f>
        <v>10034</v>
      </c>
      <c r="G213" s="9">
        <f t="shared" ref="G213:G276" si="7">(($F213-$E213)/$E213)</f>
        <v>5.2093768783810857E-3</v>
      </c>
      <c r="H213" s="10">
        <f>MAX(Nominale*$G213-FeeOSLG-FeeInv+InvestIniz,InvestIniz-MaxLoss)</f>
        <v>349.73923018514864</v>
      </c>
      <c r="I213" s="10">
        <f>MAX(-Nominale*$G213-FeeOSLG-FeeInv+InvestIniz,InvestIniz-MaxLoss)</f>
        <v>1.4210854715202004E-14</v>
      </c>
      <c r="J213" s="10">
        <f>$H213+$I213-InvestIniz*2</f>
        <v>149.73923018514864</v>
      </c>
      <c r="K213" s="15">
        <f t="shared" si="6"/>
        <v>10477.232806564138</v>
      </c>
      <c r="L213" s="59"/>
      <c r="M213" s="30"/>
      <c r="O213" s="63">
        <v>42500</v>
      </c>
      <c r="P213" s="76">
        <v>9982</v>
      </c>
      <c r="Q213" s="38">
        <v>10034</v>
      </c>
      <c r="S213" s="63">
        <v>42496</v>
      </c>
      <c r="T213" s="76">
        <v>17533</v>
      </c>
      <c r="U213" s="38">
        <v>17550</v>
      </c>
      <c r="W213" s="63">
        <v>42499</v>
      </c>
      <c r="X213" s="76">
        <v>8664.7000000000007</v>
      </c>
      <c r="Y213" s="38">
        <v>8723</v>
      </c>
      <c r="AA213" s="63">
        <v>42496</v>
      </c>
      <c r="AB213" s="76">
        <v>6069</v>
      </c>
      <c r="AC213" s="38">
        <v>6080</v>
      </c>
      <c r="AE213" s="91">
        <v>42500</v>
      </c>
      <c r="AF213" s="89">
        <v>10477.232806564138</v>
      </c>
      <c r="AG213" s="10">
        <v>5985.1711322388819</v>
      </c>
      <c r="AH213" s="10">
        <v>5102.2524956218731</v>
      </c>
      <c r="AI213" s="15">
        <v>6398.3274421687556</v>
      </c>
    </row>
    <row r="214" spans="2:35" s="4" customFormat="1" ht="12" customHeight="1" x14ac:dyDescent="0.2">
      <c r="B214" s="28"/>
      <c r="C214" s="40"/>
      <c r="D214" s="63">
        <f>IF(Market="DAX",$O214,IF(Market="FTSEMIB",$S214,IF(Market="IBEX",$W214,$AA214)))</f>
        <v>42499</v>
      </c>
      <c r="E214" s="8">
        <f>IF(Market="DAX",$P214,IF(Market="FTSEMIB",$T214,IF(Market="IBEX",$X214,$AB214)))</f>
        <v>9876.5</v>
      </c>
      <c r="F214" s="8">
        <f>IF(Market="DAX",$Q214,IF(Market="FTSEMIB",$U214,IF(Market="IBEX",$Y214,$AC214)))</f>
        <v>9960</v>
      </c>
      <c r="G214" s="9">
        <f t="shared" si="7"/>
        <v>8.4544119880524474E-3</v>
      </c>
      <c r="H214" s="10">
        <f>MAX(Nominale*$G214-FeeOSLG-FeeInv+InvestIniz,InvestIniz-MaxLoss)</f>
        <v>511.99098566871675</v>
      </c>
      <c r="I214" s="10">
        <f>MAX(-Nominale*$G214-FeeOSLG-FeeInv+InvestIniz,InvestIniz-MaxLoss)</f>
        <v>1.4210854715202004E-14</v>
      </c>
      <c r="J214" s="10">
        <f>$H214+$I214-InvestIniz*2</f>
        <v>311.99098566871675</v>
      </c>
      <c r="K214" s="15">
        <f t="shared" si="6"/>
        <v>10327.493576378989</v>
      </c>
      <c r="L214" s="59"/>
      <c r="M214" s="30"/>
      <c r="O214" s="63">
        <v>42499</v>
      </c>
      <c r="P214" s="76">
        <v>9876.5</v>
      </c>
      <c r="Q214" s="38">
        <v>9960</v>
      </c>
      <c r="S214" s="63">
        <v>42495</v>
      </c>
      <c r="T214" s="76">
        <v>17590</v>
      </c>
      <c r="U214" s="38">
        <v>17655</v>
      </c>
      <c r="W214" s="63">
        <v>42496</v>
      </c>
      <c r="X214" s="76">
        <v>8624.7999999999993</v>
      </c>
      <c r="Y214" s="38">
        <v>8617</v>
      </c>
      <c r="AA214" s="63">
        <v>42495</v>
      </c>
      <c r="AB214" s="76">
        <v>6060</v>
      </c>
      <c r="AC214" s="38">
        <v>6086</v>
      </c>
      <c r="AE214" s="91">
        <v>42499</v>
      </c>
      <c r="AF214" s="89">
        <v>10327.493576378989</v>
      </c>
      <c r="AG214" s="10">
        <v>6005.771990607981</v>
      </c>
      <c r="AH214" s="10">
        <v>5017.9839264567991</v>
      </c>
      <c r="AI214" s="15">
        <v>6418.4325708145079</v>
      </c>
    </row>
    <row r="215" spans="2:35" s="4" customFormat="1" ht="12" customHeight="1" x14ac:dyDescent="0.2">
      <c r="B215" s="28"/>
      <c r="C215" s="40"/>
      <c r="D215" s="63">
        <f>IF(Market="DAX",$O215,IF(Market="FTSEMIB",$S215,IF(Market="IBEX",$W215,$AA215)))</f>
        <v>42496</v>
      </c>
      <c r="E215" s="8">
        <f>IF(Market="DAX",$P215,IF(Market="FTSEMIB",$T215,IF(Market="IBEX",$X215,$AB215)))</f>
        <v>9829</v>
      </c>
      <c r="F215" s="8">
        <f>IF(Market="DAX",$Q215,IF(Market="FTSEMIB",$U215,IF(Market="IBEX",$Y215,$AC215)))</f>
        <v>9814</v>
      </c>
      <c r="G215" s="9">
        <f t="shared" si="7"/>
        <v>-1.5260962458032354E-3</v>
      </c>
      <c r="H215" s="10">
        <f>MAX(Nominale*$G215-FeeOSLG-FeeInv+InvestIniz,InvestIniz-MaxLoss)</f>
        <v>12.965573975932656</v>
      </c>
      <c r="I215" s="10">
        <f>MAX(-Nominale*$G215-FeeOSLG-FeeInv+InvestIniz,InvestIniz-MaxLoss)</f>
        <v>165.57519855625617</v>
      </c>
      <c r="J215" s="10">
        <f>$H215+$I215-InvestIniz*2</f>
        <v>-21.459227467811161</v>
      </c>
      <c r="K215" s="15">
        <f t="shared" si="6"/>
        <v>10015.502590710272</v>
      </c>
      <c r="L215" s="59"/>
      <c r="M215" s="30"/>
      <c r="O215" s="63">
        <v>42496</v>
      </c>
      <c r="P215" s="76">
        <v>9829</v>
      </c>
      <c r="Q215" s="38">
        <v>9814</v>
      </c>
      <c r="S215" s="63">
        <v>42494</v>
      </c>
      <c r="T215" s="76">
        <v>17614</v>
      </c>
      <c r="U215" s="38">
        <v>17595</v>
      </c>
      <c r="W215" s="63">
        <v>42495</v>
      </c>
      <c r="X215" s="76">
        <v>8613.7999999999993</v>
      </c>
      <c r="Y215" s="38">
        <v>8662</v>
      </c>
      <c r="AA215" s="63">
        <v>42494</v>
      </c>
      <c r="AB215" s="76">
        <v>6148</v>
      </c>
      <c r="AC215" s="38">
        <v>6156.5</v>
      </c>
      <c r="AE215" s="91">
        <v>42496</v>
      </c>
      <c r="AF215" s="89">
        <v>10015.502590710272</v>
      </c>
      <c r="AG215" s="10">
        <v>5982.1667915946909</v>
      </c>
      <c r="AH215" s="10">
        <v>5038.5847848258982</v>
      </c>
      <c r="AI215" s="15">
        <v>6314.6407324031989</v>
      </c>
    </row>
    <row r="216" spans="2:35" s="4" customFormat="1" ht="12" customHeight="1" x14ac:dyDescent="0.2">
      <c r="B216" s="28"/>
      <c r="C216" s="40"/>
      <c r="D216" s="63">
        <f>IF(Market="DAX",$O216,IF(Market="FTSEMIB",$S216,IF(Market="IBEX",$W216,$AA216)))</f>
        <v>42495</v>
      </c>
      <c r="E216" s="8">
        <f>IF(Market="DAX",$P216,IF(Market="FTSEMIB",$T216,IF(Market="IBEX",$X216,$AB216)))</f>
        <v>9828</v>
      </c>
      <c r="F216" s="8">
        <f>IF(Market="DAX",$Q216,IF(Market="FTSEMIB",$U216,IF(Market="IBEX",$Y216,$AC216)))</f>
        <v>9890</v>
      </c>
      <c r="G216" s="9">
        <f t="shared" si="7"/>
        <v>6.3085063085063084E-3</v>
      </c>
      <c r="H216" s="10">
        <f>MAX(Nominale*$G216-FeeOSLG-FeeInv+InvestIniz,InvestIniz-MaxLoss)</f>
        <v>404.69570169140979</v>
      </c>
      <c r="I216" s="10">
        <f>MAX(-Nominale*$G216-FeeOSLG-FeeInv+InvestIniz,InvestIniz-MaxLoss)</f>
        <v>1.4210854715202004E-14</v>
      </c>
      <c r="J216" s="10">
        <f>$H216+$I216-InvestIniz*2</f>
        <v>204.69570169140979</v>
      </c>
      <c r="K216" s="15">
        <f t="shared" si="6"/>
        <v>10036.961818178082</v>
      </c>
      <c r="L216" s="59"/>
      <c r="M216" s="30"/>
      <c r="O216" s="63">
        <v>42495</v>
      </c>
      <c r="P216" s="76">
        <v>9828</v>
      </c>
      <c r="Q216" s="38">
        <v>9890</v>
      </c>
      <c r="S216" s="63">
        <v>42493</v>
      </c>
      <c r="T216" s="76">
        <v>18040</v>
      </c>
      <c r="U216" s="38">
        <v>18015</v>
      </c>
      <c r="W216" s="63">
        <v>42494</v>
      </c>
      <c r="X216" s="76">
        <v>8744.2999999999993</v>
      </c>
      <c r="Y216" s="38">
        <v>8735</v>
      </c>
      <c r="AA216" s="63">
        <v>42493</v>
      </c>
      <c r="AB216" s="76">
        <v>6212</v>
      </c>
      <c r="AC216" s="38">
        <v>6247</v>
      </c>
      <c r="AE216" s="91">
        <v>42495</v>
      </c>
      <c r="AF216" s="89">
        <v>10036.961818178082</v>
      </c>
      <c r="AG216" s="10">
        <v>6002.7676499637901</v>
      </c>
      <c r="AH216" s="10">
        <v>4976.9717727882207</v>
      </c>
      <c r="AI216" s="15">
        <v>6336.0999598710096</v>
      </c>
    </row>
    <row r="217" spans="2:35" s="4" customFormat="1" ht="12" customHeight="1" x14ac:dyDescent="0.2">
      <c r="B217" s="28"/>
      <c r="C217" s="40"/>
      <c r="D217" s="63">
        <f>IF(Market="DAX",$O217,IF(Market="FTSEMIB",$S217,IF(Market="IBEX",$W217,$AA217)))</f>
        <v>42494</v>
      </c>
      <c r="E217" s="8">
        <f>IF(Market="DAX",$P217,IF(Market="FTSEMIB",$T217,IF(Market="IBEX",$X217,$AB217)))</f>
        <v>9956.5</v>
      </c>
      <c r="F217" s="8">
        <f>IF(Market="DAX",$Q217,IF(Market="FTSEMIB",$U217,IF(Market="IBEX",$Y217,$AC217)))</f>
        <v>9955</v>
      </c>
      <c r="G217" s="9">
        <f t="shared" si="7"/>
        <v>-1.5065535077587506E-4</v>
      </c>
      <c r="H217" s="10">
        <f>MAX(Nominale*$G217-FeeOSLG-FeeInv+InvestIniz,InvestIniz-MaxLoss)</f>
        <v>81.737618727300671</v>
      </c>
      <c r="I217" s="10">
        <f>MAX(-Nominale*$G217-FeeOSLG-FeeInv+InvestIniz,InvestIniz-MaxLoss)</f>
        <v>96.803153804888169</v>
      </c>
      <c r="J217" s="10">
        <f>$H217+$I217-InvestIniz*2</f>
        <v>-21.459227467811161</v>
      </c>
      <c r="K217" s="15">
        <f t="shared" si="6"/>
        <v>9832.2661164866731</v>
      </c>
      <c r="L217" s="59"/>
      <c r="M217" s="30"/>
      <c r="O217" s="63">
        <v>42494</v>
      </c>
      <c r="P217" s="76">
        <v>9956.5</v>
      </c>
      <c r="Q217" s="38">
        <v>9955</v>
      </c>
      <c r="S217" s="63">
        <v>42492</v>
      </c>
      <c r="T217" s="76">
        <v>18249</v>
      </c>
      <c r="U217" s="38">
        <v>18300</v>
      </c>
      <c r="W217" s="63">
        <v>42493</v>
      </c>
      <c r="X217" s="76">
        <v>8982.1</v>
      </c>
      <c r="Y217" s="38">
        <v>8967</v>
      </c>
      <c r="AA217" s="63">
        <v>42489</v>
      </c>
      <c r="AB217" s="76">
        <v>6270.5</v>
      </c>
      <c r="AC217" s="38">
        <v>6238</v>
      </c>
      <c r="AE217" s="91">
        <v>42494</v>
      </c>
      <c r="AF217" s="89">
        <v>9832.2661164866731</v>
      </c>
      <c r="AG217" s="10">
        <v>6023.3685083328892</v>
      </c>
      <c r="AH217" s="10">
        <v>4997.5726311573198</v>
      </c>
      <c r="AI217" s="15">
        <v>6165.1167596963514</v>
      </c>
    </row>
    <row r="218" spans="2:35" s="4" customFormat="1" ht="12" customHeight="1" x14ac:dyDescent="0.2">
      <c r="B218" s="28"/>
      <c r="C218" s="40"/>
      <c r="D218" s="63">
        <f>IF(Market="DAX",$O218,IF(Market="FTSEMIB",$S218,IF(Market="IBEX",$W218,$AA218)))</f>
        <v>42493</v>
      </c>
      <c r="E218" s="8">
        <f>IF(Market="DAX",$P218,IF(Market="FTSEMIB",$T218,IF(Market="IBEX",$X218,$AB218)))</f>
        <v>10122</v>
      </c>
      <c r="F218" s="8">
        <f>IF(Market="DAX",$Q218,IF(Market="FTSEMIB",$U218,IF(Market="IBEX",$Y218,$AC218)))</f>
        <v>10135</v>
      </c>
      <c r="G218" s="9">
        <f t="shared" si="7"/>
        <v>1.284331159849832E-3</v>
      </c>
      <c r="H218" s="10">
        <f>MAX(Nominale*$G218-FeeOSLG-FeeInv+InvestIniz,InvestIniz-MaxLoss)</f>
        <v>153.48694425858599</v>
      </c>
      <c r="I218" s="10">
        <f>MAX(-Nominale*$G218-FeeOSLG-FeeInv+InvestIniz,InvestIniz-MaxLoss)</f>
        <v>25.053828273602832</v>
      </c>
      <c r="J218" s="10">
        <f>$H218+$I218-InvestIniz*2</f>
        <v>-21.459227467811161</v>
      </c>
      <c r="K218" s="15">
        <f t="shared" si="6"/>
        <v>9853.7253439544838</v>
      </c>
      <c r="L218" s="59"/>
      <c r="M218" s="30"/>
      <c r="O218" s="63">
        <v>42493</v>
      </c>
      <c r="P218" s="76">
        <v>10122</v>
      </c>
      <c r="Q218" s="38">
        <v>10135</v>
      </c>
      <c r="S218" s="63">
        <v>42489</v>
      </c>
      <c r="T218" s="76">
        <v>18578</v>
      </c>
      <c r="U218" s="38">
        <v>18400</v>
      </c>
      <c r="W218" s="63">
        <v>42492</v>
      </c>
      <c r="X218" s="76">
        <v>9005</v>
      </c>
      <c r="Y218" s="38">
        <v>9034</v>
      </c>
      <c r="AA218" s="63">
        <v>42488</v>
      </c>
      <c r="AB218" s="76">
        <v>6268</v>
      </c>
      <c r="AC218" s="38">
        <v>6283.5</v>
      </c>
      <c r="AE218" s="91">
        <v>42493</v>
      </c>
      <c r="AF218" s="89">
        <v>9853.7253439544838</v>
      </c>
      <c r="AG218" s="10">
        <v>6017.7754639024461</v>
      </c>
      <c r="AH218" s="10">
        <v>5014.2506335151793</v>
      </c>
      <c r="AI218" s="15">
        <v>6016.6963853910256</v>
      </c>
    </row>
    <row r="219" spans="2:35" s="4" customFormat="1" ht="12" customHeight="1" x14ac:dyDescent="0.2">
      <c r="B219" s="28"/>
      <c r="C219" s="40"/>
      <c r="D219" s="63">
        <f>IF(Market="DAX",$O219,IF(Market="FTSEMIB",$S219,IF(Market="IBEX",$W219,$AA219)))</f>
        <v>42492</v>
      </c>
      <c r="E219" s="8">
        <f>IF(Market="DAX",$P219,IF(Market="FTSEMIB",$T219,IF(Market="IBEX",$X219,$AB219)))</f>
        <v>10085.5</v>
      </c>
      <c r="F219" s="8">
        <f>IF(Market="DAX",$Q219,IF(Market="FTSEMIB",$U219,IF(Market="IBEX",$Y219,$AC219)))</f>
        <v>10080.5</v>
      </c>
      <c r="G219" s="9">
        <f t="shared" si="7"/>
        <v>-4.9576124138614843E-4</v>
      </c>
      <c r="H219" s="10">
        <f>MAX(Nominale*$G219-FeeOSLG-FeeInv+InvestIniz,InvestIniz-MaxLoss)</f>
        <v>64.482324196787005</v>
      </c>
      <c r="I219" s="10">
        <f>MAX(-Nominale*$G219-FeeOSLG-FeeInv+InvestIniz,InvestIniz-MaxLoss)</f>
        <v>114.05844833540183</v>
      </c>
      <c r="J219" s="10">
        <f>$H219+$I219-InvestIniz*2</f>
        <v>-21.459227467811161</v>
      </c>
      <c r="K219" s="15">
        <f t="shared" si="6"/>
        <v>9875.1845714222945</v>
      </c>
      <c r="L219" s="59"/>
      <c r="M219" s="30"/>
      <c r="O219" s="63">
        <v>42492</v>
      </c>
      <c r="P219" s="76">
        <v>10085.5</v>
      </c>
      <c r="Q219" s="38">
        <v>10080.5</v>
      </c>
      <c r="S219" s="63">
        <v>42488</v>
      </c>
      <c r="T219" s="76">
        <v>18347</v>
      </c>
      <c r="U219" s="38">
        <v>18230</v>
      </c>
      <c r="W219" s="63">
        <v>42489</v>
      </c>
      <c r="X219" s="76">
        <v>9222.2999999999993</v>
      </c>
      <c r="Y219" s="38">
        <v>9118</v>
      </c>
      <c r="AA219" s="63">
        <v>42487</v>
      </c>
      <c r="AB219" s="76">
        <v>6240</v>
      </c>
      <c r="AC219" s="38">
        <v>6238.5</v>
      </c>
      <c r="AE219" s="91">
        <v>42492</v>
      </c>
      <c r="AF219" s="89">
        <v>9875.1845714222945</v>
      </c>
      <c r="AG219" s="10">
        <v>5876.4513909877378</v>
      </c>
      <c r="AH219" s="10">
        <v>5000.1424008452032</v>
      </c>
      <c r="AI219" s="15">
        <v>6003.7820935729214</v>
      </c>
    </row>
    <row r="220" spans="2:35" s="4" customFormat="1" ht="12" customHeight="1" x14ac:dyDescent="0.2">
      <c r="B220" s="28"/>
      <c r="C220" s="40"/>
      <c r="D220" s="63">
        <f>IF(Market="DAX",$O220,IF(Market="FTSEMIB",$S220,IF(Market="IBEX",$W220,$AA220)))</f>
        <v>42489</v>
      </c>
      <c r="E220" s="8">
        <f>IF(Market="DAX",$P220,IF(Market="FTSEMIB",$T220,IF(Market="IBEX",$X220,$AB220)))</f>
        <v>10342.5</v>
      </c>
      <c r="F220" s="8">
        <f>IF(Market="DAX",$Q220,IF(Market="FTSEMIB",$U220,IF(Market="IBEX",$Y220,$AC220)))</f>
        <v>10229</v>
      </c>
      <c r="G220" s="9">
        <f t="shared" si="7"/>
        <v>-1.0974135847232294E-2</v>
      </c>
      <c r="H220" s="10">
        <f>MAX(Nominale*$G220-FeeOSLG-FeeInv+InvestIniz,InvestIniz-MaxLoss)</f>
        <v>1.4210854715202004E-14</v>
      </c>
      <c r="I220" s="10">
        <f>MAX(-Nominale*$G220-FeeOSLG-FeeInv+InvestIniz,InvestIniz-MaxLoss)</f>
        <v>637.97717862770901</v>
      </c>
      <c r="J220" s="10">
        <f>$H220+$I220-InvestIniz*2</f>
        <v>437.97717862770901</v>
      </c>
      <c r="K220" s="15">
        <f t="shared" si="6"/>
        <v>9896.6437988901052</v>
      </c>
      <c r="L220" s="59"/>
      <c r="M220" s="30"/>
      <c r="O220" s="63">
        <v>42489</v>
      </c>
      <c r="P220" s="76">
        <v>10342.5</v>
      </c>
      <c r="Q220" s="38">
        <v>10229</v>
      </c>
      <c r="S220" s="63">
        <v>42487</v>
      </c>
      <c r="T220" s="76">
        <v>18293</v>
      </c>
      <c r="U220" s="38">
        <v>18295</v>
      </c>
      <c r="W220" s="63">
        <v>42488</v>
      </c>
      <c r="X220" s="76">
        <v>9262.9</v>
      </c>
      <c r="Y220" s="38">
        <v>9170</v>
      </c>
      <c r="AA220" s="63">
        <v>42486</v>
      </c>
      <c r="AB220" s="76">
        <v>6211</v>
      </c>
      <c r="AC220" s="38">
        <v>6228</v>
      </c>
      <c r="AE220" s="91">
        <v>42489</v>
      </c>
      <c r="AF220" s="89">
        <v>9896.6437988901052</v>
      </c>
      <c r="AG220" s="10">
        <v>5799.2105327683521</v>
      </c>
      <c r="AH220" s="10">
        <v>4824.2519665792051</v>
      </c>
      <c r="AI220" s="15">
        <v>6025.2413210407331</v>
      </c>
    </row>
    <row r="221" spans="2:35" s="4" customFormat="1" ht="12" customHeight="1" x14ac:dyDescent="0.2">
      <c r="B221" s="28"/>
      <c r="C221" s="40"/>
      <c r="D221" s="63">
        <f>IF(Market="DAX",$O221,IF(Market="FTSEMIB",$S221,IF(Market="IBEX",$W221,$AA221)))</f>
        <v>42488</v>
      </c>
      <c r="E221" s="8">
        <f>IF(Market="DAX",$P221,IF(Market="FTSEMIB",$T221,IF(Market="IBEX",$X221,$AB221)))</f>
        <v>10328.5</v>
      </c>
      <c r="F221" s="8">
        <f>IF(Market="DAX",$Q221,IF(Market="FTSEMIB",$U221,IF(Market="IBEX",$Y221,$AC221)))</f>
        <v>10281.5</v>
      </c>
      <c r="G221" s="9">
        <f t="shared" si="7"/>
        <v>-4.5505155637314224E-3</v>
      </c>
      <c r="H221" s="10">
        <f>MAX(Nominale*$G221-FeeOSLG-FeeInv+InvestIniz,InvestIniz-MaxLoss)</f>
        <v>1.4210854715202004E-14</v>
      </c>
      <c r="I221" s="10">
        <f>MAX(-Nominale*$G221-FeeOSLG-FeeInv+InvestIniz,InvestIniz-MaxLoss)</f>
        <v>316.79616445266549</v>
      </c>
      <c r="J221" s="10">
        <f>$H221+$I221-InvestIniz*2</f>
        <v>116.79616445266549</v>
      </c>
      <c r="K221" s="15">
        <f t="shared" si="6"/>
        <v>9458.6666202623965</v>
      </c>
      <c r="L221" s="59"/>
      <c r="M221" s="30"/>
      <c r="O221" s="63">
        <v>42488</v>
      </c>
      <c r="P221" s="76">
        <v>10328.5</v>
      </c>
      <c r="Q221" s="38">
        <v>10281.5</v>
      </c>
      <c r="S221" s="63">
        <v>42486</v>
      </c>
      <c r="T221" s="76">
        <v>18002</v>
      </c>
      <c r="U221" s="38">
        <v>18135</v>
      </c>
      <c r="W221" s="63">
        <v>42487</v>
      </c>
      <c r="X221" s="76">
        <v>9235.7000000000007</v>
      </c>
      <c r="Y221" s="38">
        <v>9220</v>
      </c>
      <c r="AA221" s="63">
        <v>42485</v>
      </c>
      <c r="AB221" s="76">
        <v>6251.5</v>
      </c>
      <c r="AC221" s="38">
        <v>6275.5</v>
      </c>
      <c r="AE221" s="91">
        <v>42488</v>
      </c>
      <c r="AF221" s="89">
        <v>9458.6666202623965</v>
      </c>
      <c r="AG221" s="10">
        <v>5819.8113911374512</v>
      </c>
      <c r="AH221" s="10">
        <v>4673.9672658368427</v>
      </c>
      <c r="AI221" s="15">
        <v>5999.1169660095447</v>
      </c>
    </row>
    <row r="222" spans="2:35" s="4" customFormat="1" ht="12" customHeight="1" x14ac:dyDescent="0.2">
      <c r="B222" s="28"/>
      <c r="C222" s="40"/>
      <c r="D222" s="63">
        <f>IF(Market="DAX",$O222,IF(Market="FTSEMIB",$S222,IF(Market="IBEX",$W222,$AA222)))</f>
        <v>42487</v>
      </c>
      <c r="E222" s="8">
        <f>IF(Market="DAX",$P222,IF(Market="FTSEMIB",$T222,IF(Market="IBEX",$X222,$AB222)))</f>
        <v>10301.5</v>
      </c>
      <c r="F222" s="8">
        <f>IF(Market="DAX",$Q222,IF(Market="FTSEMIB",$U222,IF(Market="IBEX",$Y222,$AC222)))</f>
        <v>10283</v>
      </c>
      <c r="G222" s="9">
        <f t="shared" si="7"/>
        <v>-1.7958549725768092E-3</v>
      </c>
      <c r="H222" s="10">
        <f>MAX(Nominale*$G222-FeeOSLG-FeeInv+InvestIniz,InvestIniz-MaxLoss)</f>
        <v>1.4210854715202004E-14</v>
      </c>
      <c r="I222" s="10">
        <f>MAX(-Nominale*$G222-FeeOSLG-FeeInv+InvestIniz,InvestIniz-MaxLoss)</f>
        <v>179.06313489493488</v>
      </c>
      <c r="J222" s="10">
        <f>$H222+$I222-InvestIniz*2</f>
        <v>-20.936865105065124</v>
      </c>
      <c r="K222" s="15">
        <f t="shared" si="6"/>
        <v>9341.8704558097306</v>
      </c>
      <c r="L222" s="59"/>
      <c r="M222" s="30"/>
      <c r="O222" s="63">
        <v>42487</v>
      </c>
      <c r="P222" s="76">
        <v>10301.5</v>
      </c>
      <c r="Q222" s="38">
        <v>10283</v>
      </c>
      <c r="S222" s="63">
        <v>42485</v>
      </c>
      <c r="T222" s="76">
        <v>18286</v>
      </c>
      <c r="U222" s="38">
        <v>18305</v>
      </c>
      <c r="W222" s="63">
        <v>42486</v>
      </c>
      <c r="X222" s="76">
        <v>9085.6</v>
      </c>
      <c r="Y222" s="38">
        <v>9119</v>
      </c>
      <c r="AA222" s="63">
        <v>42482</v>
      </c>
      <c r="AB222" s="76">
        <v>6342</v>
      </c>
      <c r="AC222" s="38">
        <v>6299</v>
      </c>
      <c r="AE222" s="91">
        <v>42487</v>
      </c>
      <c r="AF222" s="89">
        <v>9341.8704558097306</v>
      </c>
      <c r="AG222" s="10">
        <v>5722.3504604730952</v>
      </c>
      <c r="AH222" s="10">
        <v>4690.2691892232378</v>
      </c>
      <c r="AI222" s="15">
        <v>5917.8926486869041</v>
      </c>
    </row>
    <row r="223" spans="2:35" s="4" customFormat="1" ht="12" customHeight="1" x14ac:dyDescent="0.2">
      <c r="B223" s="28"/>
      <c r="C223" s="40"/>
      <c r="D223" s="63">
        <f>IF(Market="DAX",$O223,IF(Market="FTSEMIB",$S223,IF(Market="IBEX",$W223,$AA223)))</f>
        <v>42486</v>
      </c>
      <c r="E223" s="8">
        <f>IF(Market="DAX",$P223,IF(Market="FTSEMIB",$T223,IF(Market="IBEX",$X223,$AB223)))</f>
        <v>10329.5</v>
      </c>
      <c r="F223" s="8">
        <f>IF(Market="DAX",$Q223,IF(Market="FTSEMIB",$U223,IF(Market="IBEX",$Y223,$AC223)))</f>
        <v>10353</v>
      </c>
      <c r="G223" s="9">
        <f t="shared" si="7"/>
        <v>2.2750375139164529E-3</v>
      </c>
      <c r="H223" s="10">
        <f>MAX(Nominale*$G223-FeeOSLG-FeeInv+InvestIniz,InvestIniz-MaxLoss)</f>
        <v>203.02226196191705</v>
      </c>
      <c r="I223" s="10">
        <f>MAX(-Nominale*$G223-FeeOSLG-FeeInv+InvestIniz,InvestIniz-MaxLoss)</f>
        <v>1.4210854715202004E-14</v>
      </c>
      <c r="J223" s="10">
        <f>$H223+$I223-InvestIniz*2</f>
        <v>3.0222619619170814</v>
      </c>
      <c r="K223" s="15">
        <f t="shared" si="6"/>
        <v>9362.8073209147951</v>
      </c>
      <c r="L223" s="59"/>
      <c r="M223" s="30"/>
      <c r="O223" s="63">
        <v>42486</v>
      </c>
      <c r="P223" s="76">
        <v>10329.5</v>
      </c>
      <c r="Q223" s="38">
        <v>10353</v>
      </c>
      <c r="S223" s="63">
        <v>42482</v>
      </c>
      <c r="T223" s="76">
        <v>18318</v>
      </c>
      <c r="U223" s="38">
        <v>18325</v>
      </c>
      <c r="W223" s="63">
        <v>42485</v>
      </c>
      <c r="X223" s="76">
        <v>9162.7999999999993</v>
      </c>
      <c r="Y223" s="38">
        <v>9162</v>
      </c>
      <c r="AA223" s="63">
        <v>42481</v>
      </c>
      <c r="AB223" s="76">
        <v>6370.5</v>
      </c>
      <c r="AC223" s="38">
        <v>6369</v>
      </c>
      <c r="AE223" s="91">
        <v>42486</v>
      </c>
      <c r="AF223" s="89">
        <v>9362.8073209147951</v>
      </c>
      <c r="AG223" s="10">
        <v>5742.9513188421943</v>
      </c>
      <c r="AH223" s="10">
        <v>4667.0466810123489</v>
      </c>
      <c r="AI223" s="15">
        <v>5689.6124863249406</v>
      </c>
    </row>
    <row r="224" spans="2:35" s="4" customFormat="1" ht="12" customHeight="1" x14ac:dyDescent="0.2">
      <c r="B224" s="28"/>
      <c r="C224" s="40"/>
      <c r="D224" s="63">
        <f>IF(Market="DAX",$O224,IF(Market="FTSEMIB",$S224,IF(Market="IBEX",$W224,$AA224)))</f>
        <v>42485</v>
      </c>
      <c r="E224" s="8">
        <f>IF(Market="DAX",$P224,IF(Market="FTSEMIB",$T224,IF(Market="IBEX",$X224,$AB224)))</f>
        <v>10396.5</v>
      </c>
      <c r="F224" s="8">
        <f>IF(Market="DAX",$Q224,IF(Market="FTSEMIB",$U224,IF(Market="IBEX",$Y224,$AC224)))</f>
        <v>10398</v>
      </c>
      <c r="G224" s="9">
        <f t="shared" si="7"/>
        <v>1.4427932477276007E-4</v>
      </c>
      <c r="H224" s="10">
        <f>MAX(Nominale*$G224-FeeOSLG-FeeInv+InvestIniz,InvestIniz-MaxLoss)</f>
        <v>96.484352504732428</v>
      </c>
      <c r="I224" s="10">
        <f>MAX(-Nominale*$G224-FeeOSLG-FeeInv+InvestIniz,InvestIniz-MaxLoss)</f>
        <v>82.056420027456426</v>
      </c>
      <c r="J224" s="10">
        <f>$H224+$I224-InvestIniz*2</f>
        <v>-21.459227467811161</v>
      </c>
      <c r="K224" s="15">
        <f t="shared" si="6"/>
        <v>9359.7850589528789</v>
      </c>
      <c r="L224" s="59"/>
      <c r="M224" s="30"/>
      <c r="O224" s="63">
        <v>42485</v>
      </c>
      <c r="P224" s="76">
        <v>10396.5</v>
      </c>
      <c r="Q224" s="38">
        <v>10398</v>
      </c>
      <c r="S224" s="63">
        <v>42481</v>
      </c>
      <c r="T224" s="76">
        <v>18248</v>
      </c>
      <c r="U224" s="38">
        <v>18285</v>
      </c>
      <c r="W224" s="63">
        <v>42482</v>
      </c>
      <c r="X224" s="76">
        <v>9145.7000000000007</v>
      </c>
      <c r="Y224" s="38">
        <v>9122</v>
      </c>
      <c r="AA224" s="63">
        <v>42480</v>
      </c>
      <c r="AB224" s="76">
        <v>6357</v>
      </c>
      <c r="AC224" s="38">
        <v>6350.5</v>
      </c>
      <c r="AE224" s="91">
        <v>42485</v>
      </c>
      <c r="AF224" s="89">
        <v>9359.7850589528789</v>
      </c>
      <c r="AG224" s="10">
        <v>5763.5521772112934</v>
      </c>
      <c r="AH224" s="10">
        <v>4687.647539381448</v>
      </c>
      <c r="AI224" s="15">
        <v>5711.0717137927513</v>
      </c>
    </row>
    <row r="225" spans="2:35" s="4" customFormat="1" ht="12" customHeight="1" x14ac:dyDescent="0.2">
      <c r="B225" s="28"/>
      <c r="C225" s="40"/>
      <c r="D225" s="63">
        <f>IF(Market="DAX",$O225,IF(Market="FTSEMIB",$S225,IF(Market="IBEX",$W225,$AA225)))</f>
        <v>42482</v>
      </c>
      <c r="E225" s="8">
        <f>IF(Market="DAX",$P225,IF(Market="FTSEMIB",$T225,IF(Market="IBEX",$X225,$AB225)))</f>
        <v>10485</v>
      </c>
      <c r="F225" s="8">
        <f>IF(Market="DAX",$Q225,IF(Market="FTSEMIB",$U225,IF(Market="IBEX",$Y225,$AC225)))</f>
        <v>10428</v>
      </c>
      <c r="G225" s="9">
        <f t="shared" si="7"/>
        <v>-5.4363376251788265E-3</v>
      </c>
      <c r="H225" s="10">
        <f>MAX(Nominale*$G225-FeeOSLG-FeeInv+InvestIniz,InvestIniz-MaxLoss)</f>
        <v>1.4210854715202004E-14</v>
      </c>
      <c r="I225" s="10">
        <f>MAX(-Nominale*$G225-FeeOSLG-FeeInv+InvestIniz,InvestIniz-MaxLoss)</f>
        <v>361.08726752503571</v>
      </c>
      <c r="J225" s="10">
        <f>$H225+$I225-InvestIniz*2</f>
        <v>161.08726752503571</v>
      </c>
      <c r="K225" s="15">
        <f t="shared" si="6"/>
        <v>9381.2442864206896</v>
      </c>
      <c r="L225" s="59"/>
      <c r="M225" s="30"/>
      <c r="O225" s="63">
        <v>42482</v>
      </c>
      <c r="P225" s="76">
        <v>10485</v>
      </c>
      <c r="Q225" s="38">
        <v>10428</v>
      </c>
      <c r="S225" s="63">
        <v>42480</v>
      </c>
      <c r="T225" s="76">
        <v>18030</v>
      </c>
      <c r="U225" s="38">
        <v>17905</v>
      </c>
      <c r="W225" s="63">
        <v>42481</v>
      </c>
      <c r="X225" s="76">
        <v>9095.6</v>
      </c>
      <c r="Y225" s="38">
        <v>9096</v>
      </c>
      <c r="AA225" s="63">
        <v>42479</v>
      </c>
      <c r="AB225" s="76">
        <v>6305</v>
      </c>
      <c r="AC225" s="38">
        <v>6301.5</v>
      </c>
      <c r="AE225" s="91">
        <v>42482</v>
      </c>
      <c r="AF225" s="89">
        <v>9381.2442864206896</v>
      </c>
      <c r="AG225" s="10">
        <v>5773.3002170929058</v>
      </c>
      <c r="AH225" s="10">
        <v>4686.1203337212055</v>
      </c>
      <c r="AI225" s="15">
        <v>5732.530941260562</v>
      </c>
    </row>
    <row r="226" spans="2:35" s="4" customFormat="1" ht="12" customHeight="1" x14ac:dyDescent="0.2">
      <c r="B226" s="28"/>
      <c r="C226" s="40"/>
      <c r="D226" s="63">
        <f>IF(Market="DAX",$O226,IF(Market="FTSEMIB",$S226,IF(Market="IBEX",$W226,$AA226)))</f>
        <v>42481</v>
      </c>
      <c r="E226" s="8">
        <f>IF(Market="DAX",$P226,IF(Market="FTSEMIB",$T226,IF(Market="IBEX",$X226,$AB226)))</f>
        <v>10473.5</v>
      </c>
      <c r="F226" s="8">
        <f>IF(Market="DAX",$Q226,IF(Market="FTSEMIB",$U226,IF(Market="IBEX",$Y226,$AC226)))</f>
        <v>10495.5</v>
      </c>
      <c r="G226" s="9">
        <f t="shared" si="7"/>
        <v>2.1005394567241132E-3</v>
      </c>
      <c r="H226" s="10">
        <f>MAX(Nominale*$G226-FeeOSLG-FeeInv+InvestIniz,InvestIniz-MaxLoss)</f>
        <v>194.29735910230005</v>
      </c>
      <c r="I226" s="10">
        <f>MAX(-Nominale*$G226-FeeOSLG-FeeInv+InvestIniz,InvestIniz-MaxLoss)</f>
        <v>1.4210854715202004E-14</v>
      </c>
      <c r="J226" s="10">
        <f>$H226+$I226-InvestIniz*2</f>
        <v>-5.7026408976999505</v>
      </c>
      <c r="K226" s="15">
        <f t="shared" si="6"/>
        <v>9220.1570188956539</v>
      </c>
      <c r="L226" s="59"/>
      <c r="M226" s="30"/>
      <c r="O226" s="63">
        <v>42481</v>
      </c>
      <c r="P226" s="76">
        <v>10473.5</v>
      </c>
      <c r="Q226" s="38">
        <v>10495.5</v>
      </c>
      <c r="S226" s="63">
        <v>42479</v>
      </c>
      <c r="T226" s="76">
        <v>17955</v>
      </c>
      <c r="U226" s="38">
        <v>18005</v>
      </c>
      <c r="W226" s="63">
        <v>42480</v>
      </c>
      <c r="X226" s="76">
        <v>8895.4</v>
      </c>
      <c r="Y226" s="38">
        <v>8887</v>
      </c>
      <c r="AA226" s="63">
        <v>42478</v>
      </c>
      <c r="AB226" s="76">
        <v>6297</v>
      </c>
      <c r="AC226" s="38">
        <v>6276</v>
      </c>
      <c r="AE226" s="91">
        <v>42481</v>
      </c>
      <c r="AF226" s="89">
        <v>9220.1570188956539</v>
      </c>
      <c r="AG226" s="10">
        <v>5684.9428537095127</v>
      </c>
      <c r="AH226" s="10">
        <v>4706.7211920903046</v>
      </c>
      <c r="AI226" s="15">
        <v>5753.9901687283727</v>
      </c>
    </row>
    <row r="227" spans="2:35" s="4" customFormat="1" ht="12" customHeight="1" x14ac:dyDescent="0.2">
      <c r="B227" s="28"/>
      <c r="C227" s="40"/>
      <c r="D227" s="63">
        <f>IF(Market="DAX",$O227,IF(Market="FTSEMIB",$S227,IF(Market="IBEX",$W227,$AA227)))</f>
        <v>42480</v>
      </c>
      <c r="E227" s="8">
        <f>IF(Market="DAX",$P227,IF(Market="FTSEMIB",$T227,IF(Market="IBEX",$X227,$AB227)))</f>
        <v>10381.5</v>
      </c>
      <c r="F227" s="8">
        <f>IF(Market="DAX",$Q227,IF(Market="FTSEMIB",$U227,IF(Market="IBEX",$Y227,$AC227)))</f>
        <v>10342</v>
      </c>
      <c r="G227" s="9">
        <f t="shared" si="7"/>
        <v>-3.8048451572508788E-3</v>
      </c>
      <c r="H227" s="10">
        <f>MAX(Nominale*$G227-FeeOSLG-FeeInv+InvestIniz,InvestIniz-MaxLoss)</f>
        <v>1.4210854715202004E-14</v>
      </c>
      <c r="I227" s="10">
        <f>MAX(-Nominale*$G227-FeeOSLG-FeeInv+InvestIniz,InvestIniz-MaxLoss)</f>
        <v>279.51264412863833</v>
      </c>
      <c r="J227" s="10">
        <f>$H227+$I227-InvestIniz*2</f>
        <v>79.512644128638328</v>
      </c>
      <c r="K227" s="15">
        <f t="shared" si="6"/>
        <v>9225.8596597933538</v>
      </c>
      <c r="L227" s="59"/>
      <c r="M227" s="30"/>
      <c r="O227" s="63">
        <v>42480</v>
      </c>
      <c r="P227" s="76">
        <v>10381.5</v>
      </c>
      <c r="Q227" s="38">
        <v>10342</v>
      </c>
      <c r="S227" s="63">
        <v>42478</v>
      </c>
      <c r="T227" s="76">
        <v>17776</v>
      </c>
      <c r="U227" s="38">
        <v>17525</v>
      </c>
      <c r="W227" s="63">
        <v>42479</v>
      </c>
      <c r="X227" s="76">
        <v>8812.5</v>
      </c>
      <c r="Y227" s="38">
        <v>8859</v>
      </c>
      <c r="AA227" s="63">
        <v>42475</v>
      </c>
      <c r="AB227" s="76">
        <v>6316</v>
      </c>
      <c r="AC227" s="38">
        <v>6315</v>
      </c>
      <c r="AE227" s="91">
        <v>42480</v>
      </c>
      <c r="AF227" s="89">
        <v>9225.8596597933538</v>
      </c>
      <c r="AG227" s="10">
        <v>5679.5484903571642</v>
      </c>
      <c r="AH227" s="10">
        <v>4727.3220504594037</v>
      </c>
      <c r="AI227" s="15">
        <v>5697.9737129053465</v>
      </c>
    </row>
    <row r="228" spans="2:35" s="4" customFormat="1" ht="12" customHeight="1" x14ac:dyDescent="0.2">
      <c r="B228" s="28"/>
      <c r="C228" s="40"/>
      <c r="D228" s="63">
        <f>IF(Market="DAX",$O228,IF(Market="FTSEMIB",$S228,IF(Market="IBEX",$W228,$AA228)))</f>
        <v>42479</v>
      </c>
      <c r="E228" s="8">
        <f>IF(Market="DAX",$P228,IF(Market="FTSEMIB",$T228,IF(Market="IBEX",$X228,$AB228)))</f>
        <v>10166.5</v>
      </c>
      <c r="F228" s="8">
        <f>IF(Market="DAX",$Q228,IF(Market="FTSEMIB",$U228,IF(Market="IBEX",$Y228,$AC228)))</f>
        <v>10215</v>
      </c>
      <c r="G228" s="9">
        <f t="shared" si="7"/>
        <v>4.7705700093444159E-3</v>
      </c>
      <c r="H228" s="10">
        <f>MAX(Nominale*$G228-FeeOSLG-FeeInv+InvestIniz,InvestIniz-MaxLoss)</f>
        <v>327.79888673331516</v>
      </c>
      <c r="I228" s="10">
        <f>MAX(-Nominale*$G228-FeeOSLG-FeeInv+InvestIniz,InvestIniz-MaxLoss)</f>
        <v>1.4210854715202004E-14</v>
      </c>
      <c r="J228" s="10">
        <f>$H228+$I228-InvestIniz*2</f>
        <v>127.79888673331516</v>
      </c>
      <c r="K228" s="15">
        <f t="shared" si="6"/>
        <v>9146.3470156647163</v>
      </c>
      <c r="L228" s="59"/>
      <c r="M228" s="30"/>
      <c r="O228" s="63">
        <v>42479</v>
      </c>
      <c r="P228" s="76">
        <v>10166.5</v>
      </c>
      <c r="Q228" s="38">
        <v>10215</v>
      </c>
      <c r="S228" s="63">
        <v>42475</v>
      </c>
      <c r="T228" s="76">
        <v>17821</v>
      </c>
      <c r="U228" s="38">
        <v>17810</v>
      </c>
      <c r="W228" s="63">
        <v>42478</v>
      </c>
      <c r="X228" s="76">
        <v>8847</v>
      </c>
      <c r="Y228" s="38">
        <v>8625</v>
      </c>
      <c r="AA228" s="63">
        <v>42474</v>
      </c>
      <c r="AB228" s="76">
        <v>6301.5</v>
      </c>
      <c r="AC228" s="38">
        <v>6325</v>
      </c>
      <c r="AE228" s="91">
        <v>42479</v>
      </c>
      <c r="AF228" s="89">
        <v>9146.3470156647163</v>
      </c>
      <c r="AG228" s="10">
        <v>5447.4456792176807</v>
      </c>
      <c r="AH228" s="10">
        <v>4672.0905647503359</v>
      </c>
      <c r="AI228" s="15">
        <v>5719.4329403731572</v>
      </c>
    </row>
    <row r="229" spans="2:35" s="4" customFormat="1" ht="12" customHeight="1" x14ac:dyDescent="0.2">
      <c r="B229" s="28"/>
      <c r="C229" s="40"/>
      <c r="D229" s="63">
        <f>IF(Market="DAX",$O229,IF(Market="FTSEMIB",$S229,IF(Market="IBEX",$W229,$AA229)))</f>
        <v>42478</v>
      </c>
      <c r="E229" s="8">
        <f>IF(Market="DAX",$P229,IF(Market="FTSEMIB",$T229,IF(Market="IBEX",$X229,$AB229)))</f>
        <v>10085.5</v>
      </c>
      <c r="F229" s="8">
        <f>IF(Market="DAX",$Q229,IF(Market="FTSEMIB",$U229,IF(Market="IBEX",$Y229,$AC229)))</f>
        <v>9972.5</v>
      </c>
      <c r="G229" s="9">
        <f t="shared" si="7"/>
        <v>-1.1204204055326954E-2</v>
      </c>
      <c r="H229" s="10">
        <f>MAX(Nominale*$G229-FeeOSLG-FeeInv+InvestIniz,InvestIniz-MaxLoss)</f>
        <v>1.4210854715202004E-14</v>
      </c>
      <c r="I229" s="10">
        <f>MAX(-Nominale*$G229-FeeOSLG-FeeInv+InvestIniz,InvestIniz-MaxLoss)</f>
        <v>649.48058903244203</v>
      </c>
      <c r="J229" s="10">
        <f>$H229+$I229-InvestIniz*2</f>
        <v>449.48058903244203</v>
      </c>
      <c r="K229" s="15">
        <f t="shared" si="6"/>
        <v>9018.5481289314012</v>
      </c>
      <c r="L229" s="59"/>
      <c r="M229" s="30"/>
      <c r="O229" s="63">
        <v>42478</v>
      </c>
      <c r="P229" s="76">
        <v>10085.5</v>
      </c>
      <c r="Q229" s="38">
        <v>9972.5</v>
      </c>
      <c r="S229" s="63">
        <v>42474</v>
      </c>
      <c r="T229" s="76">
        <v>17648</v>
      </c>
      <c r="U229" s="38">
        <v>17735</v>
      </c>
      <c r="W229" s="63">
        <v>42475</v>
      </c>
      <c r="X229" s="76">
        <v>8855.2000000000007</v>
      </c>
      <c r="Y229" s="38">
        <v>8845</v>
      </c>
      <c r="AA229" s="63">
        <v>42473</v>
      </c>
      <c r="AB229" s="76">
        <v>6189.5</v>
      </c>
      <c r="AC229" s="38">
        <v>6215</v>
      </c>
      <c r="AE229" s="91">
        <v>42478</v>
      </c>
      <c r="AF229" s="89">
        <v>9018.5481289314012</v>
      </c>
      <c r="AG229" s="10">
        <v>5468.0465375867798</v>
      </c>
      <c r="AH229" s="10">
        <v>4220.5259549386155</v>
      </c>
      <c r="AI229" s="15">
        <v>5643.6990136801805</v>
      </c>
    </row>
    <row r="230" spans="2:35" s="4" customFormat="1" ht="12" customHeight="1" x14ac:dyDescent="0.2">
      <c r="B230" s="28"/>
      <c r="C230" s="40"/>
      <c r="D230" s="63">
        <f>IF(Market="DAX",$O230,IF(Market="FTSEMIB",$S230,IF(Market="IBEX",$W230,$AA230)))</f>
        <v>42475</v>
      </c>
      <c r="E230" s="8">
        <f>IF(Market="DAX",$P230,IF(Market="FTSEMIB",$T230,IF(Market="IBEX",$X230,$AB230)))</f>
        <v>10121.5</v>
      </c>
      <c r="F230" s="8">
        <f>IF(Market="DAX",$Q230,IF(Market="FTSEMIB",$U230,IF(Market="IBEX",$Y230,$AC230)))</f>
        <v>10104</v>
      </c>
      <c r="G230" s="9">
        <f t="shared" si="7"/>
        <v>-1.7289927382304995E-3</v>
      </c>
      <c r="H230" s="10">
        <f>MAX(Nominale*$G230-FeeOSLG-FeeInv+InvestIniz,InvestIniz-MaxLoss)</f>
        <v>2.8207493545694575</v>
      </c>
      <c r="I230" s="10">
        <f>MAX(-Nominale*$G230-FeeOSLG-FeeInv+InvestIniz,InvestIniz-MaxLoss)</f>
        <v>175.7200231776194</v>
      </c>
      <c r="J230" s="10">
        <f>$H230+$I230-InvestIniz*2</f>
        <v>-21.459227467811161</v>
      </c>
      <c r="K230" s="15">
        <f t="shared" si="6"/>
        <v>8569.0675398989588</v>
      </c>
      <c r="L230" s="59"/>
      <c r="M230" s="30"/>
      <c r="O230" s="63">
        <v>42475</v>
      </c>
      <c r="P230" s="76">
        <v>10121.5</v>
      </c>
      <c r="Q230" s="38">
        <v>10104</v>
      </c>
      <c r="S230" s="63">
        <v>42473</v>
      </c>
      <c r="T230" s="76">
        <v>16962</v>
      </c>
      <c r="U230" s="38">
        <v>17240</v>
      </c>
      <c r="W230" s="63">
        <v>42474</v>
      </c>
      <c r="X230" s="76">
        <v>8785.9</v>
      </c>
      <c r="Y230" s="38">
        <v>8849</v>
      </c>
      <c r="AA230" s="63">
        <v>42472</v>
      </c>
      <c r="AB230" s="76">
        <v>6158.5</v>
      </c>
      <c r="AC230" s="38">
        <v>6127.5</v>
      </c>
      <c r="AE230" s="91">
        <v>42475</v>
      </c>
      <c r="AF230" s="89">
        <v>8569.0675398989588</v>
      </c>
      <c r="AG230" s="10">
        <v>5419.7522251575483</v>
      </c>
      <c r="AH230" s="10">
        <v>4241.1268133077147</v>
      </c>
      <c r="AI230" s="15">
        <v>5548.4346052798264</v>
      </c>
    </row>
    <row r="231" spans="2:35" s="4" customFormat="1" ht="12" customHeight="1" x14ac:dyDescent="0.2">
      <c r="B231" s="28"/>
      <c r="C231" s="40"/>
      <c r="D231" s="63">
        <f>IF(Market="DAX",$O231,IF(Market="FTSEMIB",$S231,IF(Market="IBEX",$W231,$AA231)))</f>
        <v>42474</v>
      </c>
      <c r="E231" s="8">
        <f>IF(Market="DAX",$P231,IF(Market="FTSEMIB",$T231,IF(Market="IBEX",$X231,$AB231)))</f>
        <v>10031.5</v>
      </c>
      <c r="F231" s="8">
        <f>IF(Market="DAX",$Q231,IF(Market="FTSEMIB",$U231,IF(Market="IBEX",$Y231,$AC231)))</f>
        <v>10075.5</v>
      </c>
      <c r="G231" s="9">
        <f t="shared" si="7"/>
        <v>4.3861835219059959E-3</v>
      </c>
      <c r="H231" s="10">
        <f>MAX(Nominale*$G231-FeeOSLG-FeeInv+InvestIniz,InvestIniz-MaxLoss)</f>
        <v>308.57956236139421</v>
      </c>
      <c r="I231" s="10">
        <f>MAX(-Nominale*$G231-FeeOSLG-FeeInv+InvestIniz,InvestIniz-MaxLoss)</f>
        <v>1.4210854715202004E-14</v>
      </c>
      <c r="J231" s="10">
        <f>$H231+$I231-InvestIniz*2</f>
        <v>108.57956236139421</v>
      </c>
      <c r="K231" s="15">
        <f t="shared" si="6"/>
        <v>8590.5267673667695</v>
      </c>
      <c r="L231" s="59"/>
      <c r="M231" s="30"/>
      <c r="O231" s="63">
        <v>42474</v>
      </c>
      <c r="P231" s="76">
        <v>10031.5</v>
      </c>
      <c r="Q231" s="38">
        <v>10075.5</v>
      </c>
      <c r="S231" s="63">
        <v>42472</v>
      </c>
      <c r="T231" s="76">
        <v>17268</v>
      </c>
      <c r="U231" s="38">
        <v>17280</v>
      </c>
      <c r="W231" s="63">
        <v>42473</v>
      </c>
      <c r="X231" s="76">
        <v>8537.5</v>
      </c>
      <c r="Y231" s="38">
        <v>8653</v>
      </c>
      <c r="AA231" s="63">
        <v>42471</v>
      </c>
      <c r="AB231" s="76">
        <v>6151</v>
      </c>
      <c r="AC231" s="38">
        <v>6150</v>
      </c>
      <c r="AE231" s="91">
        <v>42474</v>
      </c>
      <c r="AF231" s="89">
        <v>8590.5267673667695</v>
      </c>
      <c r="AG231" s="10">
        <v>5142.2611203248825</v>
      </c>
      <c r="AH231" s="10">
        <v>4147.7880023461203</v>
      </c>
      <c r="AI231" s="15">
        <v>5407.4795555404835</v>
      </c>
    </row>
    <row r="232" spans="2:35" s="4" customFormat="1" ht="12" customHeight="1" x14ac:dyDescent="0.2">
      <c r="B232" s="28"/>
      <c r="C232" s="40"/>
      <c r="D232" s="63">
        <f>IF(Market="DAX",$O232,IF(Market="FTSEMIB",$S232,IF(Market="IBEX",$W232,$AA232)))</f>
        <v>42473</v>
      </c>
      <c r="E232" s="8">
        <f>IF(Market="DAX",$P232,IF(Market="FTSEMIB",$T232,IF(Market="IBEX",$X232,$AB232)))</f>
        <v>9797</v>
      </c>
      <c r="F232" s="8">
        <f>IF(Market="DAX",$Q232,IF(Market="FTSEMIB",$U232,IF(Market="IBEX",$Y232,$AC232)))</f>
        <v>9883</v>
      </c>
      <c r="G232" s="9">
        <f t="shared" si="7"/>
        <v>8.7781974073696031E-3</v>
      </c>
      <c r="H232" s="10">
        <f>MAX(Nominale*$G232-FeeOSLG-FeeInv+InvestIniz,InvestIniz-MaxLoss)</f>
        <v>528.18025663457456</v>
      </c>
      <c r="I232" s="10">
        <f>MAX(-Nominale*$G232-FeeOSLG-FeeInv+InvestIniz,InvestIniz-MaxLoss)</f>
        <v>1.4210854715202004E-14</v>
      </c>
      <c r="J232" s="10">
        <f>$H232+$I232-InvestIniz*2</f>
        <v>328.18025663457456</v>
      </c>
      <c r="K232" s="15">
        <f t="shared" si="6"/>
        <v>8481.9472050053755</v>
      </c>
      <c r="L232" s="59"/>
      <c r="M232" s="30"/>
      <c r="O232" s="63">
        <v>42473</v>
      </c>
      <c r="P232" s="76">
        <v>9797</v>
      </c>
      <c r="Q232" s="38">
        <v>9883</v>
      </c>
      <c r="S232" s="63">
        <v>42471</v>
      </c>
      <c r="T232" s="76">
        <v>17017</v>
      </c>
      <c r="U232" s="38">
        <v>17000</v>
      </c>
      <c r="W232" s="63">
        <v>42472</v>
      </c>
      <c r="X232" s="76">
        <v>8503.2000000000007</v>
      </c>
      <c r="Y232" s="38">
        <v>8517</v>
      </c>
      <c r="AA232" s="63">
        <v>42468</v>
      </c>
      <c r="AB232" s="76">
        <v>6077</v>
      </c>
      <c r="AC232" s="38">
        <v>6061</v>
      </c>
      <c r="AE232" s="91">
        <v>42473</v>
      </c>
      <c r="AF232" s="89">
        <v>8481.9472050053755</v>
      </c>
      <c r="AG232" s="10">
        <v>5162.8619786939817</v>
      </c>
      <c r="AH232" s="10">
        <v>3927.5174212817678</v>
      </c>
      <c r="AI232" s="15">
        <v>5428.9387830082942</v>
      </c>
    </row>
    <row r="233" spans="2:35" s="4" customFormat="1" ht="12" customHeight="1" x14ac:dyDescent="0.2">
      <c r="B233" s="28"/>
      <c r="C233" s="40"/>
      <c r="D233" s="63">
        <f>IF(Market="DAX",$O233,IF(Market="FTSEMIB",$S233,IF(Market="IBEX",$W233,$AA233)))</f>
        <v>42472</v>
      </c>
      <c r="E233" s="8">
        <f>IF(Market="DAX",$P233,IF(Market="FTSEMIB",$T233,IF(Market="IBEX",$X233,$AB233)))</f>
        <v>9726</v>
      </c>
      <c r="F233" s="8">
        <f>IF(Market="DAX",$Q233,IF(Market="FTSEMIB",$U233,IF(Market="IBEX",$Y233,$AC233)))</f>
        <v>9706</v>
      </c>
      <c r="G233" s="9">
        <f t="shared" si="7"/>
        <v>-2.0563438206868188E-3</v>
      </c>
      <c r="H233" s="10">
        <f>MAX(Nominale*$G233-FeeOSLG-FeeInv+InvestIniz,InvestIniz-MaxLoss)</f>
        <v>1.4210854715202004E-14</v>
      </c>
      <c r="I233" s="10">
        <f>MAX(-Nominale*$G233-FeeOSLG-FeeInv+InvestIniz,InvestIniz-MaxLoss)</f>
        <v>192.08757730043533</v>
      </c>
      <c r="J233" s="10">
        <f>$H233+$I233-InvestIniz*2</f>
        <v>-7.9124226995646723</v>
      </c>
      <c r="K233" s="15">
        <f t="shared" si="6"/>
        <v>8153.7669483708014</v>
      </c>
      <c r="L233" s="59"/>
      <c r="M233" s="30"/>
      <c r="O233" s="63">
        <v>42472</v>
      </c>
      <c r="P233" s="76">
        <v>9726</v>
      </c>
      <c r="Q233" s="38">
        <v>9706</v>
      </c>
      <c r="S233" s="63">
        <v>42468</v>
      </c>
      <c r="T233" s="76">
        <v>16363</v>
      </c>
      <c r="U233" s="38">
        <v>16490</v>
      </c>
      <c r="W233" s="63">
        <v>42471</v>
      </c>
      <c r="X233" s="76">
        <v>8414.4</v>
      </c>
      <c r="Y233" s="38">
        <v>8400</v>
      </c>
      <c r="AA233" s="63">
        <v>42467</v>
      </c>
      <c r="AB233" s="76">
        <v>6100.5</v>
      </c>
      <c r="AC233" s="38">
        <v>6133.5</v>
      </c>
      <c r="AE233" s="91">
        <v>42472</v>
      </c>
      <c r="AF233" s="89">
        <v>8153.7669483708014</v>
      </c>
      <c r="AG233" s="10">
        <v>5183.4628370630808</v>
      </c>
      <c r="AH233" s="10">
        <v>3945.3594818521501</v>
      </c>
      <c r="AI233" s="15">
        <v>5408.0244935004685</v>
      </c>
    </row>
    <row r="234" spans="2:35" s="4" customFormat="1" ht="12" customHeight="1" x14ac:dyDescent="0.2">
      <c r="B234" s="28"/>
      <c r="C234" s="40"/>
      <c r="D234" s="63">
        <f>IF(Market="DAX",$O234,IF(Market="FTSEMIB",$S234,IF(Market="IBEX",$W234,$AA234)))</f>
        <v>42471</v>
      </c>
      <c r="E234" s="8">
        <f>IF(Market="DAX",$P234,IF(Market="FTSEMIB",$T234,IF(Market="IBEX",$X234,$AB234)))</f>
        <v>9650.5</v>
      </c>
      <c r="F234" s="8">
        <f>IF(Market="DAX",$Q234,IF(Market="FTSEMIB",$U234,IF(Market="IBEX",$Y234,$AC234)))</f>
        <v>9649.5</v>
      </c>
      <c r="G234" s="9">
        <f t="shared" si="7"/>
        <v>-1.0362157401170923E-4</v>
      </c>
      <c r="H234" s="10">
        <f>MAX(Nominale*$G234-FeeOSLG-FeeInv+InvestIniz,InvestIniz-MaxLoss)</f>
        <v>84.08930756550896</v>
      </c>
      <c r="I234" s="10">
        <f>MAX(-Nominale*$G234-FeeOSLG-FeeInv+InvestIniz,InvestIniz-MaxLoss)</f>
        <v>94.451464966679879</v>
      </c>
      <c r="J234" s="10">
        <f>$H234+$I234-InvestIniz*2</f>
        <v>-21.459227467811161</v>
      </c>
      <c r="K234" s="15">
        <f t="shared" si="6"/>
        <v>8161.679371070366</v>
      </c>
      <c r="L234" s="59"/>
      <c r="M234" s="30"/>
      <c r="O234" s="63">
        <v>42471</v>
      </c>
      <c r="P234" s="76">
        <v>9650.5</v>
      </c>
      <c r="Q234" s="38">
        <v>9649.5</v>
      </c>
      <c r="S234" s="63">
        <v>42467</v>
      </c>
      <c r="T234" s="76">
        <v>16766</v>
      </c>
      <c r="U234" s="38">
        <v>16810</v>
      </c>
      <c r="W234" s="63">
        <v>42468</v>
      </c>
      <c r="X234" s="76">
        <v>8272.7000000000007</v>
      </c>
      <c r="Y234" s="38">
        <v>8302</v>
      </c>
      <c r="AA234" s="63">
        <v>42466</v>
      </c>
      <c r="AB234" s="76">
        <v>6041</v>
      </c>
      <c r="AC234" s="38">
        <v>6037</v>
      </c>
      <c r="AE234" s="91">
        <v>42471</v>
      </c>
      <c r="AF234" s="89">
        <v>8161.679371070366</v>
      </c>
      <c r="AG234" s="10">
        <v>5078.535007370896</v>
      </c>
      <c r="AH234" s="10">
        <v>3961.4328716756049</v>
      </c>
      <c r="AI234" s="15">
        <v>5248.2844735977869</v>
      </c>
    </row>
    <row r="235" spans="2:35" s="4" customFormat="1" ht="12" customHeight="1" x14ac:dyDescent="0.2">
      <c r="B235" s="28"/>
      <c r="C235" s="40"/>
      <c r="D235" s="63">
        <f>IF(Market="DAX",$O235,IF(Market="FTSEMIB",$S235,IF(Market="IBEX",$W235,$AA235)))</f>
        <v>42468</v>
      </c>
      <c r="E235" s="8">
        <f>IF(Market="DAX",$P235,IF(Market="FTSEMIB",$T235,IF(Market="IBEX",$X235,$AB235)))</f>
        <v>9534.5</v>
      </c>
      <c r="F235" s="8">
        <f>IF(Market="DAX",$Q235,IF(Market="FTSEMIB",$U235,IF(Market="IBEX",$Y235,$AC235)))</f>
        <v>9579.5</v>
      </c>
      <c r="G235" s="9">
        <f t="shared" si="7"/>
        <v>4.7197021343541876E-3</v>
      </c>
      <c r="H235" s="10">
        <f>MAX(Nominale*$G235-FeeOSLG-FeeInv+InvestIniz,InvestIniz-MaxLoss)</f>
        <v>325.25549298380378</v>
      </c>
      <c r="I235" s="10">
        <f>MAX(-Nominale*$G235-FeeOSLG-FeeInv+InvestIniz,InvestIniz-MaxLoss)</f>
        <v>1.4210854715202004E-14</v>
      </c>
      <c r="J235" s="10">
        <f>$H235+$I235-InvestIniz*2</f>
        <v>125.25549298380378</v>
      </c>
      <c r="K235" s="15">
        <f t="shared" si="6"/>
        <v>8183.1385985381776</v>
      </c>
      <c r="L235" s="59"/>
      <c r="M235" s="30"/>
      <c r="O235" s="63">
        <v>42468</v>
      </c>
      <c r="P235" s="76">
        <v>9534.5</v>
      </c>
      <c r="Q235" s="38">
        <v>9579.5</v>
      </c>
      <c r="S235" s="63">
        <v>42466</v>
      </c>
      <c r="T235" s="76">
        <v>16702</v>
      </c>
      <c r="U235" s="38">
        <v>16790</v>
      </c>
      <c r="W235" s="63">
        <v>42467</v>
      </c>
      <c r="X235" s="76">
        <v>8396.2000000000007</v>
      </c>
      <c r="Y235" s="38">
        <v>8410</v>
      </c>
      <c r="AA235" s="63">
        <v>42465</v>
      </c>
      <c r="AB235" s="76">
        <v>6104</v>
      </c>
      <c r="AC235" s="38">
        <v>6090</v>
      </c>
      <c r="AE235" s="91">
        <v>42468</v>
      </c>
      <c r="AF235" s="89">
        <v>8183.1385985381776</v>
      </c>
      <c r="AG235" s="10">
        <v>5076.3482601269588</v>
      </c>
      <c r="AH235" s="10">
        <v>3940.8979025016997</v>
      </c>
      <c r="AI235" s="15">
        <v>5269.7437010655985</v>
      </c>
    </row>
    <row r="236" spans="2:35" s="4" customFormat="1" ht="12" customHeight="1" x14ac:dyDescent="0.2">
      <c r="B236" s="28"/>
      <c r="C236" s="40"/>
      <c r="D236" s="63">
        <f>IF(Market="DAX",$O236,IF(Market="FTSEMIB",$S236,IF(Market="IBEX",$W236,$AA236)))</f>
        <v>42467</v>
      </c>
      <c r="E236" s="8">
        <f>IF(Market="DAX",$P236,IF(Market="FTSEMIB",$T236,IF(Market="IBEX",$X236,$AB236)))</f>
        <v>9666</v>
      </c>
      <c r="F236" s="8">
        <f>IF(Market="DAX",$Q236,IF(Market="FTSEMIB",$U236,IF(Market="IBEX",$Y236,$AC236)))</f>
        <v>9679</v>
      </c>
      <c r="G236" s="9">
        <f t="shared" si="7"/>
        <v>1.3449203393337472E-3</v>
      </c>
      <c r="H236" s="10">
        <f>MAX(Nominale*$G236-FeeOSLG-FeeInv+InvestIniz,InvestIniz-MaxLoss)</f>
        <v>156.51640323278178</v>
      </c>
      <c r="I236" s="10">
        <f>MAX(-Nominale*$G236-FeeOSLG-FeeInv+InvestIniz,InvestIniz-MaxLoss)</f>
        <v>22.02436929940707</v>
      </c>
      <c r="J236" s="10">
        <f>$H236+$I236-InvestIniz*2</f>
        <v>-21.459227467811161</v>
      </c>
      <c r="K236" s="15">
        <f t="shared" si="6"/>
        <v>8057.8831055543742</v>
      </c>
      <c r="L236" s="59"/>
      <c r="M236" s="30"/>
      <c r="O236" s="63">
        <v>42467</v>
      </c>
      <c r="P236" s="76">
        <v>9666</v>
      </c>
      <c r="Q236" s="38">
        <v>9679</v>
      </c>
      <c r="S236" s="63">
        <v>42465</v>
      </c>
      <c r="T236" s="76">
        <v>17185</v>
      </c>
      <c r="U236" s="38">
        <v>16970</v>
      </c>
      <c r="W236" s="63">
        <v>42466</v>
      </c>
      <c r="X236" s="76">
        <v>8397</v>
      </c>
      <c r="Y236" s="38">
        <v>8390</v>
      </c>
      <c r="AA236" s="63">
        <v>42464</v>
      </c>
      <c r="AB236" s="76">
        <v>6085.5</v>
      </c>
      <c r="AC236" s="38">
        <v>6082.5</v>
      </c>
      <c r="AE236" s="91">
        <v>42467</v>
      </c>
      <c r="AF236" s="89">
        <v>8057.8831055543742</v>
      </c>
      <c r="AG236" s="10">
        <v>5021.2720877069096</v>
      </c>
      <c r="AH236" s="10">
        <v>3958.3263181563207</v>
      </c>
      <c r="AI236" s="15">
        <v>5265.794415716935</v>
      </c>
    </row>
    <row r="237" spans="2:35" s="4" customFormat="1" ht="12" customHeight="1" x14ac:dyDescent="0.2">
      <c r="B237" s="28"/>
      <c r="C237" s="40"/>
      <c r="D237" s="63">
        <f>IF(Market="DAX",$O237,IF(Market="FTSEMIB",$S237,IF(Market="IBEX",$W237,$AA237)))</f>
        <v>42466</v>
      </c>
      <c r="E237" s="8">
        <f>IF(Market="DAX",$P237,IF(Market="FTSEMIB",$T237,IF(Market="IBEX",$X237,$AB237)))</f>
        <v>9614.5</v>
      </c>
      <c r="F237" s="8">
        <f>IF(Market="DAX",$Q237,IF(Market="FTSEMIB",$U237,IF(Market="IBEX",$Y237,$AC237)))</f>
        <v>9617</v>
      </c>
      <c r="G237" s="9">
        <f t="shared" si="7"/>
        <v>2.6002392220084245E-4</v>
      </c>
      <c r="H237" s="10">
        <f>MAX(Nominale*$G237-FeeOSLG-FeeInv+InvestIniz,InvestIniz-MaxLoss)</f>
        <v>102.27158237613654</v>
      </c>
      <c r="I237" s="10">
        <f>MAX(-Nominale*$G237-FeeOSLG-FeeInv+InvestIniz,InvestIniz-MaxLoss)</f>
        <v>76.269190156052304</v>
      </c>
      <c r="J237" s="10">
        <f>$H237+$I237-InvestIniz*2</f>
        <v>-21.459227467811161</v>
      </c>
      <c r="K237" s="15">
        <f t="shared" si="6"/>
        <v>8079.3423330221849</v>
      </c>
      <c r="L237" s="59"/>
      <c r="M237" s="30"/>
      <c r="O237" s="63">
        <v>42466</v>
      </c>
      <c r="P237" s="76">
        <v>9614.5</v>
      </c>
      <c r="Q237" s="38">
        <v>9617</v>
      </c>
      <c r="S237" s="63">
        <v>42464</v>
      </c>
      <c r="T237" s="76">
        <v>17332</v>
      </c>
      <c r="U237" s="38">
        <v>17255</v>
      </c>
      <c r="W237" s="63">
        <v>42465</v>
      </c>
      <c r="X237" s="76">
        <v>8558.2000000000007</v>
      </c>
      <c r="Y237" s="38">
        <v>8463</v>
      </c>
      <c r="AA237" s="63">
        <v>42461</v>
      </c>
      <c r="AB237" s="76">
        <v>6113</v>
      </c>
      <c r="AC237" s="38">
        <v>6099.5</v>
      </c>
      <c r="AE237" s="91">
        <v>42466</v>
      </c>
      <c r="AF237" s="89">
        <v>8079.3423330221849</v>
      </c>
      <c r="AG237" s="10">
        <v>4821.3543033331234</v>
      </c>
      <c r="AH237" s="10">
        <v>3978.9271765254193</v>
      </c>
      <c r="AI237" s="15">
        <v>5287.2536431847457</v>
      </c>
    </row>
    <row r="238" spans="2:35" s="4" customFormat="1" ht="12" customHeight="1" x14ac:dyDescent="0.2">
      <c r="B238" s="28"/>
      <c r="C238" s="40"/>
      <c r="D238" s="63">
        <f>IF(Market="DAX",$O238,IF(Market="FTSEMIB",$S238,IF(Market="IBEX",$W238,$AA238)))</f>
        <v>42465</v>
      </c>
      <c r="E238" s="8">
        <f>IF(Market="DAX",$P238,IF(Market="FTSEMIB",$T238,IF(Market="IBEX",$X238,$AB238)))</f>
        <v>9842</v>
      </c>
      <c r="F238" s="8">
        <f>IF(Market="DAX",$Q238,IF(Market="FTSEMIB",$U238,IF(Market="IBEX",$Y238,$AC238)))</f>
        <v>9760</v>
      </c>
      <c r="G238" s="9">
        <f t="shared" si="7"/>
        <v>-8.3316399105872792E-3</v>
      </c>
      <c r="H238" s="10">
        <f>MAX(Nominale*$G238-FeeOSLG-FeeInv+InvestIniz,InvestIniz-MaxLoss)</f>
        <v>1.4210854715202004E-14</v>
      </c>
      <c r="I238" s="10">
        <f>MAX(-Nominale*$G238-FeeOSLG-FeeInv+InvestIniz,InvestIniz-MaxLoss)</f>
        <v>505.85238179545831</v>
      </c>
      <c r="J238" s="10">
        <f>$H238+$I238-InvestIniz*2</f>
        <v>305.85238179545831</v>
      </c>
      <c r="K238" s="15">
        <f t="shared" si="6"/>
        <v>8100.8015604899956</v>
      </c>
      <c r="L238" s="59"/>
      <c r="M238" s="30"/>
      <c r="O238" s="63">
        <v>42465</v>
      </c>
      <c r="P238" s="76">
        <v>9842</v>
      </c>
      <c r="Q238" s="38">
        <v>9760</v>
      </c>
      <c r="S238" s="63">
        <v>42461</v>
      </c>
      <c r="T238" s="76">
        <v>17696</v>
      </c>
      <c r="U238" s="38">
        <v>17420</v>
      </c>
      <c r="W238" s="63">
        <v>42464</v>
      </c>
      <c r="X238" s="76">
        <v>8576.7000000000007</v>
      </c>
      <c r="Y238" s="38">
        <v>8565</v>
      </c>
      <c r="AA238" s="63">
        <v>42460</v>
      </c>
      <c r="AB238" s="76">
        <v>6147.5</v>
      </c>
      <c r="AC238" s="38">
        <v>6143.5</v>
      </c>
      <c r="AE238" s="91">
        <v>42465</v>
      </c>
      <c r="AF238" s="89">
        <v>8100.8015604899956</v>
      </c>
      <c r="AG238" s="10">
        <v>4782.801743826235</v>
      </c>
      <c r="AH238" s="10">
        <v>3806.7509166865743</v>
      </c>
      <c r="AI238" s="15">
        <v>5287.5628414107177</v>
      </c>
    </row>
    <row r="239" spans="2:35" s="4" customFormat="1" ht="12" customHeight="1" x14ac:dyDescent="0.2">
      <c r="B239" s="28"/>
      <c r="C239" s="40"/>
      <c r="D239" s="63">
        <f>IF(Market="DAX",$O239,IF(Market="FTSEMIB",$S239,IF(Market="IBEX",$W239,$AA239)))</f>
        <v>42464</v>
      </c>
      <c r="E239" s="8">
        <f>IF(Market="DAX",$P239,IF(Market="FTSEMIB",$T239,IF(Market="IBEX",$X239,$AB239)))</f>
        <v>9838</v>
      </c>
      <c r="F239" s="8">
        <f>IF(Market="DAX",$Q239,IF(Market="FTSEMIB",$U239,IF(Market="IBEX",$Y239,$AC239)))</f>
        <v>9860.5</v>
      </c>
      <c r="G239" s="9">
        <f t="shared" si="7"/>
        <v>2.28705021345802E-3</v>
      </c>
      <c r="H239" s="10">
        <f>MAX(Nominale*$G239-FeeOSLG-FeeInv+InvestIniz,InvestIniz-MaxLoss)</f>
        <v>203.62289693899541</v>
      </c>
      <c r="I239" s="10">
        <f>MAX(-Nominale*$G239-FeeOSLG-FeeInv+InvestIniz,InvestIniz-MaxLoss)</f>
        <v>1.4210854715202004E-14</v>
      </c>
      <c r="J239" s="10">
        <f>$H239+$I239-InvestIniz*2</f>
        <v>3.6228969389954386</v>
      </c>
      <c r="K239" s="15">
        <f t="shared" si="6"/>
        <v>7794.9491786945373</v>
      </c>
      <c r="L239" s="59"/>
      <c r="M239" s="30"/>
      <c r="O239" s="63">
        <v>42464</v>
      </c>
      <c r="P239" s="76">
        <v>9838</v>
      </c>
      <c r="Q239" s="38">
        <v>9860.5</v>
      </c>
      <c r="S239" s="63">
        <v>42460</v>
      </c>
      <c r="T239" s="76">
        <v>17944</v>
      </c>
      <c r="U239" s="38">
        <v>17805</v>
      </c>
      <c r="W239" s="63">
        <v>42461</v>
      </c>
      <c r="X239" s="76">
        <v>8689.9</v>
      </c>
      <c r="Y239" s="38">
        <v>8601</v>
      </c>
      <c r="AA239" s="63">
        <v>42459</v>
      </c>
      <c r="AB239" s="76">
        <v>6039</v>
      </c>
      <c r="AC239" s="38">
        <v>6091.5</v>
      </c>
      <c r="AE239" s="91">
        <v>42464</v>
      </c>
      <c r="AF239" s="89">
        <v>7794.9491786945373</v>
      </c>
      <c r="AG239" s="10">
        <v>4521.1672724682885</v>
      </c>
      <c r="AH239" s="10">
        <v>3827.351775055673</v>
      </c>
      <c r="AI239" s="15">
        <v>5309.0220688785294</v>
      </c>
    </row>
    <row r="240" spans="2:35" s="4" customFormat="1" ht="12" customHeight="1" x14ac:dyDescent="0.2">
      <c r="B240" s="28"/>
      <c r="C240" s="40"/>
      <c r="D240" s="63">
        <f>IF(Market="DAX",$O240,IF(Market="FTSEMIB",$S240,IF(Market="IBEX",$W240,$AA240)))</f>
        <v>42461</v>
      </c>
      <c r="E240" s="8">
        <f>IF(Market="DAX",$P240,IF(Market="FTSEMIB",$T240,IF(Market="IBEX",$X240,$AB240)))</f>
        <v>10000</v>
      </c>
      <c r="F240" s="8">
        <f>IF(Market="DAX",$Q240,IF(Market="FTSEMIB",$U240,IF(Market="IBEX",$Y240,$AC240)))</f>
        <v>9915</v>
      </c>
      <c r="G240" s="9">
        <f t="shared" si="7"/>
        <v>-8.5000000000000006E-3</v>
      </c>
      <c r="H240" s="10">
        <f>MAX(Nominale*$G240-FeeOSLG-FeeInv+InvestIniz,InvestIniz-MaxLoss)</f>
        <v>1.4210854715202004E-14</v>
      </c>
      <c r="I240" s="10">
        <f>MAX(-Nominale*$G240-FeeOSLG-FeeInv+InvestIniz,InvestIniz-MaxLoss)</f>
        <v>514.27038626609442</v>
      </c>
      <c r="J240" s="10">
        <f>$H240+$I240-InvestIniz*2</f>
        <v>314.27038626609442</v>
      </c>
      <c r="K240" s="15">
        <f t="shared" si="6"/>
        <v>7791.3262817555415</v>
      </c>
      <c r="L240" s="59"/>
      <c r="M240" s="30"/>
      <c r="O240" s="63">
        <v>42461</v>
      </c>
      <c r="P240" s="76">
        <v>10000</v>
      </c>
      <c r="Q240" s="38">
        <v>9915</v>
      </c>
      <c r="S240" s="63">
        <v>42459</v>
      </c>
      <c r="T240" s="76">
        <v>17689</v>
      </c>
      <c r="U240" s="38">
        <v>17825</v>
      </c>
      <c r="W240" s="63">
        <v>42460</v>
      </c>
      <c r="X240" s="76">
        <v>8837</v>
      </c>
      <c r="Y240" s="38">
        <v>8794</v>
      </c>
      <c r="AA240" s="63">
        <v>42458</v>
      </c>
      <c r="AB240" s="76">
        <v>6057.5</v>
      </c>
      <c r="AC240" s="38">
        <v>6062.5</v>
      </c>
      <c r="AE240" s="91">
        <v>42461</v>
      </c>
      <c r="AF240" s="89">
        <v>7791.3262817555415</v>
      </c>
      <c r="AG240" s="10">
        <v>4416.5412638463285</v>
      </c>
      <c r="AH240" s="10">
        <v>3673.0468578035552</v>
      </c>
      <c r="AI240" s="15">
        <v>4985.077067609951</v>
      </c>
    </row>
    <row r="241" spans="2:35" s="4" customFormat="1" ht="12" customHeight="1" x14ac:dyDescent="0.2">
      <c r="B241" s="28"/>
      <c r="C241" s="40"/>
      <c r="D241" s="63">
        <f>IF(Market="DAX",$O241,IF(Market="FTSEMIB",$S241,IF(Market="IBEX",$W241,$AA241)))</f>
        <v>42460</v>
      </c>
      <c r="E241" s="8">
        <f>IF(Market="DAX",$P241,IF(Market="FTSEMIB",$T241,IF(Market="IBEX",$X241,$AB241)))</f>
        <v>10091</v>
      </c>
      <c r="F241" s="8">
        <f>IF(Market="DAX",$Q241,IF(Market="FTSEMIB",$U241,IF(Market="IBEX",$Y241,$AC241)))</f>
        <v>10058</v>
      </c>
      <c r="G241" s="9">
        <f t="shared" si="7"/>
        <v>-3.2702408086413637E-3</v>
      </c>
      <c r="H241" s="10">
        <f>MAX(Nominale*$G241-FeeOSLG-FeeInv+InvestIniz,InvestIniz-MaxLoss)</f>
        <v>1.4210854715202004E-14</v>
      </c>
      <c r="I241" s="10">
        <f>MAX(-Nominale*$G241-FeeOSLG-FeeInv+InvestIniz,InvestIniz-MaxLoss)</f>
        <v>252.7824266981626</v>
      </c>
      <c r="J241" s="10">
        <f>$H241+$I241-InvestIniz*2</f>
        <v>52.782426698162624</v>
      </c>
      <c r="K241" s="15">
        <f t="shared" si="6"/>
        <v>7477.0558954894468</v>
      </c>
      <c r="L241" s="59"/>
      <c r="M241" s="30"/>
      <c r="O241" s="63">
        <v>42460</v>
      </c>
      <c r="P241" s="76">
        <v>10091</v>
      </c>
      <c r="Q241" s="38">
        <v>10058</v>
      </c>
      <c r="S241" s="63">
        <v>42458</v>
      </c>
      <c r="T241" s="76">
        <v>17740</v>
      </c>
      <c r="U241" s="38">
        <v>17805</v>
      </c>
      <c r="W241" s="63">
        <v>42459</v>
      </c>
      <c r="X241" s="76">
        <v>8780.5</v>
      </c>
      <c r="Y241" s="38">
        <v>8848</v>
      </c>
      <c r="AA241" s="63">
        <v>42453</v>
      </c>
      <c r="AB241" s="76">
        <v>6137.5</v>
      </c>
      <c r="AC241" s="38">
        <v>6109</v>
      </c>
      <c r="AE241" s="91">
        <v>42460</v>
      </c>
      <c r="AF241" s="89">
        <v>7477.0558954894468</v>
      </c>
      <c r="AG241" s="10">
        <v>4313.073814688405</v>
      </c>
      <c r="AH241" s="10">
        <v>3626.0291926121849</v>
      </c>
      <c r="AI241" s="15">
        <v>5006.5362950777617</v>
      </c>
    </row>
    <row r="242" spans="2:35" s="4" customFormat="1" ht="12" customHeight="1" x14ac:dyDescent="0.2">
      <c r="B242" s="28"/>
      <c r="C242" s="40"/>
      <c r="D242" s="63">
        <f>IF(Market="DAX",$O242,IF(Market="FTSEMIB",$S242,IF(Market="IBEX",$W242,$AA242)))</f>
        <v>42459</v>
      </c>
      <c r="E242" s="8">
        <f>IF(Market="DAX",$P242,IF(Market="FTSEMIB",$T242,IF(Market="IBEX",$X242,$AB242)))</f>
        <v>9925.5</v>
      </c>
      <c r="F242" s="8">
        <f>IF(Market="DAX",$Q242,IF(Market="FTSEMIB",$U242,IF(Market="IBEX",$Y242,$AC242)))</f>
        <v>9988</v>
      </c>
      <c r="G242" s="9">
        <f t="shared" si="7"/>
        <v>6.2969119943579671E-3</v>
      </c>
      <c r="H242" s="10">
        <f>MAX(Nominale*$G242-FeeOSLG-FeeInv+InvestIniz,InvestIniz-MaxLoss)</f>
        <v>404.11598598399274</v>
      </c>
      <c r="I242" s="10">
        <f>MAX(-Nominale*$G242-FeeOSLG-FeeInv+InvestIniz,InvestIniz-MaxLoss)</f>
        <v>1.4210854715202004E-14</v>
      </c>
      <c r="J242" s="10">
        <f>$H242+$I242-InvestIniz*2</f>
        <v>204.11598598399274</v>
      </c>
      <c r="K242" s="15">
        <f t="shared" si="6"/>
        <v>7424.2734687912844</v>
      </c>
      <c r="L242" s="59"/>
      <c r="M242" s="30"/>
      <c r="O242" s="63">
        <v>42459</v>
      </c>
      <c r="P242" s="76">
        <v>9925.5</v>
      </c>
      <c r="Q242" s="38">
        <v>9988</v>
      </c>
      <c r="S242" s="63">
        <v>42453</v>
      </c>
      <c r="T242" s="76">
        <v>18033</v>
      </c>
      <c r="U242" s="38">
        <v>17910</v>
      </c>
      <c r="W242" s="63">
        <v>42458</v>
      </c>
      <c r="X242" s="76">
        <v>8779.7000000000007</v>
      </c>
      <c r="Y242" s="38">
        <v>8818</v>
      </c>
      <c r="AA242" s="63">
        <v>42452</v>
      </c>
      <c r="AB242" s="76">
        <v>6129.5</v>
      </c>
      <c r="AC242" s="38">
        <v>6117.5</v>
      </c>
      <c r="AE242" s="91">
        <v>42459</v>
      </c>
      <c r="AF242" s="89">
        <v>7424.2734687912844</v>
      </c>
      <c r="AG242" s="10">
        <v>4290.0935223396964</v>
      </c>
      <c r="AH242" s="10">
        <v>3522.5798353381042</v>
      </c>
      <c r="AI242" s="15">
        <v>4885.0866827424206</v>
      </c>
    </row>
    <row r="243" spans="2:35" s="4" customFormat="1" ht="12" customHeight="1" x14ac:dyDescent="0.2">
      <c r="B243" s="28"/>
      <c r="C243" s="40"/>
      <c r="D243" s="63">
        <f>IF(Market="DAX",$O243,IF(Market="FTSEMIB",$S243,IF(Market="IBEX",$W243,$AA243)))</f>
        <v>42458</v>
      </c>
      <c r="E243" s="8">
        <f>IF(Market="DAX",$P243,IF(Market="FTSEMIB",$T243,IF(Market="IBEX",$X243,$AB243)))</f>
        <v>9905.5</v>
      </c>
      <c r="F243" s="8">
        <f>IF(Market="DAX",$Q243,IF(Market="FTSEMIB",$U243,IF(Market="IBEX",$Y243,$AC243)))</f>
        <v>9945</v>
      </c>
      <c r="G243" s="9">
        <f t="shared" si="7"/>
        <v>3.9876836101155923E-3</v>
      </c>
      <c r="H243" s="10">
        <f>MAX(Nominale*$G243-FeeOSLG-FeeInv+InvestIniz,InvestIniz-MaxLoss)</f>
        <v>288.65456677187399</v>
      </c>
      <c r="I243" s="10">
        <f>MAX(-Nominale*$G243-FeeOSLG-FeeInv+InvestIniz,InvestIniz-MaxLoss)</f>
        <v>1.4210854715202004E-14</v>
      </c>
      <c r="J243" s="10">
        <f>$H243+$I243-InvestIniz*2</f>
        <v>88.654566771873988</v>
      </c>
      <c r="K243" s="15">
        <f t="shared" si="6"/>
        <v>7220.1574828072917</v>
      </c>
      <c r="L243" s="59"/>
      <c r="M243" s="30"/>
      <c r="O243" s="63">
        <v>42458</v>
      </c>
      <c r="P243" s="76">
        <v>9905.5</v>
      </c>
      <c r="Q243" s="38">
        <v>9945</v>
      </c>
      <c r="S243" s="63">
        <v>42452</v>
      </c>
      <c r="T243" s="76">
        <v>18186</v>
      </c>
      <c r="U243" s="38">
        <v>18240</v>
      </c>
      <c r="W243" s="63">
        <v>42453</v>
      </c>
      <c r="X243" s="76">
        <v>8900.9</v>
      </c>
      <c r="Y243" s="38">
        <v>8837</v>
      </c>
      <c r="AA243" s="63">
        <v>42451</v>
      </c>
      <c r="AB243" s="76">
        <v>6120.5</v>
      </c>
      <c r="AC243" s="38">
        <v>6131.5</v>
      </c>
      <c r="AE243" s="91">
        <v>42458</v>
      </c>
      <c r="AF243" s="89">
        <v>7220.1574828072917</v>
      </c>
      <c r="AG243" s="10">
        <v>4203.9773819018865</v>
      </c>
      <c r="AH243" s="10">
        <v>3485.6335476644481</v>
      </c>
      <c r="AI243" s="15">
        <v>4897.9290299782433</v>
      </c>
    </row>
    <row r="244" spans="2:35" s="4" customFormat="1" ht="12" customHeight="1" x14ac:dyDescent="0.2">
      <c r="B244" s="28"/>
      <c r="C244" s="40"/>
      <c r="D244" s="63">
        <f>IF(Market="DAX",$O244,IF(Market="FTSEMIB",$S244,IF(Market="IBEX",$W244,$AA244)))</f>
        <v>42453</v>
      </c>
      <c r="E244" s="8">
        <f>IF(Market="DAX",$P244,IF(Market="FTSEMIB",$T244,IF(Market="IBEX",$X244,$AB244)))</f>
        <v>10068.5</v>
      </c>
      <c r="F244" s="8">
        <f>IF(Market="DAX",$Q244,IF(Market="FTSEMIB",$U244,IF(Market="IBEX",$Y244,$AC244)))</f>
        <v>9999</v>
      </c>
      <c r="G244" s="9">
        <f t="shared" si="7"/>
        <v>-6.9027163927099372E-3</v>
      </c>
      <c r="H244" s="10">
        <f>MAX(Nominale*$G244-FeeOSLG-FeeInv+InvestIniz,InvestIniz-MaxLoss)</f>
        <v>1.4210854715202004E-14</v>
      </c>
      <c r="I244" s="10">
        <f>MAX(-Nominale*$G244-FeeOSLG-FeeInv+InvestIniz,InvestIniz-MaxLoss)</f>
        <v>434.40620590159125</v>
      </c>
      <c r="J244" s="10">
        <f>$H244+$I244-InvestIniz*2</f>
        <v>234.40620590159125</v>
      </c>
      <c r="K244" s="15">
        <f t="shared" si="6"/>
        <v>7131.5029160354179</v>
      </c>
      <c r="L244" s="59"/>
      <c r="M244" s="30"/>
      <c r="O244" s="63">
        <v>42453</v>
      </c>
      <c r="P244" s="76">
        <v>10068.5</v>
      </c>
      <c r="Q244" s="38">
        <v>9999</v>
      </c>
      <c r="S244" s="63">
        <v>42451</v>
      </c>
      <c r="T244" s="76">
        <v>18221</v>
      </c>
      <c r="U244" s="38">
        <v>18110</v>
      </c>
      <c r="W244" s="63">
        <v>42452</v>
      </c>
      <c r="X244" s="76">
        <v>8945.7999999999993</v>
      </c>
      <c r="Y244" s="38">
        <v>8990</v>
      </c>
      <c r="AA244" s="63">
        <v>42450</v>
      </c>
      <c r="AB244" s="76">
        <v>6234.5</v>
      </c>
      <c r="AC244" s="38">
        <v>6115</v>
      </c>
      <c r="AE244" s="91">
        <v>42453</v>
      </c>
      <c r="AF244" s="89">
        <v>7131.5029160354179</v>
      </c>
      <c r="AG244" s="10">
        <v>4194.8914699448987</v>
      </c>
      <c r="AH244" s="10">
        <v>3392.3529906565909</v>
      </c>
      <c r="AI244" s="15">
        <v>4918.7967043281114</v>
      </c>
    </row>
    <row r="245" spans="2:35" s="4" customFormat="1" ht="12" customHeight="1" x14ac:dyDescent="0.2">
      <c r="B245" s="28"/>
      <c r="C245" s="40"/>
      <c r="D245" s="63">
        <f>IF(Market="DAX",$O245,IF(Market="FTSEMIB",$S245,IF(Market="IBEX",$W245,$AA245)))</f>
        <v>42452</v>
      </c>
      <c r="E245" s="8">
        <f>IF(Market="DAX",$P245,IF(Market="FTSEMIB",$T245,IF(Market="IBEX",$X245,$AB245)))</f>
        <v>10006</v>
      </c>
      <c r="F245" s="8">
        <f>IF(Market="DAX",$Q245,IF(Market="FTSEMIB",$U245,IF(Market="IBEX",$Y245,$AC245)))</f>
        <v>10016</v>
      </c>
      <c r="G245" s="9">
        <f t="shared" si="7"/>
        <v>9.9940035978412947E-4</v>
      </c>
      <c r="H245" s="10">
        <f>MAX(Nominale*$G245-FeeOSLG-FeeInv+InvestIniz,InvestIniz-MaxLoss)</f>
        <v>139.24040425530089</v>
      </c>
      <c r="I245" s="10">
        <f>MAX(-Nominale*$G245-FeeOSLG-FeeInv+InvestIniz,InvestIniz-MaxLoss)</f>
        <v>39.300368276887951</v>
      </c>
      <c r="J245" s="10">
        <f>$H245+$I245-InvestIniz*2</f>
        <v>-21.459227467811161</v>
      </c>
      <c r="K245" s="15">
        <f t="shared" si="6"/>
        <v>6897.0967101338265</v>
      </c>
      <c r="L245" s="59"/>
      <c r="M245" s="30"/>
      <c r="O245" s="63">
        <v>42452</v>
      </c>
      <c r="P245" s="76">
        <v>10006</v>
      </c>
      <c r="Q245" s="38">
        <v>10016</v>
      </c>
      <c r="S245" s="63">
        <v>42450</v>
      </c>
      <c r="T245" s="76">
        <v>18717</v>
      </c>
      <c r="U245" s="38">
        <v>18130</v>
      </c>
      <c r="W245" s="63">
        <v>42451</v>
      </c>
      <c r="X245" s="76">
        <v>8986.9</v>
      </c>
      <c r="Y245" s="38">
        <v>8934</v>
      </c>
      <c r="AA245" s="63">
        <v>42447</v>
      </c>
      <c r="AB245" s="76">
        <v>6186.5</v>
      </c>
      <c r="AC245" s="38">
        <v>6200</v>
      </c>
      <c r="AE245" s="91">
        <v>42452</v>
      </c>
      <c r="AF245" s="89">
        <v>6897.0967101338265</v>
      </c>
      <c r="AG245" s="10">
        <v>4123.3544588133291</v>
      </c>
      <c r="AH245" s="10">
        <v>3343.8360977458537</v>
      </c>
      <c r="AI245" s="15">
        <v>4071.1495436615032</v>
      </c>
    </row>
    <row r="246" spans="2:35" s="4" customFormat="1" ht="12" customHeight="1" x14ac:dyDescent="0.2">
      <c r="B246" s="28"/>
      <c r="C246" s="40"/>
      <c r="D246" s="63">
        <f>IF(Market="DAX",$O246,IF(Market="FTSEMIB",$S246,IF(Market="IBEX",$W246,$AA246)))</f>
        <v>42451</v>
      </c>
      <c r="E246" s="8">
        <f>IF(Market="DAX",$P246,IF(Market="FTSEMIB",$T246,IF(Market="IBEX",$X246,$AB246)))</f>
        <v>9978.5</v>
      </c>
      <c r="F246" s="8">
        <f>IF(Market="DAX",$Q246,IF(Market="FTSEMIB",$U246,IF(Market="IBEX",$Y246,$AC246)))</f>
        <v>9988</v>
      </c>
      <c r="G246" s="9">
        <f t="shared" si="7"/>
        <v>9.5204690083679916E-4</v>
      </c>
      <c r="H246" s="10">
        <f>MAX(Nominale*$G246-FeeOSLG-FeeInv+InvestIniz,InvestIniz-MaxLoss)</f>
        <v>136.87273130793437</v>
      </c>
      <c r="I246" s="10">
        <f>MAX(-Nominale*$G246-FeeOSLG-FeeInv+InvestIniz,InvestIniz-MaxLoss)</f>
        <v>41.668041224254466</v>
      </c>
      <c r="J246" s="10">
        <f>$H246+$I246-InvestIniz*2</f>
        <v>-21.459227467811161</v>
      </c>
      <c r="K246" s="15">
        <f t="shared" si="6"/>
        <v>6918.5559376016372</v>
      </c>
      <c r="L246" s="59"/>
      <c r="M246" s="30"/>
      <c r="O246" s="63">
        <v>42451</v>
      </c>
      <c r="P246" s="76">
        <v>9978.5</v>
      </c>
      <c r="Q246" s="38">
        <v>9988</v>
      </c>
      <c r="S246" s="63">
        <v>42447</v>
      </c>
      <c r="T246" s="76">
        <v>18573</v>
      </c>
      <c r="U246" s="38">
        <v>18645</v>
      </c>
      <c r="W246" s="63">
        <v>42450</v>
      </c>
      <c r="X246" s="76">
        <v>9055</v>
      </c>
      <c r="Y246" s="38">
        <v>8963</v>
      </c>
      <c r="AA246" s="63">
        <v>42446</v>
      </c>
      <c r="AB246" s="76">
        <v>6169</v>
      </c>
      <c r="AC246" s="38">
        <v>6196</v>
      </c>
      <c r="AE246" s="91">
        <v>42451</v>
      </c>
      <c r="AF246" s="89">
        <v>6918.5559376016372</v>
      </c>
      <c r="AG246" s="10">
        <v>3546.4176170677079</v>
      </c>
      <c r="AH246" s="10">
        <v>3276.4096133116923</v>
      </c>
      <c r="AI246" s="15">
        <v>4072.7706146006135</v>
      </c>
    </row>
    <row r="247" spans="2:35" s="4" customFormat="1" ht="12" customHeight="1" x14ac:dyDescent="0.2">
      <c r="B247" s="28"/>
      <c r="C247" s="40"/>
      <c r="D247" s="63">
        <f>IF(Market="DAX",$O247,IF(Market="FTSEMIB",$S247,IF(Market="IBEX",$W247,$AA247)))</f>
        <v>42450</v>
      </c>
      <c r="E247" s="8">
        <f>IF(Market="DAX",$P247,IF(Market="FTSEMIB",$T247,IF(Market="IBEX",$X247,$AB247)))</f>
        <v>9901.5</v>
      </c>
      <c r="F247" s="8">
        <f>IF(Market="DAX",$Q247,IF(Market="FTSEMIB",$U247,IF(Market="IBEX",$Y247,$AC247)))</f>
        <v>9952</v>
      </c>
      <c r="G247" s="9">
        <f t="shared" si="7"/>
        <v>5.1002373377771046E-3</v>
      </c>
      <c r="H247" s="10">
        <f>MAX(Nominale*$G247-FeeOSLG-FeeInv+InvestIniz,InvestIniz-MaxLoss)</f>
        <v>344.28225315494961</v>
      </c>
      <c r="I247" s="10">
        <f>MAX(-Nominale*$G247-FeeOSLG-FeeInv+InvestIniz,InvestIniz-MaxLoss)</f>
        <v>1.4210854715202004E-14</v>
      </c>
      <c r="J247" s="10">
        <f>$H247+$I247-InvestIniz*2</f>
        <v>144.28225315494961</v>
      </c>
      <c r="K247" s="15">
        <f t="shared" si="6"/>
        <v>6940.0151650694479</v>
      </c>
      <c r="L247" s="59"/>
      <c r="M247" s="30"/>
      <c r="O247" s="63">
        <v>42450</v>
      </c>
      <c r="P247" s="76">
        <v>9901.5</v>
      </c>
      <c r="Q247" s="38">
        <v>9952</v>
      </c>
      <c r="S247" s="63">
        <v>42446</v>
      </c>
      <c r="T247" s="76">
        <v>18735</v>
      </c>
      <c r="U247" s="38">
        <v>18945</v>
      </c>
      <c r="W247" s="63">
        <v>42447</v>
      </c>
      <c r="X247" s="76">
        <v>8952.2999999999993</v>
      </c>
      <c r="Y247" s="38">
        <v>8991</v>
      </c>
      <c r="AA247" s="63">
        <v>42445</v>
      </c>
      <c r="AB247" s="76">
        <v>6135</v>
      </c>
      <c r="AC247" s="38">
        <v>6160</v>
      </c>
      <c r="AE247" s="91">
        <v>42450</v>
      </c>
      <c r="AF247" s="89">
        <v>6940.0151650694479</v>
      </c>
      <c r="AG247" s="10">
        <v>3519.186145105431</v>
      </c>
      <c r="AH247" s="10">
        <v>3123.5073920268878</v>
      </c>
      <c r="AI247" s="15">
        <v>3964.6641122703272</v>
      </c>
    </row>
    <row r="248" spans="2:35" s="4" customFormat="1" ht="12" customHeight="1" x14ac:dyDescent="0.2">
      <c r="B248" s="28"/>
      <c r="C248" s="40"/>
      <c r="D248" s="63">
        <f>IF(Market="DAX",$O248,IF(Market="FTSEMIB",$S248,IF(Market="IBEX",$W248,$AA248)))</f>
        <v>42447</v>
      </c>
      <c r="E248" s="8">
        <f>IF(Market="DAX",$P248,IF(Market="FTSEMIB",$T248,IF(Market="IBEX",$X248,$AB248)))</f>
        <v>9871.5</v>
      </c>
      <c r="F248" s="8">
        <f>IF(Market="DAX",$Q248,IF(Market="FTSEMIB",$U248,IF(Market="IBEX",$Y248,$AC248)))</f>
        <v>9875</v>
      </c>
      <c r="G248" s="9">
        <f t="shared" si="7"/>
        <v>3.5455604518057034E-4</v>
      </c>
      <c r="H248" s="10">
        <f>MAX(Nominale*$G248-FeeOSLG-FeeInv+InvestIniz,InvestIniz-MaxLoss)</f>
        <v>106.99818852512294</v>
      </c>
      <c r="I248" s="10">
        <f>MAX(-Nominale*$G248-FeeOSLG-FeeInv+InvestIniz,InvestIniz-MaxLoss)</f>
        <v>71.542584007065898</v>
      </c>
      <c r="J248" s="10">
        <f>$H248+$I248-InvestIniz*2</f>
        <v>-21.459227467811161</v>
      </c>
      <c r="K248" s="15">
        <f t="shared" si="6"/>
        <v>6795.7329119144979</v>
      </c>
      <c r="L248" s="59"/>
      <c r="M248" s="30"/>
      <c r="O248" s="63">
        <v>42447</v>
      </c>
      <c r="P248" s="76">
        <v>9871.5</v>
      </c>
      <c r="Q248" s="38">
        <v>9875</v>
      </c>
      <c r="S248" s="63">
        <v>42445</v>
      </c>
      <c r="T248" s="76">
        <v>18751</v>
      </c>
      <c r="U248" s="38">
        <v>18790</v>
      </c>
      <c r="W248" s="63">
        <v>42446</v>
      </c>
      <c r="X248" s="76">
        <v>8960.2000000000007</v>
      </c>
      <c r="Y248" s="38">
        <v>9056</v>
      </c>
      <c r="AA248" s="63">
        <v>42444</v>
      </c>
      <c r="AB248" s="76">
        <v>6165.5</v>
      </c>
      <c r="AC248" s="38">
        <v>6158.5</v>
      </c>
      <c r="AE248" s="91">
        <v>42447</v>
      </c>
      <c r="AF248" s="89">
        <v>6795.7329119144979</v>
      </c>
      <c r="AG248" s="10">
        <v>3345.3072308152005</v>
      </c>
      <c r="AH248" s="10">
        <v>3087.3495925997941</v>
      </c>
      <c r="AI248" s="15">
        <v>3871.6447447491391</v>
      </c>
    </row>
    <row r="249" spans="2:35" s="4" customFormat="1" ht="12" customHeight="1" x14ac:dyDescent="0.2">
      <c r="B249" s="28"/>
      <c r="C249" s="40"/>
      <c r="D249" s="63">
        <f>IF(Market="DAX",$O249,IF(Market="FTSEMIB",$S249,IF(Market="IBEX",$W249,$AA249)))</f>
        <v>42446</v>
      </c>
      <c r="E249" s="8">
        <f>IF(Market="DAX",$P249,IF(Market="FTSEMIB",$T249,IF(Market="IBEX",$X249,$AB249)))</f>
        <v>9983.5</v>
      </c>
      <c r="F249" s="8">
        <f>IF(Market="DAX",$Q249,IF(Market="FTSEMIB",$U249,IF(Market="IBEX",$Y249,$AC249)))</f>
        <v>10039.5</v>
      </c>
      <c r="G249" s="9">
        <f t="shared" si="7"/>
        <v>5.6092552711974756E-3</v>
      </c>
      <c r="H249" s="10">
        <f>MAX(Nominale*$G249-FeeOSLG-FeeInv+InvestIniz,InvestIniz-MaxLoss)</f>
        <v>369.73314982596816</v>
      </c>
      <c r="I249" s="10">
        <f>MAX(-Nominale*$G249-FeeOSLG-FeeInv+InvestIniz,InvestIniz-MaxLoss)</f>
        <v>1.4210854715202004E-14</v>
      </c>
      <c r="J249" s="10">
        <f>$H249+$I249-InvestIniz*2</f>
        <v>169.73314982596816</v>
      </c>
      <c r="K249" s="15">
        <f t="shared" si="6"/>
        <v>6817.1921393823086</v>
      </c>
      <c r="L249" s="59"/>
      <c r="M249" s="30"/>
      <c r="O249" s="63">
        <v>42446</v>
      </c>
      <c r="P249" s="76">
        <v>9983.5</v>
      </c>
      <c r="Q249" s="38">
        <v>10039.5</v>
      </c>
      <c r="S249" s="63">
        <v>42444</v>
      </c>
      <c r="T249" s="76">
        <v>18924</v>
      </c>
      <c r="U249" s="38">
        <v>18845</v>
      </c>
      <c r="W249" s="63">
        <v>42445</v>
      </c>
      <c r="X249" s="76">
        <v>8982</v>
      </c>
      <c r="Y249" s="38">
        <v>9020</v>
      </c>
      <c r="AA249" s="63">
        <v>42443</v>
      </c>
      <c r="AB249" s="76">
        <v>6134</v>
      </c>
      <c r="AC249" s="38">
        <v>6144.5</v>
      </c>
      <c r="AE249" s="91">
        <v>42446</v>
      </c>
      <c r="AF249" s="89">
        <v>6817.1921393823086</v>
      </c>
      <c r="AG249" s="10">
        <v>3354.0098785480941</v>
      </c>
      <c r="AH249" s="10">
        <v>2923.8155091618587</v>
      </c>
      <c r="AI249" s="15">
        <v>3893.1039722169503</v>
      </c>
    </row>
    <row r="250" spans="2:35" s="4" customFormat="1" ht="12" customHeight="1" x14ac:dyDescent="0.2">
      <c r="B250" s="28"/>
      <c r="C250" s="40"/>
      <c r="D250" s="63">
        <f>IF(Market="DAX",$O250,IF(Market="FTSEMIB",$S250,IF(Market="IBEX",$W250,$AA250)))</f>
        <v>42445</v>
      </c>
      <c r="E250" s="8">
        <f>IF(Market="DAX",$P250,IF(Market="FTSEMIB",$T250,IF(Market="IBEX",$X250,$AB250)))</f>
        <v>9940</v>
      </c>
      <c r="F250" s="8">
        <f>IF(Market="DAX",$Q250,IF(Market="FTSEMIB",$U250,IF(Market="IBEX",$Y250,$AC250)))</f>
        <v>9961</v>
      </c>
      <c r="G250" s="9">
        <f t="shared" si="7"/>
        <v>2.112676056338028E-3</v>
      </c>
      <c r="H250" s="10">
        <f>MAX(Nominale*$G250-FeeOSLG-FeeInv+InvestIniz,InvestIniz-MaxLoss)</f>
        <v>194.9041890829958</v>
      </c>
      <c r="I250" s="10">
        <f>MAX(-Nominale*$G250-FeeOSLG-FeeInv+InvestIniz,InvestIniz-MaxLoss)</f>
        <v>1.4210854715202004E-14</v>
      </c>
      <c r="J250" s="10">
        <f>$H250+$I250-InvestIniz*2</f>
        <v>-5.0958109170042007</v>
      </c>
      <c r="K250" s="15">
        <f t="shared" si="6"/>
        <v>6647.4589895563404</v>
      </c>
      <c r="L250" s="59"/>
      <c r="M250" s="30"/>
      <c r="O250" s="63">
        <v>42445</v>
      </c>
      <c r="P250" s="76">
        <v>9940</v>
      </c>
      <c r="Q250" s="38">
        <v>9961</v>
      </c>
      <c r="S250" s="63">
        <v>42443</v>
      </c>
      <c r="T250" s="76">
        <v>18944</v>
      </c>
      <c r="U250" s="38">
        <v>19135</v>
      </c>
      <c r="W250" s="63">
        <v>42444</v>
      </c>
      <c r="X250" s="76">
        <v>9128.9</v>
      </c>
      <c r="Y250" s="38">
        <v>9089</v>
      </c>
      <c r="AA250" s="63">
        <v>42440</v>
      </c>
      <c r="AB250" s="76">
        <v>6038.5</v>
      </c>
      <c r="AC250" s="38">
        <v>6059</v>
      </c>
      <c r="AE250" s="91">
        <v>42445</v>
      </c>
      <c r="AF250" s="89">
        <v>6647.4589895563404</v>
      </c>
      <c r="AG250" s="10">
        <v>3320.8184455470591</v>
      </c>
      <c r="AH250" s="10">
        <v>2889.5022665583874</v>
      </c>
      <c r="AI250" s="15">
        <v>3914.5631996847615</v>
      </c>
    </row>
    <row r="251" spans="2:35" s="4" customFormat="1" ht="12" customHeight="1" x14ac:dyDescent="0.2">
      <c r="B251" s="28"/>
      <c r="C251" s="40"/>
      <c r="D251" s="63">
        <f>IF(Market="DAX",$O251,IF(Market="FTSEMIB",$S251,IF(Market="IBEX",$W251,$AA251)))</f>
        <v>42444</v>
      </c>
      <c r="E251" s="8">
        <f>IF(Market="DAX",$P251,IF(Market="FTSEMIB",$T251,IF(Market="IBEX",$X251,$AB251)))</f>
        <v>9989.5</v>
      </c>
      <c r="F251" s="8">
        <f>IF(Market="DAX",$Q251,IF(Market="FTSEMIB",$U251,IF(Market="IBEX",$Y251,$AC251)))</f>
        <v>9954</v>
      </c>
      <c r="G251" s="9">
        <f t="shared" si="7"/>
        <v>-3.5537314179888884E-3</v>
      </c>
      <c r="H251" s="10">
        <f>MAX(Nominale*$G251-FeeOSLG-FeeInv+InvestIniz,InvestIniz-MaxLoss)</f>
        <v>1.4210854715202004E-14</v>
      </c>
      <c r="I251" s="10">
        <f>MAX(-Nominale*$G251-FeeOSLG-FeeInv+InvestIniz,InvestIniz-MaxLoss)</f>
        <v>266.95695716553882</v>
      </c>
      <c r="J251" s="10">
        <f>$H251+$I251-InvestIniz*2</f>
        <v>66.956957165538824</v>
      </c>
      <c r="K251" s="15">
        <f t="shared" si="6"/>
        <v>6652.5548004733446</v>
      </c>
      <c r="L251" s="59"/>
      <c r="M251" s="30"/>
      <c r="O251" s="63">
        <v>42444</v>
      </c>
      <c r="P251" s="76">
        <v>9989.5</v>
      </c>
      <c r="Q251" s="38">
        <v>9954</v>
      </c>
      <c r="S251" s="63">
        <v>42440</v>
      </c>
      <c r="T251" s="76">
        <v>18220</v>
      </c>
      <c r="U251" s="38">
        <v>18460</v>
      </c>
      <c r="W251" s="63">
        <v>42443</v>
      </c>
      <c r="X251" s="76">
        <v>9084.6</v>
      </c>
      <c r="Y251" s="38">
        <v>9146</v>
      </c>
      <c r="AA251" s="63">
        <v>42439</v>
      </c>
      <c r="AB251" s="76">
        <v>6143</v>
      </c>
      <c r="AC251" s="38">
        <v>6135</v>
      </c>
      <c r="AE251" s="91">
        <v>42444</v>
      </c>
      <c r="AF251" s="89">
        <v>6652.5548004733446</v>
      </c>
      <c r="AG251" s="10">
        <v>3169.4719152721491</v>
      </c>
      <c r="AH251" s="10">
        <v>2852.3880017491379</v>
      </c>
      <c r="AI251" s="15">
        <v>3855.5486716616083</v>
      </c>
    </row>
    <row r="252" spans="2:35" s="4" customFormat="1" ht="12" customHeight="1" x14ac:dyDescent="0.2">
      <c r="B252" s="28"/>
      <c r="C252" s="40"/>
      <c r="D252" s="63">
        <f>IF(Market="DAX",$O252,IF(Market="FTSEMIB",$S252,IF(Market="IBEX",$W252,$AA252)))</f>
        <v>42443</v>
      </c>
      <c r="E252" s="8">
        <f>IF(Market="DAX",$P252,IF(Market="FTSEMIB",$T252,IF(Market="IBEX",$X252,$AB252)))</f>
        <v>9831.5</v>
      </c>
      <c r="F252" s="8">
        <f>IF(Market="DAX",$Q252,IF(Market="FTSEMIB",$U252,IF(Market="IBEX",$Y252,$AC252)))</f>
        <v>9878</v>
      </c>
      <c r="G252" s="9">
        <f t="shared" si="7"/>
        <v>4.7296953669328182E-3</v>
      </c>
      <c r="H252" s="10">
        <f>MAX(Nominale*$G252-FeeOSLG-FeeInv+InvestIniz,InvestIniz-MaxLoss)</f>
        <v>325.75515461273528</v>
      </c>
      <c r="I252" s="10">
        <f>MAX(-Nominale*$G252-FeeOSLG-FeeInv+InvestIniz,InvestIniz-MaxLoss)</f>
        <v>1.4210854715202004E-14</v>
      </c>
      <c r="J252" s="10">
        <f>$H252+$I252-InvestIniz*2</f>
        <v>125.75515461273528</v>
      </c>
      <c r="K252" s="15">
        <f t="shared" si="6"/>
        <v>6585.5978433078053</v>
      </c>
      <c r="L252" s="59"/>
      <c r="M252" s="30"/>
      <c r="O252" s="63">
        <v>42443</v>
      </c>
      <c r="P252" s="76">
        <v>9831.5</v>
      </c>
      <c r="Q252" s="38">
        <v>9878</v>
      </c>
      <c r="S252" s="63">
        <v>42439</v>
      </c>
      <c r="T252" s="76">
        <v>18221</v>
      </c>
      <c r="U252" s="38">
        <v>18225</v>
      </c>
      <c r="W252" s="63">
        <v>42440</v>
      </c>
      <c r="X252" s="76">
        <v>8792.2999999999993</v>
      </c>
      <c r="Y252" s="38">
        <v>8926</v>
      </c>
      <c r="AA252" s="63">
        <v>42438</v>
      </c>
      <c r="AB252" s="76">
        <v>6115</v>
      </c>
      <c r="AC252" s="38">
        <v>6111</v>
      </c>
      <c r="AE252" s="91">
        <v>42443</v>
      </c>
      <c r="AF252" s="89">
        <v>6585.5978433078053</v>
      </c>
      <c r="AG252" s="10">
        <v>2956.3255826564787</v>
      </c>
      <c r="AH252" s="10">
        <v>2767.5146203091144</v>
      </c>
      <c r="AI252" s="15">
        <v>3877.0078991294195</v>
      </c>
    </row>
    <row r="253" spans="2:35" s="4" customFormat="1" ht="12" customHeight="1" x14ac:dyDescent="0.2">
      <c r="B253" s="28"/>
      <c r="C253" s="40"/>
      <c r="D253" s="63">
        <f>IF(Market="DAX",$O253,IF(Market="FTSEMIB",$S253,IF(Market="IBEX",$W253,$AA253)))</f>
        <v>42440</v>
      </c>
      <c r="E253" s="8">
        <f>IF(Market="DAX",$P253,IF(Market="FTSEMIB",$T253,IF(Market="IBEX",$X253,$AB253)))</f>
        <v>9513</v>
      </c>
      <c r="F253" s="8">
        <f>IF(Market="DAX",$Q253,IF(Market="FTSEMIB",$U253,IF(Market="IBEX",$Y253,$AC253)))</f>
        <v>9629.5</v>
      </c>
      <c r="G253" s="9">
        <f t="shared" si="7"/>
        <v>1.2246399663618207E-2</v>
      </c>
      <c r="H253" s="10">
        <f>MAX(Nominale*$G253-FeeOSLG-FeeInv+InvestIniz,InvestIniz-MaxLoss)</f>
        <v>701.59036944700472</v>
      </c>
      <c r="I253" s="10">
        <f>MAX(-Nominale*$G253-FeeOSLG-FeeInv+InvestIniz,InvestIniz-MaxLoss)</f>
        <v>1.4210854715202004E-14</v>
      </c>
      <c r="J253" s="10">
        <f>$H253+$I253-InvestIniz*2</f>
        <v>501.59036944700472</v>
      </c>
      <c r="K253" s="15">
        <f t="shared" si="6"/>
        <v>6459.8426886950701</v>
      </c>
      <c r="L253" s="59"/>
      <c r="M253" s="30"/>
      <c r="O253" s="63">
        <v>42440</v>
      </c>
      <c r="P253" s="76">
        <v>9513</v>
      </c>
      <c r="Q253" s="38">
        <v>9629.5</v>
      </c>
      <c r="S253" s="63">
        <v>42438</v>
      </c>
      <c r="T253" s="76">
        <v>17996</v>
      </c>
      <c r="U253" s="38">
        <v>18005</v>
      </c>
      <c r="W253" s="63">
        <v>42439</v>
      </c>
      <c r="X253" s="76">
        <v>8762.9</v>
      </c>
      <c r="Y253" s="38">
        <v>8775</v>
      </c>
      <c r="AA253" s="63">
        <v>42437</v>
      </c>
      <c r="AB253" s="76">
        <v>6166.5</v>
      </c>
      <c r="AC253" s="38">
        <v>6156.5</v>
      </c>
      <c r="AE253" s="91">
        <v>42440</v>
      </c>
      <c r="AF253" s="89">
        <v>6459.8426886950701</v>
      </c>
      <c r="AG253" s="10">
        <v>2976.9264410255773</v>
      </c>
      <c r="AH253" s="10">
        <v>2513.6852995988679</v>
      </c>
      <c r="AI253" s="15">
        <v>3898.4671265972306</v>
      </c>
    </row>
    <row r="254" spans="2:35" s="4" customFormat="1" ht="12" customHeight="1" x14ac:dyDescent="0.2">
      <c r="B254" s="28"/>
      <c r="C254" s="40"/>
      <c r="D254" s="63">
        <f>IF(Market="DAX",$O254,IF(Market="FTSEMIB",$S254,IF(Market="IBEX",$W254,$AA254)))</f>
        <v>42439</v>
      </c>
      <c r="E254" s="8">
        <f>IF(Market="DAX",$P254,IF(Market="FTSEMIB",$T254,IF(Market="IBEX",$X254,$AB254)))</f>
        <v>9726.5</v>
      </c>
      <c r="F254" s="8">
        <f>IF(Market="DAX",$Q254,IF(Market="FTSEMIB",$U254,IF(Market="IBEX",$Y254,$AC254)))</f>
        <v>9730</v>
      </c>
      <c r="G254" s="9">
        <f t="shared" si="7"/>
        <v>3.5984166966534722E-4</v>
      </c>
      <c r="H254" s="10">
        <f>MAX(Nominale*$G254-FeeOSLG-FeeInv+InvestIniz,InvestIniz-MaxLoss)</f>
        <v>107.26246974936178</v>
      </c>
      <c r="I254" s="10">
        <f>MAX(-Nominale*$G254-FeeOSLG-FeeInv+InvestIniz,InvestIniz-MaxLoss)</f>
        <v>71.278302782827069</v>
      </c>
      <c r="J254" s="10">
        <f>$H254+$I254-InvestIniz*2</f>
        <v>-21.459227467811161</v>
      </c>
      <c r="K254" s="15">
        <f t="shared" si="6"/>
        <v>5958.2523192480658</v>
      </c>
      <c r="L254" s="59"/>
      <c r="M254" s="30"/>
      <c r="O254" s="63">
        <v>42439</v>
      </c>
      <c r="P254" s="76">
        <v>9726.5</v>
      </c>
      <c r="Q254" s="38">
        <v>9730</v>
      </c>
      <c r="S254" s="63">
        <v>42437</v>
      </c>
      <c r="T254" s="76">
        <v>18027</v>
      </c>
      <c r="U254" s="38">
        <v>17915</v>
      </c>
      <c r="W254" s="63">
        <v>42438</v>
      </c>
      <c r="X254" s="76">
        <v>8746.9</v>
      </c>
      <c r="Y254" s="38">
        <v>8764</v>
      </c>
      <c r="AA254" s="63">
        <v>42436</v>
      </c>
      <c r="AB254" s="76">
        <v>6181</v>
      </c>
      <c r="AC254" s="38">
        <v>6168.5</v>
      </c>
      <c r="AE254" s="91">
        <v>42439</v>
      </c>
      <c r="AF254" s="89">
        <v>5958.2523192480658</v>
      </c>
      <c r="AG254" s="10">
        <v>2997.527299394676</v>
      </c>
      <c r="AH254" s="10">
        <v>2534.2861579679666</v>
      </c>
      <c r="AI254" s="15">
        <v>3919.9263540650418</v>
      </c>
    </row>
    <row r="255" spans="2:35" s="4" customFormat="1" ht="12" customHeight="1" x14ac:dyDescent="0.2">
      <c r="B255" s="28"/>
      <c r="C255" s="40"/>
      <c r="D255" s="63">
        <f>IF(Market="DAX",$O255,IF(Market="FTSEMIB",$S255,IF(Market="IBEX",$W255,$AA255)))</f>
        <v>42438</v>
      </c>
      <c r="E255" s="8">
        <f>IF(Market="DAX",$P255,IF(Market="FTSEMIB",$T255,IF(Market="IBEX",$X255,$AB255)))</f>
        <v>9690</v>
      </c>
      <c r="F255" s="8">
        <f>IF(Market="DAX",$Q255,IF(Market="FTSEMIB",$U255,IF(Market="IBEX",$Y255,$AC255)))</f>
        <v>9713</v>
      </c>
      <c r="G255" s="9">
        <f t="shared" si="7"/>
        <v>2.373581011351909E-3</v>
      </c>
      <c r="H255" s="10">
        <f>MAX(Nominale*$G255-FeeOSLG-FeeInv+InvestIniz,InvestIniz-MaxLoss)</f>
        <v>207.94943683368984</v>
      </c>
      <c r="I255" s="10">
        <f>MAX(-Nominale*$G255-FeeOSLG-FeeInv+InvestIniz,InvestIniz-MaxLoss)</f>
        <v>1.4210854715202004E-14</v>
      </c>
      <c r="J255" s="10">
        <f>$H255+$I255-InvestIniz*2</f>
        <v>7.9494368336898447</v>
      </c>
      <c r="K255" s="15">
        <f t="shared" si="6"/>
        <v>5979.7115467158765</v>
      </c>
      <c r="L255" s="59"/>
      <c r="M255" s="30"/>
      <c r="O255" s="63">
        <v>42438</v>
      </c>
      <c r="P255" s="76">
        <v>9690</v>
      </c>
      <c r="Q255" s="38">
        <v>9713</v>
      </c>
      <c r="S255" s="63">
        <v>42436</v>
      </c>
      <c r="T255" s="76">
        <v>18262</v>
      </c>
      <c r="U255" s="38">
        <v>18230</v>
      </c>
      <c r="W255" s="63">
        <v>42437</v>
      </c>
      <c r="X255" s="76">
        <v>8779.7999999999993</v>
      </c>
      <c r="Y255" s="38">
        <v>8732</v>
      </c>
      <c r="AA255" s="63">
        <v>42433</v>
      </c>
      <c r="AB255" s="76">
        <v>6108.5</v>
      </c>
      <c r="AC255" s="38">
        <v>6142.5</v>
      </c>
      <c r="AE255" s="91">
        <v>42438</v>
      </c>
      <c r="AF255" s="89">
        <v>5979.7115467158765</v>
      </c>
      <c r="AG255" s="10">
        <v>2923.5696712208187</v>
      </c>
      <c r="AH255" s="10">
        <v>2545.487020448883</v>
      </c>
      <c r="AI255" s="15">
        <v>3929.5396435795656</v>
      </c>
    </row>
    <row r="256" spans="2:35" s="4" customFormat="1" ht="12" customHeight="1" x14ac:dyDescent="0.2">
      <c r="B256" s="28"/>
      <c r="C256" s="40"/>
      <c r="D256" s="63">
        <f>IF(Market="DAX",$O256,IF(Market="FTSEMIB",$S256,IF(Market="IBEX",$W256,$AA256)))</f>
        <v>42437</v>
      </c>
      <c r="E256" s="8">
        <f>IF(Market="DAX",$P256,IF(Market="FTSEMIB",$T256,IF(Market="IBEX",$X256,$AB256)))</f>
        <v>9772.5</v>
      </c>
      <c r="F256" s="8">
        <f>IF(Market="DAX",$Q256,IF(Market="FTSEMIB",$U256,IF(Market="IBEX",$Y256,$AC256)))</f>
        <v>9713</v>
      </c>
      <c r="G256" s="9">
        <f t="shared" si="7"/>
        <v>-6.0885136863647995E-3</v>
      </c>
      <c r="H256" s="10">
        <f>MAX(Nominale*$G256-FeeOSLG-FeeInv+InvestIniz,InvestIniz-MaxLoss)</f>
        <v>1.4210854715202004E-14</v>
      </c>
      <c r="I256" s="10">
        <f>MAX(-Nominale*$G256-FeeOSLG-FeeInv+InvestIniz,InvestIniz-MaxLoss)</f>
        <v>393.69607058433434</v>
      </c>
      <c r="J256" s="10">
        <f>$H256+$I256-InvestIniz*2</f>
        <v>193.69607058433434</v>
      </c>
      <c r="K256" s="15">
        <f t="shared" si="6"/>
        <v>5971.7621098821865</v>
      </c>
      <c r="L256" s="59"/>
      <c r="M256" s="30"/>
      <c r="O256" s="63">
        <v>42437</v>
      </c>
      <c r="P256" s="76">
        <v>9772.5</v>
      </c>
      <c r="Q256" s="38">
        <v>9713</v>
      </c>
      <c r="S256" s="63">
        <v>42433</v>
      </c>
      <c r="T256" s="76">
        <v>18315</v>
      </c>
      <c r="U256" s="38">
        <v>18430</v>
      </c>
      <c r="W256" s="63">
        <v>42436</v>
      </c>
      <c r="X256" s="76">
        <v>8793.4</v>
      </c>
      <c r="Y256" s="38">
        <v>8777</v>
      </c>
      <c r="AA256" s="63">
        <v>42432</v>
      </c>
      <c r="AB256" s="76">
        <v>6121.5</v>
      </c>
      <c r="AC256" s="38">
        <v>6117</v>
      </c>
      <c r="AE256" s="91">
        <v>42437</v>
      </c>
      <c r="AF256" s="89">
        <v>5971.7621098821865</v>
      </c>
      <c r="AG256" s="10">
        <v>2938.8246508379602</v>
      </c>
      <c r="AH256" s="10">
        <v>2486.9011424282585</v>
      </c>
      <c r="AI256" s="15">
        <v>3761.9685288203877</v>
      </c>
    </row>
    <row r="257" spans="2:35" s="4" customFormat="1" ht="12" customHeight="1" x14ac:dyDescent="0.2">
      <c r="B257" s="28"/>
      <c r="C257" s="40"/>
      <c r="D257" s="63">
        <f>IF(Market="DAX",$O257,IF(Market="FTSEMIB",$S257,IF(Market="IBEX",$W257,$AA257)))</f>
        <v>42436</v>
      </c>
      <c r="E257" s="8">
        <f>IF(Market="DAX",$P257,IF(Market="FTSEMIB",$T257,IF(Market="IBEX",$X257,$AB257)))</f>
        <v>9818.5</v>
      </c>
      <c r="F257" s="8">
        <f>IF(Market="DAX",$Q257,IF(Market="FTSEMIB",$U257,IF(Market="IBEX",$Y257,$AC257)))</f>
        <v>9786.5</v>
      </c>
      <c r="G257" s="9">
        <f t="shared" si="7"/>
        <v>-3.259153638539492E-3</v>
      </c>
      <c r="H257" s="10">
        <f>MAX(Nominale*$G257-FeeOSLG-FeeInv+InvestIniz,InvestIniz-MaxLoss)</f>
        <v>1.4210854715202004E-14</v>
      </c>
      <c r="I257" s="10">
        <f>MAX(-Nominale*$G257-FeeOSLG-FeeInv+InvestIniz,InvestIniz-MaxLoss)</f>
        <v>252.22806819306899</v>
      </c>
      <c r="J257" s="10">
        <f>$H257+$I257-InvestIniz*2</f>
        <v>52.228068193069021</v>
      </c>
      <c r="K257" s="15">
        <f t="shared" si="6"/>
        <v>5778.0660392978525</v>
      </c>
      <c r="L257" s="59"/>
      <c r="M257" s="30"/>
      <c r="O257" s="63">
        <v>42436</v>
      </c>
      <c r="P257" s="76">
        <v>9818.5</v>
      </c>
      <c r="Q257" s="38">
        <v>9786.5</v>
      </c>
      <c r="S257" s="63">
        <v>42432</v>
      </c>
      <c r="T257" s="76">
        <v>18175</v>
      </c>
      <c r="U257" s="38">
        <v>18215</v>
      </c>
      <c r="W257" s="63">
        <v>42433</v>
      </c>
      <c r="X257" s="76">
        <v>8750.9</v>
      </c>
      <c r="Y257" s="38">
        <v>8815</v>
      </c>
      <c r="AA257" s="63">
        <v>42431</v>
      </c>
      <c r="AB257" s="76">
        <v>6124.5</v>
      </c>
      <c r="AC257" s="38">
        <v>6152</v>
      </c>
      <c r="AE257" s="91">
        <v>42436</v>
      </c>
      <c r="AF257" s="89">
        <v>5778.0660392978525</v>
      </c>
      <c r="AG257" s="10">
        <v>2863.5449544423841</v>
      </c>
      <c r="AH257" s="10">
        <v>2499.9008688129816</v>
      </c>
      <c r="AI257" s="15">
        <v>3783.4277562881989</v>
      </c>
    </row>
    <row r="258" spans="2:35" s="4" customFormat="1" ht="12" customHeight="1" x14ac:dyDescent="0.2">
      <c r="B258" s="28"/>
      <c r="C258" s="40"/>
      <c r="D258" s="63">
        <f>IF(Market="DAX",$O258,IF(Market="FTSEMIB",$S258,IF(Market="IBEX",$W258,$AA258)))</f>
        <v>42433</v>
      </c>
      <c r="E258" s="8">
        <f>IF(Market="DAX",$P258,IF(Market="FTSEMIB",$T258,IF(Market="IBEX",$X258,$AB258)))</f>
        <v>9734</v>
      </c>
      <c r="F258" s="8">
        <f>IF(Market="DAX",$Q258,IF(Market="FTSEMIB",$U258,IF(Market="IBEX",$Y258,$AC258)))</f>
        <v>9780</v>
      </c>
      <c r="G258" s="9">
        <f t="shared" si="7"/>
        <v>4.7257037189233613E-3</v>
      </c>
      <c r="H258" s="10">
        <f>MAX(Nominale*$G258-FeeOSLG-FeeInv+InvestIniz,InvestIniz-MaxLoss)</f>
        <v>325.55557221226246</v>
      </c>
      <c r="I258" s="10">
        <f>MAX(-Nominale*$G258-FeeOSLG-FeeInv+InvestIniz,InvestIniz-MaxLoss)</f>
        <v>1.4210854715202004E-14</v>
      </c>
      <c r="J258" s="10">
        <f>$H258+$I258-InvestIniz*2</f>
        <v>125.55557221226246</v>
      </c>
      <c r="K258" s="15">
        <f t="shared" si="6"/>
        <v>5725.8379711047837</v>
      </c>
      <c r="L258" s="59"/>
      <c r="M258" s="30"/>
      <c r="O258" s="63">
        <v>42433</v>
      </c>
      <c r="P258" s="76">
        <v>9734</v>
      </c>
      <c r="Q258" s="38">
        <v>9780</v>
      </c>
      <c r="S258" s="63">
        <v>42431</v>
      </c>
      <c r="T258" s="76">
        <v>17990</v>
      </c>
      <c r="U258" s="38">
        <v>18110</v>
      </c>
      <c r="W258" s="63">
        <v>42432</v>
      </c>
      <c r="X258" s="76">
        <v>8759.1</v>
      </c>
      <c r="Y258" s="38">
        <v>8789</v>
      </c>
      <c r="AA258" s="63">
        <v>42430</v>
      </c>
      <c r="AB258" s="76">
        <v>6058.5</v>
      </c>
      <c r="AC258" s="38">
        <v>6025</v>
      </c>
      <c r="AE258" s="91">
        <v>42433</v>
      </c>
      <c r="AF258" s="89">
        <v>5725.8379711047837</v>
      </c>
      <c r="AG258" s="10">
        <v>2869.8288774371122</v>
      </c>
      <c r="AH258" s="10">
        <v>2403.7020807741587</v>
      </c>
      <c r="AI258" s="15">
        <v>3669.6492469100135</v>
      </c>
    </row>
    <row r="259" spans="2:35" s="4" customFormat="1" ht="12" customHeight="1" x14ac:dyDescent="0.2">
      <c r="B259" s="28"/>
      <c r="C259" s="40"/>
      <c r="D259" s="63">
        <f>IF(Market="DAX",$O259,IF(Market="FTSEMIB",$S259,IF(Market="IBEX",$W259,$AA259)))</f>
        <v>42432</v>
      </c>
      <c r="E259" s="8">
        <f>IF(Market="DAX",$P259,IF(Market="FTSEMIB",$T259,IF(Market="IBEX",$X259,$AB259)))</f>
        <v>9776</v>
      </c>
      <c r="F259" s="8">
        <f>IF(Market="DAX",$Q259,IF(Market="FTSEMIB",$U259,IF(Market="IBEX",$Y259,$AC259)))</f>
        <v>9806</v>
      </c>
      <c r="G259" s="9">
        <f t="shared" si="7"/>
        <v>3.0687397708674302E-3</v>
      </c>
      <c r="H259" s="10">
        <f>MAX(Nominale*$G259-FeeOSLG-FeeInv+InvestIniz,InvestIniz-MaxLoss)</f>
        <v>242.7073748094659</v>
      </c>
      <c r="I259" s="10">
        <f>MAX(-Nominale*$G259-FeeOSLG-FeeInv+InvestIniz,InvestIniz-MaxLoss)</f>
        <v>1.4210854715202004E-14</v>
      </c>
      <c r="J259" s="10">
        <f>$H259+$I259-InvestIniz*2</f>
        <v>42.707374809465932</v>
      </c>
      <c r="K259" s="15">
        <f t="shared" si="6"/>
        <v>5600.2823988925211</v>
      </c>
      <c r="L259" s="59"/>
      <c r="M259" s="30"/>
      <c r="O259" s="63">
        <v>42432</v>
      </c>
      <c r="P259" s="76">
        <v>9776</v>
      </c>
      <c r="Q259" s="38">
        <v>9806</v>
      </c>
      <c r="S259" s="63">
        <v>42430</v>
      </c>
      <c r="T259" s="76">
        <v>17588</v>
      </c>
      <c r="U259" s="38">
        <v>17560</v>
      </c>
      <c r="W259" s="63">
        <v>42431</v>
      </c>
      <c r="X259" s="76">
        <v>8603.7999999999993</v>
      </c>
      <c r="Y259" s="38">
        <v>8667</v>
      </c>
      <c r="AA259" s="63">
        <v>42429</v>
      </c>
      <c r="AB259" s="76">
        <v>6080</v>
      </c>
      <c r="AC259" s="38">
        <v>6065.5</v>
      </c>
      <c r="AE259" s="91">
        <v>42432</v>
      </c>
      <c r="AF259" s="89">
        <v>5600.2823988925211</v>
      </c>
      <c r="AG259" s="10">
        <v>2786.7218580391154</v>
      </c>
      <c r="AH259" s="10">
        <v>2385.7306555444425</v>
      </c>
      <c r="AI259" s="15">
        <v>3503.9077869458092</v>
      </c>
    </row>
    <row r="260" spans="2:35" s="4" customFormat="1" ht="12" customHeight="1" x14ac:dyDescent="0.2">
      <c r="B260" s="28"/>
      <c r="C260" s="40"/>
      <c r="D260" s="63">
        <f>IF(Market="DAX",$O260,IF(Market="FTSEMIB",$S260,IF(Market="IBEX",$W260,$AA260)))</f>
        <v>42431</v>
      </c>
      <c r="E260" s="8">
        <f>IF(Market="DAX",$P260,IF(Market="FTSEMIB",$T260,IF(Market="IBEX",$X260,$AB260)))</f>
        <v>9714.5</v>
      </c>
      <c r="F260" s="8">
        <f>IF(Market="DAX",$Q260,IF(Market="FTSEMIB",$U260,IF(Market="IBEX",$Y260,$AC260)))</f>
        <v>9811</v>
      </c>
      <c r="G260" s="9">
        <f t="shared" si="7"/>
        <v>9.9336044057851663E-3</v>
      </c>
      <c r="H260" s="10">
        <f>MAX(Nominale*$G260-FeeOSLG-FeeInv+InvestIniz,InvestIniz-MaxLoss)</f>
        <v>585.95060655535258</v>
      </c>
      <c r="I260" s="10">
        <f>MAX(-Nominale*$G260-FeeOSLG-FeeInv+InvestIniz,InvestIniz-MaxLoss)</f>
        <v>1.4210854715202004E-14</v>
      </c>
      <c r="J260" s="10">
        <f>$H260+$I260-InvestIniz*2</f>
        <v>385.95060655535258</v>
      </c>
      <c r="K260" s="15">
        <f t="shared" si="6"/>
        <v>5557.5750240830548</v>
      </c>
      <c r="L260" s="59"/>
      <c r="M260" s="30"/>
      <c r="O260" s="63">
        <v>42431</v>
      </c>
      <c r="P260" s="76">
        <v>9714.5</v>
      </c>
      <c r="Q260" s="38">
        <v>9811</v>
      </c>
      <c r="S260" s="63">
        <v>42429</v>
      </c>
      <c r="T260" s="76">
        <v>17481</v>
      </c>
      <c r="U260" s="38">
        <v>17340</v>
      </c>
      <c r="W260" s="63">
        <v>42430</v>
      </c>
      <c r="X260" s="76">
        <v>8427.4</v>
      </c>
      <c r="Y260" s="38">
        <v>8448</v>
      </c>
      <c r="AA260" s="63">
        <v>42426</v>
      </c>
      <c r="AB260" s="76">
        <v>5992</v>
      </c>
      <c r="AC260" s="38">
        <v>6037</v>
      </c>
      <c r="AE260" s="91">
        <v>42431</v>
      </c>
      <c r="AF260" s="89">
        <v>5557.5750240830548</v>
      </c>
      <c r="AG260" s="10">
        <v>2805.1823963890047</v>
      </c>
      <c r="AH260" s="10">
        <v>2289.1192550723267</v>
      </c>
      <c r="AI260" s="15">
        <v>3495.3939796270834</v>
      </c>
    </row>
    <row r="261" spans="2:35" s="4" customFormat="1" ht="12" customHeight="1" x14ac:dyDescent="0.2">
      <c r="B261" s="28"/>
      <c r="C261" s="40"/>
      <c r="D261" s="63">
        <f>IF(Market="DAX",$O261,IF(Market="FTSEMIB",$S261,IF(Market="IBEX",$W261,$AA261)))</f>
        <v>42430</v>
      </c>
      <c r="E261" s="8">
        <f>IF(Market="DAX",$P261,IF(Market="FTSEMIB",$T261,IF(Market="IBEX",$X261,$AB261)))</f>
        <v>9464</v>
      </c>
      <c r="F261" s="8">
        <f>IF(Market="DAX",$Q261,IF(Market="FTSEMIB",$U261,IF(Market="IBEX",$Y261,$AC261)))</f>
        <v>9432</v>
      </c>
      <c r="G261" s="9">
        <f t="shared" si="7"/>
        <v>-3.3812341504649195E-3</v>
      </c>
      <c r="H261" s="10">
        <f>MAX(Nominale*$G261-FeeOSLG-FeeInv+InvestIniz,InvestIniz-MaxLoss)</f>
        <v>1.4210854715202004E-14</v>
      </c>
      <c r="I261" s="10">
        <f>MAX(-Nominale*$G261-FeeOSLG-FeeInv+InvestIniz,InvestIniz-MaxLoss)</f>
        <v>258.33209378934038</v>
      </c>
      <c r="J261" s="10">
        <f>$H261+$I261-InvestIniz*2</f>
        <v>58.332093789340377</v>
      </c>
      <c r="K261" s="15">
        <f t="shared" si="6"/>
        <v>5171.6244175277025</v>
      </c>
      <c r="L261" s="59"/>
      <c r="M261" s="30"/>
      <c r="O261" s="63">
        <v>42430</v>
      </c>
      <c r="P261" s="76">
        <v>9464</v>
      </c>
      <c r="Q261" s="38">
        <v>9432</v>
      </c>
      <c r="S261" s="63">
        <v>42426</v>
      </c>
      <c r="T261" s="76">
        <v>17080</v>
      </c>
      <c r="U261" s="38">
        <v>17315</v>
      </c>
      <c r="W261" s="63">
        <v>42429</v>
      </c>
      <c r="X261" s="76">
        <v>8346.6</v>
      </c>
      <c r="Y261" s="38">
        <v>8281</v>
      </c>
      <c r="AA261" s="63">
        <v>42425</v>
      </c>
      <c r="AB261" s="76">
        <v>5832.5</v>
      </c>
      <c r="AC261" s="38">
        <v>5937.5</v>
      </c>
      <c r="AE261" s="91">
        <v>42430</v>
      </c>
      <c r="AF261" s="89">
        <v>5171.6244175277025</v>
      </c>
      <c r="AG261" s="10">
        <v>2694.1648231709455</v>
      </c>
      <c r="AH261" s="10">
        <v>2290.5315337003572</v>
      </c>
      <c r="AI261" s="15">
        <v>3230.6229258042467</v>
      </c>
    </row>
    <row r="262" spans="2:35" s="4" customFormat="1" ht="12" customHeight="1" x14ac:dyDescent="0.2">
      <c r="B262" s="28"/>
      <c r="C262" s="40"/>
      <c r="D262" s="63">
        <f>IF(Market="DAX",$O262,IF(Market="FTSEMIB",$S262,IF(Market="IBEX",$W262,$AA262)))</f>
        <v>42429</v>
      </c>
      <c r="E262" s="8">
        <f>IF(Market="DAX",$P262,IF(Market="FTSEMIB",$T262,IF(Market="IBEX",$X262,$AB262)))</f>
        <v>9525.5</v>
      </c>
      <c r="F262" s="8">
        <f>IF(Market="DAX",$Q262,IF(Market="FTSEMIB",$U262,IF(Market="IBEX",$Y262,$AC262)))</f>
        <v>9434.5</v>
      </c>
      <c r="G262" s="9">
        <f t="shared" si="7"/>
        <v>-9.5533042884887939E-3</v>
      </c>
      <c r="H262" s="10">
        <f>MAX(Nominale*$G262-FeeOSLG-FeeInv+InvestIniz,InvestIniz-MaxLoss)</f>
        <v>1.4210854715202004E-14</v>
      </c>
      <c r="I262" s="10">
        <f>MAX(-Nominale*$G262-FeeOSLG-FeeInv+InvestIniz,InvestIniz-MaxLoss)</f>
        <v>566.9356006905341</v>
      </c>
      <c r="J262" s="10">
        <f>$H262+$I262-InvestIniz*2</f>
        <v>366.9356006905341</v>
      </c>
      <c r="K262" s="15">
        <f t="shared" si="6"/>
        <v>5113.292323738362</v>
      </c>
      <c r="L262" s="59"/>
      <c r="M262" s="30"/>
      <c r="O262" s="63">
        <v>42429</v>
      </c>
      <c r="P262" s="76">
        <v>9525.5</v>
      </c>
      <c r="Q262" s="38">
        <v>9434.5</v>
      </c>
      <c r="S262" s="63">
        <v>42425</v>
      </c>
      <c r="T262" s="76">
        <v>16705</v>
      </c>
      <c r="U262" s="38">
        <v>16930</v>
      </c>
      <c r="W262" s="63">
        <v>42426</v>
      </c>
      <c r="X262" s="76">
        <v>8204.7000000000007</v>
      </c>
      <c r="Y262" s="38">
        <v>8322</v>
      </c>
      <c r="AA262" s="63">
        <v>42424</v>
      </c>
      <c r="AB262" s="76">
        <v>5929</v>
      </c>
      <c r="AC262" s="38">
        <v>5920.5</v>
      </c>
      <c r="AE262" s="91">
        <v>42429</v>
      </c>
      <c r="AF262" s="89">
        <v>5113.292323738362</v>
      </c>
      <c r="AG262" s="10">
        <v>2469.2896083273918</v>
      </c>
      <c r="AH262" s="10">
        <v>2183.6422089731332</v>
      </c>
      <c r="AI262" s="15">
        <v>2441.2239497396099</v>
      </c>
    </row>
    <row r="263" spans="2:35" s="4" customFormat="1" ht="12" customHeight="1" x14ac:dyDescent="0.2">
      <c r="B263" s="28"/>
      <c r="C263" s="40"/>
      <c r="D263" s="63">
        <f>IF(Market="DAX",$O263,IF(Market="FTSEMIB",$S263,IF(Market="IBEX",$W263,$AA263)))</f>
        <v>42426</v>
      </c>
      <c r="E263" s="8">
        <f>IF(Market="DAX",$P263,IF(Market="FTSEMIB",$T263,IF(Market="IBEX",$X263,$AB263)))</f>
        <v>9327</v>
      </c>
      <c r="F263" s="8">
        <f>IF(Market="DAX",$Q263,IF(Market="FTSEMIB",$U263,IF(Market="IBEX",$Y263,$AC263)))</f>
        <v>9420</v>
      </c>
      <c r="G263" s="9">
        <f t="shared" si="7"/>
        <v>9.9710517851399165E-3</v>
      </c>
      <c r="H263" s="10">
        <f>MAX(Nominale*$G263-FeeOSLG-FeeInv+InvestIniz,InvestIniz-MaxLoss)</f>
        <v>587.82297552309024</v>
      </c>
      <c r="I263" s="10">
        <f>MAX(-Nominale*$G263-FeeOSLG-FeeInv+InvestIniz,InvestIniz-MaxLoss)</f>
        <v>1.4210854715202004E-14</v>
      </c>
      <c r="J263" s="10">
        <f>$H263+$I263-InvestIniz*2</f>
        <v>387.82297552309024</v>
      </c>
      <c r="K263" s="15">
        <f t="shared" si="6"/>
        <v>4746.3567230478275</v>
      </c>
      <c r="L263" s="59"/>
      <c r="M263" s="30"/>
      <c r="O263" s="63">
        <v>42426</v>
      </c>
      <c r="P263" s="76">
        <v>9327</v>
      </c>
      <c r="Q263" s="38">
        <v>9420</v>
      </c>
      <c r="S263" s="63">
        <v>42424</v>
      </c>
      <c r="T263" s="76">
        <v>17191</v>
      </c>
      <c r="U263" s="38">
        <v>17135</v>
      </c>
      <c r="W263" s="63">
        <v>42425</v>
      </c>
      <c r="X263" s="76">
        <v>7999.2</v>
      </c>
      <c r="Y263" s="38">
        <v>8119</v>
      </c>
      <c r="AA263" s="63">
        <v>42423</v>
      </c>
      <c r="AB263" s="76">
        <v>6012.5</v>
      </c>
      <c r="AC263" s="38">
        <v>5984</v>
      </c>
      <c r="AE263" s="91">
        <v>42426</v>
      </c>
      <c r="AF263" s="89">
        <v>4746.3567230478275</v>
      </c>
      <c r="AG263" s="10">
        <v>2250.2096124894929</v>
      </c>
      <c r="AH263" s="10">
        <v>1948.0089659941684</v>
      </c>
      <c r="AI263" s="15">
        <v>2462.6831772074211</v>
      </c>
    </row>
    <row r="264" spans="2:35" s="4" customFormat="1" ht="12" customHeight="1" x14ac:dyDescent="0.2">
      <c r="B264" s="28"/>
      <c r="C264" s="40"/>
      <c r="D264" s="63">
        <f>IF(Market="DAX",$O264,IF(Market="FTSEMIB",$S264,IF(Market="IBEX",$W264,$AA264)))</f>
        <v>42425</v>
      </c>
      <c r="E264" s="8">
        <f>IF(Market="DAX",$P264,IF(Market="FTSEMIB",$T264,IF(Market="IBEX",$X264,$AB264)))</f>
        <v>9149</v>
      </c>
      <c r="F264" s="8">
        <f>IF(Market="DAX",$Q264,IF(Market="FTSEMIB",$U264,IF(Market="IBEX",$Y264,$AC264)))</f>
        <v>9268</v>
      </c>
      <c r="G264" s="9">
        <f t="shared" si="7"/>
        <v>1.3006885998469778E-2</v>
      </c>
      <c r="H264" s="10">
        <f>MAX(Nominale*$G264-FeeOSLG-FeeInv+InvestIniz,InvestIniz-MaxLoss)</f>
        <v>739.61468618958327</v>
      </c>
      <c r="I264" s="10">
        <f>MAX(-Nominale*$G264-FeeOSLG-FeeInv+InvestIniz,InvestIniz-MaxLoss)</f>
        <v>1.4210854715202004E-14</v>
      </c>
      <c r="J264" s="10">
        <f>$H264+$I264-InvestIniz*2</f>
        <v>539.61468618958327</v>
      </c>
      <c r="K264" s="15">
        <f t="shared" si="6"/>
        <v>4358.533747524737</v>
      </c>
      <c r="L264" s="59"/>
      <c r="M264" s="30"/>
      <c r="O264" s="63">
        <v>42425</v>
      </c>
      <c r="P264" s="76">
        <v>9149</v>
      </c>
      <c r="Q264" s="38">
        <v>9268</v>
      </c>
      <c r="S264" s="63">
        <v>42423</v>
      </c>
      <c r="T264" s="76">
        <v>17460</v>
      </c>
      <c r="U264" s="38">
        <v>17305</v>
      </c>
      <c r="W264" s="63">
        <v>42424</v>
      </c>
      <c r="X264" s="76">
        <v>8273.5</v>
      </c>
      <c r="Y264" s="38">
        <v>8247</v>
      </c>
      <c r="AA264" s="63">
        <v>42422</v>
      </c>
      <c r="AB264" s="76">
        <v>5913.5</v>
      </c>
      <c r="AC264" s="38">
        <v>5925.5</v>
      </c>
      <c r="AE264" s="91">
        <v>42425</v>
      </c>
      <c r="AF264" s="89">
        <v>4358.533747524737</v>
      </c>
      <c r="AG264" s="10">
        <v>2235.3596722947159</v>
      </c>
      <c r="AH264" s="10">
        <v>1698.7794421834178</v>
      </c>
      <c r="AI264" s="15">
        <v>2336.4065539350895</v>
      </c>
    </row>
    <row r="265" spans="2:35" s="4" customFormat="1" ht="12" customHeight="1" x14ac:dyDescent="0.2">
      <c r="B265" s="28"/>
      <c r="C265" s="40"/>
      <c r="D265" s="63">
        <f>IF(Market="DAX",$O265,IF(Market="FTSEMIB",$S265,IF(Market="IBEX",$W265,$AA265)))</f>
        <v>42424</v>
      </c>
      <c r="E265" s="8">
        <f>IF(Market="DAX",$P265,IF(Market="FTSEMIB",$T265,IF(Market="IBEX",$X265,$AB265)))</f>
        <v>9424</v>
      </c>
      <c r="F265" s="8">
        <f>IF(Market="DAX",$Q265,IF(Market="FTSEMIB",$U265,IF(Market="IBEX",$Y265,$AC265)))</f>
        <v>9378</v>
      </c>
      <c r="G265" s="9">
        <f t="shared" si="7"/>
        <v>-4.8811544991511037E-3</v>
      </c>
      <c r="H265" s="10">
        <f>MAX(Nominale*$G265-FeeOSLG-FeeInv+InvestIniz,InvestIniz-MaxLoss)</f>
        <v>1.4210854715202004E-14</v>
      </c>
      <c r="I265" s="10">
        <f>MAX(-Nominale*$G265-FeeOSLG-FeeInv+InvestIniz,InvestIniz-MaxLoss)</f>
        <v>333.32811122364956</v>
      </c>
      <c r="J265" s="10">
        <f>$H265+$I265-InvestIniz*2</f>
        <v>133.32811122364956</v>
      </c>
      <c r="K265" s="15">
        <f t="shared" si="6"/>
        <v>3818.9190613351539</v>
      </c>
      <c r="L265" s="59"/>
      <c r="M265" s="30"/>
      <c r="O265" s="63">
        <v>42424</v>
      </c>
      <c r="P265" s="76">
        <v>9424</v>
      </c>
      <c r="Q265" s="38">
        <v>9378</v>
      </c>
      <c r="S265" s="63">
        <v>42422</v>
      </c>
      <c r="T265" s="76">
        <v>16851</v>
      </c>
      <c r="U265" s="38">
        <v>17115</v>
      </c>
      <c r="W265" s="63">
        <v>42423</v>
      </c>
      <c r="X265" s="76">
        <v>8379.6</v>
      </c>
      <c r="Y265" s="38">
        <v>8340</v>
      </c>
      <c r="AA265" s="63">
        <v>42419</v>
      </c>
      <c r="AB265" s="76">
        <v>5945.5</v>
      </c>
      <c r="AC265" s="38">
        <v>5935</v>
      </c>
      <c r="AE265" s="91">
        <v>42424</v>
      </c>
      <c r="AF265" s="89">
        <v>3818.9190613351539</v>
      </c>
      <c r="AG265" s="10">
        <v>2108.1114187759435</v>
      </c>
      <c r="AH265" s="10">
        <v>1685.0199209237778</v>
      </c>
      <c r="AI265" s="15">
        <v>2345.6734129552046</v>
      </c>
    </row>
    <row r="266" spans="2:35" s="4" customFormat="1" ht="12" customHeight="1" x14ac:dyDescent="0.2">
      <c r="B266" s="28"/>
      <c r="C266" s="40"/>
      <c r="D266" s="63">
        <f>IF(Market="DAX",$O266,IF(Market="FTSEMIB",$S266,IF(Market="IBEX",$W266,$AA266)))</f>
        <v>42423</v>
      </c>
      <c r="E266" s="8">
        <f>IF(Market="DAX",$P266,IF(Market="FTSEMIB",$T266,IF(Market="IBEX",$X266,$AB266)))</f>
        <v>9571.5</v>
      </c>
      <c r="F266" s="8">
        <f>IF(Market="DAX",$Q266,IF(Market="FTSEMIB",$U266,IF(Market="IBEX",$Y266,$AC266)))</f>
        <v>9495</v>
      </c>
      <c r="G266" s="9">
        <f t="shared" si="7"/>
        <v>-7.9924776680771036E-3</v>
      </c>
      <c r="H266" s="10">
        <f>MAX(Nominale*$G266-FeeOSLG-FeeInv+InvestIniz,InvestIniz-MaxLoss)</f>
        <v>1.4210854715202004E-14</v>
      </c>
      <c r="I266" s="10">
        <f>MAX(-Nominale*$G266-FeeOSLG-FeeInv+InvestIniz,InvestIniz-MaxLoss)</f>
        <v>488.89426966994955</v>
      </c>
      <c r="J266" s="10">
        <f>$H266+$I266-InvestIniz*2</f>
        <v>288.89426966994955</v>
      </c>
      <c r="K266" s="15">
        <f t="shared" si="6"/>
        <v>3685.5909501115043</v>
      </c>
      <c r="L266" s="59"/>
      <c r="M266" s="30"/>
      <c r="O266" s="63">
        <v>42423</v>
      </c>
      <c r="P266" s="76">
        <v>9571.5</v>
      </c>
      <c r="Q266" s="38">
        <v>9495</v>
      </c>
      <c r="S266" s="63">
        <v>42419</v>
      </c>
      <c r="T266" s="76">
        <v>17105</v>
      </c>
      <c r="U266" s="38">
        <v>16995</v>
      </c>
      <c r="W266" s="63">
        <v>42422</v>
      </c>
      <c r="X266" s="76">
        <v>8140.1</v>
      </c>
      <c r="Y266" s="38">
        <v>8291</v>
      </c>
      <c r="AA266" s="63">
        <v>42418</v>
      </c>
      <c r="AB266" s="76">
        <v>5973.5</v>
      </c>
      <c r="AC266" s="38">
        <v>5999.5</v>
      </c>
      <c r="AE266" s="91">
        <v>42423</v>
      </c>
      <c r="AF266" s="89">
        <v>3685.5909501115043</v>
      </c>
      <c r="AG266" s="10">
        <v>1845.077327753977</v>
      </c>
      <c r="AH266" s="10">
        <v>1640.8050987836807</v>
      </c>
      <c r="AI266" s="15">
        <v>2367.1326404230158</v>
      </c>
    </row>
    <row r="267" spans="2:35" s="4" customFormat="1" ht="12" customHeight="1" x14ac:dyDescent="0.2">
      <c r="B267" s="28"/>
      <c r="C267" s="40"/>
      <c r="D267" s="63">
        <f>IF(Market="DAX",$O267,IF(Market="FTSEMIB",$S267,IF(Market="IBEX",$W267,$AA267)))</f>
        <v>42422</v>
      </c>
      <c r="E267" s="8">
        <f>IF(Market="DAX",$P267,IF(Market="FTSEMIB",$T267,IF(Market="IBEX",$X267,$AB267)))</f>
        <v>9362.5</v>
      </c>
      <c r="F267" s="8">
        <f>IF(Market="DAX",$Q267,IF(Market="FTSEMIB",$U267,IF(Market="IBEX",$Y267,$AC267)))</f>
        <v>9435</v>
      </c>
      <c r="G267" s="9">
        <f t="shared" si="7"/>
        <v>7.7436582109479306E-3</v>
      </c>
      <c r="H267" s="10">
        <f>MAX(Nominale*$G267-FeeOSLG-FeeInv+InvestIniz,InvestIniz-MaxLoss)</f>
        <v>476.45329681349091</v>
      </c>
      <c r="I267" s="10">
        <f>MAX(-Nominale*$G267-FeeOSLG-FeeInv+InvestIniz,InvestIniz-MaxLoss)</f>
        <v>1.4210854715202004E-14</v>
      </c>
      <c r="J267" s="10">
        <f>$H267+$I267-InvestIniz*2</f>
        <v>276.45329681349091</v>
      </c>
      <c r="K267" s="15">
        <f t="shared" si="6"/>
        <v>3396.6966804415547</v>
      </c>
      <c r="L267" s="59"/>
      <c r="M267" s="30"/>
      <c r="O267" s="63">
        <v>42422</v>
      </c>
      <c r="P267" s="76">
        <v>9362.5</v>
      </c>
      <c r="Q267" s="38">
        <v>9435</v>
      </c>
      <c r="S267" s="63">
        <v>42418</v>
      </c>
      <c r="T267" s="76">
        <v>17350</v>
      </c>
      <c r="U267" s="38">
        <v>17465</v>
      </c>
      <c r="W267" s="63">
        <v>42419</v>
      </c>
      <c r="X267" s="76">
        <v>8277.2000000000007</v>
      </c>
      <c r="Y267" s="38">
        <v>8277.2000000000007</v>
      </c>
      <c r="AA267" s="63">
        <v>42417</v>
      </c>
      <c r="AB267" s="76">
        <v>5802.5</v>
      </c>
      <c r="AC267" s="38">
        <v>5856.5</v>
      </c>
      <c r="AE267" s="91">
        <v>42422</v>
      </c>
      <c r="AF267" s="89">
        <v>3396.6966804415547</v>
      </c>
      <c r="AG267" s="10">
        <v>1766.7603935944749</v>
      </c>
      <c r="AH267" s="10">
        <v>1320.3484119622851</v>
      </c>
      <c r="AI267" s="15">
        <v>2260.2343977913065</v>
      </c>
    </row>
    <row r="268" spans="2:35" s="4" customFormat="1" ht="12" customHeight="1" x14ac:dyDescent="0.2">
      <c r="B268" s="28"/>
      <c r="C268" s="40"/>
      <c r="D268" s="63">
        <f>IF(Market="DAX",$O268,IF(Market="FTSEMIB",$S268,IF(Market="IBEX",$W268,$AA268)))</f>
        <v>42419</v>
      </c>
      <c r="E268" s="8">
        <f>IF(Market="DAX",$P268,IF(Market="FTSEMIB",$T268,IF(Market="IBEX",$X268,$AB268)))</f>
        <v>9456.5</v>
      </c>
      <c r="F268" s="8">
        <f>IF(Market="DAX",$Q268,IF(Market="FTSEMIB",$U268,IF(Market="IBEX",$Y268,$AC268)))</f>
        <v>9458</v>
      </c>
      <c r="G268" s="9">
        <f t="shared" si="7"/>
        <v>1.5862105430127426E-4</v>
      </c>
      <c r="H268" s="10">
        <f>MAX(Nominale*$G268-FeeOSLG-FeeInv+InvestIniz,InvestIniz-MaxLoss)</f>
        <v>97.201438981158134</v>
      </c>
      <c r="I268" s="10">
        <f>MAX(-Nominale*$G268-FeeOSLG-FeeInv+InvestIniz,InvestIniz-MaxLoss)</f>
        <v>81.339333551030705</v>
      </c>
      <c r="J268" s="10">
        <f>$H268+$I268-InvestIniz*2</f>
        <v>-21.459227467811161</v>
      </c>
      <c r="K268" s="15">
        <f t="shared" si="6"/>
        <v>3120.2433836280638</v>
      </c>
      <c r="L268" s="59"/>
      <c r="M268" s="30"/>
      <c r="O268" s="63">
        <v>42419</v>
      </c>
      <c r="P268" s="76">
        <v>9456.5</v>
      </c>
      <c r="Q268" s="38">
        <v>9458</v>
      </c>
      <c r="S268" s="63">
        <v>42417</v>
      </c>
      <c r="T268" s="76">
        <v>16914</v>
      </c>
      <c r="U268" s="38">
        <v>16990</v>
      </c>
      <c r="W268" s="63">
        <v>42418</v>
      </c>
      <c r="X268" s="76">
        <v>8353.7999999999993</v>
      </c>
      <c r="Y268" s="38">
        <v>8398</v>
      </c>
      <c r="AA268" s="63">
        <v>42416</v>
      </c>
      <c r="AB268" s="76">
        <v>5783</v>
      </c>
      <c r="AC268" s="38">
        <v>5786.5</v>
      </c>
      <c r="AE268" s="91">
        <v>42419</v>
      </c>
      <c r="AF268" s="89">
        <v>3120.2433836280638</v>
      </c>
      <c r="AG268" s="10">
        <v>1684.4959812804652</v>
      </c>
      <c r="AH268" s="10">
        <v>1340.9492703313838</v>
      </c>
      <c r="AI268" s="15">
        <v>1905.6473376777326</v>
      </c>
    </row>
    <row r="269" spans="2:35" s="4" customFormat="1" ht="12" customHeight="1" x14ac:dyDescent="0.2">
      <c r="B269" s="28"/>
      <c r="C269" s="40"/>
      <c r="D269" s="63">
        <f>IF(Market="DAX",$O269,IF(Market="FTSEMIB",$S269,IF(Market="IBEX",$W269,$AA269)))</f>
        <v>42418</v>
      </c>
      <c r="E269" s="8">
        <f>IF(Market="DAX",$P269,IF(Market="FTSEMIB",$T269,IF(Market="IBEX",$X269,$AB269)))</f>
        <v>9376.5</v>
      </c>
      <c r="F269" s="8">
        <f>IF(Market="DAX",$Q269,IF(Market="FTSEMIB",$U269,IF(Market="IBEX",$Y269,$AC269)))</f>
        <v>9391</v>
      </c>
      <c r="G269" s="9">
        <f t="shared" si="7"/>
        <v>1.5464192395883325E-3</v>
      </c>
      <c r="H269" s="10">
        <f>MAX(Nominale*$G269-FeeOSLG-FeeInv+InvestIniz,InvestIniz-MaxLoss)</f>
        <v>166.59134824551103</v>
      </c>
      <c r="I269" s="10">
        <f>MAX(-Nominale*$G269-FeeOSLG-FeeInv+InvestIniz,InvestIniz-MaxLoss)</f>
        <v>11.949424286677811</v>
      </c>
      <c r="J269" s="10">
        <f>$H269+$I269-InvestIniz*2</f>
        <v>-21.459227467811161</v>
      </c>
      <c r="K269" s="15">
        <f t="shared" si="6"/>
        <v>3141.702611095875</v>
      </c>
      <c r="L269" s="59"/>
      <c r="M269" s="30"/>
      <c r="O269" s="63">
        <v>42418</v>
      </c>
      <c r="P269" s="76">
        <v>9376.5</v>
      </c>
      <c r="Q269" s="38">
        <v>9391</v>
      </c>
      <c r="S269" s="63">
        <v>42416</v>
      </c>
      <c r="T269" s="76">
        <v>17053</v>
      </c>
      <c r="U269" s="38">
        <v>17160</v>
      </c>
      <c r="W269" s="63">
        <v>42417</v>
      </c>
      <c r="X269" s="76">
        <v>8118.2</v>
      </c>
      <c r="Y269" s="38">
        <v>8159</v>
      </c>
      <c r="AA269" s="63">
        <v>42415</v>
      </c>
      <c r="AB269" s="76">
        <v>5653.5</v>
      </c>
      <c r="AC269" s="38">
        <v>5685</v>
      </c>
      <c r="AE269" s="91">
        <v>42418</v>
      </c>
      <c r="AF269" s="89">
        <v>3141.702611095875</v>
      </c>
      <c r="AG269" s="10">
        <v>1644.9300275869255</v>
      </c>
      <c r="AH269" s="10">
        <v>1285.4295936958256</v>
      </c>
      <c r="AI269" s="15">
        <v>1927.1065651455438</v>
      </c>
    </row>
    <row r="270" spans="2:35" s="4" customFormat="1" ht="12" customHeight="1" x14ac:dyDescent="0.2">
      <c r="B270" s="28"/>
      <c r="C270" s="40"/>
      <c r="D270" s="63">
        <f>IF(Market="DAX",$O270,IF(Market="FTSEMIB",$S270,IF(Market="IBEX",$W270,$AA270)))</f>
        <v>42417</v>
      </c>
      <c r="E270" s="8">
        <f>IF(Market="DAX",$P270,IF(Market="FTSEMIB",$T270,IF(Market="IBEX",$X270,$AB270)))</f>
        <v>9105.5</v>
      </c>
      <c r="F270" s="8">
        <f>IF(Market="DAX",$Q270,IF(Market="FTSEMIB",$U270,IF(Market="IBEX",$Y270,$AC270)))</f>
        <v>9161</v>
      </c>
      <c r="G270" s="9">
        <f t="shared" si="7"/>
        <v>6.0952171764318266E-3</v>
      </c>
      <c r="H270" s="10">
        <f>MAX(Nominale*$G270-FeeOSLG-FeeInv+InvestIniz,InvestIniz-MaxLoss)</f>
        <v>394.0312450876857</v>
      </c>
      <c r="I270" s="10">
        <f>MAX(-Nominale*$G270-FeeOSLG-FeeInv+InvestIniz,InvestIniz-MaxLoss)</f>
        <v>1.4210854715202004E-14</v>
      </c>
      <c r="J270" s="10">
        <f>$H270+$I270-InvestIniz*2</f>
        <v>194.0312450876857</v>
      </c>
      <c r="K270" s="15">
        <f t="shared" si="6"/>
        <v>3163.1618385636862</v>
      </c>
      <c r="L270" s="59"/>
      <c r="M270" s="30"/>
      <c r="O270" s="63">
        <v>42417</v>
      </c>
      <c r="P270" s="76">
        <v>9105.5</v>
      </c>
      <c r="Q270" s="38">
        <v>9161</v>
      </c>
      <c r="S270" s="63">
        <v>42415</v>
      </c>
      <c r="T270" s="76">
        <v>16437</v>
      </c>
      <c r="U270" s="38">
        <v>16890</v>
      </c>
      <c r="W270" s="63">
        <v>42416</v>
      </c>
      <c r="X270" s="76">
        <v>8176.9</v>
      </c>
      <c r="Y270" s="38">
        <v>8238</v>
      </c>
      <c r="AA270" s="63">
        <v>42412</v>
      </c>
      <c r="AB270" s="76">
        <v>5496.5</v>
      </c>
      <c r="AC270" s="38">
        <v>5530</v>
      </c>
      <c r="AE270" s="91">
        <v>42417</v>
      </c>
      <c r="AF270" s="89">
        <v>3163.1618385636862</v>
      </c>
      <c r="AG270" s="10">
        <v>1569.7393408387943</v>
      </c>
      <c r="AH270" s="10">
        <v>1235.2151304165279</v>
      </c>
      <c r="AI270" s="15">
        <v>1759.2476938701632</v>
      </c>
    </row>
    <row r="271" spans="2:35" s="4" customFormat="1" ht="12" customHeight="1" x14ac:dyDescent="0.2">
      <c r="B271" s="28"/>
      <c r="C271" s="40"/>
      <c r="D271" s="63">
        <f>IF(Market="DAX",$O271,IF(Market="FTSEMIB",$S271,IF(Market="IBEX",$W271,$AA271)))</f>
        <v>42416</v>
      </c>
      <c r="E271" s="8">
        <f>IF(Market="DAX",$P271,IF(Market="FTSEMIB",$T271,IF(Market="IBEX",$X271,$AB271)))</f>
        <v>9209</v>
      </c>
      <c r="F271" s="8">
        <f>IF(Market="DAX",$Q271,IF(Market="FTSEMIB",$U271,IF(Market="IBEX",$Y271,$AC271)))</f>
        <v>9262</v>
      </c>
      <c r="G271" s="9">
        <f t="shared" si="7"/>
        <v>5.7552394396785753E-3</v>
      </c>
      <c r="H271" s="10">
        <f>MAX(Nominale*$G271-FeeOSLG-FeeInv+InvestIniz,InvestIniz-MaxLoss)</f>
        <v>377.03235825002315</v>
      </c>
      <c r="I271" s="10">
        <f>MAX(-Nominale*$G271-FeeOSLG-FeeInv+InvestIniz,InvestIniz-MaxLoss)</f>
        <v>1.4210854715202004E-14</v>
      </c>
      <c r="J271" s="10">
        <f>$H271+$I271-InvestIniz*2</f>
        <v>177.03235825002315</v>
      </c>
      <c r="K271" s="15">
        <f t="shared" si="6"/>
        <v>2969.1305934760003</v>
      </c>
      <c r="L271" s="59"/>
      <c r="M271" s="30"/>
      <c r="O271" s="63">
        <v>42416</v>
      </c>
      <c r="P271" s="76">
        <v>9209</v>
      </c>
      <c r="Q271" s="38">
        <v>9262</v>
      </c>
      <c r="S271" s="63">
        <v>42412</v>
      </c>
      <c r="T271" s="76">
        <v>15848</v>
      </c>
      <c r="U271" s="38">
        <v>16125</v>
      </c>
      <c r="W271" s="63">
        <v>42415</v>
      </c>
      <c r="X271" s="76">
        <v>7894.2</v>
      </c>
      <c r="Y271" s="38">
        <v>8120</v>
      </c>
      <c r="AA271" s="63">
        <v>42411</v>
      </c>
      <c r="AB271" s="76">
        <v>5616.5</v>
      </c>
      <c r="AC271" s="38">
        <v>5554</v>
      </c>
      <c r="AE271" s="91">
        <v>42416</v>
      </c>
      <c r="AF271" s="89">
        <v>2969.1305934760003</v>
      </c>
      <c r="AG271" s="10">
        <v>1068.8442963967696</v>
      </c>
      <c r="AH271" s="10">
        <v>1136.0701707617852</v>
      </c>
      <c r="AI271" s="15">
        <v>1565.2379279988654</v>
      </c>
    </row>
    <row r="272" spans="2:35" s="4" customFormat="1" ht="12" customHeight="1" x14ac:dyDescent="0.2">
      <c r="B272" s="28"/>
      <c r="C272" s="40"/>
      <c r="D272" s="63">
        <f>IF(Market="DAX",$O272,IF(Market="FTSEMIB",$S272,IF(Market="IBEX",$W272,$AA272)))</f>
        <v>42415</v>
      </c>
      <c r="E272" s="8">
        <f>IF(Market="DAX",$P272,IF(Market="FTSEMIB",$T272,IF(Market="IBEX",$X272,$AB272)))</f>
        <v>8942.5</v>
      </c>
      <c r="F272" s="8">
        <f>IF(Market="DAX",$Q272,IF(Market="FTSEMIB",$U272,IF(Market="IBEX",$Y272,$AC272)))</f>
        <v>9108</v>
      </c>
      <c r="G272" s="9">
        <f t="shared" si="7"/>
        <v>1.8507128878948838E-2</v>
      </c>
      <c r="H272" s="10">
        <f>MAX(Nominale*$G272-FeeOSLG-FeeInv+InvestIniz,InvestIniz-MaxLoss)</f>
        <v>1014.6268302135362</v>
      </c>
      <c r="I272" s="10">
        <f>MAX(-Nominale*$G272-FeeOSLG-FeeInv+InvestIniz,InvestIniz-MaxLoss)</f>
        <v>1.4210854715202004E-14</v>
      </c>
      <c r="J272" s="10">
        <f>$H272+$I272-InvestIniz*2</f>
        <v>814.62683021353621</v>
      </c>
      <c r="K272" s="15">
        <f t="shared" si="6"/>
        <v>2792.0982352259771</v>
      </c>
      <c r="L272" s="59"/>
      <c r="M272" s="30"/>
      <c r="O272" s="63">
        <v>42415</v>
      </c>
      <c r="P272" s="76">
        <v>8942.5</v>
      </c>
      <c r="Q272" s="38">
        <v>9108</v>
      </c>
      <c r="S272" s="63">
        <v>42411</v>
      </c>
      <c r="T272" s="76">
        <v>16671</v>
      </c>
      <c r="U272" s="38">
        <v>16440</v>
      </c>
      <c r="W272" s="63">
        <v>42412</v>
      </c>
      <c r="X272" s="76">
        <v>7765.5</v>
      </c>
      <c r="Y272" s="38">
        <v>7831</v>
      </c>
      <c r="AA272" s="63">
        <v>42410</v>
      </c>
      <c r="AB272" s="76">
        <v>5595.5</v>
      </c>
      <c r="AC272" s="38">
        <v>5594</v>
      </c>
      <c r="AE272" s="91">
        <v>42415</v>
      </c>
      <c r="AF272" s="89">
        <v>2792.0982352259771</v>
      </c>
      <c r="AG272" s="10">
        <v>769.57380180544817</v>
      </c>
      <c r="AH272" s="10">
        <v>614.30503282110294</v>
      </c>
      <c r="AI272" s="15">
        <v>1119.5712094973931</v>
      </c>
    </row>
    <row r="273" spans="2:35" s="4" customFormat="1" ht="12" customHeight="1" x14ac:dyDescent="0.2">
      <c r="B273" s="28"/>
      <c r="C273" s="40"/>
      <c r="D273" s="63">
        <f>IF(Market="DAX",$O273,IF(Market="FTSEMIB",$S273,IF(Market="IBEX",$W273,$AA273)))</f>
        <v>42412</v>
      </c>
      <c r="E273" s="8">
        <f>IF(Market="DAX",$P273,IF(Market="FTSEMIB",$T273,IF(Market="IBEX",$X273,$AB273)))</f>
        <v>8773.5</v>
      </c>
      <c r="F273" s="8">
        <f>IF(Market="DAX",$Q273,IF(Market="FTSEMIB",$U273,IF(Market="IBEX",$Y273,$AC273)))</f>
        <v>8831</v>
      </c>
      <c r="G273" s="9">
        <f t="shared" si="7"/>
        <v>6.5538268649911668E-3</v>
      </c>
      <c r="H273" s="10">
        <f>MAX(Nominale*$G273-FeeOSLG-FeeInv+InvestIniz,InvestIniz-MaxLoss)</f>
        <v>416.96172951565273</v>
      </c>
      <c r="I273" s="10">
        <f>MAX(-Nominale*$G273-FeeOSLG-FeeInv+InvestIniz,InvestIniz-MaxLoss)</f>
        <v>1.4210854715202004E-14</v>
      </c>
      <c r="J273" s="10">
        <f>$H273+$I273-InvestIniz*2</f>
        <v>216.96172951565273</v>
      </c>
      <c r="K273" s="15">
        <f t="shared" si="6"/>
        <v>1977.4714050124408</v>
      </c>
      <c r="L273" s="59"/>
      <c r="M273" s="30"/>
      <c r="O273" s="63">
        <v>42412</v>
      </c>
      <c r="P273" s="76">
        <v>8773.5</v>
      </c>
      <c r="Q273" s="38">
        <v>8831</v>
      </c>
      <c r="S273" s="63">
        <v>42410</v>
      </c>
      <c r="T273" s="76">
        <v>15952</v>
      </c>
      <c r="U273" s="38">
        <v>16115</v>
      </c>
      <c r="W273" s="63">
        <v>42411</v>
      </c>
      <c r="X273" s="76">
        <v>8143.6</v>
      </c>
      <c r="Y273" s="38">
        <v>8063</v>
      </c>
      <c r="AA273" s="63">
        <v>42409</v>
      </c>
      <c r="AB273" s="76">
        <v>5637.5</v>
      </c>
      <c r="AC273" s="38">
        <v>5649</v>
      </c>
      <c r="AE273" s="91">
        <v>42412</v>
      </c>
      <c r="AF273" s="89">
        <v>1977.4714050124408</v>
      </c>
      <c r="AG273" s="10">
        <v>542.74628425614833</v>
      </c>
      <c r="AH273" s="10">
        <v>495.91059367779189</v>
      </c>
      <c r="AI273" s="15">
        <v>1141.0304369652042</v>
      </c>
    </row>
    <row r="274" spans="2:35" s="4" customFormat="1" ht="12" customHeight="1" x14ac:dyDescent="0.2">
      <c r="B274" s="28"/>
      <c r="C274" s="40"/>
      <c r="D274" s="63">
        <f>IF(Market="DAX",$O274,IF(Market="FTSEMIB",$S274,IF(Market="IBEX",$W274,$AA274)))</f>
        <v>42411</v>
      </c>
      <c r="E274" s="8">
        <f>IF(Market="DAX",$P274,IF(Market="FTSEMIB",$T274,IF(Market="IBEX",$X274,$AB274)))</f>
        <v>9024.5</v>
      </c>
      <c r="F274" s="8">
        <f>IF(Market="DAX",$Q274,IF(Market="FTSEMIB",$U274,IF(Market="IBEX",$Y274,$AC274)))</f>
        <v>8885</v>
      </c>
      <c r="G274" s="9">
        <f t="shared" si="7"/>
        <v>-1.5457920106377084E-2</v>
      </c>
      <c r="H274" s="10">
        <f>MAX(Nominale*$G274-FeeOSLG-FeeInv+InvestIniz,InvestIniz-MaxLoss)</f>
        <v>1.4210854715202004E-14</v>
      </c>
      <c r="I274" s="10">
        <f>MAX(-Nominale*$G274-FeeOSLG-FeeInv+InvestIniz,InvestIniz-MaxLoss)</f>
        <v>862.16639158494854</v>
      </c>
      <c r="J274" s="10">
        <f>$H274+$I274-InvestIniz*2</f>
        <v>662.16639158494854</v>
      </c>
      <c r="K274" s="15">
        <f t="shared" si="6"/>
        <v>1760.5096754967881</v>
      </c>
      <c r="L274" s="59"/>
      <c r="M274" s="30"/>
      <c r="O274" s="63">
        <v>42411</v>
      </c>
      <c r="P274" s="76">
        <v>9024.5</v>
      </c>
      <c r="Q274" s="38">
        <v>8885</v>
      </c>
      <c r="S274" s="63">
        <v>42409</v>
      </c>
      <c r="T274" s="76">
        <v>16473</v>
      </c>
      <c r="U274" s="38">
        <v>16570</v>
      </c>
      <c r="W274" s="63">
        <v>42410</v>
      </c>
      <c r="X274" s="76">
        <v>7946.8</v>
      </c>
      <c r="Y274" s="38">
        <v>8021</v>
      </c>
      <c r="AA274" s="63">
        <v>42408</v>
      </c>
      <c r="AB274" s="76">
        <v>5793.5</v>
      </c>
      <c r="AC274" s="38">
        <v>5820</v>
      </c>
      <c r="AE274" s="91">
        <v>42411</v>
      </c>
      <c r="AF274" s="89">
        <v>1760.5096754967881</v>
      </c>
      <c r="AG274" s="10">
        <v>388.68362417289427</v>
      </c>
      <c r="AH274" s="10">
        <v>348.26416889112375</v>
      </c>
      <c r="AI274" s="15">
        <v>1149.7644852889102</v>
      </c>
    </row>
    <row r="275" spans="2:35" s="4" customFormat="1" ht="12" customHeight="1" x14ac:dyDescent="0.2">
      <c r="B275" s="28"/>
      <c r="C275" s="40"/>
      <c r="D275" s="63">
        <f>IF(Market="DAX",$O275,IF(Market="FTSEMIB",$S275,IF(Market="IBEX",$W275,$AA275)))</f>
        <v>42410</v>
      </c>
      <c r="E275" s="8">
        <f>IF(Market="DAX",$P275,IF(Market="FTSEMIB",$T275,IF(Market="IBEX",$X275,$AB275)))</f>
        <v>8906.5</v>
      </c>
      <c r="F275" s="8">
        <f>IF(Market="DAX",$Q275,IF(Market="FTSEMIB",$U275,IF(Market="IBEX",$Y275,$AC275)))</f>
        <v>8910.5</v>
      </c>
      <c r="G275" s="9">
        <f t="shared" si="7"/>
        <v>4.4911020041542694E-4</v>
      </c>
      <c r="H275" s="10">
        <f>MAX(Nominale*$G275-FeeOSLG-FeeInv+InvestIniz,InvestIniz-MaxLoss)</f>
        <v>111.72589628686576</v>
      </c>
      <c r="I275" s="10">
        <f>MAX(-Nominale*$G275-FeeOSLG-FeeInv+InvestIniz,InvestIniz-MaxLoss)</f>
        <v>66.814876245323077</v>
      </c>
      <c r="J275" s="10">
        <f>$H275+$I275-InvestIniz*2</f>
        <v>-21.459227467811161</v>
      </c>
      <c r="K275" s="15">
        <f t="shared" si="6"/>
        <v>1098.3432839118395</v>
      </c>
      <c r="L275" s="59"/>
      <c r="M275" s="30"/>
      <c r="O275" s="63">
        <v>42410</v>
      </c>
      <c r="P275" s="76">
        <v>8906.5</v>
      </c>
      <c r="Q275" s="38">
        <v>8910.5</v>
      </c>
      <c r="S275" s="63">
        <v>42408</v>
      </c>
      <c r="T275" s="76">
        <v>17259</v>
      </c>
      <c r="U275" s="38">
        <v>17400</v>
      </c>
      <c r="W275" s="63">
        <v>42409</v>
      </c>
      <c r="X275" s="76">
        <v>8117</v>
      </c>
      <c r="Y275" s="38">
        <v>8128</v>
      </c>
      <c r="AA275" s="63">
        <v>42405</v>
      </c>
      <c r="AB275" s="76">
        <v>5851</v>
      </c>
      <c r="AC275" s="38">
        <v>5842.5</v>
      </c>
      <c r="AE275" s="91">
        <v>42410</v>
      </c>
      <c r="AF275" s="89">
        <v>1098.3432839118395</v>
      </c>
      <c r="AG275" s="10">
        <v>321.21558374049471</v>
      </c>
      <c r="AH275" s="10">
        <v>211.82276488495529</v>
      </c>
      <c r="AI275" s="15">
        <v>1031.7895163007997</v>
      </c>
    </row>
    <row r="276" spans="2:35" s="4" customFormat="1" ht="12" customHeight="1" x14ac:dyDescent="0.2">
      <c r="B276" s="28"/>
      <c r="C276" s="40"/>
      <c r="D276" s="63">
        <f>IF(Market="DAX",$O276,IF(Market="FTSEMIB",$S276,IF(Market="IBEX",$W276,$AA276)))</f>
        <v>42409</v>
      </c>
      <c r="E276" s="8">
        <f>IF(Market="DAX",$P276,IF(Market="FTSEMIB",$T276,IF(Market="IBEX",$X276,$AB276)))</f>
        <v>8972.5</v>
      </c>
      <c r="F276" s="8">
        <f>IF(Market="DAX",$Q276,IF(Market="FTSEMIB",$U276,IF(Market="IBEX",$Y276,$AC276)))</f>
        <v>8925.5</v>
      </c>
      <c r="G276" s="9">
        <f t="shared" si="7"/>
        <v>-5.2382279186402895E-3</v>
      </c>
      <c r="H276" s="10">
        <f>MAX(Nominale*$G276-FeeOSLG-FeeInv+InvestIniz,InvestIniz-MaxLoss)</f>
        <v>1.4210854715202004E-14</v>
      </c>
      <c r="I276" s="10">
        <f>MAX(-Nominale*$G276-FeeOSLG-FeeInv+InvestIniz,InvestIniz-MaxLoss)</f>
        <v>351.18178219810886</v>
      </c>
      <c r="J276" s="10">
        <f>$H276+$I276-InvestIniz*2</f>
        <v>151.18178219810886</v>
      </c>
      <c r="K276" s="15">
        <f t="shared" ref="K276:K279" si="8">$J276+$K277</f>
        <v>1119.8025113796507</v>
      </c>
      <c r="L276" s="59"/>
      <c r="M276" s="30"/>
      <c r="O276" s="63">
        <v>42409</v>
      </c>
      <c r="P276" s="76">
        <v>8972.5</v>
      </c>
      <c r="Q276" s="38">
        <v>8925.5</v>
      </c>
      <c r="S276" s="63">
        <v>42405</v>
      </c>
      <c r="T276" s="76">
        <v>17614</v>
      </c>
      <c r="U276" s="38">
        <v>17550</v>
      </c>
      <c r="W276" s="63">
        <v>42408</v>
      </c>
      <c r="X276" s="76">
        <v>8496.2999999999993</v>
      </c>
      <c r="Y276" s="38">
        <v>8544</v>
      </c>
      <c r="AA276" s="63">
        <v>42404</v>
      </c>
      <c r="AB276" s="76">
        <v>5787</v>
      </c>
      <c r="AC276" s="38">
        <v>5849.5</v>
      </c>
      <c r="AE276" s="91">
        <v>42409</v>
      </c>
      <c r="AF276" s="89">
        <v>1119.8025113796507</v>
      </c>
      <c r="AG276" s="10">
        <v>208.12300058365699</v>
      </c>
      <c r="AH276" s="10">
        <v>232.42362325405401</v>
      </c>
      <c r="AI276" s="15">
        <v>1053.2487437686109</v>
      </c>
    </row>
    <row r="277" spans="2:35" s="4" customFormat="1" ht="12" customHeight="1" x14ac:dyDescent="0.2">
      <c r="B277" s="28"/>
      <c r="C277" s="40"/>
      <c r="D277" s="63">
        <f>IF(Market="DAX",$O277,IF(Market="FTSEMIB",$S277,IF(Market="IBEX",$W277,$AA277)))</f>
        <v>42408</v>
      </c>
      <c r="E277" s="8">
        <f>IF(Market="DAX",$P277,IF(Market="FTSEMIB",$T277,IF(Market="IBEX",$X277,$AB277)))</f>
        <v>9266.5</v>
      </c>
      <c r="F277" s="8">
        <f>IF(Market="DAX",$Q277,IF(Market="FTSEMIB",$U277,IF(Market="IBEX",$Y277,$AC277)))</f>
        <v>9314</v>
      </c>
      <c r="G277" s="9">
        <f t="shared" ref="G277:G279" si="9">(($F277-$E277)/$E277)</f>
        <v>5.1259914746668109E-3</v>
      </c>
      <c r="H277" s="10">
        <f>MAX(Nominale*$G277-FeeOSLG-FeeInv+InvestIniz,InvestIniz-MaxLoss)</f>
        <v>345.56995999943496</v>
      </c>
      <c r="I277" s="10">
        <f>MAX(-Nominale*$G277-FeeOSLG-FeeInv+InvestIniz,InvestIniz-MaxLoss)</f>
        <v>1.4210854715202004E-14</v>
      </c>
      <c r="J277" s="10">
        <f>$H277+$I277-InvestIniz*2</f>
        <v>145.56995999943496</v>
      </c>
      <c r="K277" s="15">
        <f t="shared" si="8"/>
        <v>968.62072918154195</v>
      </c>
      <c r="L277" s="59"/>
      <c r="M277" s="30"/>
      <c r="O277" s="63">
        <v>42408</v>
      </c>
      <c r="P277" s="76">
        <v>9266.5</v>
      </c>
      <c r="Q277" s="38">
        <v>9314</v>
      </c>
      <c r="S277" s="63">
        <v>42404</v>
      </c>
      <c r="T277" s="76">
        <v>17416</v>
      </c>
      <c r="U277" s="38">
        <v>17675</v>
      </c>
      <c r="W277" s="63">
        <v>42405</v>
      </c>
      <c r="X277" s="76">
        <v>8469.6</v>
      </c>
      <c r="Y277" s="38">
        <v>8469</v>
      </c>
      <c r="AA277" s="63">
        <v>42403</v>
      </c>
      <c r="AB277" s="76">
        <v>5862.5</v>
      </c>
      <c r="AC277" s="38">
        <v>5824.5</v>
      </c>
      <c r="AE277" s="91">
        <v>42408</v>
      </c>
      <c r="AF277" s="89">
        <v>968.62072918154195</v>
      </c>
      <c r="AG277" s="10">
        <v>185.75396229914764</v>
      </c>
      <c r="AH277" s="10">
        <v>170.4398816819193</v>
      </c>
      <c r="AI277" s="15">
        <v>623.97490148039788</v>
      </c>
    </row>
    <row r="278" spans="2:35" s="4" customFormat="1" ht="12" customHeight="1" x14ac:dyDescent="0.2">
      <c r="B278" s="28"/>
      <c r="C278" s="40"/>
      <c r="D278" s="63">
        <f>IF(Market="DAX",$O278,IF(Market="FTSEMIB",$S278,IF(Market="IBEX",$W278,$AA278)))</f>
        <v>42405</v>
      </c>
      <c r="E278" s="8">
        <f>IF(Market="DAX",$P278,IF(Market="FTSEMIB",$T278,IF(Market="IBEX",$X278,$AB278)))</f>
        <v>9394</v>
      </c>
      <c r="F278" s="8">
        <f>IF(Market="DAX",$Q278,IF(Market="FTSEMIB",$U278,IF(Market="IBEX",$Y278,$AC278)))</f>
        <v>9360</v>
      </c>
      <c r="G278" s="9">
        <f t="shared" si="9"/>
        <v>-3.6193314881839472E-3</v>
      </c>
      <c r="H278" s="10">
        <f>MAX(Nominale*$G278-FeeOSLG-FeeInv+InvestIniz,InvestIniz-MaxLoss)</f>
        <v>1.4210854715202004E-14</v>
      </c>
      <c r="I278" s="10">
        <f>MAX(-Nominale*$G278-FeeOSLG-FeeInv+InvestIniz,InvestIniz-MaxLoss)</f>
        <v>270.23696067529175</v>
      </c>
      <c r="J278" s="10">
        <f>$H278+$I278-InvestIniz*2</f>
        <v>70.236960675291755</v>
      </c>
      <c r="K278" s="15">
        <f t="shared" si="8"/>
        <v>823.05076918210693</v>
      </c>
      <c r="L278" s="59"/>
      <c r="M278" s="30"/>
      <c r="O278" s="63">
        <v>42405</v>
      </c>
      <c r="P278" s="76">
        <v>9394</v>
      </c>
      <c r="Q278" s="38">
        <v>9360</v>
      </c>
      <c r="S278" s="63">
        <v>42403</v>
      </c>
      <c r="T278" s="76">
        <v>17923</v>
      </c>
      <c r="U278" s="38">
        <v>17950</v>
      </c>
      <c r="W278" s="63">
        <v>42404</v>
      </c>
      <c r="X278" s="76">
        <v>8324.4</v>
      </c>
      <c r="Y278" s="38">
        <v>8442</v>
      </c>
      <c r="AA278" s="63">
        <v>42402</v>
      </c>
      <c r="AB278" s="76">
        <v>6003</v>
      </c>
      <c r="AC278" s="38">
        <v>5980.5</v>
      </c>
      <c r="AE278" s="91">
        <v>42405</v>
      </c>
      <c r="AF278" s="89">
        <v>823.05076918210693</v>
      </c>
      <c r="AG278" s="10">
        <v>-61.373261249422001</v>
      </c>
      <c r="AH278" s="10">
        <v>191.04074005101802</v>
      </c>
      <c r="AI278" s="15">
        <v>410.61069858317342</v>
      </c>
    </row>
    <row r="279" spans="2:35" s="4" customFormat="1" ht="12" customHeight="1" x14ac:dyDescent="0.2">
      <c r="B279" s="28"/>
      <c r="C279" s="40"/>
      <c r="D279" s="63">
        <f>IF(Market="DAX",$O279,IF(Market="FTSEMIB",$S279,IF(Market="IBEX",$W279,$AA279)))</f>
        <v>42404</v>
      </c>
      <c r="E279" s="8">
        <f>IF(Market="DAX",$P279,IF(Market="FTSEMIB",$T279,IF(Market="IBEX",$X279,$AB279)))</f>
        <v>9435</v>
      </c>
      <c r="F279" s="8">
        <f>IF(Market="DAX",$Q279,IF(Market="FTSEMIB",$U279,IF(Market="IBEX",$Y279,$AC279)))</f>
        <v>9602</v>
      </c>
      <c r="G279" s="9">
        <f t="shared" si="9"/>
        <v>1.7700052994170642E-2</v>
      </c>
      <c r="H279" s="10">
        <f>MAX(Nominale*$G279-FeeOSLG-FeeInv+InvestIniz,InvestIniz-MaxLoss)</f>
        <v>974.2730359746264</v>
      </c>
      <c r="I279" s="10">
        <f>MAX(-Nominale*$G279-FeeOSLG-FeeInv+InvestIniz,InvestIniz-MaxLoss)</f>
        <v>1.4210854715202004E-14</v>
      </c>
      <c r="J279" s="10">
        <f>$H279+$I279-InvestIniz*2</f>
        <v>774.2730359746264</v>
      </c>
      <c r="K279" s="15">
        <f t="shared" si="8"/>
        <v>752.81380850681523</v>
      </c>
      <c r="L279" s="59"/>
      <c r="M279" s="30"/>
      <c r="O279" s="63">
        <v>42404</v>
      </c>
      <c r="P279" s="76">
        <v>9435</v>
      </c>
      <c r="Q279" s="38">
        <v>9602</v>
      </c>
      <c r="S279" s="63">
        <v>42402</v>
      </c>
      <c r="T279" s="76">
        <v>18482</v>
      </c>
      <c r="U279" s="38">
        <v>18455</v>
      </c>
      <c r="W279" s="63">
        <v>42403</v>
      </c>
      <c r="X279" s="76">
        <v>8517.9</v>
      </c>
      <c r="Y279" s="38">
        <v>8508</v>
      </c>
      <c r="AA279" s="63">
        <v>42401</v>
      </c>
      <c r="AB279" s="76">
        <v>6007</v>
      </c>
      <c r="AC279" s="38">
        <v>6063</v>
      </c>
      <c r="AE279" s="91">
        <v>42404</v>
      </c>
      <c r="AF279" s="89">
        <v>752.81380850681523</v>
      </c>
      <c r="AG279" s="10">
        <v>-41.201716738197433</v>
      </c>
      <c r="AH279" s="10">
        <v>-41.201716738197433</v>
      </c>
      <c r="AI279" s="15">
        <v>333.93401546550479</v>
      </c>
    </row>
    <row r="280" spans="2:35" s="4" customFormat="1" ht="12" customHeight="1" x14ac:dyDescent="0.2">
      <c r="B280" s="28"/>
      <c r="C280" s="40"/>
      <c r="D280" s="64">
        <v>42403</v>
      </c>
      <c r="E280" s="18"/>
      <c r="F280" s="18">
        <v>9475</v>
      </c>
      <c r="G280" s="23"/>
      <c r="H280" s="24">
        <f>MAX(Nominale*$G280-FeeOSLG-FeeInv+InvestIniz,InvestIniz-MaxLoss)</f>
        <v>89.27038626609442</v>
      </c>
      <c r="I280" s="24">
        <f>MAX(-Nominale*$G280-FeeOSLG-FeeInv+InvestIniz,InvestIniz-MaxLoss)</f>
        <v>89.27038626609442</v>
      </c>
      <c r="J280" s="24">
        <f>$H280+$I280-InvestIniz*2</f>
        <v>-21.459227467811161</v>
      </c>
      <c r="K280" s="50">
        <f>$J280+$K281</f>
        <v>-21.459227467811161</v>
      </c>
      <c r="L280" s="59"/>
      <c r="M280" s="30"/>
      <c r="O280" s="64">
        <v>42403</v>
      </c>
      <c r="P280" s="77"/>
      <c r="Q280" s="39">
        <v>9475</v>
      </c>
      <c r="S280" s="64">
        <v>42401</v>
      </c>
      <c r="T280" s="77">
        <v>18604</v>
      </c>
      <c r="U280" s="39">
        <v>18660</v>
      </c>
      <c r="W280" s="64">
        <v>42402</v>
      </c>
      <c r="X280" s="77">
        <v>8778.2000000000007</v>
      </c>
      <c r="Y280" s="39">
        <v>8756</v>
      </c>
      <c r="AA280" s="64">
        <v>42398</v>
      </c>
      <c r="AB280" s="77">
        <v>5878.5</v>
      </c>
      <c r="AC280" s="39">
        <v>5881.5</v>
      </c>
      <c r="AE280" s="92">
        <v>42403</v>
      </c>
      <c r="AF280" s="49">
        <v>-21.459227467811161</v>
      </c>
      <c r="AG280" s="24">
        <v>-20.600858369098717</v>
      </c>
      <c r="AH280" s="24">
        <v>-20.600858369098717</v>
      </c>
      <c r="AI280" s="50">
        <v>-21.459227467811161</v>
      </c>
    </row>
    <row r="281" spans="2:35" s="4" customFormat="1" ht="15.75" customHeight="1" x14ac:dyDescent="0.2">
      <c r="B281" s="29"/>
      <c r="C281" s="34"/>
      <c r="D281" s="34"/>
      <c r="E281" s="34"/>
      <c r="F281" s="34"/>
      <c r="G281" s="34"/>
      <c r="H281" s="34"/>
      <c r="I281" s="34"/>
      <c r="J281" s="34"/>
      <c r="K281" s="33"/>
      <c r="L281" s="34"/>
      <c r="M281" s="31"/>
      <c r="S281" s="11"/>
      <c r="W281" s="11"/>
      <c r="Y281" s="5"/>
      <c r="AA281" s="11"/>
      <c r="AC281" s="5"/>
      <c r="AF281" s="6"/>
      <c r="AG281" s="6"/>
      <c r="AH281" s="7"/>
      <c r="AI281" s="7"/>
    </row>
    <row r="282" spans="2:35" s="4" customFormat="1" ht="12" customHeight="1" x14ac:dyDescent="0.2">
      <c r="K282" s="7"/>
      <c r="S282" s="11"/>
      <c r="W282" s="11"/>
      <c r="Y282" s="5"/>
      <c r="AA282" s="11"/>
      <c r="AC282" s="5"/>
      <c r="AF282" s="6"/>
      <c r="AG282" s="6"/>
      <c r="AH282" s="7"/>
      <c r="AI282" s="7"/>
    </row>
    <row r="283" spans="2:35" s="4" customFormat="1" ht="12" customHeight="1" x14ac:dyDescent="0.2">
      <c r="K283" s="7"/>
      <c r="S283" s="11"/>
      <c r="W283" s="11"/>
      <c r="Y283" s="5"/>
      <c r="AA283" s="11"/>
      <c r="AC283" s="5"/>
      <c r="AF283" s="6"/>
      <c r="AG283" s="6"/>
      <c r="AH283" s="7"/>
      <c r="AI283" s="7"/>
    </row>
    <row r="284" spans="2:35" s="4" customFormat="1" ht="12" customHeight="1" x14ac:dyDescent="0.2">
      <c r="K284" s="7"/>
      <c r="S284" s="11"/>
      <c r="W284" s="11"/>
      <c r="Y284" s="5"/>
      <c r="AA284" s="11"/>
      <c r="AC284" s="5"/>
      <c r="AF284" s="6"/>
      <c r="AG284" s="6"/>
      <c r="AH284" s="7"/>
      <c r="AI284" s="7"/>
    </row>
    <row r="285" spans="2:35" s="4" customFormat="1" ht="12" customHeight="1" x14ac:dyDescent="0.2">
      <c r="K285" s="7"/>
      <c r="S285" s="11"/>
      <c r="W285" s="11"/>
      <c r="Y285" s="5"/>
      <c r="AA285" s="11"/>
      <c r="AC285" s="5"/>
      <c r="AF285" s="6"/>
      <c r="AG285" s="6"/>
      <c r="AH285" s="7"/>
      <c r="AI285" s="7"/>
    </row>
    <row r="286" spans="2:35" s="4" customFormat="1" ht="12" customHeight="1" x14ac:dyDescent="0.2">
      <c r="K286" s="7"/>
      <c r="S286" s="11"/>
      <c r="W286" s="11"/>
      <c r="Y286" s="5"/>
      <c r="AA286" s="11"/>
      <c r="AC286" s="5"/>
      <c r="AF286" s="6"/>
      <c r="AG286" s="6"/>
      <c r="AH286" s="7"/>
      <c r="AI286" s="7"/>
    </row>
    <row r="287" spans="2:35" s="4" customFormat="1" ht="12" customHeight="1" x14ac:dyDescent="0.2">
      <c r="K287" s="7"/>
      <c r="S287" s="11"/>
      <c r="W287" s="11"/>
      <c r="Y287" s="5"/>
      <c r="AA287" s="11"/>
      <c r="AC287" s="5"/>
      <c r="AF287" s="6"/>
      <c r="AG287" s="6"/>
      <c r="AH287" s="7"/>
      <c r="AI287" s="7"/>
    </row>
    <row r="288" spans="2:35" s="4" customFormat="1" ht="12" customHeight="1" x14ac:dyDescent="0.2">
      <c r="K288" s="7"/>
      <c r="S288" s="11"/>
      <c r="W288" s="11"/>
      <c r="Y288" s="5"/>
      <c r="AA288" s="11"/>
      <c r="AC288" s="5"/>
      <c r="AF288" s="6"/>
      <c r="AG288" s="6"/>
      <c r="AH288" s="7"/>
      <c r="AI288" s="7"/>
    </row>
    <row r="289" spans="11:35" s="4" customFormat="1" ht="12" customHeight="1" x14ac:dyDescent="0.2">
      <c r="K289" s="7"/>
      <c r="S289" s="11"/>
      <c r="W289" s="11"/>
      <c r="Y289" s="5"/>
      <c r="AA289" s="11"/>
      <c r="AC289" s="5"/>
      <c r="AF289" s="6"/>
      <c r="AG289" s="6"/>
      <c r="AH289" s="7"/>
      <c r="AI289" s="7"/>
    </row>
    <row r="290" spans="11:35" s="4" customFormat="1" ht="12" customHeight="1" x14ac:dyDescent="0.2">
      <c r="K290" s="7"/>
      <c r="S290" s="11"/>
      <c r="W290" s="11"/>
      <c r="Y290" s="5"/>
      <c r="AA290" s="11"/>
      <c r="AC290" s="5"/>
      <c r="AF290" s="6"/>
      <c r="AG290" s="6"/>
      <c r="AH290" s="7"/>
      <c r="AI290" s="7"/>
    </row>
    <row r="291" spans="11:35" s="4" customFormat="1" ht="12" customHeight="1" x14ac:dyDescent="0.2">
      <c r="K291" s="7"/>
      <c r="S291" s="11"/>
      <c r="W291" s="11"/>
      <c r="Y291" s="5"/>
      <c r="AA291" s="11"/>
      <c r="AC291" s="5"/>
      <c r="AF291" s="6"/>
      <c r="AG291" s="6"/>
      <c r="AH291" s="7"/>
      <c r="AI291" s="7"/>
    </row>
    <row r="292" spans="11:35" s="4" customFormat="1" ht="12" customHeight="1" x14ac:dyDescent="0.2">
      <c r="K292" s="7"/>
      <c r="S292" s="11"/>
      <c r="W292" s="11"/>
      <c r="Y292" s="5"/>
      <c r="AA292" s="11"/>
      <c r="AC292" s="5"/>
      <c r="AF292" s="6"/>
      <c r="AG292" s="6"/>
      <c r="AH292" s="7"/>
      <c r="AI292" s="7"/>
    </row>
    <row r="293" spans="11:35" s="4" customFormat="1" ht="12" customHeight="1" x14ac:dyDescent="0.2">
      <c r="K293" s="7"/>
      <c r="S293" s="11"/>
      <c r="W293" s="11"/>
      <c r="Y293" s="5"/>
      <c r="AA293" s="11"/>
      <c r="AC293" s="5"/>
      <c r="AF293" s="6"/>
      <c r="AG293" s="6"/>
      <c r="AH293" s="7"/>
      <c r="AI293" s="7"/>
    </row>
    <row r="294" spans="11:35" s="4" customFormat="1" ht="12" customHeight="1" x14ac:dyDescent="0.2">
      <c r="K294" s="7"/>
      <c r="S294" s="11"/>
      <c r="W294" s="11"/>
      <c r="Y294" s="5"/>
      <c r="AA294" s="11"/>
      <c r="AC294" s="5"/>
      <c r="AF294" s="6"/>
      <c r="AG294" s="6"/>
      <c r="AH294" s="7"/>
      <c r="AI294" s="7"/>
    </row>
    <row r="295" spans="11:35" s="4" customFormat="1" ht="12" customHeight="1" x14ac:dyDescent="0.2">
      <c r="K295" s="7"/>
      <c r="S295" s="11"/>
      <c r="W295" s="11"/>
      <c r="Y295" s="5"/>
      <c r="AA295" s="11"/>
      <c r="AC295" s="5"/>
      <c r="AF295" s="6"/>
      <c r="AG295" s="6"/>
      <c r="AH295" s="7"/>
      <c r="AI295" s="7"/>
    </row>
    <row r="296" spans="11:35" s="4" customFormat="1" ht="12" customHeight="1" x14ac:dyDescent="0.2">
      <c r="K296" s="7"/>
      <c r="S296" s="11"/>
      <c r="W296" s="11"/>
      <c r="Y296" s="5"/>
      <c r="AA296" s="11"/>
      <c r="AC296" s="5"/>
      <c r="AF296" s="6"/>
      <c r="AG296" s="6"/>
      <c r="AH296" s="7"/>
      <c r="AI296" s="7"/>
    </row>
    <row r="297" spans="11:35" s="4" customFormat="1" ht="12" customHeight="1" x14ac:dyDescent="0.2">
      <c r="K297" s="7"/>
      <c r="S297" s="11"/>
      <c r="W297" s="11"/>
      <c r="Y297" s="5"/>
      <c r="AA297" s="11"/>
      <c r="AC297" s="5"/>
      <c r="AF297" s="6"/>
      <c r="AG297" s="6"/>
      <c r="AH297" s="7"/>
      <c r="AI297" s="7"/>
    </row>
    <row r="298" spans="11:35" s="4" customFormat="1" ht="12" customHeight="1" x14ac:dyDescent="0.2">
      <c r="K298" s="7"/>
      <c r="S298" s="11"/>
      <c r="W298" s="11"/>
      <c r="Y298" s="5"/>
      <c r="AA298" s="11"/>
      <c r="AC298" s="5"/>
      <c r="AF298" s="6"/>
      <c r="AG298" s="6"/>
      <c r="AH298" s="7"/>
      <c r="AI298" s="7"/>
    </row>
    <row r="299" spans="11:35" s="4" customFormat="1" ht="12" customHeight="1" x14ac:dyDescent="0.2">
      <c r="K299" s="7"/>
      <c r="S299" s="11"/>
      <c r="W299" s="11"/>
      <c r="Y299" s="5"/>
      <c r="AA299" s="11"/>
      <c r="AC299" s="5"/>
      <c r="AF299" s="6"/>
      <c r="AG299" s="6"/>
      <c r="AH299" s="7"/>
      <c r="AI299" s="7"/>
    </row>
    <row r="300" spans="11:35" s="4" customFormat="1" ht="12" customHeight="1" x14ac:dyDescent="0.2">
      <c r="K300" s="7"/>
      <c r="S300" s="11"/>
      <c r="W300" s="11"/>
      <c r="Y300" s="5"/>
      <c r="AC300" s="5"/>
      <c r="AF300" s="6"/>
      <c r="AG300" s="6"/>
      <c r="AH300" s="7"/>
      <c r="AI300" s="7"/>
    </row>
    <row r="301" spans="11:35" s="4" customFormat="1" ht="12" customHeight="1" x14ac:dyDescent="0.2">
      <c r="K301" s="7"/>
      <c r="W301" s="11"/>
      <c r="Y301" s="5"/>
      <c r="AC301" s="5"/>
      <c r="AF301" s="6"/>
      <c r="AG301" s="6"/>
      <c r="AH301" s="7"/>
      <c r="AI301" s="7"/>
    </row>
    <row r="302" spans="11:35" s="4" customFormat="1" ht="12" customHeight="1" x14ac:dyDescent="0.2">
      <c r="K302" s="7"/>
      <c r="Y302" s="5"/>
      <c r="AC302" s="5"/>
      <c r="AF302" s="6"/>
      <c r="AG302" s="6"/>
      <c r="AH302" s="7"/>
      <c r="AI302" s="7"/>
    </row>
    <row r="303" spans="11:35" s="4" customFormat="1" ht="12" customHeight="1" x14ac:dyDescent="0.2">
      <c r="K303" s="7"/>
      <c r="Y303" s="5"/>
      <c r="AC303" s="5"/>
      <c r="AF303" s="6"/>
      <c r="AG303" s="6"/>
      <c r="AH303" s="7"/>
      <c r="AI303" s="7"/>
    </row>
    <row r="304" spans="11:35" s="4" customFormat="1" ht="12" customHeight="1" x14ac:dyDescent="0.2">
      <c r="K304" s="7"/>
      <c r="Y304" s="5"/>
      <c r="AC304" s="5"/>
      <c r="AF304" s="6"/>
      <c r="AG304" s="6"/>
      <c r="AH304" s="7"/>
      <c r="AI304" s="7"/>
    </row>
    <row r="305" spans="11:35" s="4" customFormat="1" ht="12" customHeight="1" x14ac:dyDescent="0.2">
      <c r="K305" s="7"/>
      <c r="Y305" s="5"/>
      <c r="AC305" s="5"/>
      <c r="AF305" s="6"/>
      <c r="AG305" s="6"/>
      <c r="AH305" s="7"/>
      <c r="AI305" s="7"/>
    </row>
    <row r="306" spans="11:35" s="4" customFormat="1" ht="12" customHeight="1" x14ac:dyDescent="0.2">
      <c r="K306" s="7"/>
      <c r="Y306" s="5"/>
      <c r="AC306" s="5"/>
      <c r="AF306" s="6"/>
      <c r="AG306" s="6"/>
      <c r="AH306" s="7"/>
      <c r="AI306" s="7"/>
    </row>
    <row r="307" spans="11:35" s="4" customFormat="1" ht="12" customHeight="1" x14ac:dyDescent="0.2">
      <c r="K307" s="7"/>
      <c r="Y307" s="5"/>
      <c r="AC307" s="5"/>
      <c r="AF307" s="6"/>
      <c r="AG307" s="6"/>
      <c r="AH307" s="7"/>
      <c r="AI307" s="7"/>
    </row>
    <row r="308" spans="11:35" s="4" customFormat="1" ht="12" customHeight="1" x14ac:dyDescent="0.2">
      <c r="K308" s="7"/>
      <c r="Y308" s="5"/>
      <c r="AC308" s="5"/>
      <c r="AF308" s="6"/>
      <c r="AG308" s="6"/>
      <c r="AH308" s="7"/>
      <c r="AI308" s="7"/>
    </row>
    <row r="309" spans="11:35" s="4" customFormat="1" ht="12" customHeight="1" x14ac:dyDescent="0.2">
      <c r="K309" s="7"/>
      <c r="Y309" s="5"/>
      <c r="AC309" s="5"/>
      <c r="AF309" s="6"/>
      <c r="AG309" s="6"/>
      <c r="AH309" s="7"/>
      <c r="AI309" s="7"/>
    </row>
    <row r="310" spans="11:35" s="4" customFormat="1" ht="12" customHeight="1" x14ac:dyDescent="0.2">
      <c r="K310" s="7"/>
      <c r="Y310" s="5"/>
      <c r="AC310" s="5"/>
      <c r="AF310" s="6"/>
      <c r="AG310" s="6"/>
      <c r="AH310" s="7"/>
      <c r="AI310" s="7"/>
    </row>
    <row r="311" spans="11:35" s="4" customFormat="1" ht="12" customHeight="1" x14ac:dyDescent="0.2">
      <c r="K311" s="7"/>
      <c r="Y311" s="5"/>
      <c r="AC311" s="5"/>
      <c r="AF311" s="6"/>
      <c r="AG311" s="6"/>
      <c r="AH311" s="7"/>
      <c r="AI311" s="7"/>
    </row>
    <row r="312" spans="11:35" s="4" customFormat="1" ht="12" customHeight="1" x14ac:dyDescent="0.2">
      <c r="K312" s="7"/>
      <c r="Y312" s="5"/>
      <c r="AC312" s="5"/>
      <c r="AF312" s="6"/>
      <c r="AG312" s="6"/>
      <c r="AH312" s="7"/>
      <c r="AI312" s="7"/>
    </row>
    <row r="313" spans="11:35" s="4" customFormat="1" ht="12" customHeight="1" x14ac:dyDescent="0.2">
      <c r="K313" s="7"/>
      <c r="Y313" s="5"/>
      <c r="AC313" s="5"/>
      <c r="AF313" s="6"/>
      <c r="AG313" s="6"/>
      <c r="AH313" s="7"/>
      <c r="AI313" s="7"/>
    </row>
    <row r="314" spans="11:35" s="4" customFormat="1" ht="12" customHeight="1" x14ac:dyDescent="0.2">
      <c r="K314" s="7"/>
      <c r="Y314" s="5"/>
      <c r="AC314" s="5"/>
      <c r="AF314" s="6"/>
      <c r="AG314" s="6"/>
      <c r="AH314" s="7"/>
      <c r="AI314" s="7"/>
    </row>
    <row r="315" spans="11:35" s="4" customFormat="1" ht="12" customHeight="1" x14ac:dyDescent="0.2">
      <c r="K315" s="7"/>
      <c r="Y315" s="5"/>
      <c r="AC315" s="5"/>
      <c r="AF315" s="6"/>
      <c r="AG315" s="6"/>
      <c r="AH315" s="7"/>
      <c r="AI315" s="7"/>
    </row>
    <row r="316" spans="11:35" s="4" customFormat="1" ht="12" customHeight="1" x14ac:dyDescent="0.2">
      <c r="K316" s="7"/>
      <c r="Y316" s="5"/>
      <c r="AC316" s="5"/>
      <c r="AF316" s="6"/>
      <c r="AG316" s="6"/>
      <c r="AH316" s="7"/>
      <c r="AI316" s="7"/>
    </row>
    <row r="317" spans="11:35" s="4" customFormat="1" ht="12" customHeight="1" x14ac:dyDescent="0.2">
      <c r="K317" s="7"/>
      <c r="Y317" s="5"/>
      <c r="AC317" s="5"/>
      <c r="AF317" s="6"/>
      <c r="AG317" s="6"/>
      <c r="AH317" s="7"/>
      <c r="AI317" s="7"/>
    </row>
    <row r="318" spans="11:35" s="4" customFormat="1" ht="12" customHeight="1" x14ac:dyDescent="0.2">
      <c r="K318" s="7"/>
      <c r="Y318" s="5"/>
      <c r="AC318" s="5"/>
      <c r="AF318" s="6"/>
      <c r="AG318" s="6"/>
      <c r="AH318" s="7"/>
      <c r="AI318" s="7"/>
    </row>
    <row r="319" spans="11:35" s="4" customFormat="1" ht="12" customHeight="1" x14ac:dyDescent="0.2">
      <c r="K319" s="7"/>
      <c r="Y319" s="5"/>
      <c r="AC319" s="5"/>
      <c r="AF319" s="6"/>
      <c r="AG319" s="6"/>
      <c r="AH319" s="7"/>
      <c r="AI319" s="7"/>
    </row>
    <row r="320" spans="11:35" s="4" customFormat="1" ht="12" customHeight="1" x14ac:dyDescent="0.2">
      <c r="K320" s="7"/>
      <c r="Y320" s="5"/>
      <c r="AC320" s="5"/>
      <c r="AF320" s="6"/>
      <c r="AG320" s="6"/>
      <c r="AH320" s="7"/>
      <c r="AI320" s="7"/>
    </row>
    <row r="321" spans="11:35" s="4" customFormat="1" ht="12" customHeight="1" x14ac:dyDescent="0.2">
      <c r="K321" s="7"/>
      <c r="Y321" s="5"/>
      <c r="AC321" s="5"/>
      <c r="AF321" s="6"/>
      <c r="AG321" s="6"/>
      <c r="AH321" s="7"/>
      <c r="AI321" s="7"/>
    </row>
    <row r="322" spans="11:35" s="4" customFormat="1" ht="12" customHeight="1" x14ac:dyDescent="0.2">
      <c r="K322" s="7"/>
      <c r="Y322" s="5"/>
      <c r="AC322" s="5"/>
      <c r="AF322" s="6"/>
      <c r="AG322" s="6"/>
      <c r="AH322" s="7"/>
      <c r="AI322" s="7"/>
    </row>
    <row r="323" spans="11:35" s="4" customFormat="1" ht="12" customHeight="1" x14ac:dyDescent="0.2">
      <c r="K323" s="7"/>
      <c r="Y323" s="5"/>
      <c r="AC323" s="5"/>
      <c r="AF323" s="6"/>
      <c r="AG323" s="6"/>
      <c r="AH323" s="7"/>
      <c r="AI323" s="7"/>
    </row>
    <row r="324" spans="11:35" s="4" customFormat="1" ht="12" customHeight="1" x14ac:dyDescent="0.2">
      <c r="K324" s="7"/>
      <c r="Y324" s="5"/>
      <c r="AC324" s="5"/>
      <c r="AF324" s="6"/>
      <c r="AG324" s="6"/>
      <c r="AH324" s="7"/>
      <c r="AI324" s="7"/>
    </row>
    <row r="325" spans="11:35" s="4" customFormat="1" ht="12" customHeight="1" x14ac:dyDescent="0.2">
      <c r="K325" s="7"/>
      <c r="Y325" s="5"/>
      <c r="AC325" s="5"/>
      <c r="AF325" s="6"/>
      <c r="AG325" s="6"/>
      <c r="AH325" s="7"/>
      <c r="AI325" s="7"/>
    </row>
    <row r="326" spans="11:35" s="4" customFormat="1" ht="12" customHeight="1" x14ac:dyDescent="0.2">
      <c r="K326" s="7"/>
      <c r="Y326" s="5"/>
      <c r="AC326" s="5"/>
      <c r="AF326" s="6"/>
      <c r="AG326" s="6"/>
      <c r="AH326" s="7"/>
      <c r="AI326" s="7"/>
    </row>
    <row r="327" spans="11:35" s="4" customFormat="1" ht="12" customHeight="1" x14ac:dyDescent="0.2">
      <c r="K327" s="7"/>
      <c r="Y327" s="5"/>
      <c r="AC327" s="5"/>
      <c r="AF327" s="6"/>
      <c r="AG327" s="6"/>
      <c r="AH327" s="7"/>
      <c r="AI327" s="7"/>
    </row>
    <row r="328" spans="11:35" s="4" customFormat="1" ht="12" customHeight="1" x14ac:dyDescent="0.2">
      <c r="K328" s="7"/>
      <c r="Y328" s="5"/>
      <c r="AC328" s="5"/>
      <c r="AF328" s="6"/>
      <c r="AG328" s="6"/>
      <c r="AH328" s="7"/>
      <c r="AI328" s="7"/>
    </row>
    <row r="329" spans="11:35" s="4" customFormat="1" ht="12" customHeight="1" x14ac:dyDescent="0.2">
      <c r="K329" s="7"/>
      <c r="Y329" s="5"/>
      <c r="AC329" s="5"/>
      <c r="AF329" s="6"/>
      <c r="AG329" s="6"/>
      <c r="AH329" s="7"/>
      <c r="AI329" s="7"/>
    </row>
    <row r="330" spans="11:35" s="4" customFormat="1" ht="12" customHeight="1" x14ac:dyDescent="0.2">
      <c r="K330" s="7"/>
      <c r="Y330" s="5"/>
      <c r="AC330" s="5"/>
      <c r="AF330" s="6"/>
      <c r="AG330" s="6"/>
      <c r="AH330" s="7"/>
      <c r="AI330" s="7"/>
    </row>
    <row r="331" spans="11:35" s="4" customFormat="1" ht="12" customHeight="1" x14ac:dyDescent="0.2">
      <c r="K331" s="7"/>
      <c r="Y331" s="5"/>
      <c r="AC331" s="5"/>
      <c r="AF331" s="6"/>
      <c r="AG331" s="6"/>
      <c r="AH331" s="7"/>
      <c r="AI331" s="7"/>
    </row>
    <row r="332" spans="11:35" s="4" customFormat="1" ht="12" customHeight="1" x14ac:dyDescent="0.2">
      <c r="K332" s="7"/>
      <c r="Y332" s="5"/>
      <c r="AC332" s="5"/>
      <c r="AF332" s="6"/>
      <c r="AG332" s="6"/>
      <c r="AH332" s="7"/>
      <c r="AI332" s="7"/>
    </row>
    <row r="333" spans="11:35" s="4" customFormat="1" ht="12" customHeight="1" x14ac:dyDescent="0.2">
      <c r="K333" s="7"/>
      <c r="Y333" s="5"/>
      <c r="AC333" s="5"/>
      <c r="AF333" s="6"/>
      <c r="AG333" s="6"/>
      <c r="AH333" s="7"/>
      <c r="AI333" s="7"/>
    </row>
    <row r="334" spans="11:35" s="4" customFormat="1" ht="12" customHeight="1" x14ac:dyDescent="0.2">
      <c r="K334" s="7"/>
      <c r="Y334" s="5"/>
      <c r="AC334" s="5"/>
      <c r="AF334" s="6"/>
      <c r="AG334" s="6"/>
      <c r="AH334" s="7"/>
      <c r="AI334" s="7"/>
    </row>
    <row r="335" spans="11:35" s="4" customFormat="1" ht="12" customHeight="1" x14ac:dyDescent="0.2">
      <c r="K335" s="7"/>
      <c r="Y335" s="5"/>
      <c r="AC335" s="5"/>
      <c r="AF335" s="6"/>
      <c r="AG335" s="6"/>
      <c r="AH335" s="7"/>
      <c r="AI335" s="7"/>
    </row>
    <row r="336" spans="11:35" s="4" customFormat="1" ht="12" customHeight="1" x14ac:dyDescent="0.2">
      <c r="K336" s="7"/>
      <c r="Y336" s="5"/>
      <c r="AC336" s="5"/>
      <c r="AF336" s="6"/>
      <c r="AG336" s="6"/>
      <c r="AH336" s="7"/>
      <c r="AI336" s="7"/>
    </row>
    <row r="337" spans="11:35" s="4" customFormat="1" ht="12" customHeight="1" x14ac:dyDescent="0.2">
      <c r="K337" s="7"/>
      <c r="Y337" s="5"/>
      <c r="AC337" s="5"/>
      <c r="AF337" s="6"/>
      <c r="AG337" s="6"/>
      <c r="AH337" s="7"/>
      <c r="AI337" s="7"/>
    </row>
    <row r="338" spans="11:35" s="4" customFormat="1" ht="12" customHeight="1" x14ac:dyDescent="0.2">
      <c r="K338" s="7"/>
      <c r="Y338" s="5"/>
      <c r="AC338" s="5"/>
      <c r="AF338" s="6"/>
      <c r="AG338" s="6"/>
      <c r="AH338" s="7"/>
      <c r="AI338" s="7"/>
    </row>
    <row r="339" spans="11:35" s="4" customFormat="1" ht="12" customHeight="1" x14ac:dyDescent="0.2">
      <c r="K339" s="7"/>
      <c r="Y339" s="5"/>
      <c r="AC339" s="5"/>
      <c r="AF339" s="6"/>
      <c r="AG339" s="6"/>
      <c r="AH339" s="7"/>
      <c r="AI339" s="7"/>
    </row>
    <row r="340" spans="11:35" s="4" customFormat="1" ht="12" customHeight="1" x14ac:dyDescent="0.2">
      <c r="K340" s="7"/>
      <c r="Y340" s="5"/>
      <c r="AC340" s="5"/>
      <c r="AF340" s="6"/>
      <c r="AG340" s="6"/>
      <c r="AH340" s="7"/>
      <c r="AI340" s="7"/>
    </row>
    <row r="341" spans="11:35" s="4" customFormat="1" ht="12" customHeight="1" x14ac:dyDescent="0.2">
      <c r="K341" s="7"/>
      <c r="Y341" s="5"/>
      <c r="AC341" s="5"/>
      <c r="AF341" s="6"/>
      <c r="AG341" s="6"/>
      <c r="AH341" s="7"/>
      <c r="AI341" s="7"/>
    </row>
    <row r="342" spans="11:35" s="4" customFormat="1" ht="12" customHeight="1" x14ac:dyDescent="0.2">
      <c r="K342" s="7"/>
      <c r="Y342" s="5"/>
      <c r="AC342" s="5"/>
      <c r="AF342" s="6"/>
      <c r="AG342" s="6"/>
      <c r="AH342" s="7"/>
      <c r="AI342" s="7"/>
    </row>
    <row r="343" spans="11:35" s="4" customFormat="1" ht="12" customHeight="1" x14ac:dyDescent="0.2">
      <c r="K343" s="7"/>
      <c r="Y343" s="5"/>
      <c r="AC343" s="5"/>
      <c r="AF343" s="6"/>
      <c r="AG343" s="6"/>
      <c r="AH343" s="7"/>
      <c r="AI343" s="7"/>
    </row>
    <row r="344" spans="11:35" s="4" customFormat="1" ht="12" customHeight="1" x14ac:dyDescent="0.2">
      <c r="K344" s="7"/>
      <c r="Y344" s="5"/>
      <c r="AC344" s="5"/>
      <c r="AF344" s="6"/>
      <c r="AG344" s="6"/>
      <c r="AH344" s="7"/>
      <c r="AI344" s="7"/>
    </row>
    <row r="345" spans="11:35" s="4" customFormat="1" ht="12" customHeight="1" x14ac:dyDescent="0.2">
      <c r="K345" s="7"/>
      <c r="Y345" s="5"/>
      <c r="AC345" s="5"/>
      <c r="AF345" s="6"/>
      <c r="AG345" s="6"/>
      <c r="AH345" s="7"/>
      <c r="AI345" s="7"/>
    </row>
    <row r="346" spans="11:35" s="4" customFormat="1" ht="12" customHeight="1" x14ac:dyDescent="0.2">
      <c r="K346" s="7"/>
      <c r="Y346" s="5"/>
      <c r="AC346" s="5"/>
      <c r="AF346" s="6"/>
      <c r="AG346" s="6"/>
      <c r="AH346" s="7"/>
      <c r="AI346" s="7"/>
    </row>
    <row r="347" spans="11:35" s="4" customFormat="1" ht="12" customHeight="1" x14ac:dyDescent="0.2">
      <c r="K347" s="7"/>
      <c r="Y347" s="5"/>
      <c r="AC347" s="5"/>
      <c r="AF347" s="6"/>
      <c r="AG347" s="6"/>
      <c r="AH347" s="7"/>
      <c r="AI347" s="7"/>
    </row>
    <row r="348" spans="11:35" s="4" customFormat="1" ht="12" customHeight="1" x14ac:dyDescent="0.2">
      <c r="K348" s="7"/>
      <c r="Y348" s="5"/>
      <c r="AC348" s="5"/>
      <c r="AF348" s="6"/>
      <c r="AG348" s="6"/>
      <c r="AH348" s="7"/>
      <c r="AI348" s="7"/>
    </row>
    <row r="349" spans="11:35" s="4" customFormat="1" ht="12" customHeight="1" x14ac:dyDescent="0.2">
      <c r="K349" s="7"/>
      <c r="Y349" s="5"/>
      <c r="AC349" s="5"/>
      <c r="AF349" s="6"/>
      <c r="AG349" s="6"/>
      <c r="AH349" s="7"/>
      <c r="AI349" s="7"/>
    </row>
    <row r="350" spans="11:35" s="4" customFormat="1" ht="12" customHeight="1" x14ac:dyDescent="0.2">
      <c r="K350" s="7"/>
      <c r="Y350" s="5"/>
      <c r="AC350" s="5"/>
      <c r="AF350" s="6"/>
      <c r="AG350" s="6"/>
      <c r="AH350" s="7"/>
      <c r="AI350" s="7"/>
    </row>
    <row r="351" spans="11:35" s="4" customFormat="1" ht="12" customHeight="1" x14ac:dyDescent="0.2">
      <c r="K351" s="7"/>
      <c r="Y351" s="5"/>
      <c r="AC351" s="5"/>
      <c r="AF351" s="6"/>
      <c r="AG351" s="6"/>
      <c r="AH351" s="7"/>
      <c r="AI351" s="7"/>
    </row>
    <row r="352" spans="11:35" s="4" customFormat="1" ht="12" customHeight="1" x14ac:dyDescent="0.2">
      <c r="K352" s="7"/>
      <c r="Y352" s="5"/>
      <c r="AC352" s="5"/>
      <c r="AF352" s="6"/>
      <c r="AG352" s="6"/>
      <c r="AH352" s="7"/>
      <c r="AI352" s="7"/>
    </row>
    <row r="353" spans="11:35" s="4" customFormat="1" ht="12" customHeight="1" x14ac:dyDescent="0.2">
      <c r="K353" s="7"/>
      <c r="Y353" s="5"/>
      <c r="AC353" s="5"/>
      <c r="AF353" s="6"/>
      <c r="AG353" s="6"/>
      <c r="AH353" s="7"/>
      <c r="AI353" s="7"/>
    </row>
    <row r="354" spans="11:35" s="4" customFormat="1" ht="12" customHeight="1" x14ac:dyDescent="0.2">
      <c r="K354" s="7"/>
      <c r="Y354" s="5"/>
      <c r="AC354" s="5"/>
      <c r="AF354" s="6"/>
      <c r="AG354" s="6"/>
      <c r="AH354" s="7"/>
      <c r="AI354" s="7"/>
    </row>
    <row r="355" spans="11:35" s="4" customFormat="1" ht="12" customHeight="1" x14ac:dyDescent="0.2">
      <c r="K355" s="7"/>
      <c r="Y355" s="5"/>
      <c r="AC355" s="5"/>
      <c r="AF355" s="6"/>
      <c r="AG355" s="6"/>
      <c r="AH355" s="7"/>
      <c r="AI355" s="7"/>
    </row>
    <row r="356" spans="11:35" s="4" customFormat="1" ht="12" customHeight="1" x14ac:dyDescent="0.2">
      <c r="K356" s="7"/>
      <c r="Y356" s="5"/>
      <c r="AC356" s="5"/>
      <c r="AF356" s="6"/>
      <c r="AG356" s="6"/>
      <c r="AH356" s="7"/>
      <c r="AI356" s="7"/>
    </row>
    <row r="357" spans="11:35" s="4" customFormat="1" ht="12" customHeight="1" x14ac:dyDescent="0.2">
      <c r="K357" s="7"/>
      <c r="Y357" s="5"/>
      <c r="AC357" s="5"/>
      <c r="AF357" s="6"/>
      <c r="AG357" s="6"/>
      <c r="AH357" s="7"/>
      <c r="AI357" s="7"/>
    </row>
    <row r="358" spans="11:35" s="4" customFormat="1" ht="12" customHeight="1" x14ac:dyDescent="0.2">
      <c r="K358" s="7"/>
      <c r="Y358" s="5"/>
      <c r="AC358" s="5"/>
      <c r="AF358" s="6"/>
      <c r="AG358" s="6"/>
      <c r="AH358" s="7"/>
      <c r="AI358" s="7"/>
    </row>
    <row r="359" spans="11:35" s="4" customFormat="1" ht="12" customHeight="1" x14ac:dyDescent="0.2">
      <c r="K359" s="7"/>
      <c r="Y359" s="5"/>
      <c r="AC359" s="5"/>
      <c r="AF359" s="6"/>
      <c r="AG359" s="6"/>
      <c r="AH359" s="7"/>
      <c r="AI359" s="7"/>
    </row>
    <row r="360" spans="11:35" s="4" customFormat="1" ht="12" customHeight="1" x14ac:dyDescent="0.2">
      <c r="K360" s="7"/>
      <c r="Y360" s="5"/>
      <c r="AC360" s="5"/>
      <c r="AF360" s="6"/>
      <c r="AG360" s="6"/>
      <c r="AH360" s="7"/>
      <c r="AI360" s="7"/>
    </row>
    <row r="361" spans="11:35" s="4" customFormat="1" ht="12" customHeight="1" x14ac:dyDescent="0.2">
      <c r="K361" s="7"/>
      <c r="Y361" s="5"/>
      <c r="AC361" s="5"/>
      <c r="AF361" s="6"/>
      <c r="AG361" s="6"/>
      <c r="AH361" s="7"/>
      <c r="AI361" s="7"/>
    </row>
    <row r="362" spans="11:35" s="4" customFormat="1" ht="12" customHeight="1" x14ac:dyDescent="0.2">
      <c r="K362" s="7"/>
      <c r="Y362" s="5"/>
      <c r="AC362" s="5"/>
      <c r="AF362" s="6"/>
      <c r="AG362" s="6"/>
      <c r="AH362" s="7"/>
      <c r="AI362" s="7"/>
    </row>
    <row r="363" spans="11:35" s="4" customFormat="1" ht="12" customHeight="1" x14ac:dyDescent="0.2">
      <c r="K363" s="7"/>
      <c r="Y363" s="5"/>
      <c r="AC363" s="5"/>
      <c r="AF363" s="6"/>
      <c r="AG363" s="6"/>
      <c r="AH363" s="7"/>
      <c r="AI363" s="7"/>
    </row>
    <row r="364" spans="11:35" s="4" customFormat="1" ht="12" customHeight="1" x14ac:dyDescent="0.2">
      <c r="K364" s="7"/>
      <c r="Y364" s="5"/>
      <c r="AC364" s="5"/>
      <c r="AF364" s="6"/>
      <c r="AG364" s="6"/>
      <c r="AH364" s="7"/>
      <c r="AI364" s="7"/>
    </row>
    <row r="365" spans="11:35" s="4" customFormat="1" ht="12" customHeight="1" x14ac:dyDescent="0.2">
      <c r="K365" s="7"/>
      <c r="Y365" s="5"/>
      <c r="AC365" s="5"/>
      <c r="AF365" s="6"/>
      <c r="AG365" s="6"/>
      <c r="AH365" s="7"/>
      <c r="AI365" s="7"/>
    </row>
    <row r="366" spans="11:35" s="4" customFormat="1" ht="12" customHeight="1" x14ac:dyDescent="0.2">
      <c r="K366" s="7"/>
      <c r="Y366" s="5"/>
      <c r="AC366" s="5"/>
      <c r="AF366" s="6"/>
      <c r="AG366" s="6"/>
      <c r="AH366" s="7"/>
      <c r="AI366" s="7"/>
    </row>
    <row r="367" spans="11:35" s="4" customFormat="1" ht="12" customHeight="1" x14ac:dyDescent="0.2">
      <c r="K367" s="7"/>
      <c r="Y367" s="5"/>
      <c r="AC367" s="5"/>
      <c r="AF367" s="6"/>
      <c r="AG367" s="6"/>
      <c r="AH367" s="7"/>
      <c r="AI367" s="7"/>
    </row>
    <row r="368" spans="11:35" s="4" customFormat="1" ht="12" customHeight="1" x14ac:dyDescent="0.2">
      <c r="K368" s="7"/>
      <c r="Y368" s="5"/>
      <c r="AC368" s="5"/>
      <c r="AF368" s="6"/>
      <c r="AG368" s="6"/>
      <c r="AH368" s="7"/>
      <c r="AI368" s="7"/>
    </row>
    <row r="369" spans="11:35" s="4" customFormat="1" ht="12" customHeight="1" x14ac:dyDescent="0.2">
      <c r="K369" s="7"/>
      <c r="Y369" s="5"/>
      <c r="AC369" s="5"/>
      <c r="AF369" s="6"/>
      <c r="AG369" s="6"/>
      <c r="AH369" s="7"/>
      <c r="AI369" s="7"/>
    </row>
    <row r="370" spans="11:35" s="4" customFormat="1" ht="12" customHeight="1" x14ac:dyDescent="0.2">
      <c r="K370" s="7"/>
      <c r="Y370" s="5"/>
      <c r="AC370" s="5"/>
      <c r="AF370" s="6"/>
      <c r="AG370" s="6"/>
      <c r="AH370" s="7"/>
      <c r="AI370" s="7"/>
    </row>
    <row r="371" spans="11:35" s="4" customFormat="1" ht="12" customHeight="1" x14ac:dyDescent="0.2">
      <c r="K371" s="7"/>
      <c r="Y371" s="5"/>
      <c r="AC371" s="5"/>
      <c r="AF371" s="6"/>
      <c r="AG371" s="6"/>
      <c r="AH371" s="7"/>
      <c r="AI371" s="7"/>
    </row>
    <row r="372" spans="11:35" s="4" customFormat="1" ht="12" customHeight="1" x14ac:dyDescent="0.2">
      <c r="K372" s="7"/>
      <c r="Y372" s="5"/>
      <c r="AC372" s="5"/>
      <c r="AF372" s="6"/>
      <c r="AG372" s="6"/>
      <c r="AH372" s="7"/>
      <c r="AI372" s="7"/>
    </row>
    <row r="373" spans="11:35" s="4" customFormat="1" ht="12" customHeight="1" x14ac:dyDescent="0.2">
      <c r="K373" s="7"/>
      <c r="Y373" s="5"/>
      <c r="AC373" s="5"/>
      <c r="AF373" s="6"/>
      <c r="AG373" s="6"/>
      <c r="AH373" s="7"/>
      <c r="AI373" s="7"/>
    </row>
    <row r="374" spans="11:35" s="4" customFormat="1" ht="12" customHeight="1" x14ac:dyDescent="0.2">
      <c r="K374" s="7"/>
      <c r="Y374" s="5"/>
      <c r="AC374" s="5"/>
      <c r="AF374" s="6"/>
      <c r="AG374" s="6"/>
      <c r="AH374" s="7"/>
      <c r="AI374" s="7"/>
    </row>
    <row r="375" spans="11:35" s="4" customFormat="1" ht="12" customHeight="1" x14ac:dyDescent="0.2">
      <c r="K375" s="7"/>
      <c r="Y375" s="5"/>
      <c r="AC375" s="5"/>
      <c r="AF375" s="6"/>
      <c r="AG375" s="6"/>
      <c r="AH375" s="7"/>
      <c r="AI375" s="7"/>
    </row>
    <row r="376" spans="11:35" s="4" customFormat="1" ht="12" customHeight="1" x14ac:dyDescent="0.2">
      <c r="K376" s="7"/>
      <c r="Y376" s="5"/>
      <c r="AC376" s="5"/>
      <c r="AF376" s="6"/>
      <c r="AG376" s="6"/>
      <c r="AH376" s="7"/>
      <c r="AI376" s="7"/>
    </row>
    <row r="377" spans="11:35" s="4" customFormat="1" ht="12" customHeight="1" x14ac:dyDescent="0.2">
      <c r="K377" s="7"/>
      <c r="Y377" s="5"/>
      <c r="AC377" s="5"/>
      <c r="AF377" s="6"/>
      <c r="AG377" s="6"/>
      <c r="AH377" s="7"/>
      <c r="AI377" s="7"/>
    </row>
    <row r="378" spans="11:35" s="4" customFormat="1" ht="12" customHeight="1" x14ac:dyDescent="0.2">
      <c r="K378" s="7"/>
      <c r="Y378" s="5"/>
      <c r="AC378" s="5"/>
      <c r="AF378" s="6"/>
      <c r="AG378" s="6"/>
      <c r="AH378" s="7"/>
      <c r="AI378" s="7"/>
    </row>
    <row r="379" spans="11:35" s="4" customFormat="1" ht="12" customHeight="1" x14ac:dyDescent="0.2">
      <c r="K379" s="7"/>
      <c r="Y379" s="5"/>
      <c r="AC379" s="5"/>
      <c r="AF379" s="6"/>
      <c r="AG379" s="6"/>
      <c r="AH379" s="7"/>
      <c r="AI379" s="7"/>
    </row>
    <row r="380" spans="11:35" s="4" customFormat="1" ht="12" customHeight="1" x14ac:dyDescent="0.2">
      <c r="K380" s="7"/>
      <c r="Y380" s="5"/>
      <c r="AC380" s="5"/>
      <c r="AF380" s="6"/>
      <c r="AG380" s="6"/>
      <c r="AH380" s="7"/>
      <c r="AI380" s="7"/>
    </row>
    <row r="381" spans="11:35" s="4" customFormat="1" ht="12" customHeight="1" x14ac:dyDescent="0.2">
      <c r="K381" s="7"/>
      <c r="Y381" s="5"/>
      <c r="AC381" s="5"/>
      <c r="AF381" s="6"/>
      <c r="AG381" s="6"/>
      <c r="AH381" s="7"/>
      <c r="AI381" s="7"/>
    </row>
    <row r="382" spans="11:35" s="4" customFormat="1" ht="12" customHeight="1" x14ac:dyDescent="0.2">
      <c r="K382" s="7"/>
      <c r="Y382" s="5"/>
      <c r="AC382" s="5"/>
      <c r="AF382" s="6"/>
      <c r="AG382" s="6"/>
      <c r="AH382" s="7"/>
      <c r="AI382" s="7"/>
    </row>
    <row r="383" spans="11:35" s="4" customFormat="1" ht="12" customHeight="1" x14ac:dyDescent="0.2">
      <c r="K383" s="7"/>
      <c r="Y383" s="5"/>
      <c r="AC383" s="5"/>
      <c r="AF383" s="6"/>
      <c r="AG383" s="6"/>
      <c r="AH383" s="7"/>
      <c r="AI383" s="7"/>
    </row>
    <row r="384" spans="11:35" s="4" customFormat="1" ht="12" customHeight="1" x14ac:dyDescent="0.2">
      <c r="K384" s="7"/>
      <c r="Y384" s="5"/>
      <c r="AC384" s="5"/>
      <c r="AF384" s="6"/>
      <c r="AG384" s="6"/>
      <c r="AH384" s="7"/>
      <c r="AI384" s="7"/>
    </row>
    <row r="385" spans="11:35" s="4" customFormat="1" ht="12" customHeight="1" x14ac:dyDescent="0.2">
      <c r="K385" s="7"/>
      <c r="Y385" s="5"/>
      <c r="AC385" s="5"/>
      <c r="AF385" s="6"/>
      <c r="AG385" s="6"/>
      <c r="AH385" s="7"/>
      <c r="AI385" s="7"/>
    </row>
    <row r="386" spans="11:35" s="4" customFormat="1" ht="12" customHeight="1" x14ac:dyDescent="0.2">
      <c r="K386" s="7"/>
      <c r="Y386" s="5"/>
      <c r="AC386" s="5"/>
      <c r="AF386" s="6"/>
      <c r="AG386" s="6"/>
      <c r="AH386" s="7"/>
      <c r="AI386" s="7"/>
    </row>
    <row r="387" spans="11:35" s="4" customFormat="1" ht="12" customHeight="1" x14ac:dyDescent="0.2">
      <c r="K387" s="7"/>
      <c r="Y387" s="5"/>
      <c r="AC387" s="5"/>
      <c r="AF387" s="6"/>
      <c r="AG387" s="6"/>
      <c r="AH387" s="7"/>
      <c r="AI387" s="7"/>
    </row>
    <row r="388" spans="11:35" s="4" customFormat="1" ht="12" customHeight="1" x14ac:dyDescent="0.2">
      <c r="K388" s="7"/>
      <c r="Y388" s="5"/>
      <c r="AC388" s="5"/>
      <c r="AF388" s="6"/>
      <c r="AG388" s="6"/>
      <c r="AH388" s="7"/>
      <c r="AI388" s="7"/>
    </row>
    <row r="389" spans="11:35" s="4" customFormat="1" ht="12" customHeight="1" x14ac:dyDescent="0.2">
      <c r="K389" s="7"/>
      <c r="Y389" s="5"/>
      <c r="AC389" s="5"/>
      <c r="AF389" s="6"/>
      <c r="AG389" s="6"/>
      <c r="AH389" s="7"/>
      <c r="AI389" s="7"/>
    </row>
    <row r="390" spans="11:35" s="4" customFormat="1" ht="12" customHeight="1" x14ac:dyDescent="0.2">
      <c r="K390" s="7"/>
      <c r="Y390" s="5"/>
      <c r="AC390" s="5"/>
      <c r="AF390" s="6"/>
      <c r="AG390" s="6"/>
      <c r="AH390" s="7"/>
      <c r="AI390" s="7"/>
    </row>
    <row r="391" spans="11:35" s="4" customFormat="1" ht="12" customHeight="1" x14ac:dyDescent="0.2">
      <c r="K391" s="7"/>
      <c r="Y391" s="5"/>
      <c r="AC391" s="5"/>
      <c r="AF391" s="6"/>
      <c r="AG391" s="6"/>
      <c r="AH391" s="7"/>
      <c r="AI391" s="7"/>
    </row>
    <row r="392" spans="11:35" s="4" customFormat="1" ht="12" customHeight="1" x14ac:dyDescent="0.2">
      <c r="K392" s="7"/>
      <c r="Y392" s="5"/>
      <c r="AC392" s="5"/>
      <c r="AF392" s="6"/>
      <c r="AG392" s="6"/>
      <c r="AH392" s="7"/>
      <c r="AI392" s="7"/>
    </row>
    <row r="393" spans="11:35" s="4" customFormat="1" ht="12" customHeight="1" x14ac:dyDescent="0.2">
      <c r="K393" s="7"/>
      <c r="Y393" s="5"/>
      <c r="AC393" s="5"/>
      <c r="AF393" s="6"/>
      <c r="AG393" s="6"/>
      <c r="AH393" s="7"/>
      <c r="AI393" s="7"/>
    </row>
    <row r="394" spans="11:35" s="4" customFormat="1" ht="12" customHeight="1" x14ac:dyDescent="0.2">
      <c r="K394" s="7"/>
      <c r="Y394" s="5"/>
      <c r="AC394" s="5"/>
      <c r="AF394" s="6"/>
      <c r="AG394" s="6"/>
      <c r="AH394" s="7"/>
      <c r="AI394" s="7"/>
    </row>
    <row r="395" spans="11:35" s="4" customFormat="1" ht="12" customHeight="1" x14ac:dyDescent="0.2">
      <c r="K395" s="7"/>
      <c r="Y395" s="5"/>
      <c r="AC395" s="5"/>
      <c r="AF395" s="6"/>
      <c r="AG395" s="6"/>
      <c r="AH395" s="7"/>
      <c r="AI395" s="7"/>
    </row>
    <row r="396" spans="11:35" s="4" customFormat="1" ht="12" customHeight="1" x14ac:dyDescent="0.2">
      <c r="K396" s="7"/>
      <c r="Y396" s="5"/>
      <c r="AC396" s="5"/>
      <c r="AF396" s="6"/>
      <c r="AG396" s="6"/>
      <c r="AH396" s="7"/>
      <c r="AI396" s="7"/>
    </row>
    <row r="397" spans="11:35" s="4" customFormat="1" ht="12" customHeight="1" x14ac:dyDescent="0.2">
      <c r="K397" s="7"/>
      <c r="Y397" s="5"/>
      <c r="AC397" s="5"/>
      <c r="AF397" s="6"/>
      <c r="AG397" s="6"/>
      <c r="AH397" s="7"/>
      <c r="AI397" s="7"/>
    </row>
    <row r="398" spans="11:35" s="4" customFormat="1" ht="12" customHeight="1" x14ac:dyDescent="0.2">
      <c r="K398" s="7"/>
      <c r="Y398" s="5"/>
      <c r="AC398" s="5"/>
      <c r="AF398" s="6"/>
      <c r="AG398" s="6"/>
      <c r="AH398" s="7"/>
      <c r="AI398" s="7"/>
    </row>
    <row r="399" spans="11:35" s="4" customFormat="1" ht="12" customHeight="1" x14ac:dyDescent="0.2">
      <c r="K399" s="7"/>
      <c r="Y399" s="5"/>
      <c r="AC399" s="5"/>
      <c r="AF399" s="6"/>
      <c r="AG399" s="6"/>
      <c r="AH399" s="7"/>
      <c r="AI399" s="7"/>
    </row>
    <row r="400" spans="11:35" s="4" customFormat="1" ht="12" customHeight="1" x14ac:dyDescent="0.2">
      <c r="K400" s="7"/>
      <c r="Y400" s="5"/>
      <c r="AC400" s="5"/>
      <c r="AF400" s="6"/>
      <c r="AG400" s="6"/>
      <c r="AH400" s="7"/>
      <c r="AI400" s="7"/>
    </row>
    <row r="401" spans="11:35" s="4" customFormat="1" ht="12" customHeight="1" x14ac:dyDescent="0.2">
      <c r="K401" s="7"/>
      <c r="Y401" s="5"/>
      <c r="AC401" s="5"/>
      <c r="AF401" s="6"/>
      <c r="AG401" s="6"/>
      <c r="AH401" s="7"/>
      <c r="AI401" s="7"/>
    </row>
    <row r="402" spans="11:35" s="4" customFormat="1" ht="12" customHeight="1" x14ac:dyDescent="0.2">
      <c r="K402" s="7"/>
      <c r="Y402" s="5"/>
      <c r="AC402" s="5"/>
      <c r="AF402" s="6"/>
      <c r="AG402" s="6"/>
      <c r="AH402" s="7"/>
      <c r="AI402" s="7"/>
    </row>
    <row r="403" spans="11:35" s="4" customFormat="1" ht="12" customHeight="1" x14ac:dyDescent="0.2">
      <c r="K403" s="7"/>
      <c r="Y403" s="5"/>
      <c r="AC403" s="5"/>
      <c r="AF403" s="6"/>
      <c r="AG403" s="6"/>
      <c r="AH403" s="7"/>
      <c r="AI403" s="7"/>
    </row>
    <row r="404" spans="11:35" s="4" customFormat="1" ht="12" customHeight="1" x14ac:dyDescent="0.2">
      <c r="K404" s="7"/>
      <c r="Y404" s="5"/>
      <c r="AC404" s="5"/>
      <c r="AF404" s="6"/>
      <c r="AG404" s="6"/>
      <c r="AH404" s="7"/>
      <c r="AI404" s="7"/>
    </row>
    <row r="405" spans="11:35" s="4" customFormat="1" ht="12" customHeight="1" x14ac:dyDescent="0.2">
      <c r="K405" s="7"/>
      <c r="Y405" s="5"/>
      <c r="AC405" s="5"/>
      <c r="AF405" s="6"/>
      <c r="AG405" s="6"/>
      <c r="AH405" s="7"/>
      <c r="AI405" s="7"/>
    </row>
    <row r="406" spans="11:35" s="4" customFormat="1" ht="12" customHeight="1" x14ac:dyDescent="0.2">
      <c r="K406" s="7"/>
      <c r="Y406" s="5"/>
      <c r="AC406" s="5"/>
      <c r="AF406" s="6"/>
      <c r="AG406" s="6"/>
      <c r="AH406" s="7"/>
      <c r="AI406" s="7"/>
    </row>
    <row r="407" spans="11:35" s="4" customFormat="1" ht="12" customHeight="1" x14ac:dyDescent="0.2">
      <c r="K407" s="7"/>
      <c r="Y407" s="5"/>
      <c r="AC407" s="5"/>
      <c r="AF407" s="6"/>
      <c r="AG407" s="6"/>
      <c r="AH407" s="7"/>
      <c r="AI407" s="7"/>
    </row>
    <row r="408" spans="11:35" s="4" customFormat="1" ht="12" customHeight="1" x14ac:dyDescent="0.2">
      <c r="K408" s="7"/>
      <c r="Y408" s="5"/>
      <c r="AC408" s="5"/>
      <c r="AF408" s="6"/>
      <c r="AG408" s="6"/>
      <c r="AH408" s="7"/>
      <c r="AI408" s="7"/>
    </row>
    <row r="409" spans="11:35" s="4" customFormat="1" ht="12" customHeight="1" x14ac:dyDescent="0.2">
      <c r="K409" s="7"/>
      <c r="Y409" s="5"/>
      <c r="AC409" s="5"/>
      <c r="AF409" s="6"/>
      <c r="AG409" s="6"/>
      <c r="AH409" s="7"/>
      <c r="AI409" s="7"/>
    </row>
    <row r="410" spans="11:35" s="4" customFormat="1" ht="12" customHeight="1" x14ac:dyDescent="0.2">
      <c r="K410" s="7"/>
      <c r="Y410" s="5"/>
      <c r="AC410" s="5"/>
      <c r="AF410" s="6"/>
      <c r="AG410" s="6"/>
      <c r="AH410" s="7"/>
      <c r="AI410" s="7"/>
    </row>
    <row r="411" spans="11:35" s="4" customFormat="1" ht="12" customHeight="1" x14ac:dyDescent="0.2">
      <c r="K411" s="7"/>
      <c r="Y411" s="5"/>
      <c r="AC411" s="5"/>
      <c r="AF411" s="6"/>
      <c r="AG411" s="6"/>
      <c r="AH411" s="7"/>
      <c r="AI411" s="7"/>
    </row>
    <row r="412" spans="11:35" s="4" customFormat="1" ht="12" customHeight="1" x14ac:dyDescent="0.2">
      <c r="K412" s="7"/>
      <c r="Y412" s="5"/>
      <c r="AC412" s="5"/>
      <c r="AF412" s="6"/>
      <c r="AG412" s="6"/>
      <c r="AH412" s="7"/>
      <c r="AI412" s="7"/>
    </row>
    <row r="413" spans="11:35" s="4" customFormat="1" ht="12" customHeight="1" x14ac:dyDescent="0.2">
      <c r="K413" s="7"/>
      <c r="Y413" s="5"/>
      <c r="AC413" s="5"/>
      <c r="AF413" s="6"/>
      <c r="AG413" s="6"/>
      <c r="AH413" s="7"/>
      <c r="AI413" s="7"/>
    </row>
    <row r="414" spans="11:35" s="4" customFormat="1" ht="12" customHeight="1" x14ac:dyDescent="0.2">
      <c r="K414" s="7"/>
      <c r="Y414" s="5"/>
      <c r="AC414" s="5"/>
      <c r="AF414" s="6"/>
      <c r="AG414" s="6"/>
      <c r="AH414" s="7"/>
      <c r="AI414" s="7"/>
    </row>
    <row r="415" spans="11:35" s="4" customFormat="1" ht="12" customHeight="1" x14ac:dyDescent="0.2">
      <c r="K415" s="7"/>
      <c r="Y415" s="5"/>
      <c r="AC415" s="5"/>
      <c r="AF415" s="6"/>
      <c r="AG415" s="6"/>
      <c r="AH415" s="7"/>
      <c r="AI415" s="7"/>
    </row>
    <row r="416" spans="11:35" s="4" customFormat="1" ht="12" customHeight="1" x14ac:dyDescent="0.2">
      <c r="K416" s="7"/>
      <c r="Y416" s="5"/>
      <c r="AC416" s="5"/>
      <c r="AF416" s="6"/>
      <c r="AG416" s="6"/>
      <c r="AH416" s="7"/>
      <c r="AI416" s="7"/>
    </row>
    <row r="417" spans="11:35" s="4" customFormat="1" ht="12" customHeight="1" x14ac:dyDescent="0.2">
      <c r="K417" s="7"/>
      <c r="Y417" s="5"/>
      <c r="AC417" s="5"/>
      <c r="AF417" s="6"/>
      <c r="AG417" s="6"/>
      <c r="AH417" s="7"/>
      <c r="AI417" s="7"/>
    </row>
    <row r="418" spans="11:35" s="4" customFormat="1" ht="12" customHeight="1" x14ac:dyDescent="0.2">
      <c r="K418" s="7"/>
      <c r="Y418" s="5"/>
      <c r="AC418" s="5"/>
      <c r="AF418" s="6"/>
      <c r="AG418" s="6"/>
      <c r="AH418" s="7"/>
      <c r="AI418" s="7"/>
    </row>
    <row r="419" spans="11:35" s="4" customFormat="1" ht="12" customHeight="1" x14ac:dyDescent="0.2">
      <c r="K419" s="7"/>
      <c r="Y419" s="5"/>
      <c r="AC419" s="5"/>
      <c r="AF419" s="6"/>
      <c r="AG419" s="6"/>
      <c r="AH419" s="7"/>
      <c r="AI419" s="7"/>
    </row>
    <row r="420" spans="11:35" s="4" customFormat="1" ht="12" customHeight="1" x14ac:dyDescent="0.2">
      <c r="K420" s="7"/>
      <c r="Y420" s="5"/>
      <c r="AC420" s="5"/>
      <c r="AF420" s="6"/>
      <c r="AG420" s="6"/>
      <c r="AH420" s="7"/>
      <c r="AI420" s="7"/>
    </row>
    <row r="421" spans="11:35" s="4" customFormat="1" ht="12" customHeight="1" x14ac:dyDescent="0.2">
      <c r="K421" s="7"/>
      <c r="Y421" s="5"/>
      <c r="AC421" s="5"/>
      <c r="AF421" s="6"/>
      <c r="AG421" s="6"/>
      <c r="AH421" s="7"/>
      <c r="AI421" s="7"/>
    </row>
    <row r="422" spans="11:35" s="4" customFormat="1" ht="12" customHeight="1" x14ac:dyDescent="0.2">
      <c r="K422" s="7"/>
      <c r="Y422" s="5"/>
      <c r="AC422" s="5"/>
      <c r="AF422" s="6"/>
      <c r="AG422" s="6"/>
      <c r="AH422" s="7"/>
      <c r="AI422" s="7"/>
    </row>
    <row r="423" spans="11:35" s="4" customFormat="1" ht="12" customHeight="1" x14ac:dyDescent="0.2">
      <c r="K423" s="7"/>
      <c r="Y423" s="5"/>
      <c r="AC423" s="5"/>
      <c r="AF423" s="6"/>
      <c r="AG423" s="6"/>
      <c r="AH423" s="7"/>
      <c r="AI423" s="7"/>
    </row>
    <row r="424" spans="11:35" s="4" customFormat="1" ht="12" customHeight="1" x14ac:dyDescent="0.2">
      <c r="K424" s="7"/>
      <c r="Y424" s="5"/>
      <c r="AC424" s="5"/>
      <c r="AF424" s="6"/>
      <c r="AG424" s="6"/>
      <c r="AH424" s="7"/>
      <c r="AI424" s="7"/>
    </row>
    <row r="425" spans="11:35" s="4" customFormat="1" ht="12" customHeight="1" x14ac:dyDescent="0.2">
      <c r="K425" s="7"/>
      <c r="Y425" s="5"/>
      <c r="AC425" s="5"/>
      <c r="AF425" s="6"/>
      <c r="AG425" s="6"/>
      <c r="AH425" s="7"/>
      <c r="AI425" s="7"/>
    </row>
    <row r="426" spans="11:35" s="4" customFormat="1" ht="12" customHeight="1" x14ac:dyDescent="0.2">
      <c r="K426" s="7"/>
      <c r="Y426" s="5"/>
      <c r="AC426" s="5"/>
      <c r="AF426" s="6"/>
      <c r="AG426" s="6"/>
      <c r="AH426" s="7"/>
      <c r="AI426" s="7"/>
    </row>
    <row r="427" spans="11:35" s="4" customFormat="1" ht="12" customHeight="1" x14ac:dyDescent="0.2">
      <c r="K427" s="7"/>
      <c r="Y427" s="5"/>
      <c r="AC427" s="5"/>
      <c r="AF427" s="6"/>
      <c r="AG427" s="6"/>
      <c r="AH427" s="7"/>
      <c r="AI427" s="7"/>
    </row>
    <row r="428" spans="11:35" s="4" customFormat="1" ht="12" customHeight="1" x14ac:dyDescent="0.2">
      <c r="K428" s="7"/>
      <c r="Y428" s="5"/>
      <c r="AC428" s="5"/>
      <c r="AF428" s="6"/>
      <c r="AG428" s="6"/>
      <c r="AH428" s="7"/>
      <c r="AI428" s="7"/>
    </row>
    <row r="429" spans="11:35" s="4" customFormat="1" ht="12" customHeight="1" x14ac:dyDescent="0.2">
      <c r="K429" s="7"/>
      <c r="Y429" s="5"/>
      <c r="AC429" s="5"/>
      <c r="AF429" s="6"/>
      <c r="AG429" s="6"/>
      <c r="AH429" s="7"/>
      <c r="AI429" s="7"/>
    </row>
    <row r="430" spans="11:35" s="4" customFormat="1" ht="12" customHeight="1" x14ac:dyDescent="0.2">
      <c r="K430" s="7"/>
      <c r="Y430" s="5"/>
      <c r="AC430" s="5"/>
      <c r="AF430" s="6"/>
      <c r="AG430" s="6"/>
      <c r="AH430" s="7"/>
      <c r="AI430" s="7"/>
    </row>
    <row r="431" spans="11:35" s="4" customFormat="1" ht="12" customHeight="1" x14ac:dyDescent="0.2">
      <c r="K431" s="7"/>
      <c r="Y431" s="5"/>
      <c r="AC431" s="5"/>
      <c r="AF431" s="6"/>
      <c r="AG431" s="6"/>
      <c r="AH431" s="7"/>
      <c r="AI431" s="7"/>
    </row>
    <row r="432" spans="11:35" s="4" customFormat="1" ht="12" customHeight="1" x14ac:dyDescent="0.2">
      <c r="K432" s="7"/>
      <c r="Y432" s="5"/>
      <c r="AC432" s="5"/>
      <c r="AF432" s="6"/>
      <c r="AG432" s="6"/>
      <c r="AH432" s="7"/>
      <c r="AI432" s="7"/>
    </row>
    <row r="433" spans="11:35" s="4" customFormat="1" ht="12" customHeight="1" x14ac:dyDescent="0.2">
      <c r="K433" s="7"/>
      <c r="Y433" s="5"/>
      <c r="AC433" s="5"/>
      <c r="AF433" s="6"/>
      <c r="AG433" s="6"/>
      <c r="AH433" s="7"/>
      <c r="AI433" s="7"/>
    </row>
    <row r="434" spans="11:35" s="4" customFormat="1" ht="12" customHeight="1" x14ac:dyDescent="0.2">
      <c r="K434" s="7"/>
      <c r="Y434" s="5"/>
      <c r="AC434" s="5"/>
      <c r="AF434" s="6"/>
      <c r="AG434" s="6"/>
      <c r="AH434" s="7"/>
      <c r="AI434" s="7"/>
    </row>
    <row r="435" spans="11:35" s="4" customFormat="1" ht="12" customHeight="1" x14ac:dyDescent="0.2">
      <c r="K435" s="7"/>
      <c r="Y435" s="5"/>
      <c r="AC435" s="5"/>
      <c r="AF435" s="6"/>
      <c r="AG435" s="6"/>
      <c r="AH435" s="7"/>
      <c r="AI435" s="7"/>
    </row>
    <row r="436" spans="11:35" s="4" customFormat="1" ht="12" customHeight="1" x14ac:dyDescent="0.2">
      <c r="K436" s="7"/>
      <c r="Y436" s="5"/>
      <c r="AC436" s="5"/>
      <c r="AF436" s="6"/>
      <c r="AG436" s="6"/>
      <c r="AH436" s="7"/>
      <c r="AI436" s="7"/>
    </row>
    <row r="437" spans="11:35" s="4" customFormat="1" ht="12" customHeight="1" x14ac:dyDescent="0.2">
      <c r="K437" s="7"/>
      <c r="Y437" s="5"/>
      <c r="AC437" s="5"/>
      <c r="AF437" s="6"/>
      <c r="AG437" s="6"/>
      <c r="AH437" s="7"/>
      <c r="AI437" s="7"/>
    </row>
    <row r="438" spans="11:35" s="4" customFormat="1" ht="12" customHeight="1" x14ac:dyDescent="0.2">
      <c r="K438" s="7"/>
      <c r="Y438" s="5"/>
      <c r="AC438" s="5"/>
      <c r="AF438" s="6"/>
      <c r="AG438" s="6"/>
      <c r="AH438" s="7"/>
      <c r="AI438" s="7"/>
    </row>
    <row r="439" spans="11:35" s="4" customFormat="1" ht="12" customHeight="1" x14ac:dyDescent="0.2">
      <c r="K439" s="7"/>
      <c r="Y439" s="5"/>
      <c r="AC439" s="5"/>
      <c r="AF439" s="6"/>
      <c r="AG439" s="6"/>
      <c r="AH439" s="7"/>
      <c r="AI439" s="7"/>
    </row>
    <row r="440" spans="11:35" s="4" customFormat="1" ht="12" customHeight="1" x14ac:dyDescent="0.2">
      <c r="K440" s="7"/>
      <c r="Y440" s="5"/>
      <c r="AC440" s="5"/>
      <c r="AF440" s="6"/>
      <c r="AG440" s="6"/>
      <c r="AH440" s="7"/>
      <c r="AI440" s="7"/>
    </row>
    <row r="441" spans="11:35" s="4" customFormat="1" ht="12" customHeight="1" x14ac:dyDescent="0.2">
      <c r="K441" s="7"/>
      <c r="Y441" s="5"/>
      <c r="AC441" s="5"/>
      <c r="AF441" s="6"/>
      <c r="AG441" s="6"/>
      <c r="AH441" s="7"/>
      <c r="AI441" s="7"/>
    </row>
    <row r="442" spans="11:35" s="4" customFormat="1" ht="12" customHeight="1" x14ac:dyDescent="0.2">
      <c r="K442" s="7"/>
      <c r="Y442" s="5"/>
      <c r="AC442" s="5"/>
      <c r="AF442" s="6"/>
      <c r="AG442" s="6"/>
      <c r="AH442" s="7"/>
      <c r="AI442" s="7"/>
    </row>
    <row r="443" spans="11:35" s="4" customFormat="1" ht="12" customHeight="1" x14ac:dyDescent="0.2">
      <c r="K443" s="7"/>
      <c r="Y443" s="5"/>
      <c r="AC443" s="5"/>
      <c r="AF443" s="6"/>
      <c r="AG443" s="6"/>
      <c r="AH443" s="7"/>
      <c r="AI443" s="7"/>
    </row>
    <row r="444" spans="11:35" s="4" customFormat="1" ht="12" customHeight="1" x14ac:dyDescent="0.2">
      <c r="K444" s="7"/>
      <c r="Y444" s="5"/>
      <c r="AC444" s="5"/>
      <c r="AF444" s="6"/>
      <c r="AG444" s="6"/>
      <c r="AH444" s="7"/>
      <c r="AI444" s="7"/>
    </row>
    <row r="445" spans="11:35" s="4" customFormat="1" ht="12" customHeight="1" x14ac:dyDescent="0.2">
      <c r="K445" s="7"/>
      <c r="Y445" s="5"/>
      <c r="AC445" s="5"/>
      <c r="AF445" s="6"/>
      <c r="AG445" s="6"/>
      <c r="AH445" s="7"/>
      <c r="AI445" s="7"/>
    </row>
    <row r="446" spans="11:35" s="4" customFormat="1" ht="12" customHeight="1" x14ac:dyDescent="0.2">
      <c r="K446" s="7"/>
      <c r="Y446" s="5"/>
      <c r="AC446" s="5"/>
      <c r="AF446" s="6"/>
      <c r="AG446" s="6"/>
      <c r="AH446" s="7"/>
      <c r="AI446" s="7"/>
    </row>
    <row r="447" spans="11:35" s="4" customFormat="1" ht="12" customHeight="1" x14ac:dyDescent="0.2">
      <c r="K447" s="7"/>
      <c r="Y447" s="5"/>
      <c r="AC447" s="5"/>
      <c r="AF447" s="6"/>
      <c r="AG447" s="6"/>
      <c r="AH447" s="7"/>
      <c r="AI447" s="7"/>
    </row>
    <row r="448" spans="11:35" s="4" customFormat="1" ht="12" customHeight="1" x14ac:dyDescent="0.2">
      <c r="K448" s="7"/>
      <c r="Y448" s="5"/>
      <c r="AC448" s="5"/>
      <c r="AF448" s="6"/>
      <c r="AG448" s="6"/>
      <c r="AH448" s="7"/>
      <c r="AI448" s="7"/>
    </row>
    <row r="449" spans="11:35" s="4" customFormat="1" ht="12" customHeight="1" x14ac:dyDescent="0.2">
      <c r="K449" s="7"/>
      <c r="Y449" s="5"/>
      <c r="AC449" s="5"/>
      <c r="AF449" s="6"/>
      <c r="AG449" s="6"/>
      <c r="AH449" s="7"/>
      <c r="AI449" s="7"/>
    </row>
    <row r="450" spans="11:35" s="4" customFormat="1" ht="12" customHeight="1" x14ac:dyDescent="0.2">
      <c r="K450" s="7"/>
      <c r="Y450" s="5"/>
      <c r="AC450" s="5"/>
      <c r="AF450" s="6"/>
      <c r="AG450" s="6"/>
      <c r="AH450" s="7"/>
      <c r="AI450" s="7"/>
    </row>
    <row r="451" spans="11:35" s="4" customFormat="1" ht="12" customHeight="1" x14ac:dyDescent="0.2">
      <c r="K451" s="7"/>
      <c r="Y451" s="5"/>
      <c r="AC451" s="5"/>
      <c r="AF451" s="6"/>
      <c r="AG451" s="6"/>
      <c r="AH451" s="7"/>
      <c r="AI451" s="7"/>
    </row>
    <row r="452" spans="11:35" s="4" customFormat="1" ht="12" customHeight="1" x14ac:dyDescent="0.2">
      <c r="K452" s="7"/>
      <c r="Y452" s="5"/>
      <c r="AC452" s="5"/>
      <c r="AF452" s="6"/>
      <c r="AG452" s="6"/>
      <c r="AH452" s="7"/>
      <c r="AI452" s="7"/>
    </row>
    <row r="453" spans="11:35" s="4" customFormat="1" ht="12" customHeight="1" x14ac:dyDescent="0.2">
      <c r="K453" s="7"/>
      <c r="Y453" s="5"/>
      <c r="AC453" s="5"/>
      <c r="AF453" s="6"/>
      <c r="AG453" s="6"/>
      <c r="AH453" s="7"/>
      <c r="AI453" s="7"/>
    </row>
    <row r="454" spans="11:35" s="4" customFormat="1" ht="12" customHeight="1" x14ac:dyDescent="0.2">
      <c r="K454" s="7"/>
      <c r="Y454" s="5"/>
      <c r="AC454" s="5"/>
      <c r="AF454" s="6"/>
      <c r="AG454" s="6"/>
      <c r="AH454" s="7"/>
      <c r="AI454" s="7"/>
    </row>
    <row r="455" spans="11:35" s="4" customFormat="1" ht="12" customHeight="1" x14ac:dyDescent="0.2">
      <c r="K455" s="7"/>
      <c r="Y455" s="5"/>
      <c r="AC455" s="5"/>
      <c r="AF455" s="6"/>
      <c r="AG455" s="6"/>
      <c r="AH455" s="7"/>
      <c r="AI455" s="7"/>
    </row>
    <row r="456" spans="11:35" s="4" customFormat="1" ht="12" customHeight="1" x14ac:dyDescent="0.2">
      <c r="K456" s="7"/>
      <c r="Y456" s="5"/>
      <c r="AC456" s="5"/>
      <c r="AF456" s="6"/>
      <c r="AG456" s="6"/>
      <c r="AH456" s="7"/>
      <c r="AI456" s="7"/>
    </row>
    <row r="457" spans="11:35" s="4" customFormat="1" ht="12" customHeight="1" x14ac:dyDescent="0.2">
      <c r="K457" s="7"/>
      <c r="Y457" s="5"/>
      <c r="AC457" s="5"/>
      <c r="AF457" s="6"/>
      <c r="AG457" s="6"/>
      <c r="AH457" s="7"/>
      <c r="AI457" s="7"/>
    </row>
    <row r="458" spans="11:35" s="4" customFormat="1" ht="12" customHeight="1" x14ac:dyDescent="0.2">
      <c r="K458" s="7"/>
      <c r="Y458" s="5"/>
      <c r="AC458" s="5"/>
      <c r="AF458" s="6"/>
      <c r="AG458" s="6"/>
      <c r="AH458" s="7"/>
      <c r="AI458" s="7"/>
    </row>
    <row r="459" spans="11:35" s="4" customFormat="1" ht="12" customHeight="1" x14ac:dyDescent="0.2">
      <c r="K459" s="7"/>
      <c r="Y459" s="5"/>
      <c r="AC459" s="5"/>
      <c r="AF459" s="6"/>
      <c r="AG459" s="6"/>
      <c r="AH459" s="7"/>
      <c r="AI459" s="7"/>
    </row>
    <row r="460" spans="11:35" s="4" customFormat="1" ht="12" customHeight="1" x14ac:dyDescent="0.2">
      <c r="K460" s="7"/>
      <c r="Y460" s="5"/>
      <c r="AC460" s="5"/>
      <c r="AF460" s="6"/>
      <c r="AG460" s="6"/>
      <c r="AH460" s="7"/>
      <c r="AI460" s="7"/>
    </row>
    <row r="461" spans="11:35" s="4" customFormat="1" ht="12" customHeight="1" x14ac:dyDescent="0.2">
      <c r="K461" s="7"/>
      <c r="Y461" s="5"/>
      <c r="AC461" s="5"/>
      <c r="AF461" s="6"/>
      <c r="AG461" s="6"/>
      <c r="AH461" s="7"/>
      <c r="AI461" s="7"/>
    </row>
    <row r="462" spans="11:35" s="4" customFormat="1" ht="12" customHeight="1" x14ac:dyDescent="0.2">
      <c r="K462" s="7"/>
      <c r="Y462" s="5"/>
      <c r="AC462" s="5"/>
      <c r="AF462" s="6"/>
      <c r="AG462" s="6"/>
      <c r="AH462" s="7"/>
      <c r="AI462" s="7"/>
    </row>
    <row r="463" spans="11:35" s="4" customFormat="1" ht="12" customHeight="1" x14ac:dyDescent="0.2">
      <c r="K463" s="7"/>
      <c r="Y463" s="5"/>
      <c r="AC463" s="5"/>
      <c r="AF463" s="6"/>
      <c r="AG463" s="6"/>
      <c r="AH463" s="7"/>
      <c r="AI463" s="7"/>
    </row>
    <row r="464" spans="11:35" s="4" customFormat="1" ht="12" customHeight="1" x14ac:dyDescent="0.2">
      <c r="K464" s="7"/>
      <c r="Y464" s="5"/>
      <c r="AC464" s="5"/>
      <c r="AF464" s="6"/>
      <c r="AG464" s="6"/>
      <c r="AH464" s="7"/>
      <c r="AI464" s="7"/>
    </row>
    <row r="465" spans="11:35" s="4" customFormat="1" ht="12" customHeight="1" x14ac:dyDescent="0.2">
      <c r="K465" s="7"/>
      <c r="Y465" s="5"/>
      <c r="AC465" s="5"/>
      <c r="AF465" s="6"/>
      <c r="AG465" s="6"/>
      <c r="AH465" s="7"/>
      <c r="AI465" s="7"/>
    </row>
    <row r="466" spans="11:35" s="4" customFormat="1" ht="12" customHeight="1" x14ac:dyDescent="0.2">
      <c r="K466" s="7"/>
      <c r="Y466" s="5"/>
      <c r="AC466" s="5"/>
      <c r="AF466" s="6"/>
      <c r="AG466" s="6"/>
      <c r="AH466" s="7"/>
      <c r="AI466" s="7"/>
    </row>
    <row r="467" spans="11:35" s="4" customFormat="1" ht="12" customHeight="1" x14ac:dyDescent="0.2">
      <c r="K467" s="7"/>
      <c r="Y467" s="5"/>
      <c r="AC467" s="5"/>
      <c r="AF467" s="6"/>
      <c r="AG467" s="6"/>
      <c r="AH467" s="7"/>
      <c r="AI467" s="7"/>
    </row>
    <row r="468" spans="11:35" s="4" customFormat="1" ht="12" customHeight="1" x14ac:dyDescent="0.2">
      <c r="K468" s="7"/>
      <c r="Y468" s="5"/>
      <c r="AC468" s="5"/>
      <c r="AF468" s="6"/>
      <c r="AG468" s="6"/>
      <c r="AH468" s="7"/>
      <c r="AI468" s="7"/>
    </row>
    <row r="469" spans="11:35" s="4" customFormat="1" ht="12" customHeight="1" x14ac:dyDescent="0.2">
      <c r="K469" s="7"/>
      <c r="Y469" s="5"/>
      <c r="AC469" s="5"/>
      <c r="AF469" s="6"/>
      <c r="AG469" s="6"/>
      <c r="AH469" s="7"/>
      <c r="AI469" s="7"/>
    </row>
    <row r="470" spans="11:35" s="4" customFormat="1" ht="12" customHeight="1" x14ac:dyDescent="0.2">
      <c r="K470" s="7"/>
      <c r="Y470" s="5"/>
      <c r="AC470" s="5"/>
      <c r="AF470" s="6"/>
      <c r="AG470" s="6"/>
      <c r="AH470" s="7"/>
      <c r="AI470" s="7"/>
    </row>
    <row r="471" spans="11:35" s="4" customFormat="1" ht="12" customHeight="1" x14ac:dyDescent="0.2">
      <c r="K471" s="7"/>
      <c r="Y471" s="5"/>
      <c r="AC471" s="5"/>
      <c r="AF471" s="6"/>
      <c r="AG471" s="6"/>
      <c r="AH471" s="7"/>
      <c r="AI471" s="7"/>
    </row>
    <row r="472" spans="11:35" s="4" customFormat="1" ht="12" customHeight="1" x14ac:dyDescent="0.2">
      <c r="K472" s="7"/>
      <c r="Y472" s="5"/>
      <c r="AC472" s="5"/>
      <c r="AF472" s="6"/>
      <c r="AG472" s="6"/>
      <c r="AH472" s="7"/>
      <c r="AI472" s="7"/>
    </row>
    <row r="473" spans="11:35" s="4" customFormat="1" ht="12" customHeight="1" x14ac:dyDescent="0.2">
      <c r="K473" s="7"/>
      <c r="Y473" s="5"/>
      <c r="AC473" s="5"/>
      <c r="AF473" s="6"/>
      <c r="AG473" s="6"/>
      <c r="AH473" s="7"/>
      <c r="AI473" s="7"/>
    </row>
    <row r="474" spans="11:35" s="4" customFormat="1" ht="12" customHeight="1" x14ac:dyDescent="0.2">
      <c r="K474" s="7"/>
      <c r="Y474" s="5"/>
      <c r="AC474" s="5"/>
      <c r="AF474" s="6"/>
      <c r="AG474" s="6"/>
      <c r="AH474" s="7"/>
      <c r="AI474" s="7"/>
    </row>
    <row r="475" spans="11:35" s="4" customFormat="1" ht="12" customHeight="1" x14ac:dyDescent="0.2">
      <c r="K475" s="7"/>
      <c r="Y475" s="5"/>
      <c r="AC475" s="5"/>
      <c r="AF475" s="6"/>
      <c r="AG475" s="6"/>
      <c r="AH475" s="7"/>
      <c r="AI475" s="7"/>
    </row>
    <row r="476" spans="11:35" s="4" customFormat="1" ht="12" customHeight="1" x14ac:dyDescent="0.2">
      <c r="K476" s="7"/>
      <c r="Y476" s="5"/>
      <c r="AC476" s="5"/>
      <c r="AF476" s="6"/>
      <c r="AG476" s="6"/>
      <c r="AH476" s="7"/>
      <c r="AI476" s="7"/>
    </row>
    <row r="477" spans="11:35" s="4" customFormat="1" ht="12" customHeight="1" x14ac:dyDescent="0.2">
      <c r="K477" s="7"/>
      <c r="Y477" s="5"/>
      <c r="AC477" s="5"/>
      <c r="AF477" s="6"/>
      <c r="AG477" s="6"/>
      <c r="AH477" s="7"/>
      <c r="AI477" s="7"/>
    </row>
    <row r="478" spans="11:35" s="4" customFormat="1" ht="12" customHeight="1" x14ac:dyDescent="0.2">
      <c r="K478" s="7"/>
      <c r="Y478" s="5"/>
      <c r="AC478" s="5"/>
      <c r="AF478" s="6"/>
      <c r="AG478" s="6"/>
      <c r="AH478" s="7"/>
      <c r="AI478" s="7"/>
    </row>
    <row r="479" spans="11:35" s="4" customFormat="1" ht="12" customHeight="1" x14ac:dyDescent="0.2">
      <c r="K479" s="7"/>
      <c r="Y479" s="5"/>
      <c r="AC479" s="5"/>
      <c r="AF479" s="6"/>
      <c r="AG479" s="6"/>
      <c r="AH479" s="7"/>
      <c r="AI479" s="7"/>
    </row>
    <row r="480" spans="11:35" s="4" customFormat="1" ht="12" customHeight="1" x14ac:dyDescent="0.2">
      <c r="K480" s="7"/>
      <c r="Y480" s="5"/>
      <c r="AC480" s="5"/>
      <c r="AF480" s="6"/>
      <c r="AG480" s="6"/>
      <c r="AH480" s="7"/>
      <c r="AI480" s="7"/>
    </row>
    <row r="481" spans="11:35" s="4" customFormat="1" ht="12" customHeight="1" x14ac:dyDescent="0.2">
      <c r="K481" s="7"/>
      <c r="Y481" s="5"/>
      <c r="AC481" s="5"/>
      <c r="AF481" s="6"/>
      <c r="AG481" s="6"/>
      <c r="AH481" s="7"/>
      <c r="AI481" s="7"/>
    </row>
    <row r="482" spans="11:35" s="4" customFormat="1" ht="12" customHeight="1" x14ac:dyDescent="0.2">
      <c r="K482" s="7"/>
      <c r="Y482" s="5"/>
      <c r="AC482" s="5"/>
      <c r="AF482" s="6"/>
      <c r="AG482" s="6"/>
      <c r="AH482" s="7"/>
      <c r="AI482" s="7"/>
    </row>
    <row r="483" spans="11:35" s="4" customFormat="1" ht="12" customHeight="1" x14ac:dyDescent="0.2">
      <c r="K483" s="7"/>
      <c r="Y483" s="5"/>
      <c r="AC483" s="5"/>
      <c r="AF483" s="6"/>
      <c r="AG483" s="6"/>
      <c r="AH483" s="7"/>
      <c r="AI483" s="7"/>
    </row>
    <row r="484" spans="11:35" s="4" customFormat="1" ht="12" customHeight="1" x14ac:dyDescent="0.2">
      <c r="K484" s="7"/>
      <c r="Y484" s="5"/>
      <c r="AC484" s="5"/>
      <c r="AF484" s="6"/>
      <c r="AG484" s="6"/>
      <c r="AH484" s="7"/>
      <c r="AI484" s="7"/>
    </row>
    <row r="485" spans="11:35" s="4" customFormat="1" ht="12" customHeight="1" x14ac:dyDescent="0.2">
      <c r="K485" s="7"/>
      <c r="Y485" s="5"/>
      <c r="AC485" s="5"/>
      <c r="AF485" s="6"/>
      <c r="AG485" s="6"/>
      <c r="AH485" s="7"/>
      <c r="AI485" s="7"/>
    </row>
    <row r="486" spans="11:35" s="4" customFormat="1" ht="12" customHeight="1" x14ac:dyDescent="0.2">
      <c r="K486" s="7"/>
      <c r="Y486" s="5"/>
      <c r="AC486" s="5"/>
      <c r="AF486" s="6"/>
      <c r="AG486" s="6"/>
      <c r="AH486" s="7"/>
      <c r="AI486" s="7"/>
    </row>
    <row r="487" spans="11:35" s="4" customFormat="1" ht="12" customHeight="1" x14ac:dyDescent="0.2">
      <c r="K487" s="7"/>
      <c r="Y487" s="5"/>
      <c r="AC487" s="5"/>
      <c r="AF487" s="6"/>
      <c r="AG487" s="6"/>
      <c r="AH487" s="7"/>
      <c r="AI487" s="7"/>
    </row>
    <row r="488" spans="11:35" s="4" customFormat="1" ht="12" customHeight="1" x14ac:dyDescent="0.2">
      <c r="K488" s="7"/>
      <c r="Y488" s="5"/>
      <c r="AC488" s="5"/>
      <c r="AF488" s="6"/>
      <c r="AG488" s="6"/>
      <c r="AH488" s="7"/>
      <c r="AI488" s="7"/>
    </row>
    <row r="489" spans="11:35" s="4" customFormat="1" ht="12" customHeight="1" x14ac:dyDescent="0.2">
      <c r="K489" s="7"/>
      <c r="Y489" s="5"/>
      <c r="AC489" s="5"/>
      <c r="AF489" s="6"/>
      <c r="AG489" s="6"/>
      <c r="AH489" s="7"/>
      <c r="AI489" s="7"/>
    </row>
    <row r="490" spans="11:35" s="4" customFormat="1" ht="12" customHeight="1" x14ac:dyDescent="0.2">
      <c r="K490" s="7"/>
      <c r="Y490" s="5"/>
      <c r="AC490" s="5"/>
      <c r="AF490" s="6"/>
      <c r="AG490" s="6"/>
      <c r="AH490" s="7"/>
      <c r="AI490" s="7"/>
    </row>
    <row r="491" spans="11:35" s="4" customFormat="1" ht="12" customHeight="1" x14ac:dyDescent="0.2">
      <c r="K491" s="7"/>
      <c r="Y491" s="5"/>
      <c r="AC491" s="5"/>
      <c r="AF491" s="6"/>
      <c r="AG491" s="6"/>
      <c r="AH491" s="7"/>
      <c r="AI491" s="7"/>
    </row>
    <row r="492" spans="11:35" s="4" customFormat="1" ht="12" customHeight="1" x14ac:dyDescent="0.2">
      <c r="K492" s="7"/>
      <c r="Y492" s="5"/>
      <c r="AC492" s="5"/>
      <c r="AF492" s="6"/>
      <c r="AG492" s="6"/>
      <c r="AH492" s="7"/>
      <c r="AI492" s="7"/>
    </row>
    <row r="493" spans="11:35" s="4" customFormat="1" ht="12" customHeight="1" x14ac:dyDescent="0.2">
      <c r="K493" s="7"/>
      <c r="Y493" s="5"/>
      <c r="AC493" s="5"/>
      <c r="AF493" s="6"/>
      <c r="AG493" s="6"/>
      <c r="AH493" s="7"/>
      <c r="AI493" s="7"/>
    </row>
    <row r="494" spans="11:35" s="4" customFormat="1" ht="12" customHeight="1" x14ac:dyDescent="0.2">
      <c r="K494" s="7"/>
      <c r="Y494" s="5"/>
      <c r="AC494" s="5"/>
      <c r="AF494" s="6"/>
      <c r="AG494" s="6"/>
      <c r="AH494" s="7"/>
      <c r="AI494" s="7"/>
    </row>
    <row r="495" spans="11:35" s="4" customFormat="1" ht="12" customHeight="1" x14ac:dyDescent="0.2">
      <c r="K495" s="7"/>
      <c r="Y495" s="5"/>
      <c r="AC495" s="5"/>
      <c r="AF495" s="6"/>
      <c r="AG495" s="6"/>
      <c r="AH495" s="7"/>
      <c r="AI495" s="7"/>
    </row>
    <row r="496" spans="11:35" s="4" customFormat="1" ht="12" customHeight="1" x14ac:dyDescent="0.2">
      <c r="K496" s="7"/>
      <c r="Y496" s="5"/>
      <c r="AC496" s="5"/>
      <c r="AF496" s="6"/>
      <c r="AG496" s="6"/>
      <c r="AH496" s="7"/>
      <c r="AI496" s="7"/>
    </row>
    <row r="497" spans="11:35" s="4" customFormat="1" ht="12" customHeight="1" x14ac:dyDescent="0.2">
      <c r="K497" s="7"/>
      <c r="Y497" s="5"/>
      <c r="AC497" s="5"/>
      <c r="AF497" s="6"/>
      <c r="AG497" s="6"/>
      <c r="AH497" s="7"/>
      <c r="AI497" s="7"/>
    </row>
    <row r="498" spans="11:35" s="4" customFormat="1" ht="12" customHeight="1" x14ac:dyDescent="0.2">
      <c r="K498" s="7"/>
      <c r="Y498" s="5"/>
      <c r="AC498" s="5"/>
      <c r="AF498" s="6"/>
      <c r="AG498" s="6"/>
      <c r="AH498" s="7"/>
      <c r="AI498" s="7"/>
    </row>
    <row r="499" spans="11:35" s="4" customFormat="1" ht="12" customHeight="1" x14ac:dyDescent="0.2">
      <c r="K499" s="7"/>
      <c r="Y499" s="5"/>
      <c r="AC499" s="5"/>
      <c r="AF499" s="6"/>
      <c r="AG499" s="6"/>
      <c r="AH499" s="7"/>
      <c r="AI499" s="7"/>
    </row>
    <row r="500" spans="11:35" s="4" customFormat="1" ht="12" customHeight="1" x14ac:dyDescent="0.2">
      <c r="K500" s="7"/>
      <c r="Y500" s="5"/>
      <c r="AC500" s="5"/>
      <c r="AF500" s="6"/>
      <c r="AG500" s="6"/>
      <c r="AH500" s="7"/>
      <c r="AI500" s="7"/>
    </row>
    <row r="501" spans="11:35" s="4" customFormat="1" ht="12" customHeight="1" x14ac:dyDescent="0.2">
      <c r="K501" s="7"/>
      <c r="Y501" s="5"/>
      <c r="AC501" s="5"/>
      <c r="AF501" s="6"/>
      <c r="AG501" s="6"/>
      <c r="AH501" s="7"/>
      <c r="AI501" s="7"/>
    </row>
    <row r="502" spans="11:35" s="4" customFormat="1" ht="12" customHeight="1" x14ac:dyDescent="0.2">
      <c r="K502" s="7"/>
      <c r="Y502" s="5"/>
      <c r="AC502" s="5"/>
      <c r="AF502" s="6"/>
      <c r="AG502" s="6"/>
      <c r="AH502" s="7"/>
      <c r="AI502" s="7"/>
    </row>
    <row r="503" spans="11:35" s="4" customFormat="1" ht="12" customHeight="1" x14ac:dyDescent="0.2">
      <c r="K503" s="7"/>
      <c r="Y503" s="5"/>
      <c r="AC503" s="5"/>
      <c r="AF503" s="6"/>
      <c r="AG503" s="6"/>
      <c r="AH503" s="7"/>
      <c r="AI503" s="7"/>
    </row>
    <row r="504" spans="11:35" s="4" customFormat="1" ht="12" customHeight="1" x14ac:dyDescent="0.2">
      <c r="K504" s="7"/>
      <c r="Y504" s="5"/>
      <c r="AC504" s="5"/>
      <c r="AF504" s="6"/>
      <c r="AG504" s="6"/>
      <c r="AH504" s="7"/>
      <c r="AI504" s="7"/>
    </row>
    <row r="505" spans="11:35" s="4" customFormat="1" ht="12" customHeight="1" x14ac:dyDescent="0.2">
      <c r="K505" s="7"/>
      <c r="Y505" s="5"/>
      <c r="AC505" s="5"/>
      <c r="AF505" s="6"/>
      <c r="AG505" s="6"/>
      <c r="AH505" s="7"/>
      <c r="AI505" s="7"/>
    </row>
    <row r="506" spans="11:35" s="4" customFormat="1" ht="12" customHeight="1" x14ac:dyDescent="0.2">
      <c r="K506" s="7"/>
      <c r="Y506" s="5"/>
      <c r="AC506" s="5"/>
      <c r="AF506" s="6"/>
      <c r="AG506" s="6"/>
      <c r="AH506" s="7"/>
      <c r="AI506" s="7"/>
    </row>
    <row r="507" spans="11:35" s="4" customFormat="1" ht="12" customHeight="1" x14ac:dyDescent="0.2">
      <c r="K507" s="7"/>
      <c r="Y507" s="5"/>
      <c r="AC507" s="5"/>
      <c r="AF507" s="6"/>
      <c r="AG507" s="6"/>
      <c r="AH507" s="7"/>
      <c r="AI507" s="7"/>
    </row>
    <row r="508" spans="11:35" s="4" customFormat="1" ht="12" customHeight="1" x14ac:dyDescent="0.2">
      <c r="K508" s="7"/>
      <c r="Y508" s="5"/>
      <c r="AC508" s="5"/>
      <c r="AF508" s="6"/>
      <c r="AG508" s="6"/>
      <c r="AH508" s="7"/>
      <c r="AI508" s="7"/>
    </row>
    <row r="509" spans="11:35" s="4" customFormat="1" ht="12" customHeight="1" x14ac:dyDescent="0.2">
      <c r="K509" s="7"/>
      <c r="Y509" s="5"/>
      <c r="AC509" s="5"/>
      <c r="AF509" s="6"/>
      <c r="AG509" s="6"/>
      <c r="AH509" s="7"/>
      <c r="AI509" s="7"/>
    </row>
    <row r="510" spans="11:35" s="4" customFormat="1" ht="12" customHeight="1" x14ac:dyDescent="0.2">
      <c r="K510" s="7"/>
      <c r="Y510" s="5"/>
      <c r="AC510" s="5"/>
      <c r="AF510" s="6"/>
      <c r="AG510" s="6"/>
      <c r="AH510" s="7"/>
      <c r="AI510" s="7"/>
    </row>
    <row r="511" spans="11:35" s="4" customFormat="1" ht="12" customHeight="1" x14ac:dyDescent="0.2">
      <c r="K511" s="7"/>
      <c r="Y511" s="5"/>
      <c r="AC511" s="5"/>
      <c r="AF511" s="6"/>
      <c r="AG511" s="6"/>
      <c r="AH511" s="7"/>
      <c r="AI511" s="7"/>
    </row>
    <row r="512" spans="11:35" s="4" customFormat="1" ht="12" customHeight="1" x14ac:dyDescent="0.2">
      <c r="K512" s="7"/>
      <c r="Y512" s="5"/>
      <c r="AC512" s="5"/>
      <c r="AF512" s="6"/>
      <c r="AG512" s="6"/>
      <c r="AH512" s="7"/>
      <c r="AI512" s="7"/>
    </row>
    <row r="513" spans="11:35" s="4" customFormat="1" ht="12" customHeight="1" x14ac:dyDescent="0.2">
      <c r="K513" s="7"/>
      <c r="Y513" s="5"/>
      <c r="AC513" s="5"/>
      <c r="AF513" s="6"/>
      <c r="AG513" s="6"/>
      <c r="AH513" s="7"/>
      <c r="AI513" s="7"/>
    </row>
    <row r="514" spans="11:35" s="4" customFormat="1" ht="12" customHeight="1" x14ac:dyDescent="0.2">
      <c r="K514" s="7"/>
      <c r="Y514" s="5"/>
      <c r="AC514" s="5"/>
      <c r="AF514" s="6"/>
      <c r="AG514" s="6"/>
      <c r="AH514" s="7"/>
      <c r="AI514" s="7"/>
    </row>
    <row r="515" spans="11:35" s="4" customFormat="1" ht="12" customHeight="1" x14ac:dyDescent="0.2">
      <c r="K515" s="7"/>
      <c r="Y515" s="5"/>
      <c r="AC515" s="5"/>
      <c r="AF515" s="6"/>
      <c r="AG515" s="6"/>
      <c r="AH515" s="7"/>
      <c r="AI515" s="7"/>
    </row>
    <row r="516" spans="11:35" s="4" customFormat="1" ht="12" customHeight="1" x14ac:dyDescent="0.2">
      <c r="K516" s="7"/>
      <c r="Y516" s="5"/>
      <c r="AC516" s="5"/>
      <c r="AF516" s="6"/>
      <c r="AG516" s="6"/>
      <c r="AH516" s="7"/>
      <c r="AI516" s="7"/>
    </row>
    <row r="517" spans="11:35" s="4" customFormat="1" ht="12" customHeight="1" x14ac:dyDescent="0.2">
      <c r="K517" s="7"/>
      <c r="Y517" s="5"/>
      <c r="AC517" s="5"/>
      <c r="AF517" s="6"/>
      <c r="AG517" s="6"/>
      <c r="AH517" s="7"/>
      <c r="AI517" s="7"/>
    </row>
    <row r="518" spans="11:35" s="4" customFormat="1" ht="12" customHeight="1" x14ac:dyDescent="0.2">
      <c r="K518" s="7"/>
      <c r="Y518" s="5"/>
      <c r="AC518" s="5"/>
      <c r="AF518" s="6"/>
      <c r="AG518" s="6"/>
      <c r="AH518" s="7"/>
      <c r="AI518" s="7"/>
    </row>
    <row r="519" spans="11:35" s="4" customFormat="1" ht="12" customHeight="1" x14ac:dyDescent="0.2">
      <c r="K519" s="7"/>
      <c r="Y519" s="5"/>
      <c r="AC519" s="5"/>
      <c r="AF519" s="6"/>
      <c r="AG519" s="6"/>
      <c r="AH519" s="7"/>
      <c r="AI519" s="7"/>
    </row>
    <row r="520" spans="11:35" s="4" customFormat="1" ht="12" customHeight="1" x14ac:dyDescent="0.2">
      <c r="K520" s="7"/>
      <c r="Y520" s="5"/>
      <c r="AC520" s="5"/>
      <c r="AF520" s="6"/>
      <c r="AG520" s="6"/>
      <c r="AH520" s="7"/>
      <c r="AI520" s="7"/>
    </row>
    <row r="521" spans="11:35" s="4" customFormat="1" ht="12" customHeight="1" x14ac:dyDescent="0.2">
      <c r="K521" s="7"/>
      <c r="Y521" s="5"/>
      <c r="AC521" s="5"/>
      <c r="AF521" s="6"/>
      <c r="AG521" s="6"/>
      <c r="AH521" s="7"/>
      <c r="AI521" s="7"/>
    </row>
    <row r="522" spans="11:35" s="4" customFormat="1" ht="12" customHeight="1" x14ac:dyDescent="0.2">
      <c r="K522" s="7"/>
      <c r="Y522" s="5"/>
      <c r="AC522" s="5"/>
      <c r="AF522" s="6"/>
      <c r="AG522" s="6"/>
      <c r="AH522" s="7"/>
      <c r="AI522" s="7"/>
    </row>
    <row r="523" spans="11:35" s="4" customFormat="1" ht="12" customHeight="1" x14ac:dyDescent="0.2">
      <c r="K523" s="7"/>
      <c r="Y523" s="5"/>
      <c r="AC523" s="5"/>
      <c r="AF523" s="6"/>
      <c r="AG523" s="6"/>
      <c r="AH523" s="7"/>
      <c r="AI523" s="7"/>
    </row>
    <row r="524" spans="11:35" s="4" customFormat="1" ht="12" customHeight="1" x14ac:dyDescent="0.2">
      <c r="K524" s="7"/>
      <c r="Y524" s="5"/>
      <c r="AC524" s="5"/>
      <c r="AF524" s="6"/>
      <c r="AG524" s="6"/>
      <c r="AH524" s="7"/>
      <c r="AI524" s="7"/>
    </row>
    <row r="525" spans="11:35" s="4" customFormat="1" ht="12" customHeight="1" x14ac:dyDescent="0.2">
      <c r="K525" s="7"/>
      <c r="Y525" s="5"/>
      <c r="AC525" s="5"/>
      <c r="AF525" s="6"/>
      <c r="AG525" s="6"/>
      <c r="AH525" s="7"/>
      <c r="AI525" s="7"/>
    </row>
    <row r="526" spans="11:35" s="4" customFormat="1" ht="12" customHeight="1" x14ac:dyDescent="0.2">
      <c r="K526" s="7"/>
      <c r="Y526" s="5"/>
      <c r="AC526" s="5"/>
      <c r="AF526" s="6"/>
      <c r="AG526" s="6"/>
      <c r="AH526" s="7"/>
      <c r="AI526" s="7"/>
    </row>
    <row r="527" spans="11:35" s="4" customFormat="1" ht="12" customHeight="1" x14ac:dyDescent="0.2">
      <c r="K527" s="7"/>
      <c r="Y527" s="5"/>
      <c r="AC527" s="5"/>
      <c r="AF527" s="6"/>
      <c r="AG527" s="6"/>
      <c r="AH527" s="7"/>
      <c r="AI527" s="7"/>
    </row>
    <row r="528" spans="11:35" s="4" customFormat="1" ht="12" customHeight="1" x14ac:dyDescent="0.2">
      <c r="K528" s="7"/>
      <c r="Y528" s="5"/>
      <c r="AC528" s="5"/>
      <c r="AF528" s="6"/>
      <c r="AG528" s="6"/>
      <c r="AH528" s="7"/>
      <c r="AI528" s="7"/>
    </row>
    <row r="529" spans="11:35" s="4" customFormat="1" ht="12" customHeight="1" x14ac:dyDescent="0.2">
      <c r="K529" s="7"/>
      <c r="Y529" s="5"/>
      <c r="AC529" s="5"/>
      <c r="AF529" s="6"/>
      <c r="AG529" s="6"/>
      <c r="AH529" s="7"/>
      <c r="AI529" s="7"/>
    </row>
    <row r="530" spans="11:35" s="4" customFormat="1" ht="12" customHeight="1" x14ac:dyDescent="0.2">
      <c r="K530" s="7"/>
      <c r="Y530" s="5"/>
      <c r="AC530" s="5"/>
      <c r="AF530" s="6"/>
      <c r="AG530" s="6"/>
      <c r="AH530" s="7"/>
      <c r="AI530" s="7"/>
    </row>
    <row r="531" spans="11:35" s="4" customFormat="1" ht="12" customHeight="1" x14ac:dyDescent="0.2">
      <c r="K531" s="7"/>
      <c r="Y531" s="5"/>
      <c r="AC531" s="5"/>
      <c r="AF531" s="6"/>
      <c r="AG531" s="6"/>
      <c r="AH531" s="7"/>
      <c r="AI531" s="7"/>
    </row>
    <row r="532" spans="11:35" s="4" customFormat="1" ht="12" customHeight="1" x14ac:dyDescent="0.2">
      <c r="K532" s="7"/>
      <c r="Y532" s="5"/>
      <c r="AC532" s="5"/>
      <c r="AF532" s="6"/>
      <c r="AG532" s="6"/>
      <c r="AH532" s="7"/>
      <c r="AI532" s="7"/>
    </row>
    <row r="533" spans="11:35" s="4" customFormat="1" ht="12" customHeight="1" x14ac:dyDescent="0.2">
      <c r="K533" s="7"/>
      <c r="Y533" s="5"/>
      <c r="AC533" s="5"/>
      <c r="AF533" s="6"/>
      <c r="AG533" s="6"/>
      <c r="AH533" s="7"/>
      <c r="AI533" s="7"/>
    </row>
    <row r="534" spans="11:35" s="4" customFormat="1" ht="12" customHeight="1" x14ac:dyDescent="0.2">
      <c r="K534" s="7"/>
      <c r="Y534" s="5"/>
      <c r="AC534" s="5"/>
      <c r="AF534" s="6"/>
      <c r="AG534" s="6"/>
      <c r="AH534" s="7"/>
      <c r="AI534" s="7"/>
    </row>
    <row r="535" spans="11:35" s="4" customFormat="1" ht="12" customHeight="1" x14ac:dyDescent="0.2">
      <c r="K535" s="7"/>
      <c r="Y535" s="5"/>
      <c r="AC535" s="5"/>
      <c r="AF535" s="6"/>
      <c r="AG535" s="6"/>
      <c r="AH535" s="7"/>
      <c r="AI535" s="7"/>
    </row>
    <row r="536" spans="11:35" s="4" customFormat="1" ht="12" customHeight="1" x14ac:dyDescent="0.2">
      <c r="K536" s="7"/>
      <c r="Y536" s="5"/>
      <c r="AC536" s="5"/>
      <c r="AF536" s="6"/>
      <c r="AG536" s="6"/>
      <c r="AH536" s="7"/>
      <c r="AI536" s="7"/>
    </row>
    <row r="537" spans="11:35" s="4" customFormat="1" ht="12" customHeight="1" x14ac:dyDescent="0.2">
      <c r="K537" s="7"/>
      <c r="Y537" s="5"/>
      <c r="AC537" s="5"/>
      <c r="AF537" s="6"/>
      <c r="AG537" s="6"/>
      <c r="AH537" s="7"/>
      <c r="AI537" s="7"/>
    </row>
    <row r="538" spans="11:35" s="4" customFormat="1" ht="12" customHeight="1" x14ac:dyDescent="0.2">
      <c r="K538" s="7"/>
      <c r="Y538" s="5"/>
      <c r="AC538" s="5"/>
      <c r="AF538" s="6"/>
      <c r="AG538" s="6"/>
      <c r="AH538" s="7"/>
      <c r="AI538" s="7"/>
    </row>
    <row r="539" spans="11:35" s="4" customFormat="1" ht="12" customHeight="1" x14ac:dyDescent="0.2">
      <c r="K539" s="7"/>
      <c r="Y539" s="5"/>
      <c r="AC539" s="5"/>
      <c r="AF539" s="6"/>
      <c r="AG539" s="6"/>
      <c r="AH539" s="7"/>
      <c r="AI539" s="7"/>
    </row>
    <row r="540" spans="11:35" s="4" customFormat="1" ht="12" customHeight="1" x14ac:dyDescent="0.2">
      <c r="K540" s="7"/>
      <c r="Y540" s="5"/>
      <c r="AC540" s="5"/>
      <c r="AF540" s="6"/>
      <c r="AG540" s="6"/>
      <c r="AH540" s="7"/>
      <c r="AI540" s="7"/>
    </row>
    <row r="541" spans="11:35" s="4" customFormat="1" ht="12" customHeight="1" x14ac:dyDescent="0.2">
      <c r="K541" s="7"/>
      <c r="Y541" s="5"/>
      <c r="AC541" s="5"/>
      <c r="AF541" s="6"/>
      <c r="AG541" s="6"/>
      <c r="AH541" s="7"/>
      <c r="AI541" s="7"/>
    </row>
    <row r="542" spans="11:35" s="4" customFormat="1" ht="12" customHeight="1" x14ac:dyDescent="0.2">
      <c r="K542" s="7"/>
      <c r="Y542" s="5"/>
      <c r="AC542" s="5"/>
      <c r="AF542" s="6"/>
      <c r="AG542" s="6"/>
      <c r="AH542" s="7"/>
      <c r="AI542" s="7"/>
    </row>
    <row r="543" spans="11:35" s="4" customFormat="1" ht="12" customHeight="1" x14ac:dyDescent="0.2">
      <c r="K543" s="7"/>
      <c r="Y543" s="5"/>
      <c r="AC543" s="5"/>
      <c r="AF543" s="6"/>
      <c r="AG543" s="6"/>
      <c r="AH543" s="7"/>
      <c r="AI543" s="7"/>
    </row>
    <row r="544" spans="11:35" s="4" customFormat="1" ht="12" customHeight="1" x14ac:dyDescent="0.2">
      <c r="K544" s="7"/>
      <c r="Y544" s="5"/>
      <c r="AC544" s="5"/>
      <c r="AF544" s="6"/>
      <c r="AG544" s="6"/>
      <c r="AH544" s="7"/>
      <c r="AI544" s="7"/>
    </row>
    <row r="545" spans="11:35" s="4" customFormat="1" ht="12" customHeight="1" x14ac:dyDescent="0.2">
      <c r="K545" s="7"/>
      <c r="Y545" s="5"/>
      <c r="AC545" s="5"/>
      <c r="AF545" s="6"/>
      <c r="AG545" s="6"/>
      <c r="AH545" s="7"/>
      <c r="AI545" s="7"/>
    </row>
    <row r="546" spans="11:35" s="4" customFormat="1" ht="12" customHeight="1" x14ac:dyDescent="0.2">
      <c r="K546" s="7"/>
      <c r="Y546" s="5"/>
      <c r="AC546" s="5"/>
      <c r="AF546" s="6"/>
      <c r="AG546" s="6"/>
      <c r="AH546" s="7"/>
      <c r="AI546" s="7"/>
    </row>
    <row r="547" spans="11:35" s="4" customFormat="1" ht="12" customHeight="1" x14ac:dyDescent="0.2">
      <c r="K547" s="7"/>
      <c r="Y547" s="5"/>
      <c r="AC547" s="5"/>
      <c r="AF547" s="6"/>
      <c r="AG547" s="6"/>
      <c r="AH547" s="7"/>
      <c r="AI547" s="7"/>
    </row>
    <row r="548" spans="11:35" s="4" customFormat="1" ht="12" customHeight="1" x14ac:dyDescent="0.2">
      <c r="K548" s="7"/>
      <c r="Y548" s="5"/>
      <c r="AC548" s="5"/>
      <c r="AF548" s="6"/>
      <c r="AG548" s="6"/>
      <c r="AH548" s="7"/>
      <c r="AI548" s="7"/>
    </row>
    <row r="549" spans="11:35" s="4" customFormat="1" ht="12" customHeight="1" x14ac:dyDescent="0.2">
      <c r="K549" s="7"/>
      <c r="Y549" s="5"/>
      <c r="AC549" s="5"/>
      <c r="AF549" s="6"/>
      <c r="AG549" s="6"/>
      <c r="AH549" s="7"/>
      <c r="AI549" s="7"/>
    </row>
    <row r="550" spans="11:35" s="4" customFormat="1" ht="12" customHeight="1" x14ac:dyDescent="0.2">
      <c r="K550" s="7"/>
      <c r="Y550" s="5"/>
      <c r="AC550" s="5"/>
      <c r="AF550" s="6"/>
      <c r="AG550" s="6"/>
      <c r="AH550" s="7"/>
      <c r="AI550" s="7"/>
    </row>
    <row r="551" spans="11:35" s="4" customFormat="1" ht="12" customHeight="1" x14ac:dyDescent="0.2">
      <c r="K551" s="7"/>
      <c r="Y551" s="5"/>
      <c r="AC551" s="5"/>
      <c r="AF551" s="6"/>
      <c r="AG551" s="6"/>
      <c r="AH551" s="7"/>
      <c r="AI551" s="7"/>
    </row>
    <row r="552" spans="11:35" s="4" customFormat="1" ht="12" customHeight="1" x14ac:dyDescent="0.2">
      <c r="K552" s="7"/>
      <c r="Y552" s="5"/>
      <c r="AC552" s="5"/>
      <c r="AF552" s="6"/>
      <c r="AG552" s="6"/>
      <c r="AH552" s="7"/>
      <c r="AI552" s="7"/>
    </row>
    <row r="553" spans="11:35" s="4" customFormat="1" ht="12" customHeight="1" x14ac:dyDescent="0.2">
      <c r="K553" s="7"/>
      <c r="Y553" s="5"/>
      <c r="AC553" s="5"/>
      <c r="AF553" s="6"/>
      <c r="AG553" s="6"/>
      <c r="AH553" s="7"/>
      <c r="AI553" s="7"/>
    </row>
    <row r="554" spans="11:35" s="4" customFormat="1" ht="12" customHeight="1" x14ac:dyDescent="0.2">
      <c r="K554" s="7"/>
      <c r="Y554" s="5"/>
      <c r="AC554" s="5"/>
      <c r="AF554" s="6"/>
      <c r="AG554" s="6"/>
      <c r="AH554" s="7"/>
      <c r="AI554" s="7"/>
    </row>
    <row r="555" spans="11:35" s="4" customFormat="1" ht="12" customHeight="1" x14ac:dyDescent="0.2">
      <c r="K555" s="7"/>
      <c r="Y555" s="5"/>
      <c r="AC555" s="5"/>
      <c r="AF555" s="6"/>
      <c r="AG555" s="6"/>
      <c r="AH555" s="7"/>
      <c r="AI555" s="7"/>
    </row>
    <row r="556" spans="11:35" s="4" customFormat="1" ht="12" customHeight="1" x14ac:dyDescent="0.2">
      <c r="K556" s="7"/>
      <c r="Y556" s="5"/>
      <c r="AC556" s="5"/>
      <c r="AF556" s="6"/>
      <c r="AG556" s="6"/>
      <c r="AH556" s="7"/>
      <c r="AI556" s="7"/>
    </row>
    <row r="557" spans="11:35" s="4" customFormat="1" ht="12" customHeight="1" x14ac:dyDescent="0.2">
      <c r="K557" s="7"/>
      <c r="Y557" s="5"/>
      <c r="AC557" s="5"/>
      <c r="AF557" s="6"/>
      <c r="AG557" s="6"/>
      <c r="AH557" s="7"/>
      <c r="AI557" s="7"/>
    </row>
    <row r="558" spans="11:35" s="4" customFormat="1" ht="12" customHeight="1" x14ac:dyDescent="0.2">
      <c r="K558" s="7"/>
      <c r="Y558" s="5"/>
      <c r="AC558" s="5"/>
      <c r="AF558" s="6"/>
      <c r="AG558" s="6"/>
      <c r="AH558" s="7"/>
      <c r="AI558" s="7"/>
    </row>
    <row r="559" spans="11:35" s="4" customFormat="1" ht="12" customHeight="1" x14ac:dyDescent="0.2">
      <c r="K559" s="7"/>
      <c r="Y559" s="5"/>
      <c r="AC559" s="5"/>
      <c r="AF559" s="6"/>
      <c r="AG559" s="6"/>
      <c r="AH559" s="7"/>
      <c r="AI559" s="7"/>
    </row>
    <row r="560" spans="11:35" s="4" customFormat="1" ht="12" customHeight="1" x14ac:dyDescent="0.2">
      <c r="K560" s="7"/>
      <c r="Y560" s="5"/>
      <c r="AC560" s="5"/>
      <c r="AF560" s="6"/>
      <c r="AG560" s="6"/>
      <c r="AH560" s="7"/>
      <c r="AI560" s="7"/>
    </row>
    <row r="561" spans="11:35" s="4" customFormat="1" ht="12" customHeight="1" x14ac:dyDescent="0.2">
      <c r="K561" s="7"/>
      <c r="Y561" s="5"/>
      <c r="AC561" s="5"/>
      <c r="AF561" s="6"/>
      <c r="AG561" s="6"/>
      <c r="AH561" s="7"/>
      <c r="AI561" s="7"/>
    </row>
    <row r="562" spans="11:35" s="4" customFormat="1" ht="12" customHeight="1" x14ac:dyDescent="0.2">
      <c r="K562" s="7"/>
      <c r="Y562" s="5"/>
      <c r="AC562" s="5"/>
      <c r="AF562" s="6"/>
      <c r="AG562" s="6"/>
      <c r="AH562" s="7"/>
      <c r="AI562" s="7"/>
    </row>
    <row r="563" spans="11:35" s="4" customFormat="1" ht="12" customHeight="1" x14ac:dyDescent="0.2">
      <c r="K563" s="7"/>
      <c r="Y563" s="5"/>
      <c r="AC563" s="5"/>
      <c r="AF563" s="6"/>
      <c r="AG563" s="6"/>
      <c r="AH563" s="7"/>
      <c r="AI563" s="7"/>
    </row>
    <row r="564" spans="11:35" s="4" customFormat="1" ht="12" customHeight="1" x14ac:dyDescent="0.2">
      <c r="K564" s="7"/>
      <c r="Y564" s="5"/>
      <c r="AC564" s="5"/>
      <c r="AF564" s="6"/>
      <c r="AG564" s="6"/>
      <c r="AH564" s="7"/>
      <c r="AI564" s="7"/>
    </row>
    <row r="565" spans="11:35" s="4" customFormat="1" ht="12" customHeight="1" x14ac:dyDescent="0.2">
      <c r="K565" s="7"/>
      <c r="Y565" s="5"/>
      <c r="AC565" s="5"/>
      <c r="AF565" s="6"/>
      <c r="AG565" s="6"/>
      <c r="AH565" s="7"/>
      <c r="AI565" s="7"/>
    </row>
    <row r="566" spans="11:35" s="4" customFormat="1" ht="12" customHeight="1" x14ac:dyDescent="0.2">
      <c r="K566" s="7"/>
      <c r="Y566" s="5"/>
      <c r="AC566" s="5"/>
      <c r="AF566" s="6"/>
      <c r="AG566" s="6"/>
      <c r="AH566" s="7"/>
      <c r="AI566" s="7"/>
    </row>
    <row r="567" spans="11:35" s="4" customFormat="1" ht="12" customHeight="1" x14ac:dyDescent="0.2">
      <c r="K567" s="7"/>
      <c r="Y567" s="5"/>
      <c r="AC567" s="5"/>
      <c r="AF567" s="6"/>
      <c r="AG567" s="6"/>
      <c r="AH567" s="7"/>
      <c r="AI567" s="7"/>
    </row>
    <row r="568" spans="11:35" s="4" customFormat="1" ht="12" customHeight="1" x14ac:dyDescent="0.2">
      <c r="K568" s="7"/>
      <c r="Y568" s="5"/>
      <c r="AC568" s="5"/>
      <c r="AF568" s="6"/>
      <c r="AG568" s="6"/>
      <c r="AH568" s="7"/>
      <c r="AI568" s="7"/>
    </row>
    <row r="569" spans="11:35" s="4" customFormat="1" ht="12" customHeight="1" x14ac:dyDescent="0.2">
      <c r="K569" s="7"/>
      <c r="Y569" s="5"/>
      <c r="AC569" s="5"/>
      <c r="AF569" s="6"/>
      <c r="AG569" s="6"/>
      <c r="AH569" s="7"/>
      <c r="AI569" s="7"/>
    </row>
    <row r="570" spans="11:35" s="4" customFormat="1" ht="12" customHeight="1" x14ac:dyDescent="0.2">
      <c r="K570" s="7"/>
      <c r="Y570" s="5"/>
      <c r="AC570" s="5"/>
      <c r="AF570" s="6"/>
      <c r="AG570" s="6"/>
      <c r="AH570" s="7"/>
      <c r="AI570" s="7"/>
    </row>
    <row r="571" spans="11:35" s="4" customFormat="1" ht="12" customHeight="1" x14ac:dyDescent="0.2">
      <c r="K571" s="7"/>
      <c r="Y571" s="5"/>
      <c r="AC571" s="5"/>
      <c r="AF571" s="6"/>
      <c r="AG571" s="6"/>
      <c r="AH571" s="7"/>
      <c r="AI571" s="7"/>
    </row>
    <row r="572" spans="11:35" s="4" customFormat="1" ht="12" customHeight="1" x14ac:dyDescent="0.2">
      <c r="K572" s="7"/>
      <c r="Y572" s="5"/>
      <c r="AC572" s="5"/>
      <c r="AF572" s="6"/>
      <c r="AG572" s="6"/>
      <c r="AH572" s="7"/>
      <c r="AI572" s="7"/>
    </row>
    <row r="573" spans="11:35" s="4" customFormat="1" ht="12" customHeight="1" x14ac:dyDescent="0.2">
      <c r="K573" s="7"/>
      <c r="Y573" s="5"/>
      <c r="AC573" s="5"/>
      <c r="AF573" s="6"/>
      <c r="AG573" s="6"/>
      <c r="AH573" s="7"/>
      <c r="AI573" s="7"/>
    </row>
    <row r="574" spans="11:35" s="4" customFormat="1" ht="12" customHeight="1" x14ac:dyDescent="0.2">
      <c r="K574" s="7"/>
      <c r="Y574" s="5"/>
      <c r="AC574" s="5"/>
      <c r="AF574" s="6"/>
      <c r="AG574" s="6"/>
      <c r="AH574" s="7"/>
      <c r="AI574" s="7"/>
    </row>
    <row r="575" spans="11:35" s="4" customFormat="1" ht="12" customHeight="1" x14ac:dyDescent="0.2">
      <c r="K575" s="7"/>
      <c r="Y575" s="5"/>
      <c r="AC575" s="5"/>
      <c r="AF575" s="6"/>
      <c r="AG575" s="6"/>
      <c r="AH575" s="7"/>
      <c r="AI575" s="7"/>
    </row>
    <row r="576" spans="11:35" s="4" customFormat="1" ht="12" customHeight="1" x14ac:dyDescent="0.2">
      <c r="K576" s="7"/>
      <c r="Y576" s="5"/>
      <c r="AC576" s="5"/>
      <c r="AF576" s="6"/>
      <c r="AG576" s="6"/>
      <c r="AH576" s="7"/>
      <c r="AI576" s="7"/>
    </row>
  </sheetData>
  <mergeCells count="6">
    <mergeCell ref="O18:Q18"/>
    <mergeCell ref="S18:U18"/>
    <mergeCell ref="W18:Y18"/>
    <mergeCell ref="AA18:AC18"/>
    <mergeCell ref="G12:G13"/>
    <mergeCell ref="H12:H13"/>
  </mergeCells>
  <conditionalFormatting sqref="J20:J280">
    <cfRule type="colorScale" priority="1">
      <colorScale>
        <cfvo type="num" val="-100"/>
        <cfvo type="num" val="0"/>
        <cfvo type="num" val="1000"/>
        <color rgb="FFF8696B"/>
        <color theme="0"/>
        <color rgb="FF63BE7B"/>
      </colorScale>
    </cfRule>
  </conditionalFormatting>
  <dataValidations disablePrompts="1" count="1">
    <dataValidation type="list" allowBlank="1" showInputMessage="1" showErrorMessage="1" sqref="H12:H14">
      <formula1>"DAX,FTSEMIB,IBEX,UK"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FeeInv</vt:lpstr>
      <vt:lpstr>FeeOSLG</vt:lpstr>
      <vt:lpstr>InvestIniz</vt:lpstr>
      <vt:lpstr>LastPL</vt:lpstr>
      <vt:lpstr>Lotto</vt:lpstr>
      <vt:lpstr>Margine</vt:lpstr>
      <vt:lpstr>MargineDAX</vt:lpstr>
      <vt:lpstr>MargineFTSEMIB</vt:lpstr>
      <vt:lpstr>MargineIBEX</vt:lpstr>
      <vt:lpstr>MargineUK</vt:lpstr>
      <vt:lpstr>Market</vt:lpstr>
      <vt:lpstr>MaxLoss</vt:lpstr>
      <vt:lpstr>Nominale</vt:lpstr>
      <vt:lpstr>NumLotti</vt:lpstr>
      <vt:lpstr>OSGLLimit</vt:lpstr>
      <vt:lpstr>SpreadDAX</vt:lpstr>
      <vt:lpstr>SpreadFTSEMIB</vt:lpstr>
      <vt:lpstr>SpreadIBEX</vt:lpstr>
      <vt:lpstr>SpreadUK</vt:lpstr>
      <vt:lpstr>TotalGain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2017-02-03T07:49:34Z</dcterms:created>
  <dcterms:modified xsi:type="dcterms:W3CDTF">2017-02-03T10:52:17Z</dcterms:modified>
</cp:coreProperties>
</file>