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holaswiid/Documents/GitHub/Bootcamp_projects/Working_with_Excel/"/>
    </mc:Choice>
  </mc:AlternateContent>
  <xr:revisionPtr revIDLastSave="0" documentId="13_ncr:1_{DB724B60-6617-234C-ABA9-8718DCFFA7BB}" xr6:coauthVersionLast="47" xr6:coauthVersionMax="47" xr10:uidLastSave="{00000000-0000-0000-0000-000000000000}"/>
  <bookViews>
    <workbookView xWindow="-38400" yWindow="-3100" windowWidth="38400" windowHeight="21100" activeTab="1" xr2:uid="{00000000-000D-0000-FFFF-FFFF00000000}"/>
  </bookViews>
  <sheets>
    <sheet name="Crowdfunding - RAW" sheetId="2" r:id="rId1"/>
    <sheet name="Crowdfunding - V1" sheetId="1" r:id="rId2"/>
    <sheet name="Outcome by Category" sheetId="3" r:id="rId3"/>
    <sheet name="Outcome by Sub-Category" sheetId="4" r:id="rId4"/>
    <sheet name="Outcome by Date" sheetId="5" r:id="rId5"/>
    <sheet name="Goal Analysis" sheetId="6" r:id="rId6"/>
    <sheet name="Statistical Analysis" sheetId="7" r:id="rId7"/>
  </sheets>
  <definedNames>
    <definedName name="_xlnm._FilterDatabase" localSheetId="0" hidden="1">'Crowdfunding - RAW'!$A$1:$N$1</definedName>
    <definedName name="_xlnm._FilterDatabase" localSheetId="1" hidden="1">'Crowdfunding - V1'!$A$1:$T$1001</definedName>
    <definedName name="_xlnm._FilterDatabase" localSheetId="2" hidden="1">'Outcome by Category'!$M$4:$R$14</definedName>
    <definedName name="_xlnm._FilterDatabase" localSheetId="6" hidden="1">'Statistical Analysis'!$A$1:$E$1</definedName>
    <definedName name="_xlchart.v1.0" hidden="1">'Statistical Analysis'!$D$2:$D$365</definedName>
    <definedName name="_xlchart.v1.1" hidden="1">'Statistical Analysis'!$E$1</definedName>
    <definedName name="_xlchart.v1.2" hidden="1">'Statistical Analysis'!$E$2:$E$365</definedName>
    <definedName name="_xlchart.v1.3" hidden="1">'Statistical Analysis'!$B$2:$B$566</definedName>
    <definedName name="_xlchart.v1.4" hidden="1">'Statistical Analysis'!$C$1</definedName>
    <definedName name="_xlchart.v1.5" hidden="1">'Statistical Analysis'!$C$2:$C$566</definedName>
  </definedNames>
  <calcPr calcId="191029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7" l="1"/>
  <c r="J11" i="7"/>
  <c r="J18" i="7" l="1"/>
  <c r="J17" i="7"/>
  <c r="I18" i="7"/>
  <c r="I17" i="7"/>
  <c r="J19" i="7" l="1"/>
  <c r="I19" i="7"/>
  <c r="J6" i="7" l="1"/>
  <c r="J7" i="7" s="1"/>
  <c r="I6" i="7"/>
  <c r="I7" i="7" s="1"/>
  <c r="J15" i="7"/>
  <c r="J14" i="7"/>
  <c r="J13" i="7"/>
  <c r="J12" i="7"/>
  <c r="J10" i="7"/>
  <c r="J9" i="7"/>
  <c r="I15" i="7"/>
  <c r="I14" i="7"/>
  <c r="I13" i="7"/>
  <c r="I12" i="7"/>
  <c r="I10" i="7"/>
  <c r="I9" i="7"/>
  <c r="G13" i="6"/>
  <c r="F13" i="6"/>
  <c r="G4" i="6"/>
  <c r="G5" i="6"/>
  <c r="G6" i="6"/>
  <c r="G7" i="6"/>
  <c r="G8" i="6"/>
  <c r="G9" i="6"/>
  <c r="G10" i="6"/>
  <c r="G11" i="6"/>
  <c r="G12" i="6"/>
  <c r="F4" i="6"/>
  <c r="F5" i="6"/>
  <c r="F6" i="6"/>
  <c r="F7" i="6"/>
  <c r="F8" i="6"/>
  <c r="F9" i="6"/>
  <c r="F10" i="6"/>
  <c r="F11" i="6"/>
  <c r="F12" i="6"/>
  <c r="G3" i="6"/>
  <c r="F3" i="6"/>
  <c r="G2" i="6"/>
  <c r="F2" i="6"/>
  <c r="E13" i="6"/>
  <c r="H13" i="6" s="1"/>
  <c r="E4" i="6"/>
  <c r="E5" i="6"/>
  <c r="E6" i="6"/>
  <c r="E7" i="6"/>
  <c r="E8" i="6"/>
  <c r="E9" i="6"/>
  <c r="E10" i="6"/>
  <c r="E11" i="6"/>
  <c r="E12" i="6"/>
  <c r="E3" i="6"/>
  <c r="E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0" i="6" l="1"/>
  <c r="H3" i="6"/>
  <c r="H5" i="6"/>
  <c r="K5" i="6" s="1"/>
  <c r="H12" i="6"/>
  <c r="K12" i="6" s="1"/>
  <c r="H4" i="6"/>
  <c r="K4" i="6" s="1"/>
  <c r="J10" i="6"/>
  <c r="H11" i="6"/>
  <c r="K11" i="6" s="1"/>
  <c r="K10" i="6"/>
  <c r="J13" i="6"/>
  <c r="K13" i="6"/>
  <c r="J3" i="6"/>
  <c r="J6" i="6"/>
  <c r="K3" i="6"/>
  <c r="I6" i="6"/>
  <c r="H9" i="6"/>
  <c r="I9" i="6" s="1"/>
  <c r="I13" i="6"/>
  <c r="H8" i="6"/>
  <c r="K8" i="6" s="1"/>
  <c r="H7" i="6"/>
  <c r="K7" i="6" s="1"/>
  <c r="I3" i="6"/>
  <c r="H2" i="6"/>
  <c r="J2" i="6" s="1"/>
  <c r="H6" i="6"/>
  <c r="K6" i="6" s="1"/>
  <c r="I10" i="6"/>
  <c r="J5" i="6" l="1"/>
  <c r="I11" i="6"/>
  <c r="I5" i="6"/>
  <c r="I4" i="6"/>
  <c r="J4" i="6"/>
  <c r="J11" i="6"/>
  <c r="J12" i="6"/>
  <c r="I2" i="6"/>
  <c r="K2" i="6"/>
  <c r="I12" i="6"/>
  <c r="K9" i="6"/>
  <c r="J9" i="6"/>
  <c r="J8" i="6"/>
  <c r="I7" i="6"/>
  <c r="I8" i="6"/>
  <c r="J7" i="6"/>
</calcChain>
</file>

<file path=xl/sharedStrings.xml><?xml version="1.0" encoding="utf-8"?>
<sst xmlns="http://schemas.openxmlformats.org/spreadsheetml/2006/main" count="13134" uniqueCount="2123">
  <si>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</si>
  <si>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</si>
  <si>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</si>
  <si>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</si>
  <si>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</si>
  <si>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</si>
  <si>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</si>
  <si>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</si>
  <si>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</si>
  <si>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</si>
  <si>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</si>
  <si>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</si>
  <si>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</si>
  <si>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</si>
  <si>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</si>
  <si>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</si>
  <si>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</si>
  <si>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</si>
  <si>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</si>
  <si>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</si>
  <si>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</si>
  <si>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</si>
  <si>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</si>
  <si>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</si>
  <si>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</si>
  <si>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</si>
  <si>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</si>
  <si>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</si>
  <si>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</si>
  <si>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</si>
  <si>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</si>
  <si>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</si>
  <si>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</si>
  <si>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</si>
  <si>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</si>
  <si>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</si>
  <si>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</si>
  <si>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</si>
  <si>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</si>
  <si>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</si>
  <si>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</si>
  <si>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</si>
  <si>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</si>
  <si>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</si>
  <si>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</si>
  <si>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</si>
  <si>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</si>
  <si>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</si>
  <si>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</si>
  <si>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</si>
  <si>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</si>
  <si>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</si>
  <si>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</si>
  <si>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</si>
  <si>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</si>
  <si>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</si>
  <si>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</si>
  <si>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</si>
  <si>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</si>
  <si>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</si>
  <si>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</si>
  <si>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</si>
  <si>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</si>
  <si>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</si>
  <si>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</si>
  <si>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</si>
  <si>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</si>
  <si>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</si>
  <si>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</si>
  <si>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</si>
  <si>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</si>
  <si>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</si>
  <si>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</si>
  <si>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</si>
  <si>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</si>
  <si>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</si>
  <si>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</si>
  <si>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</si>
  <si>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</si>
  <si>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</si>
  <si>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</si>
  <si>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</si>
  <si>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</si>
  <si>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</si>
  <si>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</si>
  <si>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</si>
  <si>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</si>
  <si>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</si>
  <si>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</si>
  <si>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</si>
  <si>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</si>
  <si>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</si>
  <si>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</si>
  <si>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</si>
  <si>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</si>
  <si>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</si>
  <si>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</si>
  <si>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</si>
  <si>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</si>
  <si>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</si>
  <si>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</si>
  <si>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</si>
  <si>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</si>
  <si>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</si>
  <si>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</si>
  <si>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</si>
  <si>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</si>
  <si>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</si>
  <si>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</si>
  <si>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</si>
  <si>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</si>
  <si>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</si>
  <si>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</si>
  <si>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</si>
  <si>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</si>
  <si>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</si>
  <si>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</si>
  <si>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</si>
  <si>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</si>
  <si>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</si>
  <si>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</si>
  <si>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</si>
  <si>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</si>
  <si>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</si>
  <si>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</si>
  <si>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</si>
  <si>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</si>
  <si>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</si>
  <si>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</si>
  <si>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</si>
  <si>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</si>
  <si>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</si>
  <si>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</si>
  <si>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</si>
  <si>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</si>
  <si>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</si>
  <si>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</si>
  <si>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</si>
  <si>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</si>
  <si>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</si>
  <si>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</si>
  <si>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</si>
  <si>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</si>
  <si>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</si>
  <si>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</si>
  <si>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</si>
  <si>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</si>
  <si>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</si>
  <si>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</si>
  <si>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</si>
  <si>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</si>
  <si>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</si>
  <si>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</si>
  <si>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</si>
  <si>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</si>
  <si>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</si>
  <si>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</si>
  <si>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</si>
  <si>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</si>
  <si>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</si>
  <si>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</si>
  <si>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</si>
  <si>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</si>
  <si>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</si>
  <si>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</si>
  <si>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</si>
  <si>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</si>
  <si>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</si>
  <si>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</si>
  <si>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</si>
  <si>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</si>
  <si>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</si>
  <si>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</si>
  <si>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</si>
  <si>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</si>
  <si>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</si>
  <si>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</si>
  <si>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</si>
  <si>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</si>
  <si>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</si>
  <si>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</si>
  <si>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</si>
  <si>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</si>
  <si>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</si>
  <si>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</si>
  <si>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</si>
  <si>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</si>
  <si>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</si>
  <si>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</si>
  <si>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</si>
  <si>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</si>
  <si>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</si>
  <si>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</si>
  <si>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</si>
  <si>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</si>
  <si>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</si>
  <si>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</si>
  <si>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</si>
  <si>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</si>
  <si>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</si>
  <si>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</si>
  <si>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</si>
  <si>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</si>
  <si>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</si>
  <si>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</si>
  <si>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</si>
  <si>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</si>
  <si>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</si>
  <si>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</si>
  <si>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</si>
  <si>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</si>
  <si>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</si>
  <si>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</si>
  <si>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</si>
  <si>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</si>
  <si>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</si>
  <si>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</si>
  <si>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</si>
  <si>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</si>
  <si>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</si>
  <si>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</si>
  <si>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</si>
  <si>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</si>
  <si>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</si>
  <si>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</si>
  <si>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</si>
  <si>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</si>
  <si>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</si>
  <si>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</si>
  <si>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</si>
  <si>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</si>
  <si>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</si>
  <si>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</si>
  <si>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</si>
  <si>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</si>
  <si>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</si>
  <si>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</si>
  <si>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</si>
  <si>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</si>
  <si>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</si>
  <si>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</si>
  <si>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</si>
  <si>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</si>
  <si>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</si>
  <si>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</si>
  <si>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</si>
  <si>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</si>
  <si>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</si>
  <si>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</si>
  <si>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</si>
  <si>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</si>
  <si>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</si>
  <si>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</si>
  <si>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</si>
  <si>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</si>
  <si>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</si>
  <si>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</si>
  <si>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</si>
  <si>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</si>
  <si>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</si>
  <si>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</si>
  <si>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</si>
  <si>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</si>
  <si>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</si>
  <si>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</si>
  <si>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</si>
  <si>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</si>
  <si>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</si>
  <si>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</si>
  <si>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</si>
  <si>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</si>
  <si>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</si>
  <si>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</si>
  <si>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</si>
  <si>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</si>
  <si>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</si>
  <si>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</si>
  <si>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</si>
  <si>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</si>
  <si>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</si>
  <si>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</si>
  <si>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</si>
  <si>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</si>
  <si>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</si>
  <si>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</si>
  <si>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</si>
  <si>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</si>
  <si>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</si>
  <si>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</si>
  <si>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</si>
  <si>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</si>
  <si>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</si>
  <si>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</si>
  <si>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</si>
  <si>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</si>
  <si>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</si>
  <si>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</si>
  <si>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</si>
  <si>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</si>
  <si>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</si>
  <si>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</si>
  <si>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</si>
  <si>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</si>
  <si>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</si>
  <si>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</si>
  <si>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</si>
  <si>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</si>
  <si>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</si>
  <si>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</si>
  <si>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</si>
  <si>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</si>
  <si>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</si>
  <si>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</si>
  <si>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</si>
  <si>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</si>
  <si>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</si>
  <si>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</si>
  <si>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</si>
  <si>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</si>
  <si>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</si>
  <si>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</si>
  <si>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</si>
  <si>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</si>
  <si>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</si>
  <si>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</si>
  <si>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</si>
  <si>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</si>
  <si>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</si>
  <si>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</si>
  <si>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</si>
  <si>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</si>
  <si>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</si>
  <si>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</si>
  <si>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</si>
  <si>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</si>
  <si>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</si>
  <si>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</si>
  <si>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</si>
  <si>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</si>
  <si>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</si>
  <si>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</si>
  <si>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</si>
  <si>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</si>
  <si>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</si>
  <si>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</si>
  <si>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</si>
  <si>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</si>
  <si>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</si>
  <si>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</si>
  <si>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</si>
  <si>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</si>
  <si>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</si>
  <si>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</si>
  <si>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</si>
  <si>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</si>
  <si>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</si>
  <si>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</si>
  <si>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</si>
  <si>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</si>
  <si>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</si>
  <si>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</si>
  <si>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</si>
  <si>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</si>
  <si>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</si>
  <si>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</si>
  <si>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</si>
  <si>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</si>
  <si>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</si>
  <si>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</si>
  <si>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</si>
  <si>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</si>
  <si>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</si>
  <si>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</si>
  <si>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</si>
  <si>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</si>
  <si>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</si>
  <si>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</si>
  <si>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</si>
  <si>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</si>
  <si>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</si>
  <si>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</si>
  <si>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</si>
  <si>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</si>
  <si>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</si>
  <si>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</si>
  <si>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</si>
  <si>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</si>
  <si>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</si>
  <si>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</si>
  <si>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</si>
  <si>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</si>
  <si>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</si>
  <si>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</si>
  <si>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</si>
  <si>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</si>
  <si>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</si>
  <si>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</si>
  <si>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</si>
  <si>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</si>
  <si>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</si>
  <si>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</si>
  <si>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</si>
  <si>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</si>
  <si>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</si>
  <si>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</si>
  <si>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</si>
  <si>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</si>
  <si>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</si>
  <si>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</si>
  <si>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</si>
  <si>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</si>
  <si>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</si>
  <si>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</si>
  <si>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</si>
  <si>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</si>
  <si>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</si>
  <si>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</si>
  <si>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</si>
  <si>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</si>
  <si>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</si>
  <si>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</si>
  <si>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</si>
  <si>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</si>
  <si>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</si>
  <si>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</si>
  <si>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</si>
  <si>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</si>
  <si>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</si>
  <si>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</si>
  <si>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</si>
  <si>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</si>
  <si>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</si>
  <si>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</si>
  <si>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</si>
  <si>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</si>
  <si>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</si>
  <si>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</si>
  <si>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</si>
  <si>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</si>
  <si>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</si>
  <si>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</si>
  <si>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</si>
  <si>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</si>
  <si>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</si>
  <si>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</si>
  <si>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</si>
  <si>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</si>
  <si>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</si>
  <si>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</si>
  <si>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</si>
  <si>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</si>
  <si>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</si>
  <si>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</si>
  <si>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</si>
  <si>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</si>
  <si>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</si>
  <si>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</si>
  <si>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</si>
  <si>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</si>
  <si>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</si>
  <si>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</si>
  <si>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</si>
  <si>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</si>
  <si>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</si>
  <si>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</si>
  <si>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</si>
  <si>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</si>
  <si>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</si>
  <si>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</si>
  <si>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</si>
  <si>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</si>
  <si>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</si>
  <si>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</si>
  <si>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</si>
  <si>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</si>
  <si>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</si>
  <si>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</si>
  <si>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</si>
  <si>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</si>
  <si>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</si>
  <si>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</si>
  <si>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</si>
  <si>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</si>
  <si>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</si>
  <si>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</si>
  <si>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</si>
  <si>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</si>
  <si>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</si>
  <si>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</si>
  <si>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</si>
  <si>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</si>
  <si>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</si>
  <si>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</si>
  <si>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</si>
  <si>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</si>
  <si>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</si>
  <si>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</si>
  <si>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</si>
  <si>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</si>
  <si>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</si>
  <si>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</si>
  <si>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</si>
  <si>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</si>
  <si>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</si>
  <si>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</si>
  <si>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</si>
  <si>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</si>
  <si>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</si>
  <si>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</si>
  <si>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</si>
  <si>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</si>
  <si>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</si>
  <si>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</si>
  <si>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</si>
  <si>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</si>
  <si>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</si>
  <si>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</si>
  <si>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</si>
  <si>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</si>
  <si>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</si>
  <si>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</si>
  <si>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</si>
  <si>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</si>
  <si>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</si>
  <si>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</si>
  <si>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</si>
  <si>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</si>
  <si>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</si>
  <si>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</si>
  <si>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</si>
  <si>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</si>
  <si>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</si>
  <si>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</si>
  <si>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</si>
  <si>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</si>
  <si>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</si>
  <si>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</si>
  <si>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</si>
  <si>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</si>
  <si>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</si>
  <si>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</si>
  <si>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</si>
  <si>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</si>
  <si>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</si>
  <si>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</si>
  <si>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</si>
  <si>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</si>
  <si>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</si>
  <si>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</si>
  <si>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</si>
  <si>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</si>
  <si>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</si>
  <si>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</si>
  <si>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</si>
  <si>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</si>
  <si>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</si>
  <si>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</si>
  <si>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</si>
  <si>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</si>
  <si>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</si>
  <si>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</si>
  <si>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</si>
  <si>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</si>
  <si>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</si>
  <si>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</si>
  <si>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</si>
  <si>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</si>
  <si>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</si>
  <si>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</si>
  <si>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</si>
  <si>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</si>
  <si>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</si>
  <si>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</si>
  <si>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</si>
  <si>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</si>
  <si>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</si>
  <si>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</si>
  <si>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</si>
  <si>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</si>
  <si>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</si>
  <si>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</si>
  <si>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</si>
  <si>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</si>
  <si>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</si>
  <si>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</si>
  <si>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</si>
  <si>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</si>
  <si>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</si>
  <si>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</si>
  <si>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</si>
  <si>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</si>
  <si>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</si>
  <si>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</si>
  <si>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</si>
  <si>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</si>
  <si>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</si>
  <si>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</si>
  <si>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</si>
  <si>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</si>
  <si>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</si>
  <si>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</si>
  <si>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</si>
  <si>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</si>
  <si>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</si>
  <si>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</si>
  <si>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</si>
  <si>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</si>
  <si>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</si>
  <si>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</si>
  <si>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</si>
  <si>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</si>
  <si>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</si>
  <si>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</si>
  <si>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</si>
  <si>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</si>
  <si>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</si>
  <si>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</si>
  <si>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</si>
  <si>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</si>
  <si>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</si>
  <si>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</si>
  <si>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</si>
  <si>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</si>
  <si>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</si>
  <si>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</si>
  <si>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</si>
  <si>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</si>
  <si>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</si>
  <si>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</si>
  <si>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</si>
  <si>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</si>
  <si>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</si>
  <si>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</si>
  <si>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</si>
  <si>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</si>
  <si>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</si>
  <si>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</si>
  <si>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</si>
  <si>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</si>
  <si>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</si>
  <si>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</si>
  <si>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</si>
  <si>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</si>
  <si>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</si>
  <si>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</si>
  <si>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</si>
  <si>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</si>
  <si>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</si>
  <si>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</si>
  <si>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</si>
  <si>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</si>
  <si>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</si>
  <si>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</si>
  <si>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</si>
  <si>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</si>
  <si>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</si>
  <si>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</si>
  <si>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</si>
  <si>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</si>
  <si>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</si>
  <si>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</si>
  <si>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</si>
  <si>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</si>
  <si>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</si>
  <si>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</si>
  <si>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</si>
  <si>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</si>
  <si>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</si>
  <si>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</si>
  <si>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</si>
  <si>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</si>
  <si>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</si>
  <si>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</si>
  <si>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</si>
  <si>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</si>
  <si>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</si>
  <si>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</si>
  <si>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</si>
  <si>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</si>
  <si>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</si>
  <si>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</si>
  <si>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</si>
  <si>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</si>
  <si>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</si>
  <si>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</si>
  <si>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</si>
  <si>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</si>
  <si>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</si>
  <si>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</si>
  <si>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</si>
  <si>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</si>
  <si>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</si>
  <si>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</si>
  <si>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</si>
  <si>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</si>
  <si>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</si>
  <si>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</si>
  <si>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</si>
  <si>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</si>
  <si>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</si>
  <si>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</si>
  <si>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</si>
  <si>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</si>
  <si>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</si>
  <si>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</si>
  <si>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</si>
  <si>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</si>
  <si>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</si>
  <si>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</si>
  <si>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</si>
  <si>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</si>
  <si>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</si>
  <si>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</si>
  <si>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</si>
  <si>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</si>
  <si>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</si>
  <si>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</si>
  <si>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</si>
  <si>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</si>
  <si>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</si>
  <si>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</si>
  <si>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</si>
  <si>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</si>
  <si>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</si>
  <si>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</si>
  <si>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</si>
  <si>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</si>
  <si>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</si>
  <si>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</si>
  <si>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</si>
  <si>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</si>
  <si>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</si>
  <si>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</si>
  <si>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</si>
  <si>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</si>
  <si>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</si>
  <si>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</si>
  <si>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</si>
  <si>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</si>
  <si>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</si>
  <si>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</si>
  <si>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</si>
  <si>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</si>
  <si>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</si>
  <si>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</si>
  <si>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</si>
  <si>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</si>
  <si>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</si>
  <si>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</si>
  <si>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</si>
  <si>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</si>
  <si>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</si>
  <si>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</si>
  <si>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</si>
  <si>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</si>
  <si>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</si>
  <si>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</si>
  <si>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</si>
  <si>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</si>
  <si>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</si>
  <si>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</si>
  <si>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</si>
  <si>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</si>
  <si>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</si>
  <si>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</si>
  <si>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</si>
  <si>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</si>
  <si>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</si>
  <si>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</si>
  <si>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</si>
  <si>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</si>
  <si>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</si>
  <si>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</si>
  <si>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</si>
  <si>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</si>
  <si>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</si>
  <si>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</si>
  <si>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</si>
  <si>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</si>
  <si>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</si>
  <si>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</si>
  <si>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</si>
  <si>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</si>
  <si>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</si>
  <si>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</si>
  <si>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</si>
  <si>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</si>
  <si>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</si>
  <si>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</si>
  <si>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</si>
  <si>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</si>
  <si>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</si>
  <si>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</si>
  <si>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</si>
  <si>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</si>
  <si>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</si>
  <si>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</si>
  <si>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</si>
  <si>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</si>
  <si>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</si>
  <si>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</si>
  <si>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</si>
  <si>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</si>
  <si>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</si>
  <si>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</si>
  <si>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</si>
  <si>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</si>
  <si>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</si>
  <si>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</si>
  <si>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</si>
  <si>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</si>
  <si>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</si>
  <si>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</si>
  <si>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</si>
  <si>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</si>
  <si>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</si>
  <si>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</si>
  <si>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</si>
  <si>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</si>
  <si>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</si>
  <si>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</si>
  <si>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</si>
  <si>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</si>
  <si>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</si>
  <si>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</si>
  <si>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</si>
  <si>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</si>
  <si>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</si>
  <si>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</si>
  <si>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</si>
  <si>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</si>
  <si>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</si>
  <si>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</si>
  <si>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</si>
  <si>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</si>
  <si>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</si>
  <si>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</si>
  <si>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</si>
  <si>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</si>
  <si>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</si>
  <si>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</si>
  <si>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</si>
  <si>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</si>
  <si>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</si>
  <si>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</si>
  <si>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</si>
  <si>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</si>
  <si>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</si>
  <si>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</si>
  <si>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</si>
  <si>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</si>
  <si>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</si>
  <si>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</si>
  <si>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</si>
  <si>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</si>
  <si>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</si>
  <si>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</si>
  <si>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</si>
  <si>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</si>
  <si>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</si>
  <si>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</si>
  <si>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</si>
  <si>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</si>
  <si>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</si>
  <si>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</si>
  <si>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</si>
  <si>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</si>
  <si>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</si>
  <si>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</si>
  <si>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</si>
  <si>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</si>
  <si>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</si>
  <si>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</si>
  <si>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</si>
  <si>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</si>
  <si>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</si>
  <si>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</si>
  <si>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</si>
  <si>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</si>
  <si>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</si>
  <si>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</si>
  <si>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</si>
  <si>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</si>
  <si>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</si>
  <si>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</si>
  <si>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</si>
  <si>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</si>
  <si>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</si>
  <si>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</si>
  <si>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</si>
  <si>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</si>
  <si>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</si>
  <si>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</si>
  <si>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</si>
  <si>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</si>
  <si>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</si>
  <si>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</si>
  <si>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</si>
  <si>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</si>
  <si>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</si>
  <si>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</si>
  <si>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</si>
  <si>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</si>
  <si>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</si>
  <si>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</si>
  <si>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</si>
  <si>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</si>
  <si>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</si>
  <si>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</si>
  <si>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</si>
  <si>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</si>
  <si>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</si>
  <si>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</si>
  <si>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</si>
  <si>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</si>
  <si>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</si>
  <si>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</si>
  <si>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</si>
  <si>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</si>
  <si>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</si>
  <si>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</si>
  <si>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</si>
  <si>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</si>
  <si>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</si>
  <si>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</si>
  <si>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</si>
  <si>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</si>
  <si>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</si>
  <si>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</si>
  <si>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</si>
  <si>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</si>
  <si>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</si>
  <si>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</si>
  <si>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</si>
  <si>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</si>
  <si>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</si>
  <si>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</si>
  <si>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</si>
  <si>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</si>
  <si>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</si>
  <si>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</si>
  <si>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</si>
  <si>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</si>
  <si>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</si>
  <si>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</si>
  <si>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</si>
  <si>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</si>
  <si>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</si>
  <si>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</si>
  <si>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</si>
  <si>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</si>
  <si>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</si>
  <si>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</si>
  <si>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</si>
  <si>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</si>
  <si>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</si>
  <si>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</si>
  <si>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</si>
  <si>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</si>
  <si>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</si>
  <si>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</si>
  <si>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</si>
  <si>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</si>
  <si>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</si>
  <si>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</si>
  <si>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</si>
  <si>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</si>
  <si>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</si>
  <si>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</si>
  <si>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</si>
  <si>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</si>
  <si>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</si>
  <si>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</si>
  <si>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</si>
  <si>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</si>
  <si>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</si>
  <si>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</si>
  <si>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</si>
  <si>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</si>
  <si>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</si>
  <si>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</si>
  <si>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</si>
  <si>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</si>
  <si>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</si>
  <si>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</si>
  <si>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</si>
  <si>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</si>
  <si>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</si>
  <si>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</si>
  <si>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</si>
  <si>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</si>
  <si>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</si>
  <si>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</si>
  <si>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</si>
  <si>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</si>
  <si>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</si>
  <si>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</si>
  <si>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</si>
  <si>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</si>
  <si>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</si>
  <si>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</si>
  <si>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</si>
  <si>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</si>
  <si>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</si>
  <si>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</si>
  <si>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</si>
  <si>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</si>
  <si>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</si>
  <si>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</si>
  <si>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</si>
  <si>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</si>
  <si>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</si>
  <si>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</si>
  <si>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</si>
  <si>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</si>
  <si>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</si>
  <si>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</si>
  <si>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</si>
  <si>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</si>
  <si>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</si>
  <si>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</si>
  <si>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</si>
  <si>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</si>
  <si>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</si>
  <si>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</si>
  <si>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</si>
  <si>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</si>
  <si>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</si>
  <si>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</si>
  <si>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</si>
  <si>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</si>
  <si>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</si>
  <si>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</si>
  <si>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</si>
  <si>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</si>
  <si>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</si>
  <si>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</si>
  <si>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</si>
  <si>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</si>
  <si>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</si>
  <si>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</si>
  <si>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</si>
  <si>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</si>
  <si>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</si>
  <si>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</si>
  <si>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</si>
  <si>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</si>
  <si>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</si>
  <si>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</si>
  <si>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</si>
  <si>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</si>
  <si>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</si>
  <si>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</si>
  <si>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</si>
  <si>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</si>
  <si>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</si>
  <si>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</si>
  <si>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</si>
  <si>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</si>
  <si>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</si>
  <si>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</si>
  <si>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</si>
  <si>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</si>
  <si>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</si>
  <si>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</si>
  <si>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</si>
  <si>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</si>
  <si>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</si>
  <si>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</si>
  <si>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</si>
  <si>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</si>
  <si>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</si>
  <si>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</si>
  <si>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</si>
  <si>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</si>
  <si>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</si>
  <si>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</si>
  <si>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</si>
  <si>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</si>
  <si>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</si>
  <si>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</si>
  <si>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</si>
  <si>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</si>
  <si>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</si>
  <si>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</si>
  <si>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</si>
  <si>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</si>
  <si>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</si>
  <si>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</si>
  <si>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</si>
  <si>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</si>
  <si>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</si>
  <si>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</si>
  <si>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</si>
  <si>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</si>
  <si>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</si>
  <si>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</si>
  <si>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</si>
  <si>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</si>
  <si>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</si>
  <si>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</si>
  <si>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</si>
  <si>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</si>
  <si>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</si>
  <si>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</si>
  <si>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</si>
  <si>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</si>
  <si>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</si>
  <si>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</si>
  <si>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</si>
  <si>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</si>
  <si>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</si>
  <si>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</si>
  <si>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</si>
  <si>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</si>
  <si>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</si>
  <si>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</si>
  <si>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</si>
  <si>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</si>
  <si>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</si>
  <si>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</si>
  <si>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</si>
  <si>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</si>
  <si>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</si>
  <si>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</si>
  <si>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</si>
  <si>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</si>
  <si>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</si>
  <si>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</si>
  <si>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</si>
  <si>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</si>
  <si>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</si>
  <si>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</si>
  <si>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</si>
  <si>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</si>
  <si>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</si>
  <si>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</si>
  <si>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</si>
  <si>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</si>
  <si>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</si>
  <si>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</si>
  <si>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</si>
  <si>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</si>
  <si>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</si>
  <si>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</si>
  <si>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</si>
  <si>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</si>
  <si>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</si>
  <si>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</si>
  <si>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</si>
  <si>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</si>
  <si>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</si>
  <si>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</si>
  <si>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</si>
  <si>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</si>
  <si>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</si>
  <si>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</si>
  <si>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</si>
  <si>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</si>
  <si>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</si>
  <si>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</si>
  <si>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</si>
  <si>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</si>
  <si>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</si>
  <si>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</si>
  <si>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</si>
  <si>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</si>
  <si>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</si>
  <si>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</si>
  <si>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</si>
  <si>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</si>
  <si>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</si>
  <si>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</si>
  <si>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</si>
  <si>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</si>
  <si>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</si>
  <si>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</si>
  <si>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</si>
  <si>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</si>
  <si>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</si>
  <si>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</si>
  <si>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</si>
  <si>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</si>
  <si>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</si>
  <si>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</si>
  <si>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</si>
  <si>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</si>
  <si>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</si>
  <si>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</si>
  <si>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</si>
  <si>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</si>
  <si>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</si>
  <si>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</si>
  <si>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</si>
  <si>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</si>
  <si>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</si>
  <si>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</si>
  <si>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</si>
  <si>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</si>
  <si>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</si>
  <si>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</si>
  <si>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</si>
  <si>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</si>
  <si>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</si>
  <si>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</si>
  <si>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</si>
  <si>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</si>
  <si>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</si>
  <si>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</si>
  <si>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</si>
  <si>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</si>
  <si>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</si>
  <si>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</si>
  <si>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</si>
  <si>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</si>
  <si>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</si>
  <si>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</si>
  <si>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</si>
  <si>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</si>
  <si>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</si>
  <si>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</si>
  <si>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</si>
  <si>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</si>
  <si>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</si>
  <si>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</si>
  <si>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</si>
  <si>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</si>
  <si>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</si>
  <si>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</si>
  <si>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</si>
  <si>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</si>
  <si>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</si>
  <si>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</si>
  <si>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</si>
  <si>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</si>
  <si>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</si>
  <si>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</si>
  <si>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</si>
  <si>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</si>
  <si>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</si>
  <si>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</si>
  <si>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</si>
  <si>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</si>
  <si>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</si>
  <si>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</si>
  <si>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</si>
  <si>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</si>
  <si>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</si>
  <si>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</si>
  <si>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</si>
  <si>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</si>
  <si>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</si>
  <si>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</si>
  <si>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</si>
  <si>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</si>
  <si>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</si>
  <si>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</si>
  <si>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</si>
  <si>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</si>
  <si>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</si>
  <si>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</si>
  <si>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</si>
  <si>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</si>
  <si>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</si>
  <si>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</si>
  <si>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</si>
  <si>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</si>
  <si>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</si>
  <si>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</si>
  <si>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</si>
  <si>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</si>
  <si>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</si>
  <si>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</si>
  <si>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</si>
  <si>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</si>
  <si>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</si>
  <si>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</si>
  <si>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</si>
  <si>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</si>
  <si>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</si>
  <si>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</si>
  <si>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</si>
  <si>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</si>
  <si>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</si>
  <si>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</si>
  <si>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</si>
  <si>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</si>
  <si>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</si>
  <si>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</si>
  <si>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</si>
  <si>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</si>
  <si>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</si>
  <si>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</si>
  <si>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</si>
  <si>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</si>
  <si>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</si>
  <si>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</si>
  <si>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</si>
  <si>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</si>
  <si>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</si>
  <si>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</si>
  <si>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</si>
  <si>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</si>
  <si>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</si>
  <si>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</si>
  <si>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</si>
  <si>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</si>
  <si>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</si>
  <si>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</si>
  <si>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</si>
  <si>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</si>
  <si>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</si>
  <si>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</si>
  <si>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</si>
  <si>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</si>
  <si>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</si>
  <si>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</si>
  <si>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</si>
  <si>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</si>
  <si>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</si>
  <si>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</si>
  <si>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</si>
  <si>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</si>
  <si>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</si>
  <si>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</si>
  <si>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</si>
  <si>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</si>
  <si>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</si>
  <si>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</si>
  <si>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</si>
  <si>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</si>
  <si>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</si>
  <si>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</si>
  <si>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</si>
  <si>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</si>
  <si>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</si>
  <si>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</si>
  <si>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</si>
  <si>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</si>
  <si>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</si>
  <si>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</si>
  <si>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</si>
  <si>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</si>
  <si>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</si>
  <si>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</si>
  <si>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</si>
  <si>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</si>
  <si>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</si>
  <si>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</si>
  <si>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</si>
  <si>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</si>
  <si>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</si>
  <si>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</si>
  <si>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</si>
  <si>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</si>
  <si>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</si>
  <si>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</si>
  <si>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</si>
  <si>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</si>
  <si>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</si>
  <si>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</si>
  <si>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</si>
  <si>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</si>
  <si>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</si>
  <si>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</si>
  <si>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</si>
  <si>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</si>
  <si>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</si>
  <si>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</si>
  <si>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</si>
  <si>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</si>
  <si>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</si>
  <si>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</si>
  <si>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</si>
  <si>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</si>
  <si>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</si>
  <si>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</si>
  <si>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</si>
  <si>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</si>
  <si>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</si>
  <si>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</si>
  <si>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</si>
  <si>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</si>
  <si>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</si>
  <si>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</si>
  <si>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</si>
  <si>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</si>
  <si>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</si>
  <si>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</si>
  <si>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</si>
  <si>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</si>
  <si>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</si>
  <si>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</si>
  <si>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</si>
  <si>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</si>
  <si>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</si>
  <si>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</si>
  <si>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</si>
  <si>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</si>
  <si>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</si>
  <si>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</si>
  <si>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</si>
  <si>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</si>
  <si>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</si>
  <si>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</si>
  <si>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</si>
  <si>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</si>
  <si>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</si>
  <si>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</si>
  <si>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</si>
  <si>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</si>
  <si>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</si>
  <si>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</si>
  <si>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</si>
  <si>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</si>
  <si>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</si>
  <si>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</si>
  <si>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</si>
  <si>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</si>
  <si>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</si>
  <si>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</si>
  <si>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</si>
  <si>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</si>
  <si>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</si>
  <si>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</si>
  <si>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</si>
  <si>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</si>
  <si>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</si>
  <si>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</si>
  <si>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</si>
  <si>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</si>
  <si>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</si>
  <si>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</si>
  <si>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</si>
  <si>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</si>
  <si>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</si>
  <si>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</si>
  <si>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</si>
  <si>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</si>
  <si>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</si>
  <si>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</si>
  <si>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</si>
  <si>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</si>
  <si>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</si>
  <si>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</si>
  <si>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</si>
  <si>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</si>
  <si>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</si>
  <si>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</si>
  <si>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</si>
  <si>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</si>
  <si>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</si>
  <si>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</si>
  <si>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</si>
  <si>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</si>
  <si>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</si>
  <si>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</si>
  <si>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</si>
  <si>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</si>
  <si>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</si>
  <si>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</si>
  <si>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</si>
  <si>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</si>
  <si>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</si>
  <si>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</si>
  <si>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</si>
  <si>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</si>
  <si>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</si>
  <si>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</si>
  <si>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</si>
  <si>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</si>
  <si>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</si>
  <si>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</si>
  <si>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</si>
  <si>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</si>
  <si>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</si>
  <si>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</si>
  <si>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</si>
  <si>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</si>
  <si>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</si>
  <si>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</si>
  <si>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</si>
  <si>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</si>
  <si>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</si>
  <si>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</si>
  <si>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</si>
  <si>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</si>
  <si>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</si>
  <si>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</si>
  <si>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</si>
  <si>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</si>
  <si>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</si>
  <si>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</si>
  <si>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</si>
  <si>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</si>
  <si>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</si>
  <si>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</si>
  <si>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</si>
  <si>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</si>
  <si>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</si>
  <si>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</si>
  <si>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</si>
  <si>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</si>
  <si>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</si>
  <si>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</si>
  <si>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</si>
  <si>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</si>
  <si>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</si>
  <si>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</si>
  <si>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</si>
  <si>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</si>
  <si>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</si>
  <si>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</si>
  <si>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</si>
  <si>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</si>
  <si>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</si>
  <si>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</si>
  <si>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</si>
  <si>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</si>
  <si>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</si>
  <si>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</si>
  <si>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</si>
  <si>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</si>
  <si>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</si>
  <si>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</si>
  <si>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</si>
  <si>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</si>
  <si>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</si>
  <si>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</si>
  <si>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</si>
  <si>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</si>
  <si>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</si>
  <si>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</si>
  <si>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</si>
  <si>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</si>
  <si>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</si>
  <si>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</si>
  <si>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</si>
  <si>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</si>
  <si>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</si>
  <si>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</si>
  <si>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</si>
  <si>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</si>
  <si>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</si>
  <si>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</si>
  <si>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</si>
  <si>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</si>
  <si>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</si>
  <si>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</si>
  <si>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</si>
  <si>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</si>
  <si>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</si>
  <si>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</si>
  <si>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</si>
  <si>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</si>
  <si>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</si>
  <si>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</si>
  <si>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</si>
  <si>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</si>
  <si>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</si>
  <si>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</si>
  <si>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</si>
  <si>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</si>
  <si>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</si>
  <si>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</si>
  <si>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</si>
  <si>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</si>
  <si>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</si>
  <si>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</si>
  <si>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</si>
  <si>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</si>
  <si>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</si>
  <si>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</si>
  <si>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</si>
  <si>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</si>
  <si>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</si>
  <si>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</si>
  <si>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</si>
  <si>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</si>
  <si>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</si>
  <si>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</si>
  <si>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</si>
  <si>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</si>
  <si>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</si>
  <si>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</si>
  <si>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</si>
  <si>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</si>
  <si>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</si>
  <si>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</si>
  <si>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</si>
  <si>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</si>
  <si>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</si>
  <si>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</si>
  <si>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</si>
  <si>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</si>
  <si>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</si>
  <si>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</si>
  <si>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</si>
  <si>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</si>
  <si>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</si>
  <si>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</si>
  <si>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</si>
  <si>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</si>
  <si>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</si>
  <si>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</si>
  <si>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</si>
  <si>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</si>
  <si>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</si>
  <si>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</si>
  <si>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</si>
  <si>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</si>
  <si>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</si>
  <si>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</si>
  <si>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</si>
  <si>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</si>
  <si>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</si>
  <si>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</si>
  <si>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</si>
  <si>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</si>
  <si>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</si>
  <si>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</si>
  <si>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</si>
  <si>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</si>
  <si>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</si>
  <si>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</si>
  <si>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</si>
  <si>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</si>
  <si>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</si>
  <si>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</si>
  <si>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</si>
  <si>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</si>
  <si>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</si>
  <si>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</si>
  <si>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</si>
  <si>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</si>
  <si>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</si>
  <si>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</si>
  <si>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</si>
  <si>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</si>
  <si>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</si>
  <si>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</si>
  <si>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</si>
  <si>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</si>
  <si>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</si>
  <si>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</si>
  <si>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</si>
  <si>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</si>
  <si>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</si>
  <si>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</si>
  <si>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</si>
  <si>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</si>
  <si>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</si>
  <si>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</si>
  <si>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</si>
  <si>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</si>
  <si>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</si>
  <si>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</si>
  <si>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</si>
  <si>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</si>
  <si>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</si>
  <si>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</si>
  <si>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</si>
  <si>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</si>
  <si>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</si>
  <si>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</si>
  <si>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</si>
  <si>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</si>
  <si>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</si>
  <si>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</si>
  <si>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</si>
  <si>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</si>
  <si>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</si>
  <si>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</si>
  <si>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</si>
  <si>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</si>
  <si>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</si>
  <si>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</si>
  <si>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</si>
  <si>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</si>
  <si>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</si>
  <si>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</si>
  <si>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</si>
  <si>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</si>
  <si>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</si>
  <si>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</si>
  <si>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</si>
  <si>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</si>
  <si>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</si>
  <si>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</si>
  <si>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</si>
  <si>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</si>
  <si>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</si>
  <si>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</si>
  <si>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</si>
  <si>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</si>
  <si>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</si>
  <si>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</si>
  <si>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</si>
  <si>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</si>
  <si>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</si>
  <si>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</si>
  <si>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</si>
  <si>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</si>
  <si>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</si>
  <si>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</si>
  <si>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</si>
  <si>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</si>
  <si>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</si>
  <si>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</si>
  <si>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</si>
  <si>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</si>
  <si>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</si>
  <si>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</si>
  <si>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</si>
  <si>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</si>
  <si>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</si>
  <si>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</si>
  <si>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</si>
  <si>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</si>
  <si>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</si>
  <si>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</si>
  <si>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</si>
  <si>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</si>
  <si>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</si>
  <si>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</si>
  <si>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</si>
  <si>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</si>
  <si>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</si>
  <si>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</si>
  <si>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</si>
  <si>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</si>
  <si>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</si>
  <si>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</si>
  <si>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</si>
  <si>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</si>
  <si>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</si>
  <si>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</si>
  <si>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</si>
  <si>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</si>
  <si>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</si>
  <si>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</si>
  <si>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</si>
  <si>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</si>
  <si>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</si>
  <si>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</si>
  <si>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</si>
  <si>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</si>
  <si>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</si>
  <si>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</si>
  <si>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</si>
  <si>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</si>
  <si>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</si>
  <si>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</si>
  <si>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</si>
  <si>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</si>
  <si>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</si>
  <si>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</si>
  <si>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</si>
  <si>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</si>
  <si>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</si>
  <si>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</si>
  <si>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</si>
  <si>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</si>
  <si>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</si>
  <si>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</si>
  <si>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</si>
  <si>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</si>
  <si>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</si>
  <si>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</si>
  <si>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</si>
  <si>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</si>
  <si>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</si>
  <si>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</si>
  <si>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</si>
  <si>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</si>
  <si>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</si>
  <si>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</si>
  <si>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</si>
  <si>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</si>
  <si>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</si>
  <si>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</si>
  <si>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</si>
  <si>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</si>
  <si>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</si>
  <si>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</si>
  <si>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</si>
  <si>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</si>
  <si>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</si>
  <si>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</si>
  <si>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</si>
  <si>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</si>
  <si>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</si>
  <si>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</si>
  <si>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</si>
  <si>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</si>
  <si>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</si>
  <si>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</si>
  <si>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</si>
  <si>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</si>
  <si>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</si>
  <si>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</si>
  <si>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</si>
  <si>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</si>
  <si>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</si>
  <si>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</si>
  <si>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</si>
  <si>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</si>
  <si>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</si>
  <si>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</si>
  <si>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</si>
  <si>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</si>
  <si>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</si>
  <si>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</si>
  <si>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</si>
  <si>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</si>
  <si>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</si>
  <si>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</si>
  <si>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</si>
  <si>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</si>
  <si>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</si>
  <si>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</si>
  <si>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</si>
  <si>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</si>
  <si>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</si>
  <si>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</si>
  <si>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</si>
  <si>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</si>
  <si>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</si>
  <si>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</si>
  <si>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</si>
  <si>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</si>
  <si>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</si>
  <si>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</si>
  <si>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</si>
  <si>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</si>
  <si>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</si>
  <si>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</si>
  <si>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</si>
  <si>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</si>
  <si>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</si>
  <si>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</si>
  <si>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</si>
  <si>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</si>
  <si>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</si>
  <si>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</si>
  <si>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</si>
  <si>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</si>
  <si>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</si>
  <si>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</si>
  <si>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</si>
  <si>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</si>
  <si>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</si>
  <si>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</si>
  <si>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</si>
  <si>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</si>
  <si>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</si>
  <si>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</si>
  <si>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</si>
  <si>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</si>
  <si>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</si>
  <si>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</si>
  <si>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</si>
  <si>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</si>
  <si>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</si>
  <si>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</si>
  <si>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</si>
  <si>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</si>
  <si>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</si>
  <si>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</si>
  <si>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</si>
  <si>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</si>
  <si>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</si>
  <si>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</si>
  <si>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</si>
  <si>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</si>
  <si>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</si>
  <si>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</si>
  <si>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</si>
  <si>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</si>
  <si>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</si>
  <si>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</si>
  <si>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</si>
  <si>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</si>
  <si>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</si>
  <si>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</si>
  <si>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</si>
  <si>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</si>
  <si>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</si>
  <si>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</si>
  <si>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</si>
  <si>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</si>
  <si>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</si>
  <si>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</si>
  <si>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</si>
  <si>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</si>
  <si>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</si>
  <si>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</si>
  <si>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</si>
  <si>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</si>
  <si>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</si>
  <si>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</si>
  <si>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</si>
  <si>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</si>
  <si>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</si>
  <si>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</si>
  <si>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</si>
  <si>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</si>
  <si>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</si>
  <si>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</si>
  <si>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</si>
  <si>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</si>
  <si>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</si>
  <si>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</si>
  <si>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</si>
  <si>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</si>
  <si>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</si>
  <si>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</si>
  <si>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</si>
  <si>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</si>
  <si>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</si>
  <si>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</si>
  <si>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</si>
  <si>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</si>
  <si>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</si>
  <si>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</si>
  <si>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</si>
  <si>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</si>
  <si>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</si>
  <si>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</si>
  <si>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</si>
  <si>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</si>
  <si>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</si>
  <si>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</si>
  <si>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</si>
  <si>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</si>
  <si>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</si>
  <si>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</si>
  <si>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</si>
  <si>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</si>
  <si>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</si>
  <si>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</si>
  <si>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</si>
  <si>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</si>
  <si>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</si>
  <si>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</si>
  <si>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</si>
  <si>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</si>
  <si>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</si>
  <si>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</si>
  <si>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</si>
  <si>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</si>
  <si>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</si>
  <si>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</si>
  <si>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</si>
  <si>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</si>
  <si>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</si>
  <si>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</si>
  <si>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</si>
  <si>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</si>
  <si>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</si>
  <si>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</si>
  <si>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</si>
  <si>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</si>
  <si>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</si>
  <si>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</si>
  <si>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</si>
  <si>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</si>
  <si>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</si>
  <si>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</si>
  <si>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</si>
  <si>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</si>
  <si>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</si>
  <si>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</si>
  <si>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</si>
  <si>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</si>
  <si>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</si>
  <si>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</si>
  <si>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</si>
  <si>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</si>
  <si>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</si>
  <si>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</si>
  <si>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</si>
  <si>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</si>
  <si>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</si>
  <si>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</si>
  <si>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</si>
  <si>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</si>
  <si>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</si>
  <si>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</si>
  <si>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</si>
  <si>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</si>
  <si>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</si>
  <si>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</si>
  <si>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</si>
  <si>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</si>
  <si>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</si>
  <si>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</si>
  <si>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</si>
  <si>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</si>
  <si>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</si>
  <si>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</si>
  <si>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</si>
  <si>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</si>
  <si>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</si>
  <si>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</si>
  <si>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</si>
  <si>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</si>
  <si>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</si>
  <si>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</si>
  <si>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</si>
  <si>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</si>
  <si>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</si>
  <si>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</si>
  <si>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</si>
  <si>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</si>
  <si>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</si>
  <si>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</si>
  <si>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</si>
  <si>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</si>
  <si>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</si>
  <si>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</si>
  <si>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</si>
  <si>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</si>
  <si>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</si>
  <si>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</si>
  <si>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</si>
  <si>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</si>
  <si>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</si>
  <si>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</si>
  <si>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</si>
  <si>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</si>
  <si>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</si>
  <si>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</si>
  <si>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</si>
  <si>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</si>
  <si>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</si>
  <si>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</si>
  <si>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</si>
  <si>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</si>
  <si>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</si>
  <si>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</si>
  <si>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</si>
  <si>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</si>
  <si>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</si>
  <si>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</si>
  <si>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</si>
  <si>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</si>
  <si>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</si>
  <si>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</si>
  <si>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</si>
  <si>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</si>
  <si>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</si>
  <si>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</si>
  <si>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</si>
  <si>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</si>
  <si>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</si>
  <si>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</si>
  <si>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</si>
  <si>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</si>
  <si>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</si>
  <si>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</si>
  <si>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</si>
  <si>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</si>
  <si>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</si>
  <si>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</si>
  <si>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</si>
  <si>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</si>
  <si>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</si>
  <si>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</si>
  <si>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</si>
  <si>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</si>
  <si>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</si>
  <si>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</si>
  <si>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</si>
  <si>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</si>
  <si>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</si>
  <si>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</si>
  <si>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</si>
  <si>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</si>
  <si>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</si>
  <si>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</si>
  <si>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</si>
  <si>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</si>
  <si>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</si>
  <si>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</si>
  <si>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</si>
  <si>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</si>
  <si>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</si>
  <si>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</si>
  <si>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</si>
  <si>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</si>
  <si>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</si>
  <si>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</si>
  <si>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</si>
  <si>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</si>
  <si>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</si>
  <si>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</si>
  <si>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</si>
  <si>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</si>
  <si>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</si>
  <si>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</si>
  <si>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</si>
  <si>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</si>
  <si>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</si>
  <si>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</si>
  <si>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</si>
  <si>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</si>
  <si>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</si>
  <si>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 Value</t>
  </si>
  <si>
    <t>Max Value</t>
  </si>
  <si>
    <t>Variance</t>
  </si>
  <si>
    <t>Std Dev</t>
  </si>
  <si>
    <t>Summary Statistics Table</t>
  </si>
  <si>
    <t>Successful</t>
  </si>
  <si>
    <t>Failed</t>
  </si>
  <si>
    <t>Count</t>
  </si>
  <si>
    <t>First Quartile</t>
  </si>
  <si>
    <t>Third Quartile</t>
  </si>
  <si>
    <t>IQR</t>
  </si>
  <si>
    <t>% Outliers</t>
  </si>
  <si>
    <t>Mode</t>
  </si>
  <si>
    <t>Total %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</si>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</sst>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33" borderId="0" xfId="0" applyFont="1" applyFill="1"/>
    <xf numFmtId="0" fontId="16" fillId="33" borderId="10" xfId="0" applyFont="1" applyFill="1" applyBorder="1"/>
    <xf numFmtId="0" fontId="16" fillId="0" borderId="0" xfId="0" applyFont="1"/>
    <xf numFmtId="0" fontId="13" fillId="34" borderId="0" xfId="0" applyFont="1" applyFill="1"/>
    <xf numFmtId="9" fontId="0" fillId="0" borderId="0" xfId="42" applyFont="1"/>
    <xf numFmtId="0" fontId="0" fillId="0" borderId="12" xfId="0" applyBorder="1"/>
    <xf numFmtId="1" fontId="0" fillId="0" borderId="12" xfId="0" applyNumberFormat="1" applyBorder="1"/>
    <xf numFmtId="0" fontId="16" fillId="0" borderId="12" xfId="0" applyFont="1" applyBorder="1"/>
    <xf numFmtId="0" fontId="7" fillId="0" borderId="0" xfId="7" applyFill="1" applyBorder="1"/>
    <xf numFmtId="0" fontId="7" fillId="0" borderId="0" xfId="7" applyFill="1"/>
    <xf numFmtId="9" fontId="0" fillId="0" borderId="12" xfId="42" applyFont="1" applyBorder="1"/>
    <xf numFmtId="0" fontId="0" fillId="0" borderId="16" xfId="0" applyBorder="1"/>
    <xf numFmtId="0" fontId="16" fillId="33" borderId="11" xfId="0" applyFont="1" applyFill="1" applyBorder="1" applyAlignment="1">
      <alignment horizontal="left"/>
    </xf>
    <xf numFmtId="10" fontId="16" fillId="33" borderId="11" xfId="0" applyNumberFormat="1" applyFont="1" applyFill="1" applyBorder="1"/>
    <xf numFmtId="164" fontId="0" fillId="0" borderId="0" xfId="0" applyNumberFormat="1"/>
    <xf numFmtId="10" fontId="0" fillId="0" borderId="0" xfId="0" applyNumberFormat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9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[CrowdfundingBook_Module_1_assignment_NW.xlsx]Outcome by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campaign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E-E442-8E73-E239DFE8600E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9838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94-1D45-B5C2-99385AA1C669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94-1D45-B5C2-99385AA1C669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94-1D45-B5C2-99385AA1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3309247"/>
        <c:axId val="1194313279"/>
      </c:barChart>
      <c:catAx>
        <c:axId val="119330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(Parent)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13279"/>
        <c:crosses val="autoZero"/>
        <c:auto val="1"/>
        <c:lblAlgn val="ctr"/>
        <c:lblOffset val="100"/>
        <c:noMultiLvlLbl val="0"/>
      </c:catAx>
      <c:valAx>
        <c:axId val="11943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[CrowdfundingBook_Module_1_assignment_NW.xlsx]Outcome by Sub-Category!PivotTable11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campaign 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0-D049-A568-370B5909FC5E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9838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10-FC4C-85F8-A4FC62E535A7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10-FC4C-85F8-A4FC62E535A7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10-FC4C-85F8-A4FC62E5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3309247"/>
        <c:axId val="1194313279"/>
      </c:barChart>
      <c:catAx>
        <c:axId val="119330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13279"/>
        <c:crosses val="autoZero"/>
        <c:auto val="1"/>
        <c:lblAlgn val="ctr"/>
        <c:lblOffset val="100"/>
        <c:noMultiLvlLbl val="0"/>
      </c:catAx>
      <c:valAx>
        <c:axId val="11943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campaigns by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[CrowdfundingBook_Module_1_assignment_NW.xlsx]Outcome by Date!PivotTable11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campaign outcomes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983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E98383"/>
            </a:solidFill>
            <a:round/>
          </a:ln>
          <a:effectLst/>
        </c:spPr>
        <c:marker>
          <c:symbol val="circle"/>
          <c:size val="5"/>
          <c:spPr>
            <a:solidFill>
              <a:srgbClr val="E98383"/>
            </a:solidFill>
            <a:ln w="9525">
              <a:solidFill>
                <a:srgbClr val="E9838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9-B245-A924-A6E0B0E301D7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9838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8383"/>
              </a:solidFill>
              <a:ln w="9525">
                <a:solidFill>
                  <a:srgbClr val="E98383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2-D84E-906B-6B8A21544E5D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D84E-906B-6B8A2154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309247"/>
        <c:axId val="1194313279"/>
      </c:lineChart>
      <c:catAx>
        <c:axId val="119330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13279"/>
        <c:crosses val="autoZero"/>
        <c:auto val="1"/>
        <c:lblAlgn val="ctr"/>
        <c:lblOffset val="100"/>
        <c:noMultiLvlLbl val="0"/>
      </c:catAx>
      <c:valAx>
        <c:axId val="11943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campaigns by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Analysis'!$I$1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C-C848-B61C-BD55AC1E8E0F}"/>
            </c:ext>
          </c:extLst>
        </c:ser>
        <c:ser>
          <c:idx val="1"/>
          <c:order val="1"/>
          <c:tx>
            <c:strRef>
              <c:f>'Goal Analysis'!$J$1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9838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Analysis'!$J$2:$J$13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C-C848-B61C-BD55AC1E8E0F}"/>
            </c:ext>
          </c:extLst>
        </c:ser>
        <c:ser>
          <c:idx val="2"/>
          <c:order val="2"/>
          <c:tx>
            <c:strRef>
              <c:f>'Goal Analysis'!$K$1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Analysis'!$K$2:$K$13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C-C848-B61C-BD55AC1E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56176"/>
        <c:axId val="379857888"/>
      </c:lineChart>
      <c:catAx>
        <c:axId val="379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7888"/>
        <c:crosses val="autoZero"/>
        <c:auto val="1"/>
        <c:lblAlgn val="ctr"/>
        <c:lblOffset val="100"/>
        <c:noMultiLvlLbl val="0"/>
      </c:catAx>
      <c:valAx>
        <c:axId val="379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DB25ACA8-59A9-F947-8A04-7F3DEB22722D}">
          <cx:tx>
            <cx:txData>
              <cx:f>_xlchart.v1.1</cx:f>
              <cx:v>backers_count</cx:v>
            </cx:txData>
          </cx:tx>
          <cx:spPr>
            <a:solidFill>
              <a:srgbClr val="E98383"/>
            </a:solidFill>
            <a:ln>
              <a:solidFill>
                <a:schemeClr val="accent3">
                  <a:lumMod val="50000"/>
                </a:schemeClr>
              </a:solidFill>
            </a:ln>
          </cx:spPr>
          <cx:dataLabels pos="l">
            <cx:numFmt formatCode="#,##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200"/>
              </a:p>
            </cx:txPr>
            <cx:visibility seriesName="0" categoryName="0" value="1"/>
            <cx:dataLabel idx="367">
              <cx:numFmt formatCode="#,##0" sourceLinked="0"/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  <cx:axis id="1">
        <cx:valScaling max="800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DCFDA8BA-9D48-5C4F-9F49-0082169A4A82}">
          <cx:tx>
            <cx:txData>
              <cx:f>_xlchart.v1.4</cx:f>
              <cx:v>backers_count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x:spPr>
          <cx:dataLabels pos="l">
            <cx:numFmt formatCode="#,##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200"/>
              </a:p>
            </cx:txPr>
            <cx:visibility seriesName="0" categoryName="0" value="1"/>
            <cx:dataLabel idx="568">
              <cx:numFmt formatCode="#,##0" sourceLinked="0"/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184150</xdr:rowOff>
    </xdr:from>
    <xdr:to>
      <xdr:col>16</xdr:col>
      <xdr:colOff>622300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B1954-E977-39C1-E0B1-06F194F1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2</xdr:row>
      <xdr:rowOff>31750</xdr:rowOff>
    </xdr:from>
    <xdr:to>
      <xdr:col>15</xdr:col>
      <xdr:colOff>215900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59AE3-E831-D141-82EC-D7AE42DF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3</xdr:row>
      <xdr:rowOff>6350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AD9A8-7569-F24C-AB88-53C9F1D1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742461</xdr:colOff>
      <xdr:row>13</xdr:row>
      <xdr:rowOff>123092</xdr:rowOff>
    </xdr:from>
    <xdr:to>
      <xdr:col>10</xdr:col>
      <xdr:colOff>351692</xdr:colOff>
      <xdr:row>31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35621-4799-693D-0B7F-2D132B15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19</xdr:row>
      <xdr:rowOff>171450</xdr:rowOff>
    </xdr:from>
    <xdr:to>
      <xdr:col>18</xdr:col>
      <xdr:colOff>279400</xdr:colOff>
      <xdr:row>59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602B18-CAB4-6B5C-34FB-5C3F96396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4032250"/>
              <a:ext cx="5251450" cy="803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698500</xdr:colOff>
      <xdr:row>19</xdr:row>
      <xdr:rowOff>165100</xdr:rowOff>
    </xdr:from>
    <xdr:to>
      <xdr:col>11</xdr:col>
      <xdr:colOff>698500</xdr:colOff>
      <xdr:row>59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C36513D-B0C7-A349-B78D-C6827DF780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8600" y="4025900"/>
              <a:ext cx="5537200" cy="803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Wiid" refreshedDate="45352.686408217596" createdVersion="8" refreshedVersion="8" minRefreshableVersion="3" recordCount="1003" xr:uid="{617EE9FF-6A70-8641-B345-DCA5A45010A7}">
  <cacheSource type="worksheet">
    <worksheetSource ref="A1:T1048576" sheet="Crowdfunding - V1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x v="1000"/>
    <m/>
    <m/>
    <m/>
    <m/>
    <m/>
    <x v="4"/>
    <m/>
    <m/>
    <x v="7"/>
    <m/>
    <m/>
    <x v="879"/>
    <m/>
    <m/>
    <m/>
    <m/>
    <m/>
    <x v="9"/>
    <x v="24"/>
  </r>
  <r>
    <x v="1000"/>
    <m/>
    <m/>
    <m/>
    <m/>
    <m/>
    <x v="4"/>
    <m/>
    <m/>
    <x v="7"/>
    <m/>
    <m/>
    <x v="879"/>
    <m/>
    <m/>
    <m/>
    <m/>
    <m/>
    <x v="9"/>
    <x v="24"/>
  </r>
  <r>
    <x v="1000"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E7704-BDE6-0D4A-BBE6-DBEE35C9E158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E760C-193A-2F42-8070-570B028767D7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3A146-18E7-DB4A-952B-DE8FD00CDA5B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FCF1-5276-8F47-BB91-94C0F34BF6B4}">
  <sheetPr codeName="Sheet1"/>
  <dimension ref="A1:N1001"/>
  <sheetViews>
    <sheetView workbookViewId="0">
      <selection activeCell="P8" sqref="P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51.1640625" style="3" customWidth="1"/>
    <col min="4" max="6" width="14.5" customWidth="1"/>
    <col min="7" max="7" width="21.5" customWidth="1"/>
    <col min="8" max="9" width="14.5" customWidth="1"/>
    <col min="10" max="10" width="18.1640625" customWidth="1"/>
    <col min="11" max="11" width="14.5" customWidth="1"/>
    <col min="12" max="12" width="15.83203125" customWidth="1"/>
    <col min="13" max="13" width="14.5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17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17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17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17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17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17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17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17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17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17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17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17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17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17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17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17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17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17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17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17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17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17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17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17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17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17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17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17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17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17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17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17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17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17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17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17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17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17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17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17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17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17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17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17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17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17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17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17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17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17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17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17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17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17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17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17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17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17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17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17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17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17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17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17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17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17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17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17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17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17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17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17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17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17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17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17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17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17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17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17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17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17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17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17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17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17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17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17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17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17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17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17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17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17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17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17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17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17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17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17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17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17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17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17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17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17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17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17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17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17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17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17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17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17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17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17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17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17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17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17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17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17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17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17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17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17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17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17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17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17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17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17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17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17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17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3"/>
  <sheetViews>
    <sheetView tabSelected="1"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51.1640625" style="3" customWidth="1"/>
    <col min="4" max="5" width="14.5" customWidth="1"/>
    <col min="6" max="6" width="15.5" customWidth="1"/>
    <col min="7" max="7" width="14.5" customWidth="1"/>
    <col min="8" max="8" width="21.5" customWidth="1"/>
    <col min="9" max="9" width="20.1640625" customWidth="1"/>
    <col min="10" max="11" width="14.5" customWidth="1"/>
    <col min="12" max="12" width="18.1640625" customWidth="1"/>
    <col min="13" max="13" width="26.83203125" style="10" bestFit="1" customWidth="1"/>
    <col min="14" max="14" width="14.5" customWidth="1"/>
    <col min="15" max="15" width="25.33203125" style="10" bestFit="1" customWidth="1"/>
    <col min="16" max="16" width="15.83203125" customWidth="1"/>
    <col min="17" max="17" width="14.5" customWidth="1"/>
    <col min="18" max="18" width="28" bestFit="1" customWidth="1"/>
    <col min="19" max="19" width="19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f t="shared" ref="I2:I65" si="0">IF(ISERROR(E2/H2), 0, E2/H2)</f>
        <v>0</v>
      </c>
      <c r="J2" t="s">
        <v>15</v>
      </c>
      <c r="K2" t="s">
        <v>16</v>
      </c>
      <c r="L2">
        <v>1448690400</v>
      </c>
      <c r="M2" s="10">
        <f>DATE(1970, 1, 1) + (L2 / 86400)</f>
        <v>42336.25</v>
      </c>
      <c r="N2">
        <v>1450159200</v>
      </c>
      <c r="O2" s="10">
        <f>DATE(1970, 1, 1) + (N2 / 86400)</f>
        <v>42353.25</v>
      </c>
      <c r="P2" t="b">
        <v>0</v>
      </c>
      <c r="Q2" t="b">
        <v>0</v>
      </c>
      <c r="R2" t="s">
        <v>17</v>
      </c>
      <c r="S2" t="str">
        <f>LEFT(R2, FIND("/",R2)-1)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E3/D3*100</f>
        <v>1040</v>
      </c>
      <c r="G3" t="s">
        <v>20</v>
      </c>
      <c r="H3">
        <v>158</v>
      </c>
      <c r="I3" s="5">
        <f t="shared" si="0"/>
        <v>92.151898734177209</v>
      </c>
      <c r="J3" t="s">
        <v>21</v>
      </c>
      <c r="K3" t="s">
        <v>22</v>
      </c>
      <c r="L3">
        <v>1408424400</v>
      </c>
      <c r="M3" s="10">
        <f t="shared" ref="M3:M66" si="2">DATE(1970, 1, 1) + (L3 / 86400)</f>
        <v>41870.208333333336</v>
      </c>
      <c r="N3">
        <v>1408597200</v>
      </c>
      <c r="O3" s="10">
        <f t="shared" ref="O3:O66" si="3">DATE(1970, 1, 1) + (N3 / 86400)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FIND("/",R3)-1)</f>
        <v>music</v>
      </c>
      <c r="T3" t="str">
        <f t="shared" ref="T3:T66" si="5">RIGHT(R3, LEN(R3) - FIND("/", R3))</f>
        <v>rock</v>
      </c>
    </row>
    <row r="4" spans="1:20" ht="17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17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17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17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17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17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17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17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17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17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>
        <v>38</v>
      </c>
      <c r="I66" s="5">
        <f t="shared" ref="I66:I129" si="6">IF(ISERROR(E66/H66), 0, E66/H66)</f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E67/D67*100</f>
        <v>236.14754098360655</v>
      </c>
      <c r="G67" t="s">
        <v>20</v>
      </c>
      <c r="H67">
        <v>236</v>
      </c>
      <c r="I67" s="5">
        <f t="shared" si="6"/>
        <v>61.038135593220339</v>
      </c>
      <c r="J67" t="s">
        <v>21</v>
      </c>
      <c r="K67" t="s">
        <v>22</v>
      </c>
      <c r="L67">
        <v>1296108000</v>
      </c>
      <c r="M67" s="10">
        <f t="shared" ref="M67:M130" si="8">DATE(1970, 1, 1) + (L67 / 86400)</f>
        <v>40570.25</v>
      </c>
      <c r="N67">
        <v>1296712800</v>
      </c>
      <c r="O67" s="10">
        <f t="shared" ref="O67:O130" si="9">DATE(1970, 1, 1) + (N67 / 86400)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FIND("/",R67)-1)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17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17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17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17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17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17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17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 s="5">
        <f t="shared" ref="I130:I193" si="12">IF(ISERROR(E130/H130), 0, E130/H130)</f>
        <v>80.067669172932327</v>
      </c>
      <c r="J130" t="s">
        <v>21</v>
      </c>
      <c r="K130" t="s">
        <v>22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3">E131/D131*100</f>
        <v>3.202693602693603</v>
      </c>
      <c r="G131" t="s">
        <v>74</v>
      </c>
      <c r="H131">
        <v>55</v>
      </c>
      <c r="I131" s="5">
        <f t="shared" si="12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4">DATE(1970, 1, 1) + (L131 / 86400)</f>
        <v>42038.25</v>
      </c>
      <c r="N131">
        <v>1425103200</v>
      </c>
      <c r="O131" s="10">
        <f t="shared" ref="O131:O194" si="15">DATE(1970, 1, 1) + (N131 / 86400)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FIND("/",R131)-1)</f>
        <v>food</v>
      </c>
      <c r="T131" t="str">
        <f t="shared" ref="T131:T194" si="17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3"/>
        <v>155.46875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17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3"/>
        <v>100.85974499089254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116.18181818181819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310.77777777777777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89.73668341708543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71.27272727272728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261.77777777777777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20.896851248642779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17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223.16363636363636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101.59097978227061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230.03999999999996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135.59259259259261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129.1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236.512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17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17.25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112.49397590361446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121.02150537634408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219.87096774193549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64.166909620991248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423.06746987951806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17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17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17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17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17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19.992957746478872</v>
      </c>
      <c r="G194" t="s">
        <v>14</v>
      </c>
      <c r="H194">
        <v>243</v>
      </c>
      <c r="I194" s="5">
        <f t="shared" ref="I194:I257" si="18">IF(ISERROR(E194/H194), 0, E194/H194)</f>
        <v>35.049382716049379</v>
      </c>
      <c r="J194" t="s">
        <v>21</v>
      </c>
      <c r="K194" t="s">
        <v>22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9">E195/D195*100</f>
        <v>45.636363636363633</v>
      </c>
      <c r="G195" t="s">
        <v>14</v>
      </c>
      <c r="H195">
        <v>65</v>
      </c>
      <c r="I195" s="5">
        <f t="shared" si="18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">DATE(1970, 1, 1) + (L195 / 86400)</f>
        <v>43198.208333333328</v>
      </c>
      <c r="N195">
        <v>1523509200</v>
      </c>
      <c r="O195" s="10">
        <f t="shared" ref="O195:O258" si="21">DATE(1970, 1, 1) + (N195 / 86400)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FIND("/",R195)-1)</f>
        <v>music</v>
      </c>
      <c r="T195" t="str">
        <f t="shared" ref="T195:T258" si="23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9"/>
        <v>122.7605633802817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361.75316455696202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63.146341463414636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298.20475319926874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9.5585443037974684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53.777777777777779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681.19047619047615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78.831325301204828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17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134.40792216817235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3.3719999999999999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431.84615384615387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38.844444444444441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425.7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101.12239715591672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21.188688946015425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67.425531914893625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94.923371647509583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151.85185185185185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17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195.16382252559728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1023.1428571428571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3.841836734693878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155.07066557107643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44.753477588871718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215.94736842105263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332.12709832134288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8.4430379746835449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17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98.625514403292186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137.97916666666669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93.81099656357388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403.63930885529157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260.1740412979351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366.63333333333333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168.72085385878489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119.90717911530093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193.68925233644859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420.16666666666669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76.708333333333329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171.26470588235293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157.89473684210526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109.08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17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41.732558139534881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10.944303797468354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17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159.3763440860215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422.41666666666669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97.71875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418.78911564625849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101.91632047477745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127.72619047619047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17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445.21739130434781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17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569.71428571428578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509.34482758620686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325.5333333333333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932.61616161616166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211.33870967741933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273.32520325203251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54.084507042253513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17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626.29999999999995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89.021399176954731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184.89130434782609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120.16770186335404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23.390243902439025</v>
      </c>
      <c r="G258" t="s">
        <v>14</v>
      </c>
      <c r="H258">
        <v>15</v>
      </c>
      <c r="I258" s="5">
        <f t="shared" ref="I258:I321" si="24">IF(ISERROR(E258/H258), 0, E258/H258)</f>
        <v>63.93333333333333</v>
      </c>
      <c r="J258" t="s">
        <v>40</v>
      </c>
      <c r="K258" t="s">
        <v>41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5">E259/D259*100</f>
        <v>146</v>
      </c>
      <c r="G259" t="s">
        <v>20</v>
      </c>
      <c r="H259">
        <v>92</v>
      </c>
      <c r="I259" s="5">
        <f t="shared" si="24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6">DATE(1970, 1, 1) + (L259 / 86400)</f>
        <v>41338.25</v>
      </c>
      <c r="N259">
        <v>1363669200</v>
      </c>
      <c r="O259" s="10">
        <f t="shared" ref="O259:O322" si="27">DATE(1970, 1, 1) + (N259 / 86400)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FIND("/",R259)-1)</f>
        <v>theater</v>
      </c>
      <c r="T259" t="str">
        <f t="shared" ref="T259:T322" si="29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5"/>
        <v>268.48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17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5"/>
        <v>597.5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5"/>
        <v>157.69841269841268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5"/>
        <v>31.201660735468568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5"/>
        <v>313.41176470588238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5"/>
        <v>370.89655172413791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5"/>
        <v>362.66447368421052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5"/>
        <v>123.08163265306122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5"/>
        <v>76.766756032171585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5"/>
        <v>233.62012987012989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5"/>
        <v>180.53333333333333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5"/>
        <v>252.62857142857143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5"/>
        <v>27.176538240368025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5"/>
        <v>1.2706571242680547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5"/>
        <v>304.0097847358121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5"/>
        <v>137.23076923076923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5"/>
        <v>32.208333333333336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17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5"/>
        <v>241.51282051282053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5"/>
        <v>96.8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17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5"/>
        <v>1066.4285714285716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5"/>
        <v>325.88888888888891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5"/>
        <v>170.70000000000002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5"/>
        <v>581.44000000000005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5"/>
        <v>91.520972644376897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5"/>
        <v>108.04761904761904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17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5"/>
        <v>18.728395061728396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5"/>
        <v>83.193877551020407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5"/>
        <v>706.33333333333337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5"/>
        <v>17.446030330062445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5"/>
        <v>209.73015873015873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5"/>
        <v>97.785714285714292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5"/>
        <v>1684.25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5"/>
        <v>54.402135231316727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5"/>
        <v>456.61111111111109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5"/>
        <v>9.8219178082191778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5"/>
        <v>16.384615384615383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5"/>
        <v>1339.6666666666667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17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5"/>
        <v>35.650077760497666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17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5"/>
        <v>54.950819672131146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5"/>
        <v>94.236111111111114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5"/>
        <v>143.91428571428571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17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5"/>
        <v>51.421052631578945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5"/>
        <v>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5"/>
        <v>1344.6666666666667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5"/>
        <v>31.844940867279899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5"/>
        <v>82.617647058823536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5"/>
        <v>546.14285714285722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5"/>
        <v>286.21428571428572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17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5"/>
        <v>7.9076923076923071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5"/>
        <v>132.13677811550153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5"/>
        <v>74.077834179357026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5"/>
        <v>75.292682926829272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5"/>
        <v>20.333333333333332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5"/>
        <v>203.36507936507937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5"/>
        <v>310.2284263959391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5"/>
        <v>395.31818181818181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5"/>
        <v>294.71428571428572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5"/>
        <v>33.89473684210526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5"/>
        <v>66.677083333333329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5"/>
        <v>19.227272727272727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17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5"/>
        <v>15.842105263157894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5"/>
        <v>38.702380952380956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5"/>
        <v>9.5876777251184837</v>
      </c>
      <c r="G322" t="s">
        <v>14</v>
      </c>
      <c r="H322">
        <v>80</v>
      </c>
      <c r="I322" s="5">
        <f t="shared" ref="I322:I385" si="30">IF(ISERROR(E322/H322), 0, E322/H322)</f>
        <v>101.15</v>
      </c>
      <c r="J322" t="s">
        <v>21</v>
      </c>
      <c r="K322" t="s">
        <v>22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17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1">E323/D323*100</f>
        <v>94.144366197183089</v>
      </c>
      <c r="G323" t="s">
        <v>14</v>
      </c>
      <c r="H323">
        <v>2468</v>
      </c>
      <c r="I323" s="5">
        <f t="shared" si="30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2">DATE(1970, 1, 1) + (L323 / 86400)</f>
        <v>40634.208333333336</v>
      </c>
      <c r="N323">
        <v>1302325200</v>
      </c>
      <c r="O323" s="10">
        <f t="shared" ref="O323:O386" si="33">DATE(1970, 1, 1) + (N323 / 86400)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FIND("/",R323)-1)</f>
        <v>film &amp; video</v>
      </c>
      <c r="T323" t="str">
        <f t="shared" ref="T323:T386" si="35">RIGHT(R323, LEN(R323) - FIND("/", R323))</f>
        <v>shorts</v>
      </c>
    </row>
    <row r="324" spans="1:20" ht="17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1"/>
        <v>166.56234096692114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1"/>
        <v>24.134831460674157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1"/>
        <v>164.05633802816902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1"/>
        <v>90.723076923076931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17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1"/>
        <v>46.194444444444443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1"/>
        <v>38.53846153846154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17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1"/>
        <v>133.56231003039514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1"/>
        <v>22.896588486140725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17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1"/>
        <v>184.95548961424333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1"/>
        <v>443.72727272727275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17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1"/>
        <v>199.9806763285024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1"/>
        <v>123.95833333333333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1"/>
        <v>186.61329305135951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1"/>
        <v>114.28538550057536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1"/>
        <v>97.032531824611041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1"/>
        <v>122.81904761904762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1"/>
        <v>179.14326647564468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1"/>
        <v>79.951577402787962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1"/>
        <v>94.242587601078171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1"/>
        <v>84.669291338582681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1"/>
        <v>66.521920668058456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1"/>
        <v>53.922222222222224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1"/>
        <v>41.983299595141702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1"/>
        <v>14.69479695431472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1"/>
        <v>34.475000000000001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1"/>
        <v>1400.7777777777778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1"/>
        <v>71.770351758793964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1"/>
        <v>53.074115044247783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1"/>
        <v>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1"/>
        <v>127.70715249662618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1"/>
        <v>34.892857142857139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1"/>
        <v>410.59821428571428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1"/>
        <v>123.73770491803278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1"/>
        <v>58.973684210526315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1"/>
        <v>36.892473118279568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1"/>
        <v>184.91304347826087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1"/>
        <v>11.814432989690722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1"/>
        <v>298.7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1"/>
        <v>226.35175879396985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1"/>
        <v>173.56363636363636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1"/>
        <v>371.75675675675677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1"/>
        <v>160.19230769230771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1"/>
        <v>1616.3333333333335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1"/>
        <v>733.4375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1"/>
        <v>592.11111111111109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1"/>
        <v>18.888888888888889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1"/>
        <v>276.80769230769232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1"/>
        <v>273.01851851851848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1"/>
        <v>159.36331255565449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1"/>
        <v>67.869978858350947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17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1"/>
        <v>1591.5555555555554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1"/>
        <v>730.18222222222221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17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1"/>
        <v>13.185782556750297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17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1"/>
        <v>54.777777777777779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1"/>
        <v>361.02941176470591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1"/>
        <v>10.257545271629779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1"/>
        <v>13.962962962962964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1"/>
        <v>40.444444444444443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17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1"/>
        <v>160.32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1"/>
        <v>183.9433962264151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1"/>
        <v>63.769230769230766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1"/>
        <v>225.38095238095238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1"/>
        <v>172.00961538461539</v>
      </c>
      <c r="G386" t="s">
        <v>20</v>
      </c>
      <c r="H386">
        <v>4799</v>
      </c>
      <c r="I386" s="5">
        <f t="shared" ref="I386:I449" si="36">IF(ISERROR(E386/H386), 0, E386/H386)</f>
        <v>41.004167534903104</v>
      </c>
      <c r="J386" t="s">
        <v>21</v>
      </c>
      <c r="K386" t="s">
        <v>22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17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7">E387/D387*100</f>
        <v>146.16709511568124</v>
      </c>
      <c r="G387" t="s">
        <v>20</v>
      </c>
      <c r="H387">
        <v>1137</v>
      </c>
      <c r="I387" s="5">
        <f t="shared" si="36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8">DATE(1970, 1, 1) + (L387 / 86400)</f>
        <v>43553.208333333328</v>
      </c>
      <c r="N387">
        <v>1556600400</v>
      </c>
      <c r="O387" s="10">
        <f t="shared" ref="O387:O450" si="39">DATE(1970, 1, 1) + (N387 / 86400)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FIND("/",R387)-1)</f>
        <v>publishing</v>
      </c>
      <c r="T387" t="str">
        <f t="shared" ref="T387:T450" si="41">RIGHT(R387, LEN(R387) - FIND("/", R387))</f>
        <v>nonfiction</v>
      </c>
    </row>
    <row r="388" spans="1:20" ht="17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7"/>
        <v>76.42361623616236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7"/>
        <v>39.261467889908261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7"/>
        <v>11.270034843205574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7"/>
        <v>122.11084337349398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7"/>
        <v>186.54166666666669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7"/>
        <v>7.2731788079470201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17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7"/>
        <v>65.642371234207957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7"/>
        <v>228.96178343949046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7"/>
        <v>469.37499999999994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17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7"/>
        <v>130.11267605633802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7"/>
        <v>167.05422993492408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7"/>
        <v>173.8641975308642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7"/>
        <v>717.76470588235293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7"/>
        <v>63.850976361767728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7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7"/>
        <v>1530.2222222222222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7"/>
        <v>40.356164383561641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7"/>
        <v>86.220633299284984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7"/>
        <v>315.58486707566465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7"/>
        <v>89.618243243243242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7"/>
        <v>182.14503816793894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7"/>
        <v>355.88235294117646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7"/>
        <v>131.83695652173913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7"/>
        <v>46.315634218289084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7"/>
        <v>36.132726089785294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7"/>
        <v>104.62820512820512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7"/>
        <v>668.85714285714289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7"/>
        <v>62.072823218997364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7"/>
        <v>84.699787460148784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7"/>
        <v>11.059030837004405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17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7"/>
        <v>43.838781575037146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7"/>
        <v>55.470588235294116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7"/>
        <v>57.399511301160658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7"/>
        <v>123.43497363796135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7"/>
        <v>128.46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7"/>
        <v>63.989361702127653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17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7"/>
        <v>127.29885057471265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7"/>
        <v>10.638024357239512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7"/>
        <v>40.470588235294116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7"/>
        <v>287.66666666666663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7"/>
        <v>572.94444444444446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7"/>
        <v>112.90429799426933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7"/>
        <v>46.387573964497044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7"/>
        <v>90.675916230366497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7"/>
        <v>67.740740740740748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7"/>
        <v>192.49019607843135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7"/>
        <v>82.714285714285722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7"/>
        <v>54.163920922570021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7"/>
        <v>16.722222222222221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7"/>
        <v>116.87664041994749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7"/>
        <v>1052.1538461538462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7"/>
        <v>123.07407407407408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17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7"/>
        <v>178.63855421686748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7"/>
        <v>355.28169014084506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7"/>
        <v>161.90634146341463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7"/>
        <v>24.914285714285715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7"/>
        <v>198.72222222222223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7"/>
        <v>34.752688172043008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7"/>
        <v>176.41935483870967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17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7"/>
        <v>511.38095238095235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7"/>
        <v>82.044117647058826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7"/>
        <v>24.326030927835053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7"/>
        <v>50.482758620689658</v>
      </c>
      <c r="G450" t="s">
        <v>14</v>
      </c>
      <c r="H450">
        <v>605</v>
      </c>
      <c r="I450" s="5">
        <f t="shared" ref="I450:I513" si="42">IF(ISERROR(E450/H450), 0, E450/H450)</f>
        <v>75.014876033057845</v>
      </c>
      <c r="J450" t="s">
        <v>21</v>
      </c>
      <c r="K450" t="s">
        <v>22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3">E451/D451*100</f>
        <v>967</v>
      </c>
      <c r="G451" t="s">
        <v>20</v>
      </c>
      <c r="H451">
        <v>86</v>
      </c>
      <c r="I451" s="5">
        <f t="shared" si="42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4">DATE(1970, 1, 1) + (L451 / 86400)</f>
        <v>43530.25</v>
      </c>
      <c r="N451">
        <v>1553317200</v>
      </c>
      <c r="O451" s="10">
        <f t="shared" ref="O451:O514" si="45">DATE(1970, 1, 1) + (N451 / 86400)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FIND("/",R451)-1)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3"/>
        <v>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3"/>
        <v>122.84501347708894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17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3"/>
        <v>63.4375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3"/>
        <v>56.331688596491226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3"/>
        <v>44.074999999999996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3"/>
        <v>118.37253218884121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17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3"/>
        <v>104.1243169398907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3"/>
        <v>26.640000000000004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3"/>
        <v>351.20118343195264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3"/>
        <v>90.063492063492063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3"/>
        <v>171.625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3"/>
        <v>141.04655870445345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3"/>
        <v>30.57944915254237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17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3"/>
        <v>108.16455696202532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3"/>
        <v>133.45505617977528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3"/>
        <v>187.85106382978722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3"/>
        <v>332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3"/>
        <v>575.21428571428578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3"/>
        <v>40.5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3"/>
        <v>184.42857142857144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3"/>
        <v>285.80555555555554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3"/>
        <v>319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3"/>
        <v>39.234070221066318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3"/>
        <v>178.14000000000001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3"/>
        <v>365.15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17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3"/>
        <v>113.94594594594594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17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3"/>
        <v>29.828720626631856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3"/>
        <v>54.270588235294113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3"/>
        <v>236.34156976744185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3"/>
        <v>512.91666666666663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3"/>
        <v>100.65116279069768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17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3"/>
        <v>81.348423194303152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3"/>
        <v>16.404761904761905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3"/>
        <v>52.774617067833695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3"/>
        <v>260.20608108108109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17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3"/>
        <v>30.73289183222958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17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3"/>
        <v>13.5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3"/>
        <v>178.62556663644605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3"/>
        <v>220.0566037735849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3"/>
        <v>101.5108695652174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3"/>
        <v>191.5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17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3"/>
        <v>305.34683098591546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3"/>
        <v>23.995287958115181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3"/>
        <v>723.77777777777771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3"/>
        <v>547.36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3"/>
        <v>414.49999999999994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3"/>
        <v>0.90696409140369971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3"/>
        <v>34.173469387755098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3"/>
        <v>23.948810754912099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3"/>
        <v>48.072649572649574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3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3"/>
        <v>70.145182291666657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3"/>
        <v>529.92307692307691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3"/>
        <v>180.32549019607845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3"/>
        <v>92.320000000000007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3"/>
        <v>13.901001112347053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3"/>
        <v>927.07777777777767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17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3"/>
        <v>39.857142857142861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3"/>
        <v>112.22929936305732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3"/>
        <v>70.925816023738875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3"/>
        <v>119.08974358974358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3"/>
        <v>24.017591339648174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3"/>
        <v>139.31868131868131</v>
      </c>
      <c r="G514" t="s">
        <v>20</v>
      </c>
      <c r="H514">
        <v>239</v>
      </c>
      <c r="I514" s="5">
        <f t="shared" ref="I514:I577" si="48">IF(ISERROR(E514/H514), 0, E514/H514)</f>
        <v>53.046025104602514</v>
      </c>
      <c r="J514" t="s">
        <v>21</v>
      </c>
      <c r="K514" t="s">
        <v>22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9">E515/D515*100</f>
        <v>39.277108433734945</v>
      </c>
      <c r="G515" t="s">
        <v>74</v>
      </c>
      <c r="H515">
        <v>35</v>
      </c>
      <c r="I515" s="5">
        <f t="shared" si="48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0">DATE(1970, 1, 1) + (L515 / 86400)</f>
        <v>40430.208333333336</v>
      </c>
      <c r="N515">
        <v>1284181200</v>
      </c>
      <c r="O515" s="10">
        <f t="shared" ref="O515:O578" si="51">DATE(1970, 1, 1) + (N515 / 86400)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FIND("/",R515)-1)</f>
        <v>film &amp; video</v>
      </c>
      <c r="T515" t="str">
        <f t="shared" ref="T515:T578" si="53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9"/>
        <v>22.439077144917089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9"/>
        <v>55.779069767441861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9"/>
        <v>42.523125996810208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9"/>
        <v>112.00000000000001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9"/>
        <v>7.0681818181818183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9"/>
        <v>101.74563871693867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9"/>
        <v>425.75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9"/>
        <v>145.53947368421052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9"/>
        <v>32.453465346534657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9"/>
        <v>700.33333333333326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9"/>
        <v>83.904860392967933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9"/>
        <v>84.19047619047619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17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9"/>
        <v>155.95180722891567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9"/>
        <v>99.619450317124731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9"/>
        <v>80.300000000000011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9"/>
        <v>11.254901960784313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9"/>
        <v>91.740952380952379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17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9"/>
        <v>95.521156936261391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9"/>
        <v>502.87499999999994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9"/>
        <v>159.24394463667818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9"/>
        <v>15.022446689113355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9"/>
        <v>482.03846153846149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9"/>
        <v>149.96938775510205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9"/>
        <v>117.22156398104266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9"/>
        <v>37.695968274950431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9"/>
        <v>72.653061224489804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9"/>
        <v>265.98113207547169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9"/>
        <v>24.205617977528089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9"/>
        <v>2.5064935064935066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9"/>
        <v>16.329799764428738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9"/>
        <v>276.5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9"/>
        <v>88.803571428571431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9"/>
        <v>163.57142857142856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9"/>
        <v>969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9"/>
        <v>270.91376701966715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17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9"/>
        <v>284.21355932203392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9"/>
        <v>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9"/>
        <v>58.6329816768462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9"/>
        <v>98.51111111111112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17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9"/>
        <v>43.975381008206334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17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9"/>
        <v>151.66315789473683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9"/>
        <v>223.63492063492063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9"/>
        <v>239.75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9"/>
        <v>199.33333333333334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9"/>
        <v>137.34482758620689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9"/>
        <v>100.9696106362773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9"/>
        <v>794.16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9"/>
        <v>369.7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17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9"/>
        <v>12.818181818181817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9"/>
        <v>138.02702702702703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9"/>
        <v>83.813278008298752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9"/>
        <v>204.60063224446787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9"/>
        <v>44.344086021505376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9"/>
        <v>218.60294117647058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9"/>
        <v>186.03314917127071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9"/>
        <v>237.33830845771143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9"/>
        <v>305.65384615384613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9"/>
        <v>94.142857142857139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9"/>
        <v>54.400000000000006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9"/>
        <v>111.88059701492537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9"/>
        <v>369.14814814814815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9"/>
        <v>62.930372148859547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9"/>
        <v>64.927835051546396</v>
      </c>
      <c r="G578" t="s">
        <v>14</v>
      </c>
      <c r="H578">
        <v>64</v>
      </c>
      <c r="I578" s="5">
        <f t="shared" ref="I578:I641" si="54">IF(ISERROR(E578/H578), 0, E578/H578)</f>
        <v>98.40625</v>
      </c>
      <c r="J578" t="s">
        <v>21</v>
      </c>
      <c r="K578" t="s">
        <v>22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5">E579/D579*100</f>
        <v>18.853658536585368</v>
      </c>
      <c r="G579" t="s">
        <v>74</v>
      </c>
      <c r="H579">
        <v>37</v>
      </c>
      <c r="I579" s="5">
        <f t="shared" si="54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6">DATE(1970, 1, 1) + (L579 / 86400)</f>
        <v>40613.25</v>
      </c>
      <c r="N579">
        <v>1302066000</v>
      </c>
      <c r="O579" s="10">
        <f t="shared" ref="O579:O642" si="57">DATE(1970, 1, 1) + (N579 / 86400)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FIND("/",R579)-1)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5"/>
        <v>16.754404145077721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5"/>
        <v>101.11290322580646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5"/>
        <v>341.5022831050228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5"/>
        <v>64.016666666666666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5"/>
        <v>52.080459770114942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17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5"/>
        <v>322.40211640211641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5"/>
        <v>119.50810185185186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5"/>
        <v>146.79775280898878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5"/>
        <v>950.57142857142856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5"/>
        <v>72.893617021276597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5"/>
        <v>79.008248730964468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5"/>
        <v>64.721518987341781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17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5"/>
        <v>82.028169014084511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5"/>
        <v>1037.6666666666667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17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5"/>
        <v>12.910076530612244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5"/>
        <v>154.84210526315789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17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5"/>
        <v>7.0991735537190088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17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5"/>
        <v>208.52773826458036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5"/>
        <v>99.683544303797461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5"/>
        <v>201.59756097560978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5"/>
        <v>162.09032258064516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17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5"/>
        <v>3.6436208125445471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5"/>
        <v>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5"/>
        <v>206.63492063492063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5"/>
        <v>128.23628691983123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5"/>
        <v>119.66037735849055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5"/>
        <v>170.73055242390078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5"/>
        <v>187.21212121212122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5"/>
        <v>188.38235294117646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5"/>
        <v>131.29869186046511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5"/>
        <v>283.97435897435901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5"/>
        <v>120.41999999999999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5"/>
        <v>419.0560747663551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5"/>
        <v>13.853658536585368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5"/>
        <v>139.43548387096774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5"/>
        <v>174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17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5"/>
        <v>155.49056603773585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5"/>
        <v>170.44705882352943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5"/>
        <v>189.515625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5"/>
        <v>249.71428571428572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5"/>
        <v>48.860523665659613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5"/>
        <v>28.461970393057683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5"/>
        <v>268.02325581395348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5"/>
        <v>619.80078125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5"/>
        <v>3.1301587301587301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5"/>
        <v>159.92152704135739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5"/>
        <v>279.39215686274508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17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5"/>
        <v>77.373333333333335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17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5"/>
        <v>206.32812500000003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5"/>
        <v>694.25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5"/>
        <v>151.78947368421052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5"/>
        <v>64.58207217694995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5"/>
        <v>62.873684210526314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5"/>
        <v>310.39864864864865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5"/>
        <v>42.859916782246884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5"/>
        <v>83.119402985074629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5"/>
        <v>78.531302876480552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5"/>
        <v>114.09352517985612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5"/>
        <v>64.537683358624179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5"/>
        <v>79.411764705882348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5"/>
        <v>11.419117647058824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5"/>
        <v>56.186046511627907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5"/>
        <v>16.501669449081803</v>
      </c>
      <c r="G642" t="s">
        <v>14</v>
      </c>
      <c r="H642">
        <v>257</v>
      </c>
      <c r="I642" s="5">
        <f t="shared" ref="I642:I705" si="60">IF(ISERROR(E642/H642), 0, E642/H642)</f>
        <v>76.922178988326849</v>
      </c>
      <c r="J642" t="s">
        <v>21</v>
      </c>
      <c r="K642" t="s">
        <v>22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17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1">E643/D643*100</f>
        <v>119.96808510638297</v>
      </c>
      <c r="G643" t="s">
        <v>20</v>
      </c>
      <c r="H643">
        <v>194</v>
      </c>
      <c r="I643" s="5">
        <f t="shared" si="60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2">DATE(1970, 1, 1) + (L643 / 86400)</f>
        <v>42786.25</v>
      </c>
      <c r="N643">
        <v>1489986000</v>
      </c>
      <c r="O643" s="10">
        <f t="shared" ref="O643:O706" si="63">DATE(1970, 1, 1) + (N643 / 86400)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FIND("/",R643)-1)</f>
        <v>theater</v>
      </c>
      <c r="T643" t="str">
        <f t="shared" ref="T643:T706" si="65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1"/>
        <v>145.45652173913044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1"/>
        <v>221.38255033557047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1"/>
        <v>48.396694214876035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1"/>
        <v>92.911504424778755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1"/>
        <v>88.599797365754824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1"/>
        <v>41.4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1"/>
        <v>63.056795131845846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1"/>
        <v>48.482333607230892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1"/>
        <v>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1"/>
        <v>88.47941026944585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1"/>
        <v>126.84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1"/>
        <v>2338.833333333333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1"/>
        <v>508.38857142857148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1"/>
        <v>191.47826086956522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17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1"/>
        <v>42.127533783783782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1"/>
        <v>8.24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1"/>
        <v>60.064638783269963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1"/>
        <v>47.232808616404313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1"/>
        <v>81.736263736263737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1"/>
        <v>54.187265917603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1"/>
        <v>97.868131868131869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1"/>
        <v>77.239999999999995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1"/>
        <v>33.464735516372798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1"/>
        <v>239.58823529411765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1"/>
        <v>64.032258064516128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17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1"/>
        <v>176.15942028985506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17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1"/>
        <v>20.33818181818182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1"/>
        <v>358.64754098360658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17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1"/>
        <v>468.85802469135803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1"/>
        <v>122.05635245901641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1"/>
        <v>55.931783729156137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1"/>
        <v>43.660714285714285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1"/>
        <v>33.53837141183363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1"/>
        <v>122.97938144329896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1"/>
        <v>189.74959871589084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1"/>
        <v>83.622641509433961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1"/>
        <v>17.968844221105527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1"/>
        <v>1036.5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1"/>
        <v>97.405219780219781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17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1"/>
        <v>86.386203150461711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1"/>
        <v>150.16666666666666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1"/>
        <v>358.43478260869563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1"/>
        <v>542.85714285714289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1"/>
        <v>67.500714285714281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1"/>
        <v>191.74666666666667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1"/>
        <v>932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1"/>
        <v>429.27586206896552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1"/>
        <v>100.65753424657535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1"/>
        <v>226.61111111111109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1"/>
        <v>142.38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1"/>
        <v>90.633333333333326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1"/>
        <v>63.966740576496676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1"/>
        <v>84.131868131868131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1"/>
        <v>133.93478260869566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1"/>
        <v>59.042047531992694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1"/>
        <v>152.80062063615205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1"/>
        <v>446.69121140142522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1"/>
        <v>84.391891891891888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1"/>
        <v>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1"/>
        <v>175.02692307692308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1"/>
        <v>54.137931034482754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1"/>
        <v>311.87381703470032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17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1"/>
        <v>122.78160919540231</v>
      </c>
      <c r="G706" t="s">
        <v>20</v>
      </c>
      <c r="H706">
        <v>116</v>
      </c>
      <c r="I706" s="5">
        <f t="shared" ref="I706:I769" si="66">IF(ISERROR(E706/H706), 0, E706/H706)</f>
        <v>92.08620689655173</v>
      </c>
      <c r="J706" t="s">
        <v>21</v>
      </c>
      <c r="K706" t="s">
        <v>22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7">E707/D707*100</f>
        <v>99.026517383618156</v>
      </c>
      <c r="G707" t="s">
        <v>14</v>
      </c>
      <c r="H707">
        <v>2025</v>
      </c>
      <c r="I707" s="5">
        <f t="shared" si="66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8">DATE(1970, 1, 1) + (L707 / 86400)</f>
        <v>41619.25</v>
      </c>
      <c r="N707">
        <v>1387087200</v>
      </c>
      <c r="O707" s="10">
        <f t="shared" ref="O707:O770" si="69">DATE(1970, 1, 1) + (N707 / 86400)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FIND("/",R707)-1)</f>
        <v>publishing</v>
      </c>
      <c r="T707" t="str">
        <f t="shared" ref="T707:T770" si="71">RIGHT(R707, LEN(R707) - FIND("/", R707))</f>
        <v>nonfiction</v>
      </c>
    </row>
    <row r="708" spans="1:20" ht="17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7"/>
        <v>127.84686346863469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7"/>
        <v>158.61643835616439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7"/>
        <v>707.05882352941171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7"/>
        <v>142.38775510204081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7"/>
        <v>147.86046511627907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17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7"/>
        <v>20.322580645161288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7"/>
        <v>1840.625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7"/>
        <v>161.94202898550725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7"/>
        <v>472.82077922077923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7"/>
        <v>24.466101694915253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7"/>
        <v>517.65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17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7"/>
        <v>247.64285714285714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7"/>
        <v>100.20481927710843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7"/>
        <v>153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17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7"/>
        <v>37.091954022988503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7"/>
        <v>4.392394822006473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7"/>
        <v>156.50721649484535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7"/>
        <v>270.40816326530609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7"/>
        <v>134.05952380952382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7"/>
        <v>50.398033126293996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7"/>
        <v>88.815837937384899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7"/>
        <v>165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7"/>
        <v>17.5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17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7"/>
        <v>185.66071428571428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7"/>
        <v>412.6631944444444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7"/>
        <v>90.25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7"/>
        <v>91.984615384615381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7"/>
        <v>527.00632911392404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7"/>
        <v>319.14285714285711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7"/>
        <v>354.18867924528303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7"/>
        <v>32.896103896103895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17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7"/>
        <v>135.8918918918919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7"/>
        <v>2.0843373493975905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7"/>
        <v>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7"/>
        <v>30.037735849056602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7"/>
        <v>1179.1666666666665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7"/>
        <v>1126.0833333333335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17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7"/>
        <v>12.923076923076923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7"/>
        <v>712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17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7"/>
        <v>30.304347826086957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7"/>
        <v>212.50896057347671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7"/>
        <v>228.85714285714286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7"/>
        <v>34.959979476654695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7"/>
        <v>157.29069767441862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7"/>
        <v>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7"/>
        <v>232.30555555555554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7"/>
        <v>92.448275862068968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7"/>
        <v>256.70212765957444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7"/>
        <v>168.47017045454547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7"/>
        <v>166.57777777777778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7"/>
        <v>772.07692307692309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7"/>
        <v>406.85714285714283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7"/>
        <v>564.20608108108115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7"/>
        <v>68.426865671641792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7"/>
        <v>34.351966873706004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7"/>
        <v>655.4545454545455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7"/>
        <v>177.25714285714284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7"/>
        <v>113.17857142857144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17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7"/>
        <v>728.18181818181824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7"/>
        <v>208.33333333333334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17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7"/>
        <v>31.171232876712331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7"/>
        <v>56.967078189300416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7"/>
        <v>231</v>
      </c>
      <c r="G770" t="s">
        <v>20</v>
      </c>
      <c r="H770">
        <v>150</v>
      </c>
      <c r="I770" s="5">
        <f t="shared" ref="I770:I833" si="72">IF(ISERROR(E770/H770), 0, E770/H770)</f>
        <v>73.92</v>
      </c>
      <c r="J770" t="s">
        <v>21</v>
      </c>
      <c r="K770" t="s">
        <v>22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3">E771/D771*100</f>
        <v>86.867834394904463</v>
      </c>
      <c r="G771" t="s">
        <v>14</v>
      </c>
      <c r="H771">
        <v>3410</v>
      </c>
      <c r="I771" s="5">
        <f t="shared" si="72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4">DATE(1970, 1, 1) + (L771 / 86400)</f>
        <v>41501.208333333336</v>
      </c>
      <c r="N771">
        <v>1378789200</v>
      </c>
      <c r="O771" s="10">
        <f t="shared" ref="O771:O834" si="75">DATE(1970, 1, 1) + (N771 / 86400)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FIND("/",R771)-1)</f>
        <v>games</v>
      </c>
      <c r="T771" t="str">
        <f t="shared" ref="T771:T834" si="77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3"/>
        <v>270.74418604651163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3"/>
        <v>49.446428571428569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3"/>
        <v>113.3596256684492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3"/>
        <v>190.55555555555554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3"/>
        <v>135.5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17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3"/>
        <v>10.297872340425531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3"/>
        <v>65.544223826714799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3"/>
        <v>49.026652452025587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3"/>
        <v>787.92307692307691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3"/>
        <v>80.306347746090154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3"/>
        <v>106.29411764705883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3"/>
        <v>50.735632183908038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3"/>
        <v>215.31372549019611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3"/>
        <v>141.22972972972974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3"/>
        <v>115.33745781777279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17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3"/>
        <v>193.11940298507463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3"/>
        <v>729.73333333333335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3"/>
        <v>99.66339869281046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3"/>
        <v>88.166666666666671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3"/>
        <v>37.233333333333334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3"/>
        <v>30.540075309306079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3"/>
        <v>25.714285714285712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3"/>
        <v>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3"/>
        <v>1185.909090909091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3"/>
        <v>125.39393939393939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3"/>
        <v>14.394366197183098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3"/>
        <v>54.807692307692314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3"/>
        <v>109.63157894736841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3"/>
        <v>188.47058823529412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3"/>
        <v>87.008284023668637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3"/>
        <v>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3"/>
        <v>202.9130434782609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17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3"/>
        <v>197.03225806451613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17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3"/>
        <v>107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3"/>
        <v>268.73076923076923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17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3"/>
        <v>50.845360824742272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3"/>
        <v>1180.2857142857142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3"/>
        <v>264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3"/>
        <v>30.44230769230769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3"/>
        <v>62.880681818181813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3"/>
        <v>193.125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3"/>
        <v>77.102702702702715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3"/>
        <v>225.52763819095478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3"/>
        <v>239.40625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3"/>
        <v>92.1875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17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3"/>
        <v>130.23333333333335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3"/>
        <v>615.21739130434787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3"/>
        <v>368.79532163742692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3"/>
        <v>1094.8571428571429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17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3"/>
        <v>50.662921348314605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3"/>
        <v>800.6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3"/>
        <v>291.28571428571428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3"/>
        <v>349.9666666666667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3"/>
        <v>357.07317073170731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3"/>
        <v>126.48941176470588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3"/>
        <v>387.5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17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3"/>
        <v>457.03571428571428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17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3"/>
        <v>266.69565217391306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17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3"/>
        <v>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3"/>
        <v>51.34375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17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3"/>
        <v>1.1710526315789473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3"/>
        <v>108.97734294541709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3"/>
        <v>315.17592592592592</v>
      </c>
      <c r="G834" t="s">
        <v>20</v>
      </c>
      <c r="H834">
        <v>1297</v>
      </c>
      <c r="I834" s="5">
        <f t="shared" ref="I834:I897" si="78">IF(ISERROR(E834/H834), 0, E834/H834)</f>
        <v>104.97764070932922</v>
      </c>
      <c r="J834" t="s">
        <v>36</v>
      </c>
      <c r="K834" t="s">
        <v>37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9">E835/D835*100</f>
        <v>157.69117647058823</v>
      </c>
      <c r="G835" t="s">
        <v>20</v>
      </c>
      <c r="H835">
        <v>165</v>
      </c>
      <c r="I835" s="5">
        <f t="shared" si="78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0">DATE(1970, 1, 1) + (L835 / 86400)</f>
        <v>40588.25</v>
      </c>
      <c r="N835">
        <v>1298613600</v>
      </c>
      <c r="O835" s="10">
        <f t="shared" ref="O835:O898" si="81">DATE(1970, 1, 1) + (N835 / 86400)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FIND("/",R835)-1)</f>
        <v>publishing</v>
      </c>
      <c r="T835" t="str">
        <f t="shared" ref="T835:T898" si="83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9"/>
        <v>153.8082191780822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9"/>
        <v>89.738979118329468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9"/>
        <v>75.135802469135797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9"/>
        <v>852.88135593220341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9"/>
        <v>138.90625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9"/>
        <v>190.18181818181819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9"/>
        <v>100.24333619948409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9"/>
        <v>142.75824175824175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17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9"/>
        <v>563.13333333333333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17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9"/>
        <v>30.715909090909086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9"/>
        <v>99.39772727272728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9"/>
        <v>197.54935622317598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9"/>
        <v>508.5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9"/>
        <v>237.74468085106383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9"/>
        <v>338.46875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9"/>
        <v>133.08955223880596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9"/>
        <v>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17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9"/>
        <v>207.79999999999998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9"/>
        <v>51.122448979591837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9"/>
        <v>652.05847953216369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9"/>
        <v>113.63099415204678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9"/>
        <v>102.37606837606839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9"/>
        <v>356.58333333333331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9"/>
        <v>139.86792452830187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9"/>
        <v>69.45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17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9"/>
        <v>35.534246575342465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9"/>
        <v>251.65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9"/>
        <v>105.87500000000001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9"/>
        <v>187.42857142857144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9"/>
        <v>386.78571428571428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9"/>
        <v>347.07142857142856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9"/>
        <v>185.82098765432099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9"/>
        <v>43.241247264770237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17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9"/>
        <v>162.4375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9"/>
        <v>184.84285714285716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9"/>
        <v>23.703520691785052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9"/>
        <v>89.870129870129873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17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9"/>
        <v>272.6041958041958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9"/>
        <v>170.04255319148936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9"/>
        <v>188.28503562945369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9"/>
        <v>346.93532338308455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9"/>
        <v>69.177215189873422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9"/>
        <v>25.433734939759034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9"/>
        <v>77.400977995110026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9"/>
        <v>37.481481481481481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9"/>
        <v>543.79999999999995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9"/>
        <v>228.52189349112427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9"/>
        <v>38.948339483394832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9"/>
        <v>370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17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9"/>
        <v>237.91176470588232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9"/>
        <v>64.036299765807954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9"/>
        <v>118.27777777777777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9"/>
        <v>84.824037184594957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9"/>
        <v>29.346153846153843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17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9"/>
        <v>209.89655172413794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9"/>
        <v>169.78571428571431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9"/>
        <v>115.95907738095239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17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9"/>
        <v>258.59999999999997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9"/>
        <v>230.58333333333331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9"/>
        <v>128.21428571428572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9"/>
        <v>188.70588235294116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17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9"/>
        <v>6.9511889862327907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17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9"/>
        <v>774.43434343434342</v>
      </c>
      <c r="G898" t="s">
        <v>20</v>
      </c>
      <c r="H898">
        <v>1460</v>
      </c>
      <c r="I898" s="5">
        <f t="shared" ref="I898:I961" si="84">IF(ISERROR(E898/H898), 0, E898/H898)</f>
        <v>105.02602739726028</v>
      </c>
      <c r="J898" t="s">
        <v>26</v>
      </c>
      <c r="K898" t="s">
        <v>27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5">E899/D899*100</f>
        <v>27.693181818181817</v>
      </c>
      <c r="G899" t="s">
        <v>14</v>
      </c>
      <c r="H899">
        <v>27</v>
      </c>
      <c r="I899" s="5">
        <f t="shared" si="84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6">DATE(1970, 1, 1) + (L899 / 86400)</f>
        <v>43583.208333333328</v>
      </c>
      <c r="N899">
        <v>1556600400</v>
      </c>
      <c r="O899" s="10">
        <f t="shared" ref="O899:O962" si="87">DATE(1970, 1, 1) + (N899 / 86400)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FIND("/",R899)-1)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5"/>
        <v>52.479620323841424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5"/>
        <v>407.09677419354841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5"/>
        <v>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5"/>
        <v>156.17857142857144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5"/>
        <v>252.42857142857144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17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5"/>
        <v>1.729268292682927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5"/>
        <v>12.230769230769232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5"/>
        <v>163.98734177215189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17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5"/>
        <v>162.98181818181817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5"/>
        <v>20.252747252747252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5"/>
        <v>319.24083769633506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5"/>
        <v>478.94444444444446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5"/>
        <v>19.556634304207122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5"/>
        <v>198.94827586206895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5"/>
        <v>795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5"/>
        <v>50.621082621082621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5"/>
        <v>57.4375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5"/>
        <v>155.62827640984909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17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5"/>
        <v>36.297297297297298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5"/>
        <v>58.25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5"/>
        <v>237.39473684210526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5"/>
        <v>58.75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5"/>
        <v>182.56603773584905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5"/>
        <v>0.75436408977556113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5"/>
        <v>175.95330739299609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5"/>
        <v>237.88235294117646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5"/>
        <v>488.05076142131981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17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5"/>
        <v>224.06666666666669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5"/>
        <v>18.126436781609197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5"/>
        <v>45.847222222222221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5"/>
        <v>117.31541218637993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5"/>
        <v>217.30909090909088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5"/>
        <v>112.28571428571428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5"/>
        <v>72.51898734177216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5"/>
        <v>212.30434782608697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5"/>
        <v>239.74657534246577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5"/>
        <v>181.93548387096774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5"/>
        <v>164.13114754098362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5"/>
        <v>1.6375968992248062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5"/>
        <v>49.64385964912281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5"/>
        <v>109.70652173913042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17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5"/>
        <v>49.217948717948715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5"/>
        <v>62.232323232323225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5"/>
        <v>13.05813953488372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5"/>
        <v>64.635416666666671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5"/>
        <v>159.58666666666667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5"/>
        <v>81.42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5"/>
        <v>32.444767441860463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5"/>
        <v>9.9141184124918666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5"/>
        <v>26.694444444444443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5"/>
        <v>62.957446808510639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5"/>
        <v>161.35593220338984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5"/>
        <v>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5"/>
        <v>1096.9379310344827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5"/>
        <v>70.094158075601371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17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5"/>
        <v>60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5"/>
        <v>367.0985915492958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17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5"/>
        <v>1109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5"/>
        <v>19.028784648187631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5"/>
        <v>126.87755102040816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5"/>
        <v>734.63636363636363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5"/>
        <v>4.5731034482758623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5"/>
        <v>85.054545454545448</v>
      </c>
      <c r="G962" t="s">
        <v>14</v>
      </c>
      <c r="H962">
        <v>55</v>
      </c>
      <c r="I962" s="5">
        <f t="shared" ref="I962:I1001" si="90">IF(ISERROR(E962/H962), 0, E962/H962)</f>
        <v>85.054545454545448</v>
      </c>
      <c r="J962" t="s">
        <v>21</v>
      </c>
      <c r="K962" t="s">
        <v>22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1">E963/D963*100</f>
        <v>119.29824561403508</v>
      </c>
      <c r="G963" t="s">
        <v>20</v>
      </c>
      <c r="H963">
        <v>155</v>
      </c>
      <c r="I963" s="5">
        <f t="shared" si="90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2">DATE(1970, 1, 1) + (L963 / 86400)</f>
        <v>40591.25</v>
      </c>
      <c r="N963">
        <v>1298268000</v>
      </c>
      <c r="O963" s="10">
        <f t="shared" ref="O963:O1001" si="93">DATE(1970, 1, 1) + (N963 / 86400)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FIND("/",R963)-1)</f>
        <v>publishing</v>
      </c>
      <c r="T963" t="str">
        <f t="shared" ref="T963:T1001" si="95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1"/>
        <v>296.02777777777777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1"/>
        <v>84.694915254237287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1"/>
        <v>355.7837837837838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1"/>
        <v>386.40909090909093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1"/>
        <v>792.23529411764707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1"/>
        <v>137.03393665158373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17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1"/>
        <v>338.20833333333337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1"/>
        <v>108.22784810126582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1"/>
        <v>60.757639620653315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1"/>
        <v>27.725490196078432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1"/>
        <v>228.3934426229508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1"/>
        <v>21.615194054500414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1"/>
        <v>373.875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1"/>
        <v>154.92592592592592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17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1"/>
        <v>322.14999999999998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1"/>
        <v>73.957142857142856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1"/>
        <v>864.1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1"/>
        <v>143.26245847176079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1"/>
        <v>40.281762295081968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1"/>
        <v>178.22388059701493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1"/>
        <v>84.930555555555557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1"/>
        <v>145.93648334624322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17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1"/>
        <v>152.46153846153848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1"/>
        <v>67.129542790152414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1"/>
        <v>40.307692307692307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1"/>
        <v>216.79032258064518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1"/>
        <v>52.117021276595743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1"/>
        <v>499.58333333333337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1"/>
        <v>87.679487179487182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1"/>
        <v>113.17346938775511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1"/>
        <v>426.54838709677421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1"/>
        <v>77.632653061224488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1"/>
        <v>52.496810772501767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1"/>
        <v>157.46762589928059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17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1"/>
        <v>72.939393939393938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1"/>
        <v>60.565789473684205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1"/>
        <v>56.791291291291287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1"/>
        <v>56.542754275427541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  <row r="1003" spans="1:20" x14ac:dyDescent="0.2">
      <c r="I1003" s="6"/>
    </row>
  </sheetData>
  <autoFilter ref="A1:T1001" xr:uid="{00000000-0001-0000-0000-000000000000}"/>
  <conditionalFormatting sqref="F1:F1048576">
    <cfRule type="colorScale" priority="2">
      <colorScale>
        <cfvo type="num" val="0"/>
        <cfvo type="num" val="100"/>
        <cfvo type="num" val="200"/>
        <color rgb="FFF8696B"/>
        <color rgb="FF92D050"/>
        <color theme="4"/>
      </colorScale>
    </cfRule>
  </conditionalFormatting>
  <conditionalFormatting sqref="G1:G1048576">
    <cfRule type="cellIs" dxfId="11" priority="3" operator="equal">
      <formula>"successful"</formula>
    </cfRule>
    <cfRule type="cellIs" dxfId="10" priority="4" operator="equal">
      <formula>"live"</formula>
    </cfRule>
    <cfRule type="cellIs" dxfId="9" priority="5" operator="equal">
      <formula>"canceled"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2E61-AEF8-F14B-96FF-F194A0126D09}">
  <sheetPr codeName="Sheet3"/>
  <dimension ref="A1:T14"/>
  <sheetViews>
    <sheetView workbookViewId="0">
      <selection activeCell="L30" sqref="L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8.1640625" bestFit="1" customWidth="1"/>
    <col min="10" max="10" width="20.5" bestFit="1" customWidth="1"/>
    <col min="11" max="11" width="8.1640625" bestFit="1" customWidth="1"/>
  </cols>
  <sheetData>
    <row r="1" spans="1:20" x14ac:dyDescent="0.2">
      <c r="A1" s="7" t="s">
        <v>6</v>
      </c>
      <c r="B1" t="s">
        <v>2070</v>
      </c>
    </row>
    <row r="3" spans="1:20" x14ac:dyDescent="0.2">
      <c r="A3" s="7" t="s">
        <v>2068</v>
      </c>
      <c r="B3" s="7" t="s">
        <v>2069</v>
      </c>
      <c r="M3" s="11" t="s">
        <v>2122</v>
      </c>
      <c r="N3" s="11" t="s">
        <v>2069</v>
      </c>
      <c r="O3" s="11"/>
      <c r="P3" s="11"/>
      <c r="Q3" s="11"/>
      <c r="R3" s="11"/>
      <c r="T3" s="13"/>
    </row>
    <row r="4" spans="1:20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  <c r="M4" s="11" t="s">
        <v>2033</v>
      </c>
      <c r="N4" s="11" t="s">
        <v>74</v>
      </c>
      <c r="O4" s="11" t="s">
        <v>14</v>
      </c>
      <c r="P4" s="11" t="s">
        <v>47</v>
      </c>
      <c r="Q4" s="11" t="s">
        <v>20</v>
      </c>
      <c r="R4" s="11" t="s">
        <v>2121</v>
      </c>
      <c r="S4" s="13"/>
    </row>
    <row r="5" spans="1:20" x14ac:dyDescent="0.2">
      <c r="A5" s="8" t="s">
        <v>2059</v>
      </c>
      <c r="B5">
        <v>11</v>
      </c>
      <c r="C5">
        <v>60</v>
      </c>
      <c r="D5">
        <v>5</v>
      </c>
      <c r="E5">
        <v>102</v>
      </c>
      <c r="F5">
        <v>178</v>
      </c>
      <c r="M5" s="8" t="s">
        <v>2066</v>
      </c>
      <c r="N5" s="25">
        <v>2.0833333333333332E-2</v>
      </c>
      <c r="O5" s="25">
        <v>0.29166666666666669</v>
      </c>
      <c r="P5" s="25">
        <v>2.0833333333333332E-2</v>
      </c>
      <c r="Q5" s="25">
        <v>0.66666666666666663</v>
      </c>
      <c r="R5" s="25">
        <v>1</v>
      </c>
    </row>
    <row r="6" spans="1:20" x14ac:dyDescent="0.2">
      <c r="A6" s="8" t="s">
        <v>2060</v>
      </c>
      <c r="B6">
        <v>4</v>
      </c>
      <c r="C6">
        <v>20</v>
      </c>
      <c r="E6">
        <v>22</v>
      </c>
      <c r="F6">
        <v>46</v>
      </c>
      <c r="M6" s="8" t="s">
        <v>2064</v>
      </c>
      <c r="N6" s="25">
        <v>9.5238095238095233E-2</v>
      </c>
      <c r="O6" s="25">
        <v>0.26190476190476192</v>
      </c>
      <c r="P6" s="25">
        <v>2.3809523809523808E-2</v>
      </c>
      <c r="Q6" s="25">
        <v>0.61904761904761907</v>
      </c>
      <c r="R6" s="25">
        <v>1</v>
      </c>
    </row>
    <row r="7" spans="1:20" x14ac:dyDescent="0.2">
      <c r="A7" s="8" t="s">
        <v>2061</v>
      </c>
      <c r="B7">
        <v>1</v>
      </c>
      <c r="C7">
        <v>23</v>
      </c>
      <c r="D7">
        <v>3</v>
      </c>
      <c r="E7">
        <v>21</v>
      </c>
      <c r="F7">
        <v>48</v>
      </c>
      <c r="M7" s="8" t="s">
        <v>2065</v>
      </c>
      <c r="N7" s="25">
        <v>2.9850746268656716E-2</v>
      </c>
      <c r="O7" s="25">
        <v>0.35820895522388058</v>
      </c>
      <c r="P7" s="25">
        <v>1.4925373134328358E-2</v>
      </c>
      <c r="Q7" s="25">
        <v>0.59701492537313428</v>
      </c>
      <c r="R7" s="25">
        <v>1</v>
      </c>
    </row>
    <row r="8" spans="1:20" x14ac:dyDescent="0.2">
      <c r="A8" s="8" t="s">
        <v>2062</v>
      </c>
      <c r="E8">
        <v>4</v>
      </c>
      <c r="F8">
        <v>4</v>
      </c>
      <c r="M8" s="8" t="s">
        <v>2062</v>
      </c>
      <c r="N8" s="25">
        <v>0</v>
      </c>
      <c r="O8" s="25">
        <v>0</v>
      </c>
      <c r="P8" s="25">
        <v>0</v>
      </c>
      <c r="Q8" s="25">
        <v>1</v>
      </c>
      <c r="R8" s="25">
        <v>1</v>
      </c>
    </row>
    <row r="9" spans="1:20" x14ac:dyDescent="0.2">
      <c r="A9" s="8" t="s">
        <v>2063</v>
      </c>
      <c r="B9">
        <v>10</v>
      </c>
      <c r="C9">
        <v>66</v>
      </c>
      <c r="E9">
        <v>99</v>
      </c>
      <c r="F9">
        <v>175</v>
      </c>
      <c r="M9" s="8" t="s">
        <v>2059</v>
      </c>
      <c r="N9" s="25">
        <v>6.1797752808988762E-2</v>
      </c>
      <c r="O9" s="25">
        <v>0.33707865168539325</v>
      </c>
      <c r="P9" s="25">
        <v>2.8089887640449437E-2</v>
      </c>
      <c r="Q9" s="25">
        <v>0.5730337078651685</v>
      </c>
      <c r="R9" s="25">
        <v>1</v>
      </c>
    </row>
    <row r="10" spans="1:20" x14ac:dyDescent="0.2">
      <c r="A10" s="8" t="s">
        <v>2064</v>
      </c>
      <c r="B10">
        <v>4</v>
      </c>
      <c r="C10">
        <v>11</v>
      </c>
      <c r="D10">
        <v>1</v>
      </c>
      <c r="E10">
        <v>26</v>
      </c>
      <c r="F10">
        <v>42</v>
      </c>
      <c r="M10" s="8" t="s">
        <v>2063</v>
      </c>
      <c r="N10" s="25">
        <v>5.7142857142857141E-2</v>
      </c>
      <c r="O10" s="25">
        <v>0.37714285714285717</v>
      </c>
      <c r="P10" s="25">
        <v>0</v>
      </c>
      <c r="Q10" s="25">
        <v>0.56571428571428573</v>
      </c>
      <c r="R10" s="25">
        <v>1</v>
      </c>
    </row>
    <row r="11" spans="1:20" x14ac:dyDescent="0.2">
      <c r="A11" s="8" t="s">
        <v>2065</v>
      </c>
      <c r="B11">
        <v>2</v>
      </c>
      <c r="C11">
        <v>24</v>
      </c>
      <c r="D11">
        <v>1</v>
      </c>
      <c r="E11">
        <v>40</v>
      </c>
      <c r="F11">
        <v>67</v>
      </c>
      <c r="M11" s="8" t="s">
        <v>2067</v>
      </c>
      <c r="N11" s="25">
        <v>6.6860465116279064E-2</v>
      </c>
      <c r="O11" s="25">
        <v>0.38372093023255816</v>
      </c>
      <c r="P11" s="25">
        <v>5.8139534883720929E-3</v>
      </c>
      <c r="Q11" s="25">
        <v>0.54360465116279066</v>
      </c>
      <c r="R11" s="25">
        <v>1</v>
      </c>
    </row>
    <row r="12" spans="1:20" x14ac:dyDescent="0.2">
      <c r="A12" s="8" t="s">
        <v>2066</v>
      </c>
      <c r="B12">
        <v>2</v>
      </c>
      <c r="C12">
        <v>28</v>
      </c>
      <c r="D12">
        <v>2</v>
      </c>
      <c r="E12">
        <v>64</v>
      </c>
      <c r="F12">
        <v>96</v>
      </c>
      <c r="M12" s="8" t="s">
        <v>2060</v>
      </c>
      <c r="N12" s="25">
        <v>8.6956521739130432E-2</v>
      </c>
      <c r="O12" s="25">
        <v>0.43478260869565216</v>
      </c>
      <c r="P12" s="25">
        <v>0</v>
      </c>
      <c r="Q12" s="25">
        <v>0.47826086956521741</v>
      </c>
      <c r="R12" s="25">
        <v>1</v>
      </c>
    </row>
    <row r="13" spans="1:20" x14ac:dyDescent="0.2">
      <c r="A13" s="8" t="s">
        <v>2067</v>
      </c>
      <c r="B13">
        <v>23</v>
      </c>
      <c r="C13">
        <v>132</v>
      </c>
      <c r="D13">
        <v>2</v>
      </c>
      <c r="E13">
        <v>187</v>
      </c>
      <c r="F13">
        <v>344</v>
      </c>
      <c r="M13" s="8" t="s">
        <v>2061</v>
      </c>
      <c r="N13" s="25">
        <v>2.0833333333333332E-2</v>
      </c>
      <c r="O13" s="25">
        <v>0.47916666666666669</v>
      </c>
      <c r="P13" s="25">
        <v>6.25E-2</v>
      </c>
      <c r="Q13" s="25">
        <v>0.4375</v>
      </c>
      <c r="R13" s="25">
        <v>1</v>
      </c>
    </row>
    <row r="14" spans="1:20" x14ac:dyDescent="0.2">
      <c r="A14" s="8" t="s">
        <v>2058</v>
      </c>
      <c r="B14">
        <v>57</v>
      </c>
      <c r="C14">
        <v>364</v>
      </c>
      <c r="D14">
        <v>14</v>
      </c>
      <c r="E14">
        <v>565</v>
      </c>
      <c r="F14">
        <v>1000</v>
      </c>
      <c r="M14" s="23" t="s">
        <v>2058</v>
      </c>
      <c r="N14" s="24">
        <v>5.7000000000000002E-2</v>
      </c>
      <c r="O14" s="24">
        <v>0.36399999999999999</v>
      </c>
      <c r="P14" s="24">
        <v>1.4E-2</v>
      </c>
      <c r="Q14" s="24">
        <v>0.56499999999999995</v>
      </c>
      <c r="R14" s="24">
        <v>1</v>
      </c>
    </row>
  </sheetData>
  <autoFilter ref="M4:R14" xr:uid="{D84C2E61-AEF8-F14B-96FF-F194A0126D09}"/>
  <sortState xmlns:xlrd2="http://schemas.microsoft.com/office/spreadsheetml/2017/richdata2" ref="M5:R13">
    <sortCondition descending="1" ref="Q5:Q13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A6E1-03D2-4140-B9A4-27EAA171499D}">
  <sheetPr codeName="Sheet4"/>
  <dimension ref="A1:T31"/>
  <sheetViews>
    <sheetView workbookViewId="0">
      <selection activeCell="B17" sqref="B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9.5" bestFit="1" customWidth="1"/>
    <col min="9" max="9" width="15.6640625" bestFit="1" customWidth="1"/>
    <col min="10" max="10" width="8.1640625" bestFit="1" customWidth="1"/>
    <col min="11" max="11" width="20.5" bestFit="1" customWidth="1"/>
    <col min="15" max="15" width="16.6640625" bestFit="1" customWidth="1"/>
  </cols>
  <sheetData>
    <row r="1" spans="1:20" x14ac:dyDescent="0.2">
      <c r="A1" s="7" t="s">
        <v>6</v>
      </c>
      <c r="B1" t="s">
        <v>2070</v>
      </c>
    </row>
    <row r="2" spans="1:20" x14ac:dyDescent="0.2">
      <c r="A2" s="7" t="s">
        <v>2031</v>
      </c>
      <c r="B2" t="s">
        <v>2070</v>
      </c>
    </row>
    <row r="4" spans="1:20" x14ac:dyDescent="0.2">
      <c r="A4" s="7" t="s">
        <v>2068</v>
      </c>
      <c r="B4" s="7" t="s">
        <v>2069</v>
      </c>
    </row>
    <row r="5" spans="1:20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  <c r="O5" s="11" t="s">
        <v>2122</v>
      </c>
      <c r="P5" s="11" t="s">
        <v>2069</v>
      </c>
      <c r="Q5" s="11"/>
      <c r="R5" s="11"/>
      <c r="S5" s="11"/>
      <c r="T5" s="11"/>
    </row>
    <row r="6" spans="1:20" x14ac:dyDescent="0.2">
      <c r="A6" s="8" t="s">
        <v>2034</v>
      </c>
      <c r="B6">
        <v>1</v>
      </c>
      <c r="C6">
        <v>10</v>
      </c>
      <c r="D6">
        <v>2</v>
      </c>
      <c r="E6">
        <v>21</v>
      </c>
      <c r="F6">
        <v>34</v>
      </c>
      <c r="O6" s="12" t="s">
        <v>2033</v>
      </c>
      <c r="P6" s="12" t="s">
        <v>74</v>
      </c>
      <c r="Q6" s="12" t="s">
        <v>14</v>
      </c>
      <c r="R6" s="12" t="s">
        <v>47</v>
      </c>
      <c r="S6" s="12" t="s">
        <v>20</v>
      </c>
      <c r="T6" s="12" t="s">
        <v>2058</v>
      </c>
    </row>
    <row r="7" spans="1:20" x14ac:dyDescent="0.2">
      <c r="A7" s="8" t="s">
        <v>2035</v>
      </c>
      <c r="E7">
        <v>4</v>
      </c>
      <c r="F7">
        <v>4</v>
      </c>
      <c r="O7" s="8" t="s">
        <v>2035</v>
      </c>
      <c r="P7" s="26">
        <v>0</v>
      </c>
      <c r="Q7" s="26">
        <v>0</v>
      </c>
      <c r="R7" s="26">
        <v>0</v>
      </c>
      <c r="S7" s="26">
        <v>1</v>
      </c>
      <c r="T7" s="26">
        <v>1</v>
      </c>
    </row>
    <row r="8" spans="1:20" x14ac:dyDescent="0.2">
      <c r="A8" s="8" t="s">
        <v>2036</v>
      </c>
      <c r="B8">
        <v>4</v>
      </c>
      <c r="C8">
        <v>21</v>
      </c>
      <c r="D8">
        <v>1</v>
      </c>
      <c r="E8">
        <v>34</v>
      </c>
      <c r="F8">
        <v>60</v>
      </c>
      <c r="O8" s="8" t="s">
        <v>2057</v>
      </c>
      <c r="P8" s="26">
        <v>0</v>
      </c>
      <c r="Q8" s="26">
        <v>0</v>
      </c>
      <c r="R8" s="26">
        <v>0</v>
      </c>
      <c r="S8" s="26">
        <v>1</v>
      </c>
      <c r="T8" s="26">
        <v>1</v>
      </c>
    </row>
    <row r="9" spans="1:20" x14ac:dyDescent="0.2">
      <c r="A9" s="8" t="s">
        <v>2037</v>
      </c>
      <c r="B9">
        <v>2</v>
      </c>
      <c r="C9">
        <v>12</v>
      </c>
      <c r="D9">
        <v>1</v>
      </c>
      <c r="E9">
        <v>22</v>
      </c>
      <c r="F9">
        <v>37</v>
      </c>
      <c r="O9" s="8" t="s">
        <v>2056</v>
      </c>
      <c r="P9" s="26">
        <v>3.9215686274509803E-2</v>
      </c>
      <c r="Q9" s="26">
        <v>0.23529411764705882</v>
      </c>
      <c r="R9" s="26">
        <v>1.9607843137254902E-2</v>
      </c>
      <c r="S9" s="26">
        <v>0.70588235294117652</v>
      </c>
      <c r="T9" s="26">
        <v>1</v>
      </c>
    </row>
    <row r="10" spans="1:20" x14ac:dyDescent="0.2">
      <c r="A10" s="8" t="s">
        <v>2038</v>
      </c>
      <c r="C10">
        <v>8</v>
      </c>
      <c r="E10">
        <v>10</v>
      </c>
      <c r="F10">
        <v>18</v>
      </c>
      <c r="O10" s="8" t="s">
        <v>2053</v>
      </c>
      <c r="P10" s="26">
        <v>0</v>
      </c>
      <c r="Q10" s="26">
        <v>0.33333333333333331</v>
      </c>
      <c r="R10" s="26">
        <v>0</v>
      </c>
      <c r="S10" s="26">
        <v>0.66666666666666663</v>
      </c>
      <c r="T10" s="26">
        <v>1</v>
      </c>
    </row>
    <row r="11" spans="1:20" x14ac:dyDescent="0.2">
      <c r="A11" s="8" t="s">
        <v>2039</v>
      </c>
      <c r="B11">
        <v>1</v>
      </c>
      <c r="C11">
        <v>7</v>
      </c>
      <c r="E11">
        <v>9</v>
      </c>
      <c r="F11">
        <v>17</v>
      </c>
      <c r="O11" s="8" t="s">
        <v>2052</v>
      </c>
      <c r="P11" s="26">
        <v>0.17647058823529413</v>
      </c>
      <c r="Q11" s="26">
        <v>0.17647058823529413</v>
      </c>
      <c r="R11" s="26">
        <v>0</v>
      </c>
      <c r="S11" s="26">
        <v>0.6470588235294118</v>
      </c>
      <c r="T11" s="26">
        <v>1</v>
      </c>
    </row>
    <row r="12" spans="1:20" x14ac:dyDescent="0.2">
      <c r="A12" s="8" t="s">
        <v>2040</v>
      </c>
      <c r="B12">
        <v>4</v>
      </c>
      <c r="C12">
        <v>20</v>
      </c>
      <c r="E12">
        <v>22</v>
      </c>
      <c r="F12">
        <v>46</v>
      </c>
      <c r="O12" s="8" t="s">
        <v>2055</v>
      </c>
      <c r="P12" s="26">
        <v>0</v>
      </c>
      <c r="Q12" s="26">
        <v>0.35555555555555557</v>
      </c>
      <c r="R12" s="26">
        <v>2.2222222222222223E-2</v>
      </c>
      <c r="S12" s="26">
        <v>0.62222222222222223</v>
      </c>
      <c r="T12" s="26">
        <v>1</v>
      </c>
    </row>
    <row r="13" spans="1:20" x14ac:dyDescent="0.2">
      <c r="A13" s="8" t="s">
        <v>2041</v>
      </c>
      <c r="B13">
        <v>3</v>
      </c>
      <c r="C13">
        <v>19</v>
      </c>
      <c r="E13">
        <v>23</v>
      </c>
      <c r="F13">
        <v>45</v>
      </c>
      <c r="O13" s="8" t="s">
        <v>2045</v>
      </c>
      <c r="P13" s="26">
        <v>4.7619047619047616E-2</v>
      </c>
      <c r="Q13" s="26">
        <v>0.2857142857142857</v>
      </c>
      <c r="R13" s="26">
        <v>4.7619047619047616E-2</v>
      </c>
      <c r="S13" s="26">
        <v>0.61904761904761907</v>
      </c>
      <c r="T13" s="26">
        <v>1</v>
      </c>
    </row>
    <row r="14" spans="1:20" x14ac:dyDescent="0.2">
      <c r="A14" s="8" t="s">
        <v>2042</v>
      </c>
      <c r="B14">
        <v>1</v>
      </c>
      <c r="C14">
        <v>6</v>
      </c>
      <c r="E14">
        <v>10</v>
      </c>
      <c r="F14">
        <v>17</v>
      </c>
      <c r="O14" s="8" t="s">
        <v>2046</v>
      </c>
      <c r="P14" s="26">
        <v>9.5238095238095233E-2</v>
      </c>
      <c r="Q14" s="26">
        <v>0.26190476190476192</v>
      </c>
      <c r="R14" s="26">
        <v>2.3809523809523808E-2</v>
      </c>
      <c r="S14" s="26">
        <v>0.61904761904761907</v>
      </c>
      <c r="T14" s="26">
        <v>1</v>
      </c>
    </row>
    <row r="15" spans="1:20" x14ac:dyDescent="0.2">
      <c r="A15" s="8" t="s">
        <v>2043</v>
      </c>
      <c r="C15">
        <v>3</v>
      </c>
      <c r="E15">
        <v>4</v>
      </c>
      <c r="F15">
        <v>7</v>
      </c>
      <c r="O15" s="8" t="s">
        <v>2034</v>
      </c>
      <c r="P15" s="26">
        <v>2.9411764705882353E-2</v>
      </c>
      <c r="Q15" s="26">
        <v>0.29411764705882354</v>
      </c>
      <c r="R15" s="26">
        <v>5.8823529411764705E-2</v>
      </c>
      <c r="S15" s="26">
        <v>0.61764705882352944</v>
      </c>
      <c r="T15" s="26">
        <v>1</v>
      </c>
    </row>
    <row r="16" spans="1:20" x14ac:dyDescent="0.2">
      <c r="A16" s="8" t="s">
        <v>2044</v>
      </c>
      <c r="C16">
        <v>8</v>
      </c>
      <c r="D16">
        <v>1</v>
      </c>
      <c r="E16">
        <v>4</v>
      </c>
      <c r="F16">
        <v>13</v>
      </c>
      <c r="O16" s="8" t="s">
        <v>2037</v>
      </c>
      <c r="P16" s="26">
        <v>5.4054054054054057E-2</v>
      </c>
      <c r="Q16" s="26">
        <v>0.32432432432432434</v>
      </c>
      <c r="R16" s="26">
        <v>2.7027027027027029E-2</v>
      </c>
      <c r="S16" s="26">
        <v>0.59459459459459463</v>
      </c>
      <c r="T16" s="26">
        <v>1</v>
      </c>
    </row>
    <row r="17" spans="1:20" x14ac:dyDescent="0.2">
      <c r="A17" s="8" t="s">
        <v>2045</v>
      </c>
      <c r="B17">
        <v>1</v>
      </c>
      <c r="C17">
        <v>6</v>
      </c>
      <c r="D17">
        <v>1</v>
      </c>
      <c r="E17">
        <v>13</v>
      </c>
      <c r="F17">
        <v>21</v>
      </c>
      <c r="O17" s="8" t="s">
        <v>2042</v>
      </c>
      <c r="P17" s="26">
        <v>5.8823529411764705E-2</v>
      </c>
      <c r="Q17" s="26">
        <v>0.35294117647058826</v>
      </c>
      <c r="R17" s="26">
        <v>0</v>
      </c>
      <c r="S17" s="26">
        <v>0.58823529411764708</v>
      </c>
      <c r="T17" s="26">
        <v>1</v>
      </c>
    </row>
    <row r="18" spans="1:20" x14ac:dyDescent="0.2">
      <c r="A18" s="8" t="s">
        <v>2046</v>
      </c>
      <c r="B18">
        <v>4</v>
      </c>
      <c r="C18">
        <v>11</v>
      </c>
      <c r="D18">
        <v>1</v>
      </c>
      <c r="E18">
        <v>26</v>
      </c>
      <c r="F18">
        <v>42</v>
      </c>
      <c r="O18" s="8" t="s">
        <v>2049</v>
      </c>
      <c r="P18" s="26">
        <v>7.0588235294117646E-2</v>
      </c>
      <c r="Q18" s="26">
        <v>0.35294117647058826</v>
      </c>
      <c r="R18" s="26">
        <v>0</v>
      </c>
      <c r="S18" s="26">
        <v>0.57647058823529407</v>
      </c>
      <c r="T18" s="26">
        <v>1</v>
      </c>
    </row>
    <row r="19" spans="1:20" x14ac:dyDescent="0.2">
      <c r="A19" s="8" t="s">
        <v>2047</v>
      </c>
      <c r="B19">
        <v>23</v>
      </c>
      <c r="C19">
        <v>132</v>
      </c>
      <c r="D19">
        <v>2</v>
      </c>
      <c r="E19">
        <v>187</v>
      </c>
      <c r="F19">
        <v>344</v>
      </c>
      <c r="O19" s="8" t="s">
        <v>2043</v>
      </c>
      <c r="P19" s="26">
        <v>0</v>
      </c>
      <c r="Q19" s="26">
        <v>0.42857142857142855</v>
      </c>
      <c r="R19" s="26">
        <v>0</v>
      </c>
      <c r="S19" s="26">
        <v>0.5714285714285714</v>
      </c>
      <c r="T19" s="26">
        <v>1</v>
      </c>
    </row>
    <row r="20" spans="1:20" x14ac:dyDescent="0.2">
      <c r="A20" s="8" t="s">
        <v>2048</v>
      </c>
      <c r="C20">
        <v>4</v>
      </c>
      <c r="E20">
        <v>4</v>
      </c>
      <c r="F20">
        <v>8</v>
      </c>
      <c r="O20" s="8" t="s">
        <v>2036</v>
      </c>
      <c r="P20" s="26">
        <v>6.6666666666666666E-2</v>
      </c>
      <c r="Q20" s="26">
        <v>0.35</v>
      </c>
      <c r="R20" s="26">
        <v>1.6666666666666666E-2</v>
      </c>
      <c r="S20" s="26">
        <v>0.56666666666666665</v>
      </c>
      <c r="T20" s="26">
        <v>1</v>
      </c>
    </row>
    <row r="21" spans="1:20" x14ac:dyDescent="0.2">
      <c r="A21" s="8" t="s">
        <v>2049</v>
      </c>
      <c r="B21">
        <v>6</v>
      </c>
      <c r="C21">
        <v>30</v>
      </c>
      <c r="E21">
        <v>49</v>
      </c>
      <c r="F21">
        <v>85</v>
      </c>
      <c r="O21" s="8" t="s">
        <v>2051</v>
      </c>
      <c r="P21" s="26">
        <v>6.25E-2</v>
      </c>
      <c r="Q21" s="26">
        <v>0.3125</v>
      </c>
      <c r="R21" s="26">
        <v>6.25E-2</v>
      </c>
      <c r="S21" s="26">
        <v>0.5625</v>
      </c>
      <c r="T21" s="26">
        <v>1</v>
      </c>
    </row>
    <row r="22" spans="1:20" x14ac:dyDescent="0.2">
      <c r="A22" s="8" t="s">
        <v>2050</v>
      </c>
      <c r="C22">
        <v>9</v>
      </c>
      <c r="E22">
        <v>5</v>
      </c>
      <c r="F22">
        <v>14</v>
      </c>
      <c r="O22" s="8" t="s">
        <v>2038</v>
      </c>
      <c r="P22" s="26">
        <v>0</v>
      </c>
      <c r="Q22" s="26">
        <v>0.44444444444444442</v>
      </c>
      <c r="R22" s="26">
        <v>0</v>
      </c>
      <c r="S22" s="26">
        <v>0.55555555555555558</v>
      </c>
      <c r="T22" s="26">
        <v>1</v>
      </c>
    </row>
    <row r="23" spans="1:20" x14ac:dyDescent="0.2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  <c r="O23" s="8" t="s">
        <v>2047</v>
      </c>
      <c r="P23" s="26">
        <v>6.6860465116279064E-2</v>
      </c>
      <c r="Q23" s="26">
        <v>0.38372093023255816</v>
      </c>
      <c r="R23" s="26">
        <v>5.8139534883720929E-3</v>
      </c>
      <c r="S23" s="26">
        <v>0.54360465116279066</v>
      </c>
      <c r="T23" s="26">
        <v>1</v>
      </c>
    </row>
    <row r="24" spans="1:20" x14ac:dyDescent="0.2">
      <c r="A24" s="8" t="s">
        <v>2052</v>
      </c>
      <c r="B24">
        <v>3</v>
      </c>
      <c r="C24">
        <v>3</v>
      </c>
      <c r="E24">
        <v>11</v>
      </c>
      <c r="F24">
        <v>17</v>
      </c>
      <c r="O24" s="8" t="s">
        <v>2039</v>
      </c>
      <c r="P24" s="26">
        <v>5.8823529411764705E-2</v>
      </c>
      <c r="Q24" s="26">
        <v>0.41176470588235292</v>
      </c>
      <c r="R24" s="26">
        <v>0</v>
      </c>
      <c r="S24" s="26">
        <v>0.52941176470588236</v>
      </c>
      <c r="T24" s="26">
        <v>1</v>
      </c>
    </row>
    <row r="25" spans="1:20" x14ac:dyDescent="0.2">
      <c r="A25" s="8" t="s">
        <v>2053</v>
      </c>
      <c r="C25">
        <v>7</v>
      </c>
      <c r="E25">
        <v>14</v>
      </c>
      <c r="F25">
        <v>21</v>
      </c>
      <c r="O25" s="8" t="s">
        <v>2041</v>
      </c>
      <c r="P25" s="26">
        <v>6.6666666666666666E-2</v>
      </c>
      <c r="Q25" s="26">
        <v>0.42222222222222222</v>
      </c>
      <c r="R25" s="26">
        <v>0</v>
      </c>
      <c r="S25" s="26">
        <v>0.51111111111111107</v>
      </c>
      <c r="T25" s="26">
        <v>1</v>
      </c>
    </row>
    <row r="26" spans="1:20" x14ac:dyDescent="0.2">
      <c r="A26" s="8" t="s">
        <v>2054</v>
      </c>
      <c r="B26">
        <v>1</v>
      </c>
      <c r="C26">
        <v>15</v>
      </c>
      <c r="D26">
        <v>2</v>
      </c>
      <c r="E26">
        <v>17</v>
      </c>
      <c r="F26">
        <v>35</v>
      </c>
      <c r="O26" s="8" t="s">
        <v>2048</v>
      </c>
      <c r="P26" s="26">
        <v>0</v>
      </c>
      <c r="Q26" s="26">
        <v>0.5</v>
      </c>
      <c r="R26" s="26">
        <v>0</v>
      </c>
      <c r="S26" s="26">
        <v>0.5</v>
      </c>
      <c r="T26" s="26">
        <v>1</v>
      </c>
    </row>
    <row r="27" spans="1:20" x14ac:dyDescent="0.2">
      <c r="A27" s="8" t="s">
        <v>2055</v>
      </c>
      <c r="C27">
        <v>16</v>
      </c>
      <c r="D27">
        <v>1</v>
      </c>
      <c r="E27">
        <v>28</v>
      </c>
      <c r="F27">
        <v>45</v>
      </c>
      <c r="O27" s="8" t="s">
        <v>2054</v>
      </c>
      <c r="P27" s="26">
        <v>2.8571428571428571E-2</v>
      </c>
      <c r="Q27" s="26">
        <v>0.42857142857142855</v>
      </c>
      <c r="R27" s="26">
        <v>5.7142857142857141E-2</v>
      </c>
      <c r="S27" s="26">
        <v>0.48571428571428571</v>
      </c>
      <c r="T27" s="26">
        <v>1</v>
      </c>
    </row>
    <row r="28" spans="1:20" x14ac:dyDescent="0.2">
      <c r="A28" s="8" t="s">
        <v>2056</v>
      </c>
      <c r="B28">
        <v>2</v>
      </c>
      <c r="C28">
        <v>12</v>
      </c>
      <c r="D28">
        <v>1</v>
      </c>
      <c r="E28">
        <v>36</v>
      </c>
      <c r="F28">
        <v>51</v>
      </c>
      <c r="O28" s="8" t="s">
        <v>2040</v>
      </c>
      <c r="P28" s="26">
        <v>8.6956521739130432E-2</v>
      </c>
      <c r="Q28" s="26">
        <v>0.43478260869565216</v>
      </c>
      <c r="R28" s="26">
        <v>0</v>
      </c>
      <c r="S28" s="26">
        <v>0.47826086956521741</v>
      </c>
      <c r="T28" s="26">
        <v>1</v>
      </c>
    </row>
    <row r="29" spans="1:20" x14ac:dyDescent="0.2">
      <c r="A29" s="8" t="s">
        <v>2057</v>
      </c>
      <c r="E29">
        <v>3</v>
      </c>
      <c r="F29">
        <v>3</v>
      </c>
      <c r="O29" s="8" t="s">
        <v>2050</v>
      </c>
      <c r="P29" s="26">
        <v>0</v>
      </c>
      <c r="Q29" s="26">
        <v>0.6428571428571429</v>
      </c>
      <c r="R29" s="26">
        <v>0</v>
      </c>
      <c r="S29" s="26">
        <v>0.35714285714285715</v>
      </c>
      <c r="T29" s="26">
        <v>1</v>
      </c>
    </row>
    <row r="30" spans="1:20" x14ac:dyDescent="0.2">
      <c r="A30" s="8" t="s">
        <v>2058</v>
      </c>
      <c r="B30">
        <v>57</v>
      </c>
      <c r="C30">
        <v>364</v>
      </c>
      <c r="D30">
        <v>14</v>
      </c>
      <c r="E30">
        <v>565</v>
      </c>
      <c r="F30">
        <v>1000</v>
      </c>
      <c r="O30" s="8" t="s">
        <v>2044</v>
      </c>
      <c r="P30" s="26">
        <v>0</v>
      </c>
      <c r="Q30" s="26">
        <v>0.61538461538461542</v>
      </c>
      <c r="R30" s="26">
        <v>7.6923076923076927E-2</v>
      </c>
      <c r="S30" s="26">
        <v>0.30769230769230771</v>
      </c>
      <c r="T30" s="26">
        <v>1</v>
      </c>
    </row>
    <row r="31" spans="1:20" x14ac:dyDescent="0.2">
      <c r="O31" s="23" t="s">
        <v>2058</v>
      </c>
      <c r="P31" s="24">
        <v>5.7000000000000002E-2</v>
      </c>
      <c r="Q31" s="24">
        <v>0.36399999999999999</v>
      </c>
      <c r="R31" s="24">
        <v>1.4E-2</v>
      </c>
      <c r="S31" s="24">
        <v>0.56499999999999995</v>
      </c>
      <c r="T31" s="2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F4CB-11CE-A84B-80C3-40E711120FD3}">
  <sheetPr codeName="Sheet5"/>
  <dimension ref="A1:E18"/>
  <sheetViews>
    <sheetView workbookViewId="0">
      <selection activeCell="J39" sqref="J3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2085</v>
      </c>
      <c r="B2" t="s">
        <v>2070</v>
      </c>
    </row>
    <row r="4" spans="1:5" x14ac:dyDescent="0.2">
      <c r="A4" s="7" t="s">
        <v>2068</v>
      </c>
      <c r="B4" s="7" t="s">
        <v>2069</v>
      </c>
    </row>
    <row r="5" spans="1:5" x14ac:dyDescent="0.2">
      <c r="A5" s="7" t="s">
        <v>2033</v>
      </c>
      <c r="B5" t="s">
        <v>74</v>
      </c>
      <c r="C5" t="s">
        <v>14</v>
      </c>
      <c r="D5" t="s">
        <v>20</v>
      </c>
      <c r="E5" t="s">
        <v>2058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2058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BFD2-8781-834F-9F84-D4111E946C6E}">
  <sheetPr codeName="Sheet6"/>
  <dimension ref="B1:N13"/>
  <sheetViews>
    <sheetView zoomScale="130" zoomScaleNormal="130" workbookViewId="0">
      <selection activeCell="L22" sqref="L22"/>
    </sheetView>
  </sheetViews>
  <sheetFormatPr baseColWidth="10" defaultRowHeight="16" x14ac:dyDescent="0.2"/>
  <cols>
    <col min="1" max="1" width="1" customWidth="1"/>
    <col min="2" max="2" width="18.6640625" hidden="1" customWidth="1"/>
    <col min="3" max="3" width="22.1640625" hidden="1" customWidth="1"/>
    <col min="4" max="4" width="27.33203125" bestFit="1" customWidth="1"/>
    <col min="5" max="5" width="17.6640625" bestFit="1" customWidth="1"/>
    <col min="6" max="6" width="13.83203125" bestFit="1" customWidth="1"/>
    <col min="7" max="7" width="16.5" bestFit="1" customWidth="1"/>
    <col min="8" max="8" width="13" bestFit="1" customWidth="1"/>
    <col min="9" max="9" width="20.33203125" bestFit="1" customWidth="1"/>
    <col min="10" max="10" width="16.5" bestFit="1" customWidth="1"/>
    <col min="11" max="11" width="19.33203125" bestFit="1" customWidth="1"/>
    <col min="14" max="14" width="12.6640625" bestFit="1" customWidth="1"/>
  </cols>
  <sheetData>
    <row r="1" spans="2:14" s="14" customFormat="1" x14ac:dyDescent="0.2">
      <c r="D1" s="14" t="s">
        <v>2086</v>
      </c>
      <c r="E1" s="14" t="s">
        <v>2087</v>
      </c>
      <c r="F1" s="14" t="s">
        <v>2088</v>
      </c>
      <c r="G1" s="14" t="s">
        <v>2089</v>
      </c>
      <c r="H1" s="14" t="s">
        <v>2090</v>
      </c>
      <c r="I1" s="14" t="s">
        <v>2091</v>
      </c>
      <c r="J1" s="14" t="s">
        <v>2092</v>
      </c>
      <c r="K1" s="14" t="s">
        <v>2093</v>
      </c>
    </row>
    <row r="2" spans="2:14" x14ac:dyDescent="0.2">
      <c r="B2">
        <v>0</v>
      </c>
      <c r="C2">
        <v>1000</v>
      </c>
      <c r="D2" t="s">
        <v>2094</v>
      </c>
      <c r="E2">
        <f>COUNTIFS('Crowdfunding - V1'!$D$2:$D$1001, "&gt;"&amp;$B2, 'Crowdfunding - V1'!$D$2:$D$1001, "&lt;"&amp;$C2, 'Crowdfunding - V1'!$G$2:$G$1001, "=successful")</f>
        <v>30</v>
      </c>
      <c r="F2">
        <f>COUNTIFS('Crowdfunding - V1'!$D$2:$D$1001, "&gt;"&amp;$B2, 'Crowdfunding - V1'!$D$2:$D$1001, "&lt;"&amp;$C2, 'Crowdfunding - V1'!$G$2:$G$1001, "=failed")</f>
        <v>20</v>
      </c>
      <c r="G2">
        <f>COUNTIFS('Crowdfunding - V1'!$D$2:$D$1001, "&gt;"&amp;$B2, 'Crowdfunding - V1'!$D$2:$D$1001, "&lt;"&amp;$C2, 'Crowdfunding - V1'!$G$2:$G$1001, "=canceled")</f>
        <v>1</v>
      </c>
      <c r="H2">
        <f>SUM(E2:G2)</f>
        <v>51</v>
      </c>
      <c r="I2" s="15">
        <f>E2/$H2</f>
        <v>0.58823529411764708</v>
      </c>
      <c r="J2" s="15">
        <f t="shared" ref="J2:K13" si="0">F2/$H2</f>
        <v>0.39215686274509803</v>
      </c>
      <c r="K2" s="15">
        <f t="shared" si="0"/>
        <v>1.9607843137254902E-2</v>
      </c>
    </row>
    <row r="3" spans="2:14" x14ac:dyDescent="0.2">
      <c r="B3">
        <v>1000</v>
      </c>
      <c r="C3">
        <v>4999</v>
      </c>
      <c r="D3" t="s">
        <v>2095</v>
      </c>
      <c r="E3">
        <f>COUNTIFS('Crowdfunding - V1'!$D$2:$D$1001, "&gt;="&amp;$B3, 'Crowdfunding - V1'!$D$2:$D$1001, "&lt;="&amp;$C3, 'Crowdfunding - V1'!$G$2:$G$1001, "=successful")</f>
        <v>191</v>
      </c>
      <c r="F3">
        <f>COUNTIFS('Crowdfunding - V1'!$D$2:$D$1001, "&gt;="&amp;$B3, 'Crowdfunding - V1'!$D$2:$D$1001, "&lt;="&amp;$C3, 'Crowdfunding - V1'!$G$2:$G$1001, "=failed")</f>
        <v>38</v>
      </c>
      <c r="G3">
        <f>COUNTIFS('Crowdfunding - V1'!$D$2:$D$1001, "&gt;="&amp;$B3, 'Crowdfunding - V1'!$D$2:$D$1001, "&lt;="&amp;$C3, 'Crowdfunding - V1'!$G$2:$G$1001, "=canceled")</f>
        <v>2</v>
      </c>
      <c r="H3">
        <f t="shared" ref="H3:H13" si="1">SUM(E3:G3)</f>
        <v>231</v>
      </c>
      <c r="I3" s="15">
        <f t="shared" ref="I3:I13" si="2">E3/$H3</f>
        <v>0.82683982683982682</v>
      </c>
      <c r="J3" s="15">
        <f t="shared" si="0"/>
        <v>0.16450216450216451</v>
      </c>
      <c r="K3" s="15">
        <f t="shared" si="0"/>
        <v>8.658008658008658E-3</v>
      </c>
    </row>
    <row r="4" spans="2:14" x14ac:dyDescent="0.2">
      <c r="B4">
        <v>5000</v>
      </c>
      <c r="C4">
        <v>9999</v>
      </c>
      <c r="D4" t="s">
        <v>2096</v>
      </c>
      <c r="E4">
        <f>COUNTIFS('Crowdfunding - V1'!$D$2:$D$1001, "&gt;="&amp;$B4, 'Crowdfunding - V1'!$D$2:$D$1001, "&lt;="&amp;$C4, 'Crowdfunding - V1'!$G$2:$G$1001, "=successful")</f>
        <v>164</v>
      </c>
      <c r="F4">
        <f>COUNTIFS('Crowdfunding - V1'!$D$2:$D$1001, "&gt;="&amp;$B4, 'Crowdfunding - V1'!$D$2:$D$1001, "&lt;="&amp;$C4, 'Crowdfunding - V1'!$G$2:$G$1001, "=failed")</f>
        <v>126</v>
      </c>
      <c r="G4">
        <f>COUNTIFS('Crowdfunding - V1'!$D$2:$D$1001, "&gt;="&amp;$B4, 'Crowdfunding - V1'!$D$2:$D$1001, "&lt;="&amp;$C4, 'Crowdfunding - V1'!$G$2:$G$1001, "=canceled")</f>
        <v>25</v>
      </c>
      <c r="H4">
        <f t="shared" si="1"/>
        <v>315</v>
      </c>
      <c r="I4" s="15">
        <f t="shared" si="2"/>
        <v>0.52063492063492067</v>
      </c>
      <c r="J4" s="15">
        <f t="shared" si="0"/>
        <v>0.4</v>
      </c>
      <c r="K4" s="15">
        <f t="shared" si="0"/>
        <v>7.9365079365079361E-2</v>
      </c>
    </row>
    <row r="5" spans="2:14" x14ac:dyDescent="0.2">
      <c r="B5">
        <v>10000</v>
      </c>
      <c r="C5">
        <v>14999</v>
      </c>
      <c r="D5" t="s">
        <v>2097</v>
      </c>
      <c r="E5">
        <f>COUNTIFS('Crowdfunding - V1'!$D$2:$D$1001, "&gt;="&amp;$B5, 'Crowdfunding - V1'!$D$2:$D$1001, "&lt;="&amp;$C5, 'Crowdfunding - V1'!$G$2:$G$1001, "=successful")</f>
        <v>4</v>
      </c>
      <c r="F5">
        <f>COUNTIFS('Crowdfunding - V1'!$D$2:$D$1001, "&gt;="&amp;$B5, 'Crowdfunding - V1'!$D$2:$D$1001, "&lt;="&amp;$C5, 'Crowdfunding - V1'!$G$2:$G$1001, "=failed")</f>
        <v>5</v>
      </c>
      <c r="G5">
        <f>COUNTIFS('Crowdfunding - V1'!$D$2:$D$1001, "&gt;="&amp;$B5, 'Crowdfunding - V1'!$D$2:$D$1001, "&lt;="&amp;$C5, 'Crowdfunding - V1'!$G$2:$G$1001, "=canceled")</f>
        <v>0</v>
      </c>
      <c r="H5">
        <f t="shared" si="1"/>
        <v>9</v>
      </c>
      <c r="I5" s="15">
        <f t="shared" si="2"/>
        <v>0.44444444444444442</v>
      </c>
      <c r="J5" s="15">
        <f t="shared" si="0"/>
        <v>0.55555555555555558</v>
      </c>
      <c r="K5" s="15">
        <f t="shared" si="0"/>
        <v>0</v>
      </c>
    </row>
    <row r="6" spans="2:14" x14ac:dyDescent="0.2">
      <c r="B6">
        <v>15000</v>
      </c>
      <c r="C6">
        <v>19999</v>
      </c>
      <c r="D6" t="s">
        <v>2098</v>
      </c>
      <c r="E6">
        <f>COUNTIFS('Crowdfunding - V1'!$D$2:$D$1001, "&gt;="&amp;$B6, 'Crowdfunding - V1'!$D$2:$D$1001, "&lt;="&amp;$C6, 'Crowdfunding - V1'!$G$2:$G$1001, "=successful")</f>
        <v>10</v>
      </c>
      <c r="F6">
        <f>COUNTIFS('Crowdfunding - V1'!$D$2:$D$1001, "&gt;="&amp;$B6, 'Crowdfunding - V1'!$D$2:$D$1001, "&lt;="&amp;$C6, 'Crowdfunding - V1'!$G$2:$G$1001, "=failed")</f>
        <v>0</v>
      </c>
      <c r="G6">
        <f>COUNTIFS('Crowdfunding - V1'!$D$2:$D$1001, "&gt;="&amp;$B6, 'Crowdfunding - V1'!$D$2:$D$1001, "&lt;="&amp;$C6, 'Crowdfunding - V1'!$G$2:$G$1001, "=canceled")</f>
        <v>0</v>
      </c>
      <c r="H6">
        <f t="shared" si="1"/>
        <v>10</v>
      </c>
      <c r="I6" s="15">
        <f t="shared" si="2"/>
        <v>1</v>
      </c>
      <c r="J6" s="15">
        <f t="shared" si="0"/>
        <v>0</v>
      </c>
      <c r="K6" s="15">
        <f t="shared" si="0"/>
        <v>0</v>
      </c>
    </row>
    <row r="7" spans="2:14" x14ac:dyDescent="0.2">
      <c r="B7">
        <v>20000</v>
      </c>
      <c r="C7">
        <v>24999</v>
      </c>
      <c r="D7" t="s">
        <v>2099</v>
      </c>
      <c r="E7">
        <f>COUNTIFS('Crowdfunding - V1'!$D$2:$D$1001, "&gt;="&amp;$B7, 'Crowdfunding - V1'!$D$2:$D$1001, "&lt;="&amp;$C7, 'Crowdfunding - V1'!$G$2:$G$1001, "=successful")</f>
        <v>7</v>
      </c>
      <c r="F7">
        <f>COUNTIFS('Crowdfunding - V1'!$D$2:$D$1001, "&gt;="&amp;$B7, 'Crowdfunding - V1'!$D$2:$D$1001, "&lt;="&amp;$C7, 'Crowdfunding - V1'!$G$2:$G$1001, "=failed")</f>
        <v>0</v>
      </c>
      <c r="G7">
        <f>COUNTIFS('Crowdfunding - V1'!$D$2:$D$1001, "&gt;="&amp;$B7, 'Crowdfunding - V1'!$D$2:$D$1001, "&lt;="&amp;$C7, 'Crowdfunding - V1'!$G$2:$G$1001, "=canceled")</f>
        <v>0</v>
      </c>
      <c r="H7">
        <f t="shared" si="1"/>
        <v>7</v>
      </c>
      <c r="I7" s="15">
        <f t="shared" si="2"/>
        <v>1</v>
      </c>
      <c r="J7" s="15">
        <f t="shared" si="0"/>
        <v>0</v>
      </c>
      <c r="K7" s="15">
        <f t="shared" si="0"/>
        <v>0</v>
      </c>
    </row>
    <row r="8" spans="2:14" x14ac:dyDescent="0.2">
      <c r="B8">
        <v>25000</v>
      </c>
      <c r="C8">
        <v>29999</v>
      </c>
      <c r="D8" t="s">
        <v>2100</v>
      </c>
      <c r="E8">
        <f>COUNTIFS('Crowdfunding - V1'!$D$2:$D$1001, "&gt;="&amp;$B8, 'Crowdfunding - V1'!$D$2:$D$1001, "&lt;="&amp;$C8, 'Crowdfunding - V1'!$G$2:$G$1001, "=successful")</f>
        <v>11</v>
      </c>
      <c r="F8">
        <f>COUNTIFS('Crowdfunding - V1'!$D$2:$D$1001, "&gt;="&amp;$B8, 'Crowdfunding - V1'!$D$2:$D$1001, "&lt;="&amp;$C8, 'Crowdfunding - V1'!$G$2:$G$1001, "=failed")</f>
        <v>3</v>
      </c>
      <c r="G8">
        <f>COUNTIFS('Crowdfunding - V1'!$D$2:$D$1001, "&gt;="&amp;$B8, 'Crowdfunding - V1'!$D$2:$D$1001, "&lt;="&amp;$C8, 'Crowdfunding - V1'!$G$2:$G$1001, "=canceled")</f>
        <v>0</v>
      </c>
      <c r="H8">
        <f t="shared" si="1"/>
        <v>14</v>
      </c>
      <c r="I8" s="15">
        <f t="shared" si="2"/>
        <v>0.7857142857142857</v>
      </c>
      <c r="J8" s="15">
        <f t="shared" si="0"/>
        <v>0.21428571428571427</v>
      </c>
      <c r="K8" s="15">
        <f t="shared" si="0"/>
        <v>0</v>
      </c>
    </row>
    <row r="9" spans="2:14" x14ac:dyDescent="0.2">
      <c r="B9">
        <v>30000</v>
      </c>
      <c r="C9">
        <v>34999</v>
      </c>
      <c r="D9" t="s">
        <v>2101</v>
      </c>
      <c r="E9">
        <f>COUNTIFS('Crowdfunding - V1'!$D$2:$D$1001, "&gt;="&amp;$B9, 'Crowdfunding - V1'!$D$2:$D$1001, "&lt;="&amp;$C9, 'Crowdfunding - V1'!$G$2:$G$1001, "=successful")</f>
        <v>7</v>
      </c>
      <c r="F9">
        <f>COUNTIFS('Crowdfunding - V1'!$D$2:$D$1001, "&gt;="&amp;$B9, 'Crowdfunding - V1'!$D$2:$D$1001, "&lt;="&amp;$C9, 'Crowdfunding - V1'!$G$2:$G$1001, "=failed")</f>
        <v>0</v>
      </c>
      <c r="G9">
        <f>COUNTIFS('Crowdfunding - V1'!$D$2:$D$1001, "&gt;="&amp;$B9, 'Crowdfunding - V1'!$D$2:$D$1001, "&lt;="&amp;$C9, 'Crowdfunding - V1'!$G$2:$G$1001, "=canceled")</f>
        <v>0</v>
      </c>
      <c r="H9">
        <f t="shared" si="1"/>
        <v>7</v>
      </c>
      <c r="I9" s="15">
        <f t="shared" si="2"/>
        <v>1</v>
      </c>
      <c r="J9" s="15">
        <f t="shared" si="0"/>
        <v>0</v>
      </c>
      <c r="K9" s="15">
        <f t="shared" si="0"/>
        <v>0</v>
      </c>
    </row>
    <row r="10" spans="2:14" x14ac:dyDescent="0.2">
      <c r="B10">
        <v>35000</v>
      </c>
      <c r="C10">
        <v>39999</v>
      </c>
      <c r="D10" t="s">
        <v>2102</v>
      </c>
      <c r="E10">
        <f>COUNTIFS('Crowdfunding - V1'!$D$2:$D$1001, "&gt;="&amp;$B10, 'Crowdfunding - V1'!$D$2:$D$1001, "&lt;="&amp;$C10, 'Crowdfunding - V1'!$G$2:$G$1001, "=successful")</f>
        <v>8</v>
      </c>
      <c r="F10">
        <f>COUNTIFS('Crowdfunding - V1'!$D$2:$D$1001, "&gt;="&amp;$B10, 'Crowdfunding - V1'!$D$2:$D$1001, "&lt;="&amp;$C10, 'Crowdfunding - V1'!$G$2:$G$1001, "=failed")</f>
        <v>3</v>
      </c>
      <c r="G10">
        <f>COUNTIFS('Crowdfunding - V1'!$D$2:$D$1001, "&gt;="&amp;$B10, 'Crowdfunding - V1'!$D$2:$D$1001, "&lt;="&amp;$C10, 'Crowdfunding - V1'!$G$2:$G$1001, "=canceled")</f>
        <v>1</v>
      </c>
      <c r="H10">
        <f t="shared" si="1"/>
        <v>12</v>
      </c>
      <c r="I10" s="15">
        <f t="shared" si="2"/>
        <v>0.66666666666666663</v>
      </c>
      <c r="J10" s="15">
        <f t="shared" si="0"/>
        <v>0.25</v>
      </c>
      <c r="K10" s="15">
        <f t="shared" si="0"/>
        <v>8.3333333333333329E-2</v>
      </c>
    </row>
    <row r="11" spans="2:14" x14ac:dyDescent="0.2">
      <c r="B11">
        <v>40000</v>
      </c>
      <c r="C11">
        <v>44999</v>
      </c>
      <c r="D11" t="s">
        <v>2103</v>
      </c>
      <c r="E11">
        <f>COUNTIFS('Crowdfunding - V1'!$D$2:$D$1001, "&gt;="&amp;$B11, 'Crowdfunding - V1'!$D$2:$D$1001, "&lt;="&amp;$C11, 'Crowdfunding - V1'!$G$2:$G$1001, "=successful")</f>
        <v>11</v>
      </c>
      <c r="F11">
        <f>COUNTIFS('Crowdfunding - V1'!$D$2:$D$1001, "&gt;="&amp;$B11, 'Crowdfunding - V1'!$D$2:$D$1001, "&lt;="&amp;$C11, 'Crowdfunding - V1'!$G$2:$G$1001, "=failed")</f>
        <v>3</v>
      </c>
      <c r="G11">
        <f>COUNTIFS('Crowdfunding - V1'!$D$2:$D$1001, "&gt;="&amp;$B11, 'Crowdfunding - V1'!$D$2:$D$1001, "&lt;="&amp;$C11, 'Crowdfunding - V1'!$G$2:$G$1001, "=canceled")</f>
        <v>0</v>
      </c>
      <c r="H11">
        <f t="shared" si="1"/>
        <v>14</v>
      </c>
      <c r="I11" s="15">
        <f t="shared" si="2"/>
        <v>0.7857142857142857</v>
      </c>
      <c r="J11" s="15">
        <f t="shared" si="0"/>
        <v>0.21428571428571427</v>
      </c>
      <c r="K11" s="15">
        <f t="shared" si="0"/>
        <v>0</v>
      </c>
    </row>
    <row r="12" spans="2:14" x14ac:dyDescent="0.2">
      <c r="B12">
        <v>45000</v>
      </c>
      <c r="C12">
        <v>49999</v>
      </c>
      <c r="D12" t="s">
        <v>2104</v>
      </c>
      <c r="E12">
        <f>COUNTIFS('Crowdfunding - V1'!$D$2:$D$1001, "&gt;="&amp;$B12, 'Crowdfunding - V1'!$D$2:$D$1001, "&lt;="&amp;$C12, 'Crowdfunding - V1'!$G$2:$G$1001, "=successful")</f>
        <v>8</v>
      </c>
      <c r="F12">
        <f>COUNTIFS('Crowdfunding - V1'!$D$2:$D$1001, "&gt;="&amp;$B12, 'Crowdfunding - V1'!$D$2:$D$1001, "&lt;="&amp;$C12, 'Crowdfunding - V1'!$G$2:$G$1001, "=failed")</f>
        <v>3</v>
      </c>
      <c r="G12">
        <f>COUNTIFS('Crowdfunding - V1'!$D$2:$D$1001, "&gt;="&amp;$B12, 'Crowdfunding - V1'!$D$2:$D$1001, "&lt;="&amp;$C12, 'Crowdfunding - V1'!$G$2:$G$1001, "=canceled")</f>
        <v>0</v>
      </c>
      <c r="H12">
        <f t="shared" si="1"/>
        <v>11</v>
      </c>
      <c r="I12" s="15">
        <f t="shared" si="2"/>
        <v>0.72727272727272729</v>
      </c>
      <c r="J12" s="15">
        <f t="shared" si="0"/>
        <v>0.27272727272727271</v>
      </c>
      <c r="K12" s="15">
        <f t="shared" si="0"/>
        <v>0</v>
      </c>
      <c r="N12" s="15"/>
    </row>
    <row r="13" spans="2:14" x14ac:dyDescent="0.2">
      <c r="B13">
        <v>50000</v>
      </c>
      <c r="D13" t="s">
        <v>2105</v>
      </c>
      <c r="E13">
        <f>COUNTIFS('Crowdfunding - V1'!$D$2:$D$1001, "&gt;="&amp;$B13, 'Crowdfunding - V1'!$G$2:$G$1001, "=successful")</f>
        <v>114</v>
      </c>
      <c r="F13">
        <f>COUNTIFS('Crowdfunding - V1'!$D$2:$D$1001, "&gt;="&amp;$B13, 'Crowdfunding - V1'!$G$2:$G$1001, "=failed")</f>
        <v>163</v>
      </c>
      <c r="G13">
        <f>COUNTIFS('Crowdfunding - V1'!$D$2:$D$1001, "&gt;="&amp;$B13, 'Crowdfunding - V1'!$G$2:$G$1001, "=canceled")</f>
        <v>28</v>
      </c>
      <c r="H13">
        <f t="shared" si="1"/>
        <v>305</v>
      </c>
      <c r="I13" s="15">
        <f t="shared" si="2"/>
        <v>0.3737704918032787</v>
      </c>
      <c r="J13" s="15">
        <f t="shared" si="0"/>
        <v>0.53442622950819674</v>
      </c>
      <c r="K13" s="15">
        <f t="shared" si="0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9D5-8292-7946-AA28-762E8A880016}">
  <sheetPr codeName="Sheet7"/>
  <dimension ref="A1:M566"/>
  <sheetViews>
    <sheetView topLeftCell="A15" workbookViewId="0">
      <selection activeCell="O16" sqref="O16"/>
    </sheetView>
  </sheetViews>
  <sheetFormatPr baseColWidth="10" defaultRowHeight="16" x14ac:dyDescent="0.2"/>
  <cols>
    <col min="2" max="2" width="12.83203125" bestFit="1" customWidth="1"/>
    <col min="3" max="3" width="13" bestFit="1" customWidth="1"/>
    <col min="5" max="5" width="13" bestFit="1" customWidth="1"/>
    <col min="8" max="8" width="18.5" bestFit="1" customWidth="1"/>
  </cols>
  <sheetData>
    <row r="1" spans="1:13" x14ac:dyDescent="0.2">
      <c r="B1" s="1" t="s">
        <v>4</v>
      </c>
      <c r="C1" s="1" t="s">
        <v>5</v>
      </c>
      <c r="D1" s="1" t="s">
        <v>4</v>
      </c>
      <c r="E1" s="1" t="s">
        <v>5</v>
      </c>
    </row>
    <row r="2" spans="1:13" x14ac:dyDescent="0.2">
      <c r="A2">
        <v>1</v>
      </c>
      <c r="B2" t="s">
        <v>20</v>
      </c>
      <c r="C2">
        <v>158</v>
      </c>
      <c r="D2" t="s">
        <v>14</v>
      </c>
      <c r="E2">
        <v>0</v>
      </c>
    </row>
    <row r="3" spans="1:13" x14ac:dyDescent="0.2">
      <c r="A3">
        <v>2</v>
      </c>
      <c r="B3" t="s">
        <v>20</v>
      </c>
      <c r="C3">
        <v>1425</v>
      </c>
      <c r="D3" t="s">
        <v>14</v>
      </c>
      <c r="E3">
        <v>24</v>
      </c>
    </row>
    <row r="4" spans="1:13" x14ac:dyDescent="0.2">
      <c r="A4">
        <v>3</v>
      </c>
      <c r="B4" t="s">
        <v>20</v>
      </c>
      <c r="C4">
        <v>174</v>
      </c>
      <c r="D4" t="s">
        <v>14</v>
      </c>
      <c r="E4">
        <v>53</v>
      </c>
      <c r="H4" s="27" t="s">
        <v>2112</v>
      </c>
      <c r="I4" s="28"/>
      <c r="J4" s="29"/>
    </row>
    <row r="5" spans="1:13" x14ac:dyDescent="0.2">
      <c r="A5">
        <v>4</v>
      </c>
      <c r="B5" t="s">
        <v>20</v>
      </c>
      <c r="C5">
        <v>227</v>
      </c>
      <c r="D5" t="s">
        <v>14</v>
      </c>
      <c r="E5">
        <v>18</v>
      </c>
      <c r="H5" s="16"/>
      <c r="I5" s="18" t="s">
        <v>2113</v>
      </c>
      <c r="J5" s="18" t="s">
        <v>2114</v>
      </c>
      <c r="M5" s="13"/>
    </row>
    <row r="6" spans="1:13" x14ac:dyDescent="0.2">
      <c r="A6">
        <v>5</v>
      </c>
      <c r="B6" t="s">
        <v>20</v>
      </c>
      <c r="C6">
        <v>220</v>
      </c>
      <c r="D6" t="s">
        <v>14</v>
      </c>
      <c r="E6">
        <v>44</v>
      </c>
      <c r="H6" s="16" t="s">
        <v>2115</v>
      </c>
      <c r="I6" s="16">
        <f>COUNT(C2:C566)</f>
        <v>565</v>
      </c>
      <c r="J6" s="16">
        <f>COUNT(E2:E365)</f>
        <v>364</v>
      </c>
    </row>
    <row r="7" spans="1:13" x14ac:dyDescent="0.2">
      <c r="A7">
        <v>6</v>
      </c>
      <c r="B7" t="s">
        <v>20</v>
      </c>
      <c r="C7">
        <v>98</v>
      </c>
      <c r="D7" t="s">
        <v>14</v>
      </c>
      <c r="E7">
        <v>27</v>
      </c>
      <c r="H7" s="16" t="s">
        <v>2119</v>
      </c>
      <c r="I7" s="21">
        <f>(COUNTIF(C2:C566,"&gt;3016")/I6)</f>
        <v>7.2566371681415928E-2</v>
      </c>
      <c r="J7" s="21">
        <f>(COUNTIF(E2:E365,"&gt;1910")/J6)</f>
        <v>8.5164835164835168E-2</v>
      </c>
    </row>
    <row r="8" spans="1:13" x14ac:dyDescent="0.2">
      <c r="A8">
        <v>7</v>
      </c>
      <c r="B8" t="s">
        <v>20</v>
      </c>
      <c r="C8">
        <v>100</v>
      </c>
      <c r="D8" t="s">
        <v>14</v>
      </c>
      <c r="E8">
        <v>55</v>
      </c>
    </row>
    <row r="9" spans="1:13" x14ac:dyDescent="0.2">
      <c r="A9">
        <v>8</v>
      </c>
      <c r="B9" t="s">
        <v>20</v>
      </c>
      <c r="C9">
        <v>1249</v>
      </c>
      <c r="D9" t="s">
        <v>14</v>
      </c>
      <c r="E9">
        <v>200</v>
      </c>
      <c r="H9" s="16" t="s">
        <v>2106</v>
      </c>
      <c r="I9" s="17">
        <f>AVERAGE(C2:C566)</f>
        <v>851.14690265486729</v>
      </c>
      <c r="J9" s="17">
        <f>AVERAGE(E2:E365)</f>
        <v>585.61538461538464</v>
      </c>
    </row>
    <row r="10" spans="1:13" x14ac:dyDescent="0.2">
      <c r="A10">
        <v>9</v>
      </c>
      <c r="B10" t="s">
        <v>20</v>
      </c>
      <c r="C10">
        <v>1396</v>
      </c>
      <c r="D10" t="s">
        <v>14</v>
      </c>
      <c r="E10">
        <v>452</v>
      </c>
      <c r="H10" s="16" t="s">
        <v>2107</v>
      </c>
      <c r="I10" s="16">
        <f>MEDIAN(C2:C566)</f>
        <v>201</v>
      </c>
      <c r="J10" s="17">
        <f>MEDIAN(E2:E365)</f>
        <v>114.5</v>
      </c>
      <c r="M10" s="13"/>
    </row>
    <row r="11" spans="1:13" x14ac:dyDescent="0.2">
      <c r="A11">
        <v>10</v>
      </c>
      <c r="B11" t="s">
        <v>20</v>
      </c>
      <c r="C11">
        <v>890</v>
      </c>
      <c r="D11" t="s">
        <v>14</v>
      </c>
      <c r="E11">
        <v>674</v>
      </c>
      <c r="H11" s="22" t="s">
        <v>2120</v>
      </c>
      <c r="I11">
        <f>_xlfn.MODE.SNGL(C2:C566)</f>
        <v>85</v>
      </c>
      <c r="J11">
        <f>_xlfn.MODE.SNGL(E2:E365)</f>
        <v>1</v>
      </c>
    </row>
    <row r="12" spans="1:13" x14ac:dyDescent="0.2">
      <c r="A12">
        <v>11</v>
      </c>
      <c r="B12" t="s">
        <v>20</v>
      </c>
      <c r="C12">
        <v>142</v>
      </c>
      <c r="D12" t="s">
        <v>14</v>
      </c>
      <c r="E12">
        <v>558</v>
      </c>
      <c r="H12" s="16" t="s">
        <v>2108</v>
      </c>
      <c r="I12" s="16">
        <f>MIN(C2:C566)</f>
        <v>16</v>
      </c>
      <c r="J12" s="16">
        <f>MIN(E2:E365)</f>
        <v>0</v>
      </c>
    </row>
    <row r="13" spans="1:13" x14ac:dyDescent="0.2">
      <c r="A13">
        <v>12</v>
      </c>
      <c r="B13" t="s">
        <v>20</v>
      </c>
      <c r="C13">
        <v>2673</v>
      </c>
      <c r="D13" t="s">
        <v>14</v>
      </c>
      <c r="E13">
        <v>15</v>
      </c>
      <c r="H13" s="16" t="s">
        <v>2109</v>
      </c>
      <c r="I13" s="16">
        <f>MAX(C2:C566)</f>
        <v>7295</v>
      </c>
      <c r="J13" s="16">
        <f>MAX(E2:E365)</f>
        <v>6080</v>
      </c>
    </row>
    <row r="14" spans="1:13" x14ac:dyDescent="0.2">
      <c r="A14">
        <v>13</v>
      </c>
      <c r="B14" t="s">
        <v>20</v>
      </c>
      <c r="C14">
        <v>163</v>
      </c>
      <c r="D14" t="s">
        <v>14</v>
      </c>
      <c r="E14">
        <v>2307</v>
      </c>
      <c r="H14" s="16" t="s">
        <v>2110</v>
      </c>
      <c r="I14" s="17">
        <f>_xlfn.VAR.P(C2:C566)</f>
        <v>1603373.7324019109</v>
      </c>
      <c r="J14" s="17">
        <f>_xlfn.VAR.P(E2:E365)</f>
        <v>921574.68174133555</v>
      </c>
    </row>
    <row r="15" spans="1:13" x14ac:dyDescent="0.2">
      <c r="A15">
        <v>14</v>
      </c>
      <c r="B15" t="s">
        <v>20</v>
      </c>
      <c r="C15">
        <v>2220</v>
      </c>
      <c r="D15" t="s">
        <v>14</v>
      </c>
      <c r="E15">
        <v>88</v>
      </c>
      <c r="H15" s="16" t="s">
        <v>2111</v>
      </c>
      <c r="I15" s="17">
        <f>_xlfn.STDEV.P(C2:C566)</f>
        <v>1266.2439466397898</v>
      </c>
      <c r="J15" s="17">
        <f>_xlfn.STDEV.P(E2:E365)</f>
        <v>959.98681331637863</v>
      </c>
    </row>
    <row r="16" spans="1:13" x14ac:dyDescent="0.2">
      <c r="A16">
        <v>15</v>
      </c>
      <c r="B16" t="s">
        <v>20</v>
      </c>
      <c r="C16">
        <v>1606</v>
      </c>
      <c r="D16" t="s">
        <v>14</v>
      </c>
      <c r="E16">
        <v>48</v>
      </c>
    </row>
    <row r="17" spans="1:10" x14ac:dyDescent="0.2">
      <c r="A17">
        <v>16</v>
      </c>
      <c r="B17" t="s">
        <v>20</v>
      </c>
      <c r="C17">
        <v>129</v>
      </c>
      <c r="D17" t="s">
        <v>14</v>
      </c>
      <c r="E17">
        <v>1</v>
      </c>
      <c r="H17" s="16" t="s">
        <v>2116</v>
      </c>
      <c r="I17" s="17">
        <f>_xlfn.QUARTILE.EXC(C2:C566,1)</f>
        <v>127.5</v>
      </c>
      <c r="J17" s="16">
        <f>_xlfn.QUARTILE.EXC(E2:E365,1)</f>
        <v>38</v>
      </c>
    </row>
    <row r="18" spans="1:10" x14ac:dyDescent="0.2">
      <c r="A18">
        <v>17</v>
      </c>
      <c r="B18" t="s">
        <v>20</v>
      </c>
      <c r="C18">
        <v>226</v>
      </c>
      <c r="D18" t="s">
        <v>14</v>
      </c>
      <c r="E18">
        <v>1467</v>
      </c>
      <c r="H18" s="16" t="s">
        <v>2117</v>
      </c>
      <c r="I18" s="17">
        <f>_xlfn.QUARTILE.EXC(C2:C566,3)</f>
        <v>1288.5</v>
      </c>
      <c r="J18" s="17">
        <f>_xlfn.QUARTILE.EXC(E2:E365,3)</f>
        <v>789.5</v>
      </c>
    </row>
    <row r="19" spans="1:10" x14ac:dyDescent="0.2">
      <c r="A19">
        <v>18</v>
      </c>
      <c r="B19" t="s">
        <v>20</v>
      </c>
      <c r="C19">
        <v>5419</v>
      </c>
      <c r="D19" t="s">
        <v>14</v>
      </c>
      <c r="E19">
        <v>75</v>
      </c>
      <c r="H19" s="16" t="s">
        <v>2118</v>
      </c>
      <c r="I19" s="16">
        <f>I18-I17</f>
        <v>1161</v>
      </c>
      <c r="J19" s="17">
        <f>J18-J17</f>
        <v>751.5</v>
      </c>
    </row>
    <row r="20" spans="1:10" x14ac:dyDescent="0.2">
      <c r="A20">
        <v>19</v>
      </c>
      <c r="B20" t="s">
        <v>20</v>
      </c>
      <c r="C20">
        <v>165</v>
      </c>
      <c r="D20" t="s">
        <v>14</v>
      </c>
      <c r="E20">
        <v>120</v>
      </c>
      <c r="G20" s="19"/>
      <c r="J20" s="6"/>
    </row>
    <row r="21" spans="1:10" x14ac:dyDescent="0.2">
      <c r="A21">
        <v>20</v>
      </c>
      <c r="B21" t="s">
        <v>20</v>
      </c>
      <c r="C21">
        <v>1965</v>
      </c>
      <c r="D21" t="s">
        <v>14</v>
      </c>
      <c r="E21">
        <v>2253</v>
      </c>
      <c r="G21" s="20"/>
      <c r="J21" s="6"/>
    </row>
    <row r="22" spans="1:10" x14ac:dyDescent="0.2">
      <c r="A22">
        <v>21</v>
      </c>
      <c r="B22" t="s">
        <v>20</v>
      </c>
      <c r="C22">
        <v>16</v>
      </c>
      <c r="D22" t="s">
        <v>14</v>
      </c>
      <c r="E22">
        <v>5</v>
      </c>
    </row>
    <row r="23" spans="1:10" x14ac:dyDescent="0.2">
      <c r="A23">
        <v>22</v>
      </c>
      <c r="B23" t="s">
        <v>20</v>
      </c>
      <c r="C23">
        <v>107</v>
      </c>
      <c r="D23" t="s">
        <v>14</v>
      </c>
      <c r="E23">
        <v>38</v>
      </c>
    </row>
    <row r="24" spans="1:10" x14ac:dyDescent="0.2">
      <c r="A24">
        <v>23</v>
      </c>
      <c r="B24" t="s">
        <v>20</v>
      </c>
      <c r="C24">
        <v>134</v>
      </c>
      <c r="D24" t="s">
        <v>14</v>
      </c>
      <c r="E24">
        <v>12</v>
      </c>
    </row>
    <row r="25" spans="1:10" x14ac:dyDescent="0.2">
      <c r="A25">
        <v>24</v>
      </c>
      <c r="B25" t="s">
        <v>20</v>
      </c>
      <c r="C25">
        <v>198</v>
      </c>
      <c r="D25" t="s">
        <v>14</v>
      </c>
      <c r="E25">
        <v>1684</v>
      </c>
    </row>
    <row r="26" spans="1:10" x14ac:dyDescent="0.2">
      <c r="A26">
        <v>25</v>
      </c>
      <c r="B26" t="s">
        <v>20</v>
      </c>
      <c r="C26">
        <v>111</v>
      </c>
      <c r="D26" t="s">
        <v>14</v>
      </c>
      <c r="E26">
        <v>56</v>
      </c>
    </row>
    <row r="27" spans="1:10" x14ac:dyDescent="0.2">
      <c r="A27">
        <v>26</v>
      </c>
      <c r="B27" t="s">
        <v>20</v>
      </c>
      <c r="C27">
        <v>222</v>
      </c>
      <c r="D27" t="s">
        <v>14</v>
      </c>
      <c r="E27">
        <v>838</v>
      </c>
    </row>
    <row r="28" spans="1:10" x14ac:dyDescent="0.2">
      <c r="A28">
        <v>27</v>
      </c>
      <c r="B28" t="s">
        <v>20</v>
      </c>
      <c r="C28">
        <v>6212</v>
      </c>
      <c r="D28" t="s">
        <v>14</v>
      </c>
      <c r="E28">
        <v>1000</v>
      </c>
    </row>
    <row r="29" spans="1:10" x14ac:dyDescent="0.2">
      <c r="A29">
        <v>28</v>
      </c>
      <c r="B29" t="s">
        <v>20</v>
      </c>
      <c r="C29">
        <v>98</v>
      </c>
      <c r="D29" t="s">
        <v>14</v>
      </c>
      <c r="E29">
        <v>1482</v>
      </c>
    </row>
    <row r="30" spans="1:10" x14ac:dyDescent="0.2">
      <c r="A30">
        <v>29</v>
      </c>
      <c r="B30" t="s">
        <v>20</v>
      </c>
      <c r="C30">
        <v>92</v>
      </c>
      <c r="D30" t="s">
        <v>14</v>
      </c>
      <c r="E30">
        <v>106</v>
      </c>
    </row>
    <row r="31" spans="1:10" x14ac:dyDescent="0.2">
      <c r="A31">
        <v>30</v>
      </c>
      <c r="B31" t="s">
        <v>20</v>
      </c>
      <c r="C31">
        <v>149</v>
      </c>
      <c r="D31" t="s">
        <v>14</v>
      </c>
      <c r="E31">
        <v>679</v>
      </c>
    </row>
    <row r="32" spans="1:10" x14ac:dyDescent="0.2">
      <c r="A32">
        <v>31</v>
      </c>
      <c r="B32" t="s">
        <v>20</v>
      </c>
      <c r="C32">
        <v>2431</v>
      </c>
      <c r="D32" t="s">
        <v>14</v>
      </c>
      <c r="E32">
        <v>1220</v>
      </c>
    </row>
    <row r="33" spans="1:5" x14ac:dyDescent="0.2">
      <c r="A33">
        <v>32</v>
      </c>
      <c r="B33" t="s">
        <v>20</v>
      </c>
      <c r="C33">
        <v>303</v>
      </c>
      <c r="D33" t="s">
        <v>14</v>
      </c>
      <c r="E33">
        <v>1</v>
      </c>
    </row>
    <row r="34" spans="1:5" x14ac:dyDescent="0.2">
      <c r="A34">
        <v>33</v>
      </c>
      <c r="B34" t="s">
        <v>20</v>
      </c>
      <c r="C34">
        <v>209</v>
      </c>
      <c r="D34" t="s">
        <v>14</v>
      </c>
      <c r="E34">
        <v>37</v>
      </c>
    </row>
    <row r="35" spans="1:5" x14ac:dyDescent="0.2">
      <c r="A35">
        <v>34</v>
      </c>
      <c r="B35" t="s">
        <v>20</v>
      </c>
      <c r="C35">
        <v>131</v>
      </c>
      <c r="D35" t="s">
        <v>14</v>
      </c>
      <c r="E35">
        <v>60</v>
      </c>
    </row>
    <row r="36" spans="1:5" x14ac:dyDescent="0.2">
      <c r="A36">
        <v>35</v>
      </c>
      <c r="B36" t="s">
        <v>20</v>
      </c>
      <c r="C36">
        <v>164</v>
      </c>
      <c r="D36" t="s">
        <v>14</v>
      </c>
      <c r="E36">
        <v>296</v>
      </c>
    </row>
    <row r="37" spans="1:5" x14ac:dyDescent="0.2">
      <c r="A37">
        <v>36</v>
      </c>
      <c r="B37" t="s">
        <v>20</v>
      </c>
      <c r="C37">
        <v>201</v>
      </c>
      <c r="D37" t="s">
        <v>14</v>
      </c>
      <c r="E37">
        <v>3304</v>
      </c>
    </row>
    <row r="38" spans="1:5" x14ac:dyDescent="0.2">
      <c r="A38">
        <v>37</v>
      </c>
      <c r="B38" t="s">
        <v>20</v>
      </c>
      <c r="C38">
        <v>211</v>
      </c>
      <c r="D38" t="s">
        <v>14</v>
      </c>
      <c r="E38">
        <v>73</v>
      </c>
    </row>
    <row r="39" spans="1:5" x14ac:dyDescent="0.2">
      <c r="A39">
        <v>38</v>
      </c>
      <c r="B39" t="s">
        <v>20</v>
      </c>
      <c r="C39">
        <v>128</v>
      </c>
      <c r="D39" t="s">
        <v>14</v>
      </c>
      <c r="E39">
        <v>3387</v>
      </c>
    </row>
    <row r="40" spans="1:5" x14ac:dyDescent="0.2">
      <c r="A40">
        <v>39</v>
      </c>
      <c r="B40" t="s">
        <v>20</v>
      </c>
      <c r="C40">
        <v>1600</v>
      </c>
      <c r="D40" t="s">
        <v>14</v>
      </c>
      <c r="E40">
        <v>662</v>
      </c>
    </row>
    <row r="41" spans="1:5" x14ac:dyDescent="0.2">
      <c r="A41">
        <v>40</v>
      </c>
      <c r="B41" t="s">
        <v>20</v>
      </c>
      <c r="C41">
        <v>249</v>
      </c>
      <c r="D41" t="s">
        <v>14</v>
      </c>
      <c r="E41">
        <v>774</v>
      </c>
    </row>
    <row r="42" spans="1:5" x14ac:dyDescent="0.2">
      <c r="A42">
        <v>41</v>
      </c>
      <c r="B42" t="s">
        <v>20</v>
      </c>
      <c r="C42">
        <v>236</v>
      </c>
      <c r="D42" t="s">
        <v>14</v>
      </c>
      <c r="E42">
        <v>672</v>
      </c>
    </row>
    <row r="43" spans="1:5" x14ac:dyDescent="0.2">
      <c r="A43">
        <v>42</v>
      </c>
      <c r="B43" t="s">
        <v>20</v>
      </c>
      <c r="C43">
        <v>4065</v>
      </c>
      <c r="D43" t="s">
        <v>14</v>
      </c>
      <c r="E43">
        <v>940</v>
      </c>
    </row>
    <row r="44" spans="1:5" x14ac:dyDescent="0.2">
      <c r="A44">
        <v>43</v>
      </c>
      <c r="B44" t="s">
        <v>20</v>
      </c>
      <c r="C44">
        <v>246</v>
      </c>
      <c r="D44" t="s">
        <v>14</v>
      </c>
      <c r="E44">
        <v>117</v>
      </c>
    </row>
    <row r="45" spans="1:5" x14ac:dyDescent="0.2">
      <c r="A45">
        <v>44</v>
      </c>
      <c r="B45" t="s">
        <v>20</v>
      </c>
      <c r="C45">
        <v>2475</v>
      </c>
      <c r="D45" t="s">
        <v>14</v>
      </c>
      <c r="E45">
        <v>115</v>
      </c>
    </row>
    <row r="46" spans="1:5" x14ac:dyDescent="0.2">
      <c r="A46">
        <v>45</v>
      </c>
      <c r="B46" t="s">
        <v>20</v>
      </c>
      <c r="C46">
        <v>76</v>
      </c>
      <c r="D46" t="s">
        <v>14</v>
      </c>
      <c r="E46">
        <v>326</v>
      </c>
    </row>
    <row r="47" spans="1:5" x14ac:dyDescent="0.2">
      <c r="A47">
        <v>46</v>
      </c>
      <c r="B47" t="s">
        <v>20</v>
      </c>
      <c r="C47">
        <v>54</v>
      </c>
      <c r="D47" t="s">
        <v>14</v>
      </c>
      <c r="E47">
        <v>1</v>
      </c>
    </row>
    <row r="48" spans="1:5" x14ac:dyDescent="0.2">
      <c r="A48">
        <v>47</v>
      </c>
      <c r="B48" t="s">
        <v>20</v>
      </c>
      <c r="C48">
        <v>88</v>
      </c>
      <c r="D48" t="s">
        <v>14</v>
      </c>
      <c r="E48">
        <v>1467</v>
      </c>
    </row>
    <row r="49" spans="1:5" x14ac:dyDescent="0.2">
      <c r="A49">
        <v>48</v>
      </c>
      <c r="B49" t="s">
        <v>20</v>
      </c>
      <c r="C49">
        <v>85</v>
      </c>
      <c r="D49" t="s">
        <v>14</v>
      </c>
      <c r="E49">
        <v>5681</v>
      </c>
    </row>
    <row r="50" spans="1:5" x14ac:dyDescent="0.2">
      <c r="A50">
        <v>49</v>
      </c>
      <c r="B50" t="s">
        <v>20</v>
      </c>
      <c r="C50">
        <v>170</v>
      </c>
      <c r="D50" t="s">
        <v>14</v>
      </c>
      <c r="E50">
        <v>1059</v>
      </c>
    </row>
    <row r="51" spans="1:5" x14ac:dyDescent="0.2">
      <c r="A51">
        <v>50</v>
      </c>
      <c r="B51" t="s">
        <v>20</v>
      </c>
      <c r="C51">
        <v>330</v>
      </c>
      <c r="D51" t="s">
        <v>14</v>
      </c>
      <c r="E51">
        <v>1194</v>
      </c>
    </row>
    <row r="52" spans="1:5" x14ac:dyDescent="0.2">
      <c r="A52">
        <v>51</v>
      </c>
      <c r="B52" t="s">
        <v>20</v>
      </c>
      <c r="C52">
        <v>127</v>
      </c>
      <c r="D52" t="s">
        <v>14</v>
      </c>
      <c r="E52">
        <v>30</v>
      </c>
    </row>
    <row r="53" spans="1:5" x14ac:dyDescent="0.2">
      <c r="A53">
        <v>52</v>
      </c>
      <c r="B53" t="s">
        <v>20</v>
      </c>
      <c r="C53">
        <v>411</v>
      </c>
      <c r="D53" t="s">
        <v>14</v>
      </c>
      <c r="E53">
        <v>75</v>
      </c>
    </row>
    <row r="54" spans="1:5" x14ac:dyDescent="0.2">
      <c r="A54">
        <v>53</v>
      </c>
      <c r="B54" t="s">
        <v>20</v>
      </c>
      <c r="C54">
        <v>180</v>
      </c>
      <c r="D54" t="s">
        <v>14</v>
      </c>
      <c r="E54">
        <v>955</v>
      </c>
    </row>
    <row r="55" spans="1:5" x14ac:dyDescent="0.2">
      <c r="A55">
        <v>54</v>
      </c>
      <c r="B55" t="s">
        <v>20</v>
      </c>
      <c r="C55">
        <v>374</v>
      </c>
      <c r="D55" t="s">
        <v>14</v>
      </c>
      <c r="E55">
        <v>67</v>
      </c>
    </row>
    <row r="56" spans="1:5" x14ac:dyDescent="0.2">
      <c r="A56">
        <v>55</v>
      </c>
      <c r="B56" t="s">
        <v>20</v>
      </c>
      <c r="C56">
        <v>71</v>
      </c>
      <c r="D56" t="s">
        <v>14</v>
      </c>
      <c r="E56">
        <v>5</v>
      </c>
    </row>
    <row r="57" spans="1:5" x14ac:dyDescent="0.2">
      <c r="A57">
        <v>56</v>
      </c>
      <c r="B57" t="s">
        <v>20</v>
      </c>
      <c r="C57">
        <v>203</v>
      </c>
      <c r="D57" t="s">
        <v>14</v>
      </c>
      <c r="E57">
        <v>26</v>
      </c>
    </row>
    <row r="58" spans="1:5" x14ac:dyDescent="0.2">
      <c r="A58">
        <v>57</v>
      </c>
      <c r="B58" t="s">
        <v>20</v>
      </c>
      <c r="C58">
        <v>113</v>
      </c>
      <c r="D58" t="s">
        <v>14</v>
      </c>
      <c r="E58">
        <v>1130</v>
      </c>
    </row>
    <row r="59" spans="1:5" x14ac:dyDescent="0.2">
      <c r="A59">
        <v>58</v>
      </c>
      <c r="B59" t="s">
        <v>20</v>
      </c>
      <c r="C59">
        <v>96</v>
      </c>
      <c r="D59" t="s">
        <v>14</v>
      </c>
      <c r="E59">
        <v>782</v>
      </c>
    </row>
    <row r="60" spans="1:5" x14ac:dyDescent="0.2">
      <c r="A60">
        <v>59</v>
      </c>
      <c r="B60" t="s">
        <v>20</v>
      </c>
      <c r="C60">
        <v>498</v>
      </c>
      <c r="D60" t="s">
        <v>14</v>
      </c>
      <c r="E60">
        <v>210</v>
      </c>
    </row>
    <row r="61" spans="1:5" x14ac:dyDescent="0.2">
      <c r="A61">
        <v>60</v>
      </c>
      <c r="B61" t="s">
        <v>20</v>
      </c>
      <c r="C61">
        <v>180</v>
      </c>
      <c r="D61" t="s">
        <v>14</v>
      </c>
      <c r="E61">
        <v>136</v>
      </c>
    </row>
    <row r="62" spans="1:5" x14ac:dyDescent="0.2">
      <c r="A62">
        <v>61</v>
      </c>
      <c r="B62" t="s">
        <v>20</v>
      </c>
      <c r="C62">
        <v>27</v>
      </c>
      <c r="D62" t="s">
        <v>14</v>
      </c>
      <c r="E62">
        <v>86</v>
      </c>
    </row>
    <row r="63" spans="1:5" x14ac:dyDescent="0.2">
      <c r="A63">
        <v>62</v>
      </c>
      <c r="B63" t="s">
        <v>20</v>
      </c>
      <c r="C63">
        <v>2331</v>
      </c>
      <c r="D63" t="s">
        <v>14</v>
      </c>
      <c r="E63">
        <v>19</v>
      </c>
    </row>
    <row r="64" spans="1:5" x14ac:dyDescent="0.2">
      <c r="A64">
        <v>63</v>
      </c>
      <c r="B64" t="s">
        <v>20</v>
      </c>
      <c r="C64">
        <v>113</v>
      </c>
      <c r="D64" t="s">
        <v>14</v>
      </c>
      <c r="E64">
        <v>886</v>
      </c>
    </row>
    <row r="65" spans="1:5" x14ac:dyDescent="0.2">
      <c r="A65">
        <v>64</v>
      </c>
      <c r="B65" t="s">
        <v>20</v>
      </c>
      <c r="C65">
        <v>164</v>
      </c>
      <c r="D65" t="s">
        <v>14</v>
      </c>
      <c r="E65">
        <v>35</v>
      </c>
    </row>
    <row r="66" spans="1:5" x14ac:dyDescent="0.2">
      <c r="A66">
        <v>65</v>
      </c>
      <c r="B66" t="s">
        <v>20</v>
      </c>
      <c r="C66">
        <v>164</v>
      </c>
      <c r="D66" t="s">
        <v>14</v>
      </c>
      <c r="E66">
        <v>24</v>
      </c>
    </row>
    <row r="67" spans="1:5" x14ac:dyDescent="0.2">
      <c r="A67">
        <v>66</v>
      </c>
      <c r="B67" t="s">
        <v>20</v>
      </c>
      <c r="C67">
        <v>336</v>
      </c>
      <c r="D67" t="s">
        <v>14</v>
      </c>
      <c r="E67">
        <v>86</v>
      </c>
    </row>
    <row r="68" spans="1:5" x14ac:dyDescent="0.2">
      <c r="A68">
        <v>67</v>
      </c>
      <c r="B68" t="s">
        <v>20</v>
      </c>
      <c r="C68">
        <v>1917</v>
      </c>
      <c r="D68" t="s">
        <v>14</v>
      </c>
      <c r="E68">
        <v>243</v>
      </c>
    </row>
    <row r="69" spans="1:5" x14ac:dyDescent="0.2">
      <c r="A69">
        <v>68</v>
      </c>
      <c r="B69" t="s">
        <v>20</v>
      </c>
      <c r="C69">
        <v>95</v>
      </c>
      <c r="D69" t="s">
        <v>14</v>
      </c>
      <c r="E69">
        <v>65</v>
      </c>
    </row>
    <row r="70" spans="1:5" x14ac:dyDescent="0.2">
      <c r="A70">
        <v>69</v>
      </c>
      <c r="B70" t="s">
        <v>20</v>
      </c>
      <c r="C70">
        <v>147</v>
      </c>
      <c r="D70" t="s">
        <v>14</v>
      </c>
      <c r="E70">
        <v>100</v>
      </c>
    </row>
    <row r="71" spans="1:5" x14ac:dyDescent="0.2">
      <c r="A71">
        <v>70</v>
      </c>
      <c r="B71" t="s">
        <v>20</v>
      </c>
      <c r="C71">
        <v>86</v>
      </c>
      <c r="D71" t="s">
        <v>14</v>
      </c>
      <c r="E71">
        <v>168</v>
      </c>
    </row>
    <row r="72" spans="1:5" x14ac:dyDescent="0.2">
      <c r="A72">
        <v>71</v>
      </c>
      <c r="B72" t="s">
        <v>20</v>
      </c>
      <c r="C72">
        <v>83</v>
      </c>
      <c r="D72" t="s">
        <v>14</v>
      </c>
      <c r="E72">
        <v>13</v>
      </c>
    </row>
    <row r="73" spans="1:5" x14ac:dyDescent="0.2">
      <c r="A73">
        <v>72</v>
      </c>
      <c r="B73" t="s">
        <v>20</v>
      </c>
      <c r="C73">
        <v>676</v>
      </c>
      <c r="D73" t="s">
        <v>14</v>
      </c>
      <c r="E73">
        <v>1</v>
      </c>
    </row>
    <row r="74" spans="1:5" x14ac:dyDescent="0.2">
      <c r="A74">
        <v>73</v>
      </c>
      <c r="B74" t="s">
        <v>20</v>
      </c>
      <c r="C74">
        <v>361</v>
      </c>
      <c r="D74" t="s">
        <v>14</v>
      </c>
      <c r="E74">
        <v>40</v>
      </c>
    </row>
    <row r="75" spans="1:5" x14ac:dyDescent="0.2">
      <c r="A75">
        <v>74</v>
      </c>
      <c r="B75" t="s">
        <v>20</v>
      </c>
      <c r="C75">
        <v>131</v>
      </c>
      <c r="D75" t="s">
        <v>14</v>
      </c>
      <c r="E75">
        <v>226</v>
      </c>
    </row>
    <row r="76" spans="1:5" x14ac:dyDescent="0.2">
      <c r="A76">
        <v>75</v>
      </c>
      <c r="B76" t="s">
        <v>20</v>
      </c>
      <c r="C76">
        <v>126</v>
      </c>
      <c r="D76" t="s">
        <v>14</v>
      </c>
      <c r="E76">
        <v>1625</v>
      </c>
    </row>
    <row r="77" spans="1:5" x14ac:dyDescent="0.2">
      <c r="A77">
        <v>76</v>
      </c>
      <c r="B77" t="s">
        <v>20</v>
      </c>
      <c r="C77">
        <v>275</v>
      </c>
      <c r="D77" t="s">
        <v>14</v>
      </c>
      <c r="E77">
        <v>143</v>
      </c>
    </row>
    <row r="78" spans="1:5" x14ac:dyDescent="0.2">
      <c r="A78">
        <v>77</v>
      </c>
      <c r="B78" t="s">
        <v>20</v>
      </c>
      <c r="C78">
        <v>67</v>
      </c>
      <c r="D78" t="s">
        <v>14</v>
      </c>
      <c r="E78">
        <v>934</v>
      </c>
    </row>
    <row r="79" spans="1:5" x14ac:dyDescent="0.2">
      <c r="A79">
        <v>78</v>
      </c>
      <c r="B79" t="s">
        <v>20</v>
      </c>
      <c r="C79">
        <v>154</v>
      </c>
      <c r="D79" t="s">
        <v>14</v>
      </c>
      <c r="E79">
        <v>17</v>
      </c>
    </row>
    <row r="80" spans="1:5" x14ac:dyDescent="0.2">
      <c r="A80">
        <v>79</v>
      </c>
      <c r="B80" t="s">
        <v>20</v>
      </c>
      <c r="C80">
        <v>1782</v>
      </c>
      <c r="D80" t="s">
        <v>14</v>
      </c>
      <c r="E80">
        <v>2179</v>
      </c>
    </row>
    <row r="81" spans="1:5" x14ac:dyDescent="0.2">
      <c r="A81">
        <v>80</v>
      </c>
      <c r="B81" t="s">
        <v>20</v>
      </c>
      <c r="C81">
        <v>903</v>
      </c>
      <c r="D81" t="s">
        <v>14</v>
      </c>
      <c r="E81">
        <v>931</v>
      </c>
    </row>
    <row r="82" spans="1:5" x14ac:dyDescent="0.2">
      <c r="A82">
        <v>81</v>
      </c>
      <c r="B82" t="s">
        <v>20</v>
      </c>
      <c r="C82">
        <v>94</v>
      </c>
      <c r="D82" t="s">
        <v>14</v>
      </c>
      <c r="E82">
        <v>92</v>
      </c>
    </row>
    <row r="83" spans="1:5" x14ac:dyDescent="0.2">
      <c r="A83">
        <v>82</v>
      </c>
      <c r="B83" t="s">
        <v>20</v>
      </c>
      <c r="C83">
        <v>180</v>
      </c>
      <c r="D83" t="s">
        <v>14</v>
      </c>
      <c r="E83">
        <v>57</v>
      </c>
    </row>
    <row r="84" spans="1:5" x14ac:dyDescent="0.2">
      <c r="A84">
        <v>83</v>
      </c>
      <c r="B84" t="s">
        <v>20</v>
      </c>
      <c r="C84">
        <v>533</v>
      </c>
      <c r="D84" t="s">
        <v>14</v>
      </c>
      <c r="E84">
        <v>41</v>
      </c>
    </row>
    <row r="85" spans="1:5" x14ac:dyDescent="0.2">
      <c r="A85">
        <v>84</v>
      </c>
      <c r="B85" t="s">
        <v>20</v>
      </c>
      <c r="C85">
        <v>2443</v>
      </c>
      <c r="D85" t="s">
        <v>14</v>
      </c>
      <c r="E85">
        <v>1</v>
      </c>
    </row>
    <row r="86" spans="1:5" x14ac:dyDescent="0.2">
      <c r="A86">
        <v>85</v>
      </c>
      <c r="B86" t="s">
        <v>20</v>
      </c>
      <c r="C86">
        <v>89</v>
      </c>
      <c r="D86" t="s">
        <v>14</v>
      </c>
      <c r="E86">
        <v>101</v>
      </c>
    </row>
    <row r="87" spans="1:5" x14ac:dyDescent="0.2">
      <c r="A87">
        <v>86</v>
      </c>
      <c r="B87" t="s">
        <v>20</v>
      </c>
      <c r="C87">
        <v>159</v>
      </c>
      <c r="D87" t="s">
        <v>14</v>
      </c>
      <c r="E87">
        <v>1335</v>
      </c>
    </row>
    <row r="88" spans="1:5" x14ac:dyDescent="0.2">
      <c r="A88">
        <v>87</v>
      </c>
      <c r="B88" t="s">
        <v>20</v>
      </c>
      <c r="C88">
        <v>50</v>
      </c>
      <c r="D88" t="s">
        <v>14</v>
      </c>
      <c r="E88">
        <v>15</v>
      </c>
    </row>
    <row r="89" spans="1:5" x14ac:dyDescent="0.2">
      <c r="A89">
        <v>88</v>
      </c>
      <c r="B89" t="s">
        <v>20</v>
      </c>
      <c r="C89">
        <v>186</v>
      </c>
      <c r="D89" t="s">
        <v>14</v>
      </c>
      <c r="E89">
        <v>454</v>
      </c>
    </row>
    <row r="90" spans="1:5" x14ac:dyDescent="0.2">
      <c r="A90">
        <v>89</v>
      </c>
      <c r="B90" t="s">
        <v>20</v>
      </c>
      <c r="C90">
        <v>1071</v>
      </c>
      <c r="D90" t="s">
        <v>14</v>
      </c>
      <c r="E90">
        <v>3182</v>
      </c>
    </row>
    <row r="91" spans="1:5" x14ac:dyDescent="0.2">
      <c r="A91">
        <v>90</v>
      </c>
      <c r="B91" t="s">
        <v>20</v>
      </c>
      <c r="C91">
        <v>117</v>
      </c>
      <c r="D91" t="s">
        <v>14</v>
      </c>
      <c r="E91">
        <v>15</v>
      </c>
    </row>
    <row r="92" spans="1:5" x14ac:dyDescent="0.2">
      <c r="A92">
        <v>91</v>
      </c>
      <c r="B92" t="s">
        <v>20</v>
      </c>
      <c r="C92">
        <v>70</v>
      </c>
      <c r="D92" t="s">
        <v>14</v>
      </c>
      <c r="E92">
        <v>133</v>
      </c>
    </row>
    <row r="93" spans="1:5" x14ac:dyDescent="0.2">
      <c r="A93">
        <v>92</v>
      </c>
      <c r="B93" t="s">
        <v>20</v>
      </c>
      <c r="C93">
        <v>135</v>
      </c>
      <c r="D93" t="s">
        <v>14</v>
      </c>
      <c r="E93">
        <v>2062</v>
      </c>
    </row>
    <row r="94" spans="1:5" x14ac:dyDescent="0.2">
      <c r="A94">
        <v>93</v>
      </c>
      <c r="B94" t="s">
        <v>20</v>
      </c>
      <c r="C94">
        <v>768</v>
      </c>
      <c r="D94" t="s">
        <v>14</v>
      </c>
      <c r="E94">
        <v>29</v>
      </c>
    </row>
    <row r="95" spans="1:5" x14ac:dyDescent="0.2">
      <c r="A95">
        <v>94</v>
      </c>
      <c r="B95" t="s">
        <v>20</v>
      </c>
      <c r="C95">
        <v>199</v>
      </c>
      <c r="D95" t="s">
        <v>14</v>
      </c>
      <c r="E95">
        <v>132</v>
      </c>
    </row>
    <row r="96" spans="1:5" x14ac:dyDescent="0.2">
      <c r="A96">
        <v>95</v>
      </c>
      <c r="B96" t="s">
        <v>20</v>
      </c>
      <c r="C96">
        <v>107</v>
      </c>
      <c r="D96" t="s">
        <v>14</v>
      </c>
      <c r="E96">
        <v>137</v>
      </c>
    </row>
    <row r="97" spans="1:5" x14ac:dyDescent="0.2">
      <c r="A97">
        <v>96</v>
      </c>
      <c r="B97" t="s">
        <v>20</v>
      </c>
      <c r="C97">
        <v>195</v>
      </c>
      <c r="D97" t="s">
        <v>14</v>
      </c>
      <c r="E97">
        <v>908</v>
      </c>
    </row>
    <row r="98" spans="1:5" x14ac:dyDescent="0.2">
      <c r="A98">
        <v>97</v>
      </c>
      <c r="B98" t="s">
        <v>20</v>
      </c>
      <c r="C98">
        <v>3376</v>
      </c>
      <c r="D98" t="s">
        <v>14</v>
      </c>
      <c r="E98">
        <v>10</v>
      </c>
    </row>
    <row r="99" spans="1:5" x14ac:dyDescent="0.2">
      <c r="A99">
        <v>98</v>
      </c>
      <c r="B99" t="s">
        <v>20</v>
      </c>
      <c r="C99">
        <v>41</v>
      </c>
      <c r="D99" t="s">
        <v>14</v>
      </c>
      <c r="E99">
        <v>1910</v>
      </c>
    </row>
    <row r="100" spans="1:5" x14ac:dyDescent="0.2">
      <c r="A100">
        <v>99</v>
      </c>
      <c r="B100" t="s">
        <v>20</v>
      </c>
      <c r="C100">
        <v>1821</v>
      </c>
      <c r="D100" t="s">
        <v>14</v>
      </c>
      <c r="E100">
        <v>38</v>
      </c>
    </row>
    <row r="101" spans="1:5" x14ac:dyDescent="0.2">
      <c r="A101">
        <v>100</v>
      </c>
      <c r="B101" t="s">
        <v>20</v>
      </c>
      <c r="C101">
        <v>164</v>
      </c>
      <c r="D101" t="s">
        <v>14</v>
      </c>
      <c r="E101">
        <v>104</v>
      </c>
    </row>
    <row r="102" spans="1:5" x14ac:dyDescent="0.2">
      <c r="A102">
        <v>101</v>
      </c>
      <c r="B102" t="s">
        <v>20</v>
      </c>
      <c r="C102">
        <v>157</v>
      </c>
      <c r="D102" t="s">
        <v>14</v>
      </c>
      <c r="E102">
        <v>49</v>
      </c>
    </row>
    <row r="103" spans="1:5" x14ac:dyDescent="0.2">
      <c r="A103">
        <v>102</v>
      </c>
      <c r="B103" t="s">
        <v>20</v>
      </c>
      <c r="C103">
        <v>246</v>
      </c>
      <c r="D103" t="s">
        <v>14</v>
      </c>
      <c r="E103">
        <v>1</v>
      </c>
    </row>
    <row r="104" spans="1:5" x14ac:dyDescent="0.2">
      <c r="A104">
        <v>103</v>
      </c>
      <c r="B104" t="s">
        <v>20</v>
      </c>
      <c r="C104">
        <v>1396</v>
      </c>
      <c r="D104" t="s">
        <v>14</v>
      </c>
      <c r="E104">
        <v>245</v>
      </c>
    </row>
    <row r="105" spans="1:5" x14ac:dyDescent="0.2">
      <c r="A105">
        <v>104</v>
      </c>
      <c r="B105" t="s">
        <v>20</v>
      </c>
      <c r="C105">
        <v>2506</v>
      </c>
      <c r="D105" t="s">
        <v>14</v>
      </c>
      <c r="E105">
        <v>32</v>
      </c>
    </row>
    <row r="106" spans="1:5" x14ac:dyDescent="0.2">
      <c r="A106">
        <v>105</v>
      </c>
      <c r="B106" t="s">
        <v>20</v>
      </c>
      <c r="C106">
        <v>244</v>
      </c>
      <c r="D106" t="s">
        <v>14</v>
      </c>
      <c r="E106">
        <v>7</v>
      </c>
    </row>
    <row r="107" spans="1:5" x14ac:dyDescent="0.2">
      <c r="A107">
        <v>106</v>
      </c>
      <c r="B107" t="s">
        <v>20</v>
      </c>
      <c r="C107">
        <v>146</v>
      </c>
      <c r="D107" t="s">
        <v>14</v>
      </c>
      <c r="E107">
        <v>803</v>
      </c>
    </row>
    <row r="108" spans="1:5" x14ac:dyDescent="0.2">
      <c r="A108">
        <v>107</v>
      </c>
      <c r="B108" t="s">
        <v>20</v>
      </c>
      <c r="C108">
        <v>1267</v>
      </c>
      <c r="D108" t="s">
        <v>14</v>
      </c>
      <c r="E108">
        <v>16</v>
      </c>
    </row>
    <row r="109" spans="1:5" x14ac:dyDescent="0.2">
      <c r="A109">
        <v>108</v>
      </c>
      <c r="B109" t="s">
        <v>20</v>
      </c>
      <c r="C109">
        <v>1561</v>
      </c>
      <c r="D109" t="s">
        <v>14</v>
      </c>
      <c r="E109">
        <v>31</v>
      </c>
    </row>
    <row r="110" spans="1:5" x14ac:dyDescent="0.2">
      <c r="A110">
        <v>109</v>
      </c>
      <c r="B110" t="s">
        <v>20</v>
      </c>
      <c r="C110">
        <v>48</v>
      </c>
      <c r="D110" t="s">
        <v>14</v>
      </c>
      <c r="E110">
        <v>108</v>
      </c>
    </row>
    <row r="111" spans="1:5" x14ac:dyDescent="0.2">
      <c r="A111">
        <v>110</v>
      </c>
      <c r="B111" t="s">
        <v>20</v>
      </c>
      <c r="C111">
        <v>2739</v>
      </c>
      <c r="D111" t="s">
        <v>14</v>
      </c>
      <c r="E111">
        <v>30</v>
      </c>
    </row>
    <row r="112" spans="1:5" x14ac:dyDescent="0.2">
      <c r="A112">
        <v>111</v>
      </c>
      <c r="B112" t="s">
        <v>20</v>
      </c>
      <c r="C112">
        <v>3537</v>
      </c>
      <c r="D112" t="s">
        <v>14</v>
      </c>
      <c r="E112">
        <v>17</v>
      </c>
    </row>
    <row r="113" spans="1:5" x14ac:dyDescent="0.2">
      <c r="A113">
        <v>112</v>
      </c>
      <c r="B113" t="s">
        <v>20</v>
      </c>
      <c r="C113">
        <v>2107</v>
      </c>
      <c r="D113" t="s">
        <v>14</v>
      </c>
      <c r="E113">
        <v>80</v>
      </c>
    </row>
    <row r="114" spans="1:5" x14ac:dyDescent="0.2">
      <c r="A114">
        <v>113</v>
      </c>
      <c r="B114" t="s">
        <v>20</v>
      </c>
      <c r="C114">
        <v>3318</v>
      </c>
      <c r="D114" t="s">
        <v>14</v>
      </c>
      <c r="E114">
        <v>2468</v>
      </c>
    </row>
    <row r="115" spans="1:5" x14ac:dyDescent="0.2">
      <c r="A115">
        <v>114</v>
      </c>
      <c r="B115" t="s">
        <v>20</v>
      </c>
      <c r="C115">
        <v>340</v>
      </c>
      <c r="D115" t="s">
        <v>14</v>
      </c>
      <c r="E115">
        <v>26</v>
      </c>
    </row>
    <row r="116" spans="1:5" x14ac:dyDescent="0.2">
      <c r="A116">
        <v>115</v>
      </c>
      <c r="B116" t="s">
        <v>20</v>
      </c>
      <c r="C116">
        <v>1442</v>
      </c>
      <c r="D116" t="s">
        <v>14</v>
      </c>
      <c r="E116">
        <v>73</v>
      </c>
    </row>
    <row r="117" spans="1:5" x14ac:dyDescent="0.2">
      <c r="A117">
        <v>116</v>
      </c>
      <c r="B117" t="s">
        <v>20</v>
      </c>
      <c r="C117">
        <v>126</v>
      </c>
      <c r="D117" t="s">
        <v>14</v>
      </c>
      <c r="E117">
        <v>128</v>
      </c>
    </row>
    <row r="118" spans="1:5" x14ac:dyDescent="0.2">
      <c r="A118">
        <v>117</v>
      </c>
      <c r="B118" t="s">
        <v>20</v>
      </c>
      <c r="C118">
        <v>524</v>
      </c>
      <c r="D118" t="s">
        <v>14</v>
      </c>
      <c r="E118">
        <v>33</v>
      </c>
    </row>
    <row r="119" spans="1:5" x14ac:dyDescent="0.2">
      <c r="A119">
        <v>118</v>
      </c>
      <c r="B119" t="s">
        <v>20</v>
      </c>
      <c r="C119">
        <v>1989</v>
      </c>
      <c r="D119" t="s">
        <v>14</v>
      </c>
      <c r="E119">
        <v>1072</v>
      </c>
    </row>
    <row r="120" spans="1:5" x14ac:dyDescent="0.2">
      <c r="A120">
        <v>119</v>
      </c>
      <c r="B120" t="s">
        <v>20</v>
      </c>
      <c r="C120">
        <v>157</v>
      </c>
      <c r="D120" t="s">
        <v>14</v>
      </c>
      <c r="E120">
        <v>393</v>
      </c>
    </row>
    <row r="121" spans="1:5" x14ac:dyDescent="0.2">
      <c r="A121">
        <v>120</v>
      </c>
      <c r="B121" t="s">
        <v>20</v>
      </c>
      <c r="C121">
        <v>4498</v>
      </c>
      <c r="D121" t="s">
        <v>14</v>
      </c>
      <c r="E121">
        <v>1257</v>
      </c>
    </row>
    <row r="122" spans="1:5" x14ac:dyDescent="0.2">
      <c r="A122">
        <v>121</v>
      </c>
      <c r="B122" t="s">
        <v>20</v>
      </c>
      <c r="C122">
        <v>80</v>
      </c>
      <c r="D122" t="s">
        <v>14</v>
      </c>
      <c r="E122">
        <v>328</v>
      </c>
    </row>
    <row r="123" spans="1:5" x14ac:dyDescent="0.2">
      <c r="A123">
        <v>122</v>
      </c>
      <c r="B123" t="s">
        <v>20</v>
      </c>
      <c r="C123">
        <v>43</v>
      </c>
      <c r="D123" t="s">
        <v>14</v>
      </c>
      <c r="E123">
        <v>147</v>
      </c>
    </row>
    <row r="124" spans="1:5" x14ac:dyDescent="0.2">
      <c r="A124">
        <v>123</v>
      </c>
      <c r="B124" t="s">
        <v>20</v>
      </c>
      <c r="C124">
        <v>2053</v>
      </c>
      <c r="D124" t="s">
        <v>14</v>
      </c>
      <c r="E124">
        <v>830</v>
      </c>
    </row>
    <row r="125" spans="1:5" x14ac:dyDescent="0.2">
      <c r="A125">
        <v>124</v>
      </c>
      <c r="B125" t="s">
        <v>20</v>
      </c>
      <c r="C125">
        <v>168</v>
      </c>
      <c r="D125" t="s">
        <v>14</v>
      </c>
      <c r="E125">
        <v>331</v>
      </c>
    </row>
    <row r="126" spans="1:5" x14ac:dyDescent="0.2">
      <c r="A126">
        <v>125</v>
      </c>
      <c r="B126" t="s">
        <v>20</v>
      </c>
      <c r="C126">
        <v>4289</v>
      </c>
      <c r="D126" t="s">
        <v>14</v>
      </c>
      <c r="E126">
        <v>25</v>
      </c>
    </row>
    <row r="127" spans="1:5" x14ac:dyDescent="0.2">
      <c r="A127">
        <v>126</v>
      </c>
      <c r="B127" t="s">
        <v>20</v>
      </c>
      <c r="C127">
        <v>165</v>
      </c>
      <c r="D127" t="s">
        <v>14</v>
      </c>
      <c r="E127">
        <v>3483</v>
      </c>
    </row>
    <row r="128" spans="1:5" x14ac:dyDescent="0.2">
      <c r="A128">
        <v>127</v>
      </c>
      <c r="B128" t="s">
        <v>20</v>
      </c>
      <c r="C128">
        <v>1815</v>
      </c>
      <c r="D128" t="s">
        <v>14</v>
      </c>
      <c r="E128">
        <v>923</v>
      </c>
    </row>
    <row r="129" spans="1:5" x14ac:dyDescent="0.2">
      <c r="A129">
        <v>128</v>
      </c>
      <c r="B129" t="s">
        <v>20</v>
      </c>
      <c r="C129">
        <v>397</v>
      </c>
      <c r="D129" t="s">
        <v>14</v>
      </c>
      <c r="E129">
        <v>1</v>
      </c>
    </row>
    <row r="130" spans="1:5" x14ac:dyDescent="0.2">
      <c r="A130">
        <v>129</v>
      </c>
      <c r="B130" t="s">
        <v>20</v>
      </c>
      <c r="C130">
        <v>1539</v>
      </c>
      <c r="D130" t="s">
        <v>14</v>
      </c>
      <c r="E130">
        <v>33</v>
      </c>
    </row>
    <row r="131" spans="1:5" x14ac:dyDescent="0.2">
      <c r="A131">
        <v>130</v>
      </c>
      <c r="B131" t="s">
        <v>20</v>
      </c>
      <c r="C131">
        <v>138</v>
      </c>
      <c r="D131" t="s">
        <v>14</v>
      </c>
      <c r="E131">
        <v>40</v>
      </c>
    </row>
    <row r="132" spans="1:5" x14ac:dyDescent="0.2">
      <c r="A132">
        <v>131</v>
      </c>
      <c r="B132" t="s">
        <v>20</v>
      </c>
      <c r="C132">
        <v>3594</v>
      </c>
      <c r="D132" t="s">
        <v>14</v>
      </c>
      <c r="E132">
        <v>23</v>
      </c>
    </row>
    <row r="133" spans="1:5" x14ac:dyDescent="0.2">
      <c r="A133">
        <v>132</v>
      </c>
      <c r="B133" t="s">
        <v>20</v>
      </c>
      <c r="C133">
        <v>5880</v>
      </c>
      <c r="D133" t="s">
        <v>14</v>
      </c>
      <c r="E133">
        <v>75</v>
      </c>
    </row>
    <row r="134" spans="1:5" x14ac:dyDescent="0.2">
      <c r="A134">
        <v>133</v>
      </c>
      <c r="B134" t="s">
        <v>20</v>
      </c>
      <c r="C134">
        <v>112</v>
      </c>
      <c r="D134" t="s">
        <v>14</v>
      </c>
      <c r="E134">
        <v>2176</v>
      </c>
    </row>
    <row r="135" spans="1:5" x14ac:dyDescent="0.2">
      <c r="A135">
        <v>134</v>
      </c>
      <c r="B135" t="s">
        <v>20</v>
      </c>
      <c r="C135">
        <v>943</v>
      </c>
      <c r="D135" t="s">
        <v>14</v>
      </c>
      <c r="E135">
        <v>441</v>
      </c>
    </row>
    <row r="136" spans="1:5" x14ac:dyDescent="0.2">
      <c r="A136">
        <v>135</v>
      </c>
      <c r="B136" t="s">
        <v>20</v>
      </c>
      <c r="C136">
        <v>2468</v>
      </c>
      <c r="D136" t="s">
        <v>14</v>
      </c>
      <c r="E136">
        <v>25</v>
      </c>
    </row>
    <row r="137" spans="1:5" x14ac:dyDescent="0.2">
      <c r="A137">
        <v>136</v>
      </c>
      <c r="B137" t="s">
        <v>20</v>
      </c>
      <c r="C137">
        <v>2551</v>
      </c>
      <c r="D137" t="s">
        <v>14</v>
      </c>
      <c r="E137">
        <v>127</v>
      </c>
    </row>
    <row r="138" spans="1:5" x14ac:dyDescent="0.2">
      <c r="A138">
        <v>137</v>
      </c>
      <c r="B138" t="s">
        <v>20</v>
      </c>
      <c r="C138">
        <v>101</v>
      </c>
      <c r="D138" t="s">
        <v>14</v>
      </c>
      <c r="E138">
        <v>355</v>
      </c>
    </row>
    <row r="139" spans="1:5" x14ac:dyDescent="0.2">
      <c r="A139">
        <v>138</v>
      </c>
      <c r="B139" t="s">
        <v>20</v>
      </c>
      <c r="C139">
        <v>92</v>
      </c>
      <c r="D139" t="s">
        <v>14</v>
      </c>
      <c r="E139">
        <v>44</v>
      </c>
    </row>
    <row r="140" spans="1:5" x14ac:dyDescent="0.2">
      <c r="A140">
        <v>139</v>
      </c>
      <c r="B140" t="s">
        <v>20</v>
      </c>
      <c r="C140">
        <v>62</v>
      </c>
      <c r="D140" t="s">
        <v>14</v>
      </c>
      <c r="E140">
        <v>67</v>
      </c>
    </row>
    <row r="141" spans="1:5" x14ac:dyDescent="0.2">
      <c r="A141">
        <v>140</v>
      </c>
      <c r="B141" t="s">
        <v>20</v>
      </c>
      <c r="C141">
        <v>149</v>
      </c>
      <c r="D141" t="s">
        <v>14</v>
      </c>
      <c r="E141">
        <v>1068</v>
      </c>
    </row>
    <row r="142" spans="1:5" x14ac:dyDescent="0.2">
      <c r="A142">
        <v>141</v>
      </c>
      <c r="B142" t="s">
        <v>20</v>
      </c>
      <c r="C142">
        <v>329</v>
      </c>
      <c r="D142" t="s">
        <v>14</v>
      </c>
      <c r="E142">
        <v>424</v>
      </c>
    </row>
    <row r="143" spans="1:5" x14ac:dyDescent="0.2">
      <c r="A143">
        <v>142</v>
      </c>
      <c r="B143" t="s">
        <v>20</v>
      </c>
      <c r="C143">
        <v>97</v>
      </c>
      <c r="D143" t="s">
        <v>14</v>
      </c>
      <c r="E143">
        <v>151</v>
      </c>
    </row>
    <row r="144" spans="1:5" x14ac:dyDescent="0.2">
      <c r="A144">
        <v>143</v>
      </c>
      <c r="B144" t="s">
        <v>20</v>
      </c>
      <c r="C144">
        <v>1784</v>
      </c>
      <c r="D144" t="s">
        <v>14</v>
      </c>
      <c r="E144">
        <v>1608</v>
      </c>
    </row>
    <row r="145" spans="1:5" x14ac:dyDescent="0.2">
      <c r="A145">
        <v>144</v>
      </c>
      <c r="B145" t="s">
        <v>20</v>
      </c>
      <c r="C145">
        <v>1684</v>
      </c>
      <c r="D145" t="s">
        <v>14</v>
      </c>
      <c r="E145">
        <v>941</v>
      </c>
    </row>
    <row r="146" spans="1:5" x14ac:dyDescent="0.2">
      <c r="A146">
        <v>145</v>
      </c>
      <c r="B146" t="s">
        <v>20</v>
      </c>
      <c r="C146">
        <v>250</v>
      </c>
      <c r="D146" t="s">
        <v>14</v>
      </c>
      <c r="E146">
        <v>1</v>
      </c>
    </row>
    <row r="147" spans="1:5" x14ac:dyDescent="0.2">
      <c r="A147">
        <v>146</v>
      </c>
      <c r="B147" t="s">
        <v>20</v>
      </c>
      <c r="C147">
        <v>238</v>
      </c>
      <c r="D147" t="s">
        <v>14</v>
      </c>
      <c r="E147">
        <v>40</v>
      </c>
    </row>
    <row r="148" spans="1:5" x14ac:dyDescent="0.2">
      <c r="A148">
        <v>147</v>
      </c>
      <c r="B148" t="s">
        <v>20</v>
      </c>
      <c r="C148">
        <v>53</v>
      </c>
      <c r="D148" t="s">
        <v>14</v>
      </c>
      <c r="E148">
        <v>3015</v>
      </c>
    </row>
    <row r="149" spans="1:5" x14ac:dyDescent="0.2">
      <c r="A149">
        <v>148</v>
      </c>
      <c r="B149" t="s">
        <v>20</v>
      </c>
      <c r="C149">
        <v>214</v>
      </c>
      <c r="D149" t="s">
        <v>14</v>
      </c>
      <c r="E149">
        <v>435</v>
      </c>
    </row>
    <row r="150" spans="1:5" x14ac:dyDescent="0.2">
      <c r="A150">
        <v>149</v>
      </c>
      <c r="B150" t="s">
        <v>20</v>
      </c>
      <c r="C150">
        <v>222</v>
      </c>
      <c r="D150" t="s">
        <v>14</v>
      </c>
      <c r="E150">
        <v>714</v>
      </c>
    </row>
    <row r="151" spans="1:5" x14ac:dyDescent="0.2">
      <c r="A151">
        <v>150</v>
      </c>
      <c r="B151" t="s">
        <v>20</v>
      </c>
      <c r="C151">
        <v>1884</v>
      </c>
      <c r="D151" t="s">
        <v>14</v>
      </c>
      <c r="E151">
        <v>5497</v>
      </c>
    </row>
    <row r="152" spans="1:5" x14ac:dyDescent="0.2">
      <c r="A152">
        <v>151</v>
      </c>
      <c r="B152" t="s">
        <v>20</v>
      </c>
      <c r="C152">
        <v>218</v>
      </c>
      <c r="D152" t="s">
        <v>14</v>
      </c>
      <c r="E152">
        <v>418</v>
      </c>
    </row>
    <row r="153" spans="1:5" x14ac:dyDescent="0.2">
      <c r="A153">
        <v>152</v>
      </c>
      <c r="B153" t="s">
        <v>20</v>
      </c>
      <c r="C153">
        <v>6465</v>
      </c>
      <c r="D153" t="s">
        <v>14</v>
      </c>
      <c r="E153">
        <v>1439</v>
      </c>
    </row>
    <row r="154" spans="1:5" x14ac:dyDescent="0.2">
      <c r="A154">
        <v>153</v>
      </c>
      <c r="B154" t="s">
        <v>20</v>
      </c>
      <c r="C154">
        <v>59</v>
      </c>
      <c r="D154" t="s">
        <v>14</v>
      </c>
      <c r="E154">
        <v>15</v>
      </c>
    </row>
    <row r="155" spans="1:5" x14ac:dyDescent="0.2">
      <c r="A155">
        <v>154</v>
      </c>
      <c r="B155" t="s">
        <v>20</v>
      </c>
      <c r="C155">
        <v>88</v>
      </c>
      <c r="D155" t="s">
        <v>14</v>
      </c>
      <c r="E155">
        <v>1999</v>
      </c>
    </row>
    <row r="156" spans="1:5" x14ac:dyDescent="0.2">
      <c r="A156">
        <v>155</v>
      </c>
      <c r="B156" t="s">
        <v>20</v>
      </c>
      <c r="C156">
        <v>1697</v>
      </c>
      <c r="D156" t="s">
        <v>14</v>
      </c>
      <c r="E156">
        <v>118</v>
      </c>
    </row>
    <row r="157" spans="1:5" x14ac:dyDescent="0.2">
      <c r="A157">
        <v>156</v>
      </c>
      <c r="B157" t="s">
        <v>20</v>
      </c>
      <c r="C157">
        <v>92</v>
      </c>
      <c r="D157" t="s">
        <v>14</v>
      </c>
      <c r="E157">
        <v>162</v>
      </c>
    </row>
    <row r="158" spans="1:5" x14ac:dyDescent="0.2">
      <c r="A158">
        <v>157</v>
      </c>
      <c r="B158" t="s">
        <v>20</v>
      </c>
      <c r="C158">
        <v>186</v>
      </c>
      <c r="D158" t="s">
        <v>14</v>
      </c>
      <c r="E158">
        <v>83</v>
      </c>
    </row>
    <row r="159" spans="1:5" x14ac:dyDescent="0.2">
      <c r="A159">
        <v>158</v>
      </c>
      <c r="B159" t="s">
        <v>20</v>
      </c>
      <c r="C159">
        <v>138</v>
      </c>
      <c r="D159" t="s">
        <v>14</v>
      </c>
      <c r="E159">
        <v>747</v>
      </c>
    </row>
    <row r="160" spans="1:5" x14ac:dyDescent="0.2">
      <c r="A160">
        <v>159</v>
      </c>
      <c r="B160" t="s">
        <v>20</v>
      </c>
      <c r="C160">
        <v>261</v>
      </c>
      <c r="D160" t="s">
        <v>14</v>
      </c>
      <c r="E160">
        <v>84</v>
      </c>
    </row>
    <row r="161" spans="1:5" x14ac:dyDescent="0.2">
      <c r="A161">
        <v>160</v>
      </c>
      <c r="B161" t="s">
        <v>20</v>
      </c>
      <c r="C161">
        <v>107</v>
      </c>
      <c r="D161" t="s">
        <v>14</v>
      </c>
      <c r="E161">
        <v>91</v>
      </c>
    </row>
    <row r="162" spans="1:5" x14ac:dyDescent="0.2">
      <c r="A162">
        <v>161</v>
      </c>
      <c r="B162" t="s">
        <v>20</v>
      </c>
      <c r="C162">
        <v>199</v>
      </c>
      <c r="D162" t="s">
        <v>14</v>
      </c>
      <c r="E162">
        <v>792</v>
      </c>
    </row>
    <row r="163" spans="1:5" x14ac:dyDescent="0.2">
      <c r="A163">
        <v>162</v>
      </c>
      <c r="B163" t="s">
        <v>20</v>
      </c>
      <c r="C163">
        <v>5512</v>
      </c>
      <c r="D163" t="s">
        <v>14</v>
      </c>
      <c r="E163">
        <v>32</v>
      </c>
    </row>
    <row r="164" spans="1:5" x14ac:dyDescent="0.2">
      <c r="A164">
        <v>163</v>
      </c>
      <c r="B164" t="s">
        <v>20</v>
      </c>
      <c r="C164">
        <v>86</v>
      </c>
      <c r="D164" t="s">
        <v>14</v>
      </c>
      <c r="E164">
        <v>186</v>
      </c>
    </row>
    <row r="165" spans="1:5" x14ac:dyDescent="0.2">
      <c r="A165">
        <v>164</v>
      </c>
      <c r="B165" t="s">
        <v>20</v>
      </c>
      <c r="C165">
        <v>2768</v>
      </c>
      <c r="D165" t="s">
        <v>14</v>
      </c>
      <c r="E165">
        <v>605</v>
      </c>
    </row>
    <row r="166" spans="1:5" x14ac:dyDescent="0.2">
      <c r="A166">
        <v>165</v>
      </c>
      <c r="B166" t="s">
        <v>20</v>
      </c>
      <c r="C166">
        <v>48</v>
      </c>
      <c r="D166" t="s">
        <v>14</v>
      </c>
      <c r="E166">
        <v>1</v>
      </c>
    </row>
    <row r="167" spans="1:5" x14ac:dyDescent="0.2">
      <c r="A167">
        <v>166</v>
      </c>
      <c r="B167" t="s">
        <v>20</v>
      </c>
      <c r="C167">
        <v>87</v>
      </c>
      <c r="D167" t="s">
        <v>14</v>
      </c>
      <c r="E167">
        <v>31</v>
      </c>
    </row>
    <row r="168" spans="1:5" x14ac:dyDescent="0.2">
      <c r="A168">
        <v>167</v>
      </c>
      <c r="B168" t="s">
        <v>20</v>
      </c>
      <c r="C168">
        <v>1894</v>
      </c>
      <c r="D168" t="s">
        <v>14</v>
      </c>
      <c r="E168">
        <v>1181</v>
      </c>
    </row>
    <row r="169" spans="1:5" x14ac:dyDescent="0.2">
      <c r="A169">
        <v>168</v>
      </c>
      <c r="B169" t="s">
        <v>20</v>
      </c>
      <c r="C169">
        <v>282</v>
      </c>
      <c r="D169" t="s">
        <v>14</v>
      </c>
      <c r="E169">
        <v>39</v>
      </c>
    </row>
    <row r="170" spans="1:5" x14ac:dyDescent="0.2">
      <c r="A170">
        <v>169</v>
      </c>
      <c r="B170" t="s">
        <v>20</v>
      </c>
      <c r="C170">
        <v>116</v>
      </c>
      <c r="D170" t="s">
        <v>14</v>
      </c>
      <c r="E170">
        <v>46</v>
      </c>
    </row>
    <row r="171" spans="1:5" x14ac:dyDescent="0.2">
      <c r="A171">
        <v>170</v>
      </c>
      <c r="B171" t="s">
        <v>20</v>
      </c>
      <c r="C171">
        <v>83</v>
      </c>
      <c r="D171" t="s">
        <v>14</v>
      </c>
      <c r="E171">
        <v>105</v>
      </c>
    </row>
    <row r="172" spans="1:5" x14ac:dyDescent="0.2">
      <c r="A172">
        <v>171</v>
      </c>
      <c r="B172" t="s">
        <v>20</v>
      </c>
      <c r="C172">
        <v>91</v>
      </c>
      <c r="D172" t="s">
        <v>14</v>
      </c>
      <c r="E172">
        <v>535</v>
      </c>
    </row>
    <row r="173" spans="1:5" x14ac:dyDescent="0.2">
      <c r="A173">
        <v>172</v>
      </c>
      <c r="B173" t="s">
        <v>20</v>
      </c>
      <c r="C173">
        <v>546</v>
      </c>
      <c r="D173" t="s">
        <v>14</v>
      </c>
      <c r="E173">
        <v>16</v>
      </c>
    </row>
    <row r="174" spans="1:5" x14ac:dyDescent="0.2">
      <c r="A174">
        <v>173</v>
      </c>
      <c r="B174" t="s">
        <v>20</v>
      </c>
      <c r="C174">
        <v>393</v>
      </c>
      <c r="D174" t="s">
        <v>14</v>
      </c>
      <c r="E174">
        <v>575</v>
      </c>
    </row>
    <row r="175" spans="1:5" x14ac:dyDescent="0.2">
      <c r="A175">
        <v>174</v>
      </c>
      <c r="B175" t="s">
        <v>20</v>
      </c>
      <c r="C175">
        <v>133</v>
      </c>
      <c r="D175" t="s">
        <v>14</v>
      </c>
      <c r="E175">
        <v>1120</v>
      </c>
    </row>
    <row r="176" spans="1:5" x14ac:dyDescent="0.2">
      <c r="A176">
        <v>175</v>
      </c>
      <c r="B176" t="s">
        <v>20</v>
      </c>
      <c r="C176">
        <v>254</v>
      </c>
      <c r="D176" t="s">
        <v>14</v>
      </c>
      <c r="E176">
        <v>113</v>
      </c>
    </row>
    <row r="177" spans="1:5" x14ac:dyDescent="0.2">
      <c r="A177">
        <v>176</v>
      </c>
      <c r="B177" t="s">
        <v>20</v>
      </c>
      <c r="C177">
        <v>176</v>
      </c>
      <c r="D177" t="s">
        <v>14</v>
      </c>
      <c r="E177">
        <v>1538</v>
      </c>
    </row>
    <row r="178" spans="1:5" x14ac:dyDescent="0.2">
      <c r="A178">
        <v>177</v>
      </c>
      <c r="B178" t="s">
        <v>20</v>
      </c>
      <c r="C178">
        <v>337</v>
      </c>
      <c r="D178" t="s">
        <v>14</v>
      </c>
      <c r="E178">
        <v>9</v>
      </c>
    </row>
    <row r="179" spans="1:5" x14ac:dyDescent="0.2">
      <c r="A179">
        <v>178</v>
      </c>
      <c r="B179" t="s">
        <v>20</v>
      </c>
      <c r="C179">
        <v>107</v>
      </c>
      <c r="D179" t="s">
        <v>14</v>
      </c>
      <c r="E179">
        <v>554</v>
      </c>
    </row>
    <row r="180" spans="1:5" x14ac:dyDescent="0.2">
      <c r="A180">
        <v>179</v>
      </c>
      <c r="B180" t="s">
        <v>20</v>
      </c>
      <c r="C180">
        <v>183</v>
      </c>
      <c r="D180" t="s">
        <v>14</v>
      </c>
      <c r="E180">
        <v>648</v>
      </c>
    </row>
    <row r="181" spans="1:5" x14ac:dyDescent="0.2">
      <c r="A181">
        <v>180</v>
      </c>
      <c r="B181" t="s">
        <v>20</v>
      </c>
      <c r="C181">
        <v>72</v>
      </c>
      <c r="D181" t="s">
        <v>14</v>
      </c>
      <c r="E181">
        <v>21</v>
      </c>
    </row>
    <row r="182" spans="1:5" x14ac:dyDescent="0.2">
      <c r="A182">
        <v>181</v>
      </c>
      <c r="B182" t="s">
        <v>20</v>
      </c>
      <c r="C182">
        <v>295</v>
      </c>
      <c r="D182" t="s">
        <v>14</v>
      </c>
      <c r="E182">
        <v>54</v>
      </c>
    </row>
    <row r="183" spans="1:5" x14ac:dyDescent="0.2">
      <c r="A183">
        <v>182</v>
      </c>
      <c r="B183" t="s">
        <v>20</v>
      </c>
      <c r="C183">
        <v>142</v>
      </c>
      <c r="D183" t="s">
        <v>14</v>
      </c>
      <c r="E183">
        <v>120</v>
      </c>
    </row>
    <row r="184" spans="1:5" x14ac:dyDescent="0.2">
      <c r="A184">
        <v>183</v>
      </c>
      <c r="B184" t="s">
        <v>20</v>
      </c>
      <c r="C184">
        <v>85</v>
      </c>
      <c r="D184" t="s">
        <v>14</v>
      </c>
      <c r="E184">
        <v>579</v>
      </c>
    </row>
    <row r="185" spans="1:5" x14ac:dyDescent="0.2">
      <c r="A185">
        <v>184</v>
      </c>
      <c r="B185" t="s">
        <v>20</v>
      </c>
      <c r="C185">
        <v>659</v>
      </c>
      <c r="D185" t="s">
        <v>14</v>
      </c>
      <c r="E185">
        <v>2072</v>
      </c>
    </row>
    <row r="186" spans="1:5" x14ac:dyDescent="0.2">
      <c r="A186">
        <v>185</v>
      </c>
      <c r="B186" t="s">
        <v>20</v>
      </c>
      <c r="C186">
        <v>121</v>
      </c>
      <c r="D186" t="s">
        <v>14</v>
      </c>
      <c r="E186">
        <v>0</v>
      </c>
    </row>
    <row r="187" spans="1:5" x14ac:dyDescent="0.2">
      <c r="A187">
        <v>186</v>
      </c>
      <c r="B187" t="s">
        <v>20</v>
      </c>
      <c r="C187">
        <v>3742</v>
      </c>
      <c r="D187" t="s">
        <v>14</v>
      </c>
      <c r="E187">
        <v>1796</v>
      </c>
    </row>
    <row r="188" spans="1:5" x14ac:dyDescent="0.2">
      <c r="A188">
        <v>187</v>
      </c>
      <c r="B188" t="s">
        <v>20</v>
      </c>
      <c r="C188">
        <v>223</v>
      </c>
      <c r="D188" t="s">
        <v>14</v>
      </c>
      <c r="E188">
        <v>62</v>
      </c>
    </row>
    <row r="189" spans="1:5" x14ac:dyDescent="0.2">
      <c r="A189">
        <v>188</v>
      </c>
      <c r="B189" t="s">
        <v>20</v>
      </c>
      <c r="C189">
        <v>133</v>
      </c>
      <c r="D189" t="s">
        <v>14</v>
      </c>
      <c r="E189">
        <v>347</v>
      </c>
    </row>
    <row r="190" spans="1:5" x14ac:dyDescent="0.2">
      <c r="A190">
        <v>189</v>
      </c>
      <c r="B190" t="s">
        <v>20</v>
      </c>
      <c r="C190">
        <v>5168</v>
      </c>
      <c r="D190" t="s">
        <v>14</v>
      </c>
      <c r="E190">
        <v>19</v>
      </c>
    </row>
    <row r="191" spans="1:5" x14ac:dyDescent="0.2">
      <c r="A191">
        <v>190</v>
      </c>
      <c r="B191" t="s">
        <v>20</v>
      </c>
      <c r="C191">
        <v>307</v>
      </c>
      <c r="D191" t="s">
        <v>14</v>
      </c>
      <c r="E191">
        <v>1258</v>
      </c>
    </row>
    <row r="192" spans="1:5" x14ac:dyDescent="0.2">
      <c r="A192">
        <v>191</v>
      </c>
      <c r="B192" t="s">
        <v>20</v>
      </c>
      <c r="C192">
        <v>2441</v>
      </c>
      <c r="D192" t="s">
        <v>14</v>
      </c>
      <c r="E192">
        <v>362</v>
      </c>
    </row>
    <row r="193" spans="1:5" x14ac:dyDescent="0.2">
      <c r="A193">
        <v>192</v>
      </c>
      <c r="B193" t="s">
        <v>20</v>
      </c>
      <c r="C193">
        <v>1385</v>
      </c>
      <c r="D193" t="s">
        <v>14</v>
      </c>
      <c r="E193">
        <v>133</v>
      </c>
    </row>
    <row r="194" spans="1:5" x14ac:dyDescent="0.2">
      <c r="A194">
        <v>193</v>
      </c>
      <c r="B194" t="s">
        <v>20</v>
      </c>
      <c r="C194">
        <v>190</v>
      </c>
      <c r="D194" t="s">
        <v>14</v>
      </c>
      <c r="E194">
        <v>846</v>
      </c>
    </row>
    <row r="195" spans="1:5" x14ac:dyDescent="0.2">
      <c r="A195">
        <v>194</v>
      </c>
      <c r="B195" t="s">
        <v>20</v>
      </c>
      <c r="C195">
        <v>470</v>
      </c>
      <c r="D195" t="s">
        <v>14</v>
      </c>
      <c r="E195">
        <v>10</v>
      </c>
    </row>
    <row r="196" spans="1:5" x14ac:dyDescent="0.2">
      <c r="A196">
        <v>195</v>
      </c>
      <c r="B196" t="s">
        <v>20</v>
      </c>
      <c r="C196">
        <v>253</v>
      </c>
      <c r="D196" t="s">
        <v>14</v>
      </c>
      <c r="E196">
        <v>191</v>
      </c>
    </row>
    <row r="197" spans="1:5" x14ac:dyDescent="0.2">
      <c r="A197">
        <v>196</v>
      </c>
      <c r="B197" t="s">
        <v>20</v>
      </c>
      <c r="C197">
        <v>1113</v>
      </c>
      <c r="D197" t="s">
        <v>14</v>
      </c>
      <c r="E197">
        <v>1979</v>
      </c>
    </row>
    <row r="198" spans="1:5" x14ac:dyDescent="0.2">
      <c r="A198">
        <v>197</v>
      </c>
      <c r="B198" t="s">
        <v>20</v>
      </c>
      <c r="C198">
        <v>2283</v>
      </c>
      <c r="D198" t="s">
        <v>14</v>
      </c>
      <c r="E198">
        <v>63</v>
      </c>
    </row>
    <row r="199" spans="1:5" x14ac:dyDescent="0.2">
      <c r="A199">
        <v>198</v>
      </c>
      <c r="B199" t="s">
        <v>20</v>
      </c>
      <c r="C199">
        <v>1095</v>
      </c>
      <c r="D199" t="s">
        <v>14</v>
      </c>
      <c r="E199">
        <v>6080</v>
      </c>
    </row>
    <row r="200" spans="1:5" x14ac:dyDescent="0.2">
      <c r="A200">
        <v>199</v>
      </c>
      <c r="B200" t="s">
        <v>20</v>
      </c>
      <c r="C200">
        <v>1690</v>
      </c>
      <c r="D200" t="s">
        <v>14</v>
      </c>
      <c r="E200">
        <v>80</v>
      </c>
    </row>
    <row r="201" spans="1:5" x14ac:dyDescent="0.2">
      <c r="A201">
        <v>200</v>
      </c>
      <c r="B201" t="s">
        <v>20</v>
      </c>
      <c r="C201">
        <v>191</v>
      </c>
      <c r="D201" t="s">
        <v>14</v>
      </c>
      <c r="E201">
        <v>9</v>
      </c>
    </row>
    <row r="202" spans="1:5" x14ac:dyDescent="0.2">
      <c r="A202">
        <v>201</v>
      </c>
      <c r="B202" t="s">
        <v>20</v>
      </c>
      <c r="C202">
        <v>2013</v>
      </c>
      <c r="D202" t="s">
        <v>14</v>
      </c>
      <c r="E202">
        <v>1784</v>
      </c>
    </row>
    <row r="203" spans="1:5" x14ac:dyDescent="0.2">
      <c r="A203">
        <v>202</v>
      </c>
      <c r="B203" t="s">
        <v>20</v>
      </c>
      <c r="C203">
        <v>1703</v>
      </c>
      <c r="D203" t="s">
        <v>14</v>
      </c>
      <c r="E203">
        <v>243</v>
      </c>
    </row>
    <row r="204" spans="1:5" x14ac:dyDescent="0.2">
      <c r="A204">
        <v>203</v>
      </c>
      <c r="B204" t="s">
        <v>20</v>
      </c>
      <c r="C204">
        <v>80</v>
      </c>
      <c r="D204" t="s">
        <v>14</v>
      </c>
      <c r="E204">
        <v>1296</v>
      </c>
    </row>
    <row r="205" spans="1:5" x14ac:dyDescent="0.2">
      <c r="A205">
        <v>204</v>
      </c>
      <c r="B205" t="s">
        <v>20</v>
      </c>
      <c r="C205">
        <v>41</v>
      </c>
      <c r="D205" t="s">
        <v>14</v>
      </c>
      <c r="E205">
        <v>77</v>
      </c>
    </row>
    <row r="206" spans="1:5" x14ac:dyDescent="0.2">
      <c r="A206">
        <v>205</v>
      </c>
      <c r="B206" t="s">
        <v>20</v>
      </c>
      <c r="C206">
        <v>187</v>
      </c>
      <c r="D206" t="s">
        <v>14</v>
      </c>
      <c r="E206">
        <v>395</v>
      </c>
    </row>
    <row r="207" spans="1:5" x14ac:dyDescent="0.2">
      <c r="A207">
        <v>206</v>
      </c>
      <c r="B207" t="s">
        <v>20</v>
      </c>
      <c r="C207">
        <v>2875</v>
      </c>
      <c r="D207" t="s">
        <v>14</v>
      </c>
      <c r="E207">
        <v>49</v>
      </c>
    </row>
    <row r="208" spans="1:5" x14ac:dyDescent="0.2">
      <c r="A208">
        <v>207</v>
      </c>
      <c r="B208" t="s">
        <v>20</v>
      </c>
      <c r="C208">
        <v>88</v>
      </c>
      <c r="D208" t="s">
        <v>14</v>
      </c>
      <c r="E208">
        <v>180</v>
      </c>
    </row>
    <row r="209" spans="1:5" x14ac:dyDescent="0.2">
      <c r="A209">
        <v>208</v>
      </c>
      <c r="B209" t="s">
        <v>20</v>
      </c>
      <c r="C209">
        <v>191</v>
      </c>
      <c r="D209" t="s">
        <v>14</v>
      </c>
      <c r="E209">
        <v>2690</v>
      </c>
    </row>
    <row r="210" spans="1:5" x14ac:dyDescent="0.2">
      <c r="A210">
        <v>209</v>
      </c>
      <c r="B210" t="s">
        <v>20</v>
      </c>
      <c r="C210">
        <v>139</v>
      </c>
      <c r="D210" t="s">
        <v>14</v>
      </c>
      <c r="E210">
        <v>2779</v>
      </c>
    </row>
    <row r="211" spans="1:5" x14ac:dyDescent="0.2">
      <c r="A211">
        <v>210</v>
      </c>
      <c r="B211" t="s">
        <v>20</v>
      </c>
      <c r="C211">
        <v>186</v>
      </c>
      <c r="D211" t="s">
        <v>14</v>
      </c>
      <c r="E211">
        <v>92</v>
      </c>
    </row>
    <row r="212" spans="1:5" x14ac:dyDescent="0.2">
      <c r="A212">
        <v>211</v>
      </c>
      <c r="B212" t="s">
        <v>20</v>
      </c>
      <c r="C212">
        <v>112</v>
      </c>
      <c r="D212" t="s">
        <v>14</v>
      </c>
      <c r="E212">
        <v>1028</v>
      </c>
    </row>
    <row r="213" spans="1:5" x14ac:dyDescent="0.2">
      <c r="A213">
        <v>212</v>
      </c>
      <c r="B213" t="s">
        <v>20</v>
      </c>
      <c r="C213">
        <v>101</v>
      </c>
      <c r="D213" t="s">
        <v>14</v>
      </c>
      <c r="E213">
        <v>26</v>
      </c>
    </row>
    <row r="214" spans="1:5" x14ac:dyDescent="0.2">
      <c r="A214">
        <v>213</v>
      </c>
      <c r="B214" t="s">
        <v>20</v>
      </c>
      <c r="C214">
        <v>206</v>
      </c>
      <c r="D214" t="s">
        <v>14</v>
      </c>
      <c r="E214">
        <v>1790</v>
      </c>
    </row>
    <row r="215" spans="1:5" x14ac:dyDescent="0.2">
      <c r="A215">
        <v>214</v>
      </c>
      <c r="B215" t="s">
        <v>20</v>
      </c>
      <c r="C215">
        <v>154</v>
      </c>
      <c r="D215" t="s">
        <v>14</v>
      </c>
      <c r="E215">
        <v>37</v>
      </c>
    </row>
    <row r="216" spans="1:5" x14ac:dyDescent="0.2">
      <c r="A216">
        <v>215</v>
      </c>
      <c r="B216" t="s">
        <v>20</v>
      </c>
      <c r="C216">
        <v>5966</v>
      </c>
      <c r="D216" t="s">
        <v>14</v>
      </c>
      <c r="E216">
        <v>35</v>
      </c>
    </row>
    <row r="217" spans="1:5" x14ac:dyDescent="0.2">
      <c r="A217">
        <v>216</v>
      </c>
      <c r="B217" t="s">
        <v>20</v>
      </c>
      <c r="C217">
        <v>169</v>
      </c>
      <c r="D217" t="s">
        <v>14</v>
      </c>
      <c r="E217">
        <v>558</v>
      </c>
    </row>
    <row r="218" spans="1:5" x14ac:dyDescent="0.2">
      <c r="A218">
        <v>217</v>
      </c>
      <c r="B218" t="s">
        <v>20</v>
      </c>
      <c r="C218">
        <v>2106</v>
      </c>
      <c r="D218" t="s">
        <v>14</v>
      </c>
      <c r="E218">
        <v>64</v>
      </c>
    </row>
    <row r="219" spans="1:5" x14ac:dyDescent="0.2">
      <c r="A219">
        <v>218</v>
      </c>
      <c r="B219" t="s">
        <v>20</v>
      </c>
      <c r="C219">
        <v>131</v>
      </c>
      <c r="D219" t="s">
        <v>14</v>
      </c>
      <c r="E219">
        <v>245</v>
      </c>
    </row>
    <row r="220" spans="1:5" x14ac:dyDescent="0.2">
      <c r="A220">
        <v>219</v>
      </c>
      <c r="B220" t="s">
        <v>20</v>
      </c>
      <c r="C220">
        <v>84</v>
      </c>
      <c r="D220" t="s">
        <v>14</v>
      </c>
      <c r="E220">
        <v>71</v>
      </c>
    </row>
    <row r="221" spans="1:5" x14ac:dyDescent="0.2">
      <c r="A221">
        <v>220</v>
      </c>
      <c r="B221" t="s">
        <v>20</v>
      </c>
      <c r="C221">
        <v>155</v>
      </c>
      <c r="D221" t="s">
        <v>14</v>
      </c>
      <c r="E221">
        <v>42</v>
      </c>
    </row>
    <row r="222" spans="1:5" x14ac:dyDescent="0.2">
      <c r="A222">
        <v>221</v>
      </c>
      <c r="B222" t="s">
        <v>20</v>
      </c>
      <c r="C222">
        <v>189</v>
      </c>
      <c r="D222" t="s">
        <v>14</v>
      </c>
      <c r="E222">
        <v>156</v>
      </c>
    </row>
    <row r="223" spans="1:5" x14ac:dyDescent="0.2">
      <c r="A223">
        <v>222</v>
      </c>
      <c r="B223" t="s">
        <v>20</v>
      </c>
      <c r="C223">
        <v>4799</v>
      </c>
      <c r="D223" t="s">
        <v>14</v>
      </c>
      <c r="E223">
        <v>1368</v>
      </c>
    </row>
    <row r="224" spans="1:5" x14ac:dyDescent="0.2">
      <c r="A224">
        <v>223</v>
      </c>
      <c r="B224" t="s">
        <v>20</v>
      </c>
      <c r="C224">
        <v>1137</v>
      </c>
      <c r="D224" t="s">
        <v>14</v>
      </c>
      <c r="E224">
        <v>102</v>
      </c>
    </row>
    <row r="225" spans="1:5" x14ac:dyDescent="0.2">
      <c r="A225">
        <v>224</v>
      </c>
      <c r="B225" t="s">
        <v>20</v>
      </c>
      <c r="C225">
        <v>1152</v>
      </c>
      <c r="D225" t="s">
        <v>14</v>
      </c>
      <c r="E225">
        <v>86</v>
      </c>
    </row>
    <row r="226" spans="1:5" x14ac:dyDescent="0.2">
      <c r="A226">
        <v>225</v>
      </c>
      <c r="B226" t="s">
        <v>20</v>
      </c>
      <c r="C226">
        <v>50</v>
      </c>
      <c r="D226" t="s">
        <v>14</v>
      </c>
      <c r="E226">
        <v>253</v>
      </c>
    </row>
    <row r="227" spans="1:5" x14ac:dyDescent="0.2">
      <c r="A227">
        <v>226</v>
      </c>
      <c r="B227" t="s">
        <v>20</v>
      </c>
      <c r="C227">
        <v>3059</v>
      </c>
      <c r="D227" t="s">
        <v>14</v>
      </c>
      <c r="E227">
        <v>157</v>
      </c>
    </row>
    <row r="228" spans="1:5" x14ac:dyDescent="0.2">
      <c r="A228">
        <v>227</v>
      </c>
      <c r="B228" t="s">
        <v>20</v>
      </c>
      <c r="C228">
        <v>34</v>
      </c>
      <c r="D228" t="s">
        <v>14</v>
      </c>
      <c r="E228">
        <v>183</v>
      </c>
    </row>
    <row r="229" spans="1:5" x14ac:dyDescent="0.2">
      <c r="A229">
        <v>228</v>
      </c>
      <c r="B229" t="s">
        <v>20</v>
      </c>
      <c r="C229">
        <v>220</v>
      </c>
      <c r="D229" t="s">
        <v>14</v>
      </c>
      <c r="E229">
        <v>82</v>
      </c>
    </row>
    <row r="230" spans="1:5" x14ac:dyDescent="0.2">
      <c r="A230">
        <v>229</v>
      </c>
      <c r="B230" t="s">
        <v>20</v>
      </c>
      <c r="C230">
        <v>1604</v>
      </c>
      <c r="D230" t="s">
        <v>14</v>
      </c>
      <c r="E230">
        <v>1</v>
      </c>
    </row>
    <row r="231" spans="1:5" x14ac:dyDescent="0.2">
      <c r="A231">
        <v>230</v>
      </c>
      <c r="B231" t="s">
        <v>20</v>
      </c>
      <c r="C231">
        <v>454</v>
      </c>
      <c r="D231" t="s">
        <v>14</v>
      </c>
      <c r="E231">
        <v>1198</v>
      </c>
    </row>
    <row r="232" spans="1:5" x14ac:dyDescent="0.2">
      <c r="A232">
        <v>231</v>
      </c>
      <c r="B232" t="s">
        <v>20</v>
      </c>
      <c r="C232">
        <v>123</v>
      </c>
      <c r="D232" t="s">
        <v>14</v>
      </c>
      <c r="E232">
        <v>648</v>
      </c>
    </row>
    <row r="233" spans="1:5" x14ac:dyDescent="0.2">
      <c r="A233">
        <v>232</v>
      </c>
      <c r="B233" t="s">
        <v>20</v>
      </c>
      <c r="C233">
        <v>299</v>
      </c>
      <c r="D233" t="s">
        <v>14</v>
      </c>
      <c r="E233">
        <v>64</v>
      </c>
    </row>
    <row r="234" spans="1:5" x14ac:dyDescent="0.2">
      <c r="A234">
        <v>233</v>
      </c>
      <c r="B234" t="s">
        <v>20</v>
      </c>
      <c r="C234">
        <v>2237</v>
      </c>
      <c r="D234" t="s">
        <v>14</v>
      </c>
      <c r="E234">
        <v>62</v>
      </c>
    </row>
    <row r="235" spans="1:5" x14ac:dyDescent="0.2">
      <c r="A235">
        <v>234</v>
      </c>
      <c r="B235" t="s">
        <v>20</v>
      </c>
      <c r="C235">
        <v>645</v>
      </c>
      <c r="D235" t="s">
        <v>14</v>
      </c>
      <c r="E235">
        <v>750</v>
      </c>
    </row>
    <row r="236" spans="1:5" x14ac:dyDescent="0.2">
      <c r="A236">
        <v>235</v>
      </c>
      <c r="B236" t="s">
        <v>20</v>
      </c>
      <c r="C236">
        <v>484</v>
      </c>
      <c r="D236" t="s">
        <v>14</v>
      </c>
      <c r="E236">
        <v>105</v>
      </c>
    </row>
    <row r="237" spans="1:5" x14ac:dyDescent="0.2">
      <c r="A237">
        <v>236</v>
      </c>
      <c r="B237" t="s">
        <v>20</v>
      </c>
      <c r="C237">
        <v>154</v>
      </c>
      <c r="D237" t="s">
        <v>14</v>
      </c>
      <c r="E237">
        <v>2604</v>
      </c>
    </row>
    <row r="238" spans="1:5" x14ac:dyDescent="0.2">
      <c r="A238">
        <v>237</v>
      </c>
      <c r="B238" t="s">
        <v>20</v>
      </c>
      <c r="C238">
        <v>82</v>
      </c>
      <c r="D238" t="s">
        <v>14</v>
      </c>
      <c r="E238">
        <v>65</v>
      </c>
    </row>
    <row r="239" spans="1:5" x14ac:dyDescent="0.2">
      <c r="A239">
        <v>238</v>
      </c>
      <c r="B239" t="s">
        <v>20</v>
      </c>
      <c r="C239">
        <v>134</v>
      </c>
      <c r="D239" t="s">
        <v>14</v>
      </c>
      <c r="E239">
        <v>94</v>
      </c>
    </row>
    <row r="240" spans="1:5" x14ac:dyDescent="0.2">
      <c r="A240">
        <v>239</v>
      </c>
      <c r="B240" t="s">
        <v>20</v>
      </c>
      <c r="C240">
        <v>5203</v>
      </c>
      <c r="D240" t="s">
        <v>14</v>
      </c>
      <c r="E240">
        <v>257</v>
      </c>
    </row>
    <row r="241" spans="1:5" x14ac:dyDescent="0.2">
      <c r="A241">
        <v>240</v>
      </c>
      <c r="B241" t="s">
        <v>20</v>
      </c>
      <c r="C241">
        <v>94</v>
      </c>
      <c r="D241" t="s">
        <v>14</v>
      </c>
      <c r="E241">
        <v>2928</v>
      </c>
    </row>
    <row r="242" spans="1:5" x14ac:dyDescent="0.2">
      <c r="A242">
        <v>241</v>
      </c>
      <c r="B242" t="s">
        <v>20</v>
      </c>
      <c r="C242">
        <v>205</v>
      </c>
      <c r="D242" t="s">
        <v>14</v>
      </c>
      <c r="E242">
        <v>4697</v>
      </c>
    </row>
    <row r="243" spans="1:5" x14ac:dyDescent="0.2">
      <c r="A243">
        <v>242</v>
      </c>
      <c r="B243" t="s">
        <v>20</v>
      </c>
      <c r="C243">
        <v>92</v>
      </c>
      <c r="D243" t="s">
        <v>14</v>
      </c>
      <c r="E243">
        <v>2915</v>
      </c>
    </row>
    <row r="244" spans="1:5" x14ac:dyDescent="0.2">
      <c r="A244">
        <v>243</v>
      </c>
      <c r="B244" t="s">
        <v>20</v>
      </c>
      <c r="C244">
        <v>219</v>
      </c>
      <c r="D244" t="s">
        <v>14</v>
      </c>
      <c r="E244">
        <v>18</v>
      </c>
    </row>
    <row r="245" spans="1:5" x14ac:dyDescent="0.2">
      <c r="A245">
        <v>244</v>
      </c>
      <c r="B245" t="s">
        <v>20</v>
      </c>
      <c r="C245">
        <v>2526</v>
      </c>
      <c r="D245" t="s">
        <v>14</v>
      </c>
      <c r="E245">
        <v>602</v>
      </c>
    </row>
    <row r="246" spans="1:5" x14ac:dyDescent="0.2">
      <c r="A246">
        <v>245</v>
      </c>
      <c r="B246" t="s">
        <v>20</v>
      </c>
      <c r="C246">
        <v>94</v>
      </c>
      <c r="D246" t="s">
        <v>14</v>
      </c>
      <c r="E246">
        <v>1</v>
      </c>
    </row>
    <row r="247" spans="1:5" x14ac:dyDescent="0.2">
      <c r="A247">
        <v>246</v>
      </c>
      <c r="B247" t="s">
        <v>20</v>
      </c>
      <c r="C247">
        <v>1713</v>
      </c>
      <c r="D247" t="s">
        <v>14</v>
      </c>
      <c r="E247">
        <v>3868</v>
      </c>
    </row>
    <row r="248" spans="1:5" x14ac:dyDescent="0.2">
      <c r="A248">
        <v>247</v>
      </c>
      <c r="B248" t="s">
        <v>20</v>
      </c>
      <c r="C248">
        <v>249</v>
      </c>
      <c r="D248" t="s">
        <v>14</v>
      </c>
      <c r="E248">
        <v>504</v>
      </c>
    </row>
    <row r="249" spans="1:5" x14ac:dyDescent="0.2">
      <c r="A249">
        <v>248</v>
      </c>
      <c r="B249" t="s">
        <v>20</v>
      </c>
      <c r="C249">
        <v>192</v>
      </c>
      <c r="D249" t="s">
        <v>14</v>
      </c>
      <c r="E249">
        <v>14</v>
      </c>
    </row>
    <row r="250" spans="1:5" x14ac:dyDescent="0.2">
      <c r="A250">
        <v>249</v>
      </c>
      <c r="B250" t="s">
        <v>20</v>
      </c>
      <c r="C250">
        <v>247</v>
      </c>
      <c r="D250" t="s">
        <v>14</v>
      </c>
      <c r="E250">
        <v>750</v>
      </c>
    </row>
    <row r="251" spans="1:5" x14ac:dyDescent="0.2">
      <c r="A251">
        <v>250</v>
      </c>
      <c r="B251" t="s">
        <v>20</v>
      </c>
      <c r="C251">
        <v>2293</v>
      </c>
      <c r="D251" t="s">
        <v>14</v>
      </c>
      <c r="E251">
        <v>77</v>
      </c>
    </row>
    <row r="252" spans="1:5" x14ac:dyDescent="0.2">
      <c r="A252">
        <v>251</v>
      </c>
      <c r="B252" t="s">
        <v>20</v>
      </c>
      <c r="C252">
        <v>3131</v>
      </c>
      <c r="D252" t="s">
        <v>14</v>
      </c>
      <c r="E252">
        <v>752</v>
      </c>
    </row>
    <row r="253" spans="1:5" x14ac:dyDescent="0.2">
      <c r="A253">
        <v>252</v>
      </c>
      <c r="B253" t="s">
        <v>20</v>
      </c>
      <c r="C253">
        <v>143</v>
      </c>
      <c r="D253" t="s">
        <v>14</v>
      </c>
      <c r="E253">
        <v>131</v>
      </c>
    </row>
    <row r="254" spans="1:5" x14ac:dyDescent="0.2">
      <c r="A254">
        <v>253</v>
      </c>
      <c r="B254" t="s">
        <v>20</v>
      </c>
      <c r="C254">
        <v>296</v>
      </c>
      <c r="D254" t="s">
        <v>14</v>
      </c>
      <c r="E254">
        <v>87</v>
      </c>
    </row>
    <row r="255" spans="1:5" x14ac:dyDescent="0.2">
      <c r="A255">
        <v>254</v>
      </c>
      <c r="B255" t="s">
        <v>20</v>
      </c>
      <c r="C255">
        <v>170</v>
      </c>
      <c r="D255" t="s">
        <v>14</v>
      </c>
      <c r="E255">
        <v>1063</v>
      </c>
    </row>
    <row r="256" spans="1:5" x14ac:dyDescent="0.2">
      <c r="A256">
        <v>255</v>
      </c>
      <c r="B256" t="s">
        <v>20</v>
      </c>
      <c r="C256">
        <v>86</v>
      </c>
      <c r="D256" t="s">
        <v>14</v>
      </c>
      <c r="E256">
        <v>76</v>
      </c>
    </row>
    <row r="257" spans="1:5" x14ac:dyDescent="0.2">
      <c r="A257">
        <v>256</v>
      </c>
      <c r="B257" t="s">
        <v>20</v>
      </c>
      <c r="C257">
        <v>6286</v>
      </c>
      <c r="D257" t="s">
        <v>14</v>
      </c>
      <c r="E257">
        <v>4428</v>
      </c>
    </row>
    <row r="258" spans="1:5" x14ac:dyDescent="0.2">
      <c r="A258">
        <v>257</v>
      </c>
      <c r="B258" t="s">
        <v>20</v>
      </c>
      <c r="C258">
        <v>3727</v>
      </c>
      <c r="D258" t="s">
        <v>14</v>
      </c>
      <c r="E258">
        <v>58</v>
      </c>
    </row>
    <row r="259" spans="1:5" x14ac:dyDescent="0.2">
      <c r="A259">
        <v>258</v>
      </c>
      <c r="B259" t="s">
        <v>20</v>
      </c>
      <c r="C259">
        <v>1605</v>
      </c>
      <c r="D259" t="s">
        <v>14</v>
      </c>
      <c r="E259">
        <v>111</v>
      </c>
    </row>
    <row r="260" spans="1:5" x14ac:dyDescent="0.2">
      <c r="A260">
        <v>259</v>
      </c>
      <c r="B260" t="s">
        <v>20</v>
      </c>
      <c r="C260">
        <v>2120</v>
      </c>
      <c r="D260" t="s">
        <v>14</v>
      </c>
      <c r="E260">
        <v>2955</v>
      </c>
    </row>
    <row r="261" spans="1:5" x14ac:dyDescent="0.2">
      <c r="A261">
        <v>260</v>
      </c>
      <c r="B261" t="s">
        <v>20</v>
      </c>
      <c r="C261">
        <v>50</v>
      </c>
      <c r="D261" t="s">
        <v>14</v>
      </c>
      <c r="E261">
        <v>1657</v>
      </c>
    </row>
    <row r="262" spans="1:5" x14ac:dyDescent="0.2">
      <c r="A262">
        <v>261</v>
      </c>
      <c r="B262" t="s">
        <v>20</v>
      </c>
      <c r="C262">
        <v>2080</v>
      </c>
      <c r="D262" t="s">
        <v>14</v>
      </c>
      <c r="E262">
        <v>926</v>
      </c>
    </row>
    <row r="263" spans="1:5" x14ac:dyDescent="0.2">
      <c r="A263">
        <v>262</v>
      </c>
      <c r="B263" t="s">
        <v>20</v>
      </c>
      <c r="C263">
        <v>2105</v>
      </c>
      <c r="D263" t="s">
        <v>14</v>
      </c>
      <c r="E263">
        <v>77</v>
      </c>
    </row>
    <row r="264" spans="1:5" x14ac:dyDescent="0.2">
      <c r="A264">
        <v>263</v>
      </c>
      <c r="B264" t="s">
        <v>20</v>
      </c>
      <c r="C264">
        <v>2436</v>
      </c>
      <c r="D264" t="s">
        <v>14</v>
      </c>
      <c r="E264">
        <v>1748</v>
      </c>
    </row>
    <row r="265" spans="1:5" x14ac:dyDescent="0.2">
      <c r="A265">
        <v>264</v>
      </c>
      <c r="B265" t="s">
        <v>20</v>
      </c>
      <c r="C265">
        <v>80</v>
      </c>
      <c r="D265" t="s">
        <v>14</v>
      </c>
      <c r="E265">
        <v>79</v>
      </c>
    </row>
    <row r="266" spans="1:5" x14ac:dyDescent="0.2">
      <c r="A266">
        <v>265</v>
      </c>
      <c r="B266" t="s">
        <v>20</v>
      </c>
      <c r="C266">
        <v>42</v>
      </c>
      <c r="D266" t="s">
        <v>14</v>
      </c>
      <c r="E266">
        <v>889</v>
      </c>
    </row>
    <row r="267" spans="1:5" x14ac:dyDescent="0.2">
      <c r="A267">
        <v>266</v>
      </c>
      <c r="B267" t="s">
        <v>20</v>
      </c>
      <c r="C267">
        <v>139</v>
      </c>
      <c r="D267" t="s">
        <v>14</v>
      </c>
      <c r="E267">
        <v>56</v>
      </c>
    </row>
    <row r="268" spans="1:5" x14ac:dyDescent="0.2">
      <c r="A268">
        <v>267</v>
      </c>
      <c r="B268" t="s">
        <v>20</v>
      </c>
      <c r="C268">
        <v>159</v>
      </c>
      <c r="D268" t="s">
        <v>14</v>
      </c>
      <c r="E268">
        <v>1</v>
      </c>
    </row>
    <row r="269" spans="1:5" x14ac:dyDescent="0.2">
      <c r="A269">
        <v>268</v>
      </c>
      <c r="B269" t="s">
        <v>20</v>
      </c>
      <c r="C269">
        <v>381</v>
      </c>
      <c r="D269" t="s">
        <v>14</v>
      </c>
      <c r="E269">
        <v>83</v>
      </c>
    </row>
    <row r="270" spans="1:5" x14ac:dyDescent="0.2">
      <c r="A270">
        <v>269</v>
      </c>
      <c r="B270" t="s">
        <v>20</v>
      </c>
      <c r="C270">
        <v>194</v>
      </c>
      <c r="D270" t="s">
        <v>14</v>
      </c>
      <c r="E270">
        <v>2025</v>
      </c>
    </row>
    <row r="271" spans="1:5" x14ac:dyDescent="0.2">
      <c r="A271">
        <v>270</v>
      </c>
      <c r="B271" t="s">
        <v>20</v>
      </c>
      <c r="C271">
        <v>106</v>
      </c>
      <c r="D271" t="s">
        <v>14</v>
      </c>
      <c r="E271">
        <v>14</v>
      </c>
    </row>
    <row r="272" spans="1:5" x14ac:dyDescent="0.2">
      <c r="A272">
        <v>271</v>
      </c>
      <c r="B272" t="s">
        <v>20</v>
      </c>
      <c r="C272">
        <v>142</v>
      </c>
      <c r="D272" t="s">
        <v>14</v>
      </c>
      <c r="E272">
        <v>656</v>
      </c>
    </row>
    <row r="273" spans="1:5" x14ac:dyDescent="0.2">
      <c r="A273">
        <v>272</v>
      </c>
      <c r="B273" t="s">
        <v>20</v>
      </c>
      <c r="C273">
        <v>211</v>
      </c>
      <c r="D273" t="s">
        <v>14</v>
      </c>
      <c r="E273">
        <v>1596</v>
      </c>
    </row>
    <row r="274" spans="1:5" x14ac:dyDescent="0.2">
      <c r="A274">
        <v>273</v>
      </c>
      <c r="B274" t="s">
        <v>20</v>
      </c>
      <c r="C274">
        <v>2756</v>
      </c>
      <c r="D274" t="s">
        <v>14</v>
      </c>
      <c r="E274">
        <v>10</v>
      </c>
    </row>
    <row r="275" spans="1:5" x14ac:dyDescent="0.2">
      <c r="A275">
        <v>274</v>
      </c>
      <c r="B275" t="s">
        <v>20</v>
      </c>
      <c r="C275">
        <v>173</v>
      </c>
      <c r="D275" t="s">
        <v>14</v>
      </c>
      <c r="E275">
        <v>1121</v>
      </c>
    </row>
    <row r="276" spans="1:5" x14ac:dyDescent="0.2">
      <c r="A276">
        <v>275</v>
      </c>
      <c r="B276" t="s">
        <v>20</v>
      </c>
      <c r="C276">
        <v>87</v>
      </c>
      <c r="D276" t="s">
        <v>14</v>
      </c>
      <c r="E276">
        <v>15</v>
      </c>
    </row>
    <row r="277" spans="1:5" x14ac:dyDescent="0.2">
      <c r="A277">
        <v>276</v>
      </c>
      <c r="B277" t="s">
        <v>20</v>
      </c>
      <c r="C277">
        <v>1572</v>
      </c>
      <c r="D277" t="s">
        <v>14</v>
      </c>
      <c r="E277">
        <v>191</v>
      </c>
    </row>
    <row r="278" spans="1:5" x14ac:dyDescent="0.2">
      <c r="A278">
        <v>277</v>
      </c>
      <c r="B278" t="s">
        <v>20</v>
      </c>
      <c r="C278">
        <v>2346</v>
      </c>
      <c r="D278" t="s">
        <v>14</v>
      </c>
      <c r="E278">
        <v>16</v>
      </c>
    </row>
    <row r="279" spans="1:5" x14ac:dyDescent="0.2">
      <c r="A279">
        <v>278</v>
      </c>
      <c r="B279" t="s">
        <v>20</v>
      </c>
      <c r="C279">
        <v>115</v>
      </c>
      <c r="D279" t="s">
        <v>14</v>
      </c>
      <c r="E279">
        <v>17</v>
      </c>
    </row>
    <row r="280" spans="1:5" x14ac:dyDescent="0.2">
      <c r="A280">
        <v>279</v>
      </c>
      <c r="B280" t="s">
        <v>20</v>
      </c>
      <c r="C280">
        <v>85</v>
      </c>
      <c r="D280" t="s">
        <v>14</v>
      </c>
      <c r="E280">
        <v>34</v>
      </c>
    </row>
    <row r="281" spans="1:5" x14ac:dyDescent="0.2">
      <c r="A281">
        <v>280</v>
      </c>
      <c r="B281" t="s">
        <v>20</v>
      </c>
      <c r="C281">
        <v>144</v>
      </c>
      <c r="D281" t="s">
        <v>14</v>
      </c>
      <c r="E281">
        <v>1</v>
      </c>
    </row>
    <row r="282" spans="1:5" x14ac:dyDescent="0.2">
      <c r="A282">
        <v>281</v>
      </c>
      <c r="B282" t="s">
        <v>20</v>
      </c>
      <c r="C282">
        <v>2443</v>
      </c>
      <c r="D282" t="s">
        <v>14</v>
      </c>
      <c r="E282">
        <v>1274</v>
      </c>
    </row>
    <row r="283" spans="1:5" x14ac:dyDescent="0.2">
      <c r="A283">
        <v>282</v>
      </c>
      <c r="B283" t="s">
        <v>20</v>
      </c>
      <c r="C283">
        <v>64</v>
      </c>
      <c r="D283" t="s">
        <v>14</v>
      </c>
      <c r="E283">
        <v>210</v>
      </c>
    </row>
    <row r="284" spans="1:5" x14ac:dyDescent="0.2">
      <c r="A284">
        <v>283</v>
      </c>
      <c r="B284" t="s">
        <v>20</v>
      </c>
      <c r="C284">
        <v>268</v>
      </c>
      <c r="D284" t="s">
        <v>14</v>
      </c>
      <c r="E284">
        <v>248</v>
      </c>
    </row>
    <row r="285" spans="1:5" x14ac:dyDescent="0.2">
      <c r="A285">
        <v>284</v>
      </c>
      <c r="B285" t="s">
        <v>20</v>
      </c>
      <c r="C285">
        <v>195</v>
      </c>
      <c r="D285" t="s">
        <v>14</v>
      </c>
      <c r="E285">
        <v>513</v>
      </c>
    </row>
    <row r="286" spans="1:5" x14ac:dyDescent="0.2">
      <c r="A286">
        <v>285</v>
      </c>
      <c r="B286" t="s">
        <v>20</v>
      </c>
      <c r="C286">
        <v>186</v>
      </c>
      <c r="D286" t="s">
        <v>14</v>
      </c>
      <c r="E286">
        <v>3410</v>
      </c>
    </row>
    <row r="287" spans="1:5" x14ac:dyDescent="0.2">
      <c r="A287">
        <v>286</v>
      </c>
      <c r="B287" t="s">
        <v>20</v>
      </c>
      <c r="C287">
        <v>460</v>
      </c>
      <c r="D287" t="s">
        <v>14</v>
      </c>
      <c r="E287">
        <v>10</v>
      </c>
    </row>
    <row r="288" spans="1:5" x14ac:dyDescent="0.2">
      <c r="A288">
        <v>287</v>
      </c>
      <c r="B288" t="s">
        <v>20</v>
      </c>
      <c r="C288">
        <v>2528</v>
      </c>
      <c r="D288" t="s">
        <v>14</v>
      </c>
      <c r="E288">
        <v>2201</v>
      </c>
    </row>
    <row r="289" spans="1:5" x14ac:dyDescent="0.2">
      <c r="A289">
        <v>288</v>
      </c>
      <c r="B289" t="s">
        <v>20</v>
      </c>
      <c r="C289">
        <v>3657</v>
      </c>
      <c r="D289" t="s">
        <v>14</v>
      </c>
      <c r="E289">
        <v>676</v>
      </c>
    </row>
    <row r="290" spans="1:5" x14ac:dyDescent="0.2">
      <c r="A290">
        <v>289</v>
      </c>
      <c r="B290" t="s">
        <v>20</v>
      </c>
      <c r="C290">
        <v>131</v>
      </c>
      <c r="D290" t="s">
        <v>14</v>
      </c>
      <c r="E290">
        <v>831</v>
      </c>
    </row>
    <row r="291" spans="1:5" x14ac:dyDescent="0.2">
      <c r="A291">
        <v>290</v>
      </c>
      <c r="B291" t="s">
        <v>20</v>
      </c>
      <c r="C291">
        <v>239</v>
      </c>
      <c r="D291" t="s">
        <v>14</v>
      </c>
      <c r="E291">
        <v>859</v>
      </c>
    </row>
    <row r="292" spans="1:5" x14ac:dyDescent="0.2">
      <c r="A292">
        <v>291</v>
      </c>
      <c r="B292" t="s">
        <v>20</v>
      </c>
      <c r="C292">
        <v>78</v>
      </c>
      <c r="D292" t="s">
        <v>14</v>
      </c>
      <c r="E292">
        <v>45</v>
      </c>
    </row>
    <row r="293" spans="1:5" x14ac:dyDescent="0.2">
      <c r="A293">
        <v>292</v>
      </c>
      <c r="B293" t="s">
        <v>20</v>
      </c>
      <c r="C293">
        <v>1773</v>
      </c>
      <c r="D293" t="s">
        <v>14</v>
      </c>
      <c r="E293">
        <v>6</v>
      </c>
    </row>
    <row r="294" spans="1:5" x14ac:dyDescent="0.2">
      <c r="A294">
        <v>293</v>
      </c>
      <c r="B294" t="s">
        <v>20</v>
      </c>
      <c r="C294">
        <v>32</v>
      </c>
      <c r="D294" t="s">
        <v>14</v>
      </c>
      <c r="E294">
        <v>7</v>
      </c>
    </row>
    <row r="295" spans="1:5" x14ac:dyDescent="0.2">
      <c r="A295">
        <v>294</v>
      </c>
      <c r="B295" t="s">
        <v>20</v>
      </c>
      <c r="C295">
        <v>369</v>
      </c>
      <c r="D295" t="s">
        <v>14</v>
      </c>
      <c r="E295">
        <v>31</v>
      </c>
    </row>
    <row r="296" spans="1:5" x14ac:dyDescent="0.2">
      <c r="A296">
        <v>295</v>
      </c>
      <c r="B296" t="s">
        <v>20</v>
      </c>
      <c r="C296">
        <v>89</v>
      </c>
      <c r="D296" t="s">
        <v>14</v>
      </c>
      <c r="E296">
        <v>78</v>
      </c>
    </row>
    <row r="297" spans="1:5" x14ac:dyDescent="0.2">
      <c r="A297">
        <v>296</v>
      </c>
      <c r="B297" t="s">
        <v>20</v>
      </c>
      <c r="C297">
        <v>147</v>
      </c>
      <c r="D297" t="s">
        <v>14</v>
      </c>
      <c r="E297">
        <v>1225</v>
      </c>
    </row>
    <row r="298" spans="1:5" x14ac:dyDescent="0.2">
      <c r="A298">
        <v>297</v>
      </c>
      <c r="B298" t="s">
        <v>20</v>
      </c>
      <c r="C298">
        <v>126</v>
      </c>
      <c r="D298" t="s">
        <v>14</v>
      </c>
      <c r="E298">
        <v>1</v>
      </c>
    </row>
    <row r="299" spans="1:5" x14ac:dyDescent="0.2">
      <c r="A299">
        <v>298</v>
      </c>
      <c r="B299" t="s">
        <v>20</v>
      </c>
      <c r="C299">
        <v>2218</v>
      </c>
      <c r="D299" t="s">
        <v>14</v>
      </c>
      <c r="E299">
        <v>67</v>
      </c>
    </row>
    <row r="300" spans="1:5" x14ac:dyDescent="0.2">
      <c r="A300">
        <v>299</v>
      </c>
      <c r="B300" t="s">
        <v>20</v>
      </c>
      <c r="C300">
        <v>202</v>
      </c>
      <c r="D300" t="s">
        <v>14</v>
      </c>
      <c r="E300">
        <v>19</v>
      </c>
    </row>
    <row r="301" spans="1:5" x14ac:dyDescent="0.2">
      <c r="A301">
        <v>300</v>
      </c>
      <c r="B301" t="s">
        <v>20</v>
      </c>
      <c r="C301">
        <v>140</v>
      </c>
      <c r="D301" t="s">
        <v>14</v>
      </c>
      <c r="E301">
        <v>2108</v>
      </c>
    </row>
    <row r="302" spans="1:5" x14ac:dyDescent="0.2">
      <c r="A302">
        <v>301</v>
      </c>
      <c r="B302" t="s">
        <v>20</v>
      </c>
      <c r="C302">
        <v>1052</v>
      </c>
      <c r="D302" t="s">
        <v>14</v>
      </c>
      <c r="E302">
        <v>679</v>
      </c>
    </row>
    <row r="303" spans="1:5" x14ac:dyDescent="0.2">
      <c r="A303">
        <v>302</v>
      </c>
      <c r="B303" t="s">
        <v>20</v>
      </c>
      <c r="C303">
        <v>247</v>
      </c>
      <c r="D303" t="s">
        <v>14</v>
      </c>
      <c r="E303">
        <v>36</v>
      </c>
    </row>
    <row r="304" spans="1:5" x14ac:dyDescent="0.2">
      <c r="A304">
        <v>303</v>
      </c>
      <c r="B304" t="s">
        <v>20</v>
      </c>
      <c r="C304">
        <v>84</v>
      </c>
      <c r="D304" t="s">
        <v>14</v>
      </c>
      <c r="E304">
        <v>47</v>
      </c>
    </row>
    <row r="305" spans="1:5" x14ac:dyDescent="0.2">
      <c r="A305">
        <v>304</v>
      </c>
      <c r="B305" t="s">
        <v>20</v>
      </c>
      <c r="C305">
        <v>88</v>
      </c>
      <c r="D305" t="s">
        <v>14</v>
      </c>
      <c r="E305">
        <v>70</v>
      </c>
    </row>
    <row r="306" spans="1:5" x14ac:dyDescent="0.2">
      <c r="A306">
        <v>305</v>
      </c>
      <c r="B306" t="s">
        <v>20</v>
      </c>
      <c r="C306">
        <v>156</v>
      </c>
      <c r="D306" t="s">
        <v>14</v>
      </c>
      <c r="E306">
        <v>154</v>
      </c>
    </row>
    <row r="307" spans="1:5" x14ac:dyDescent="0.2">
      <c r="A307">
        <v>306</v>
      </c>
      <c r="B307" t="s">
        <v>20</v>
      </c>
      <c r="C307">
        <v>2985</v>
      </c>
      <c r="D307" t="s">
        <v>14</v>
      </c>
      <c r="E307">
        <v>22</v>
      </c>
    </row>
    <row r="308" spans="1:5" x14ac:dyDescent="0.2">
      <c r="A308">
        <v>307</v>
      </c>
      <c r="B308" t="s">
        <v>20</v>
      </c>
      <c r="C308">
        <v>762</v>
      </c>
      <c r="D308" t="s">
        <v>14</v>
      </c>
      <c r="E308">
        <v>1758</v>
      </c>
    </row>
    <row r="309" spans="1:5" x14ac:dyDescent="0.2">
      <c r="A309">
        <v>308</v>
      </c>
      <c r="B309" t="s">
        <v>20</v>
      </c>
      <c r="C309">
        <v>554</v>
      </c>
      <c r="D309" t="s">
        <v>14</v>
      </c>
      <c r="E309">
        <v>94</v>
      </c>
    </row>
    <row r="310" spans="1:5" x14ac:dyDescent="0.2">
      <c r="A310">
        <v>309</v>
      </c>
      <c r="B310" t="s">
        <v>20</v>
      </c>
      <c r="C310">
        <v>135</v>
      </c>
      <c r="D310" t="s">
        <v>14</v>
      </c>
      <c r="E310">
        <v>33</v>
      </c>
    </row>
    <row r="311" spans="1:5" x14ac:dyDescent="0.2">
      <c r="A311">
        <v>310</v>
      </c>
      <c r="B311" t="s">
        <v>20</v>
      </c>
      <c r="C311">
        <v>122</v>
      </c>
      <c r="D311" t="s">
        <v>14</v>
      </c>
      <c r="E311">
        <v>1</v>
      </c>
    </row>
    <row r="312" spans="1:5" x14ac:dyDescent="0.2">
      <c r="A312">
        <v>311</v>
      </c>
      <c r="B312" t="s">
        <v>20</v>
      </c>
      <c r="C312">
        <v>221</v>
      </c>
      <c r="D312" t="s">
        <v>14</v>
      </c>
      <c r="E312">
        <v>31</v>
      </c>
    </row>
    <row r="313" spans="1:5" x14ac:dyDescent="0.2">
      <c r="A313">
        <v>312</v>
      </c>
      <c r="B313" t="s">
        <v>20</v>
      </c>
      <c r="C313">
        <v>126</v>
      </c>
      <c r="D313" t="s">
        <v>14</v>
      </c>
      <c r="E313">
        <v>35</v>
      </c>
    </row>
    <row r="314" spans="1:5" x14ac:dyDescent="0.2">
      <c r="A314">
        <v>313</v>
      </c>
      <c r="B314" t="s">
        <v>20</v>
      </c>
      <c r="C314">
        <v>1022</v>
      </c>
      <c r="D314" t="s">
        <v>14</v>
      </c>
      <c r="E314">
        <v>63</v>
      </c>
    </row>
    <row r="315" spans="1:5" x14ac:dyDescent="0.2">
      <c r="A315">
        <v>314</v>
      </c>
      <c r="B315" t="s">
        <v>20</v>
      </c>
      <c r="C315">
        <v>3177</v>
      </c>
      <c r="D315" t="s">
        <v>14</v>
      </c>
      <c r="E315">
        <v>526</v>
      </c>
    </row>
    <row r="316" spans="1:5" x14ac:dyDescent="0.2">
      <c r="A316">
        <v>315</v>
      </c>
      <c r="B316" t="s">
        <v>20</v>
      </c>
      <c r="C316">
        <v>198</v>
      </c>
      <c r="D316" t="s">
        <v>14</v>
      </c>
      <c r="E316">
        <v>121</v>
      </c>
    </row>
    <row r="317" spans="1:5" x14ac:dyDescent="0.2">
      <c r="A317">
        <v>316</v>
      </c>
      <c r="B317" t="s">
        <v>20</v>
      </c>
      <c r="C317">
        <v>85</v>
      </c>
      <c r="D317" t="s">
        <v>14</v>
      </c>
      <c r="E317">
        <v>67</v>
      </c>
    </row>
    <row r="318" spans="1:5" x14ac:dyDescent="0.2">
      <c r="A318">
        <v>317</v>
      </c>
      <c r="B318" t="s">
        <v>20</v>
      </c>
      <c r="C318">
        <v>3596</v>
      </c>
      <c r="D318" t="s">
        <v>14</v>
      </c>
      <c r="E318">
        <v>57</v>
      </c>
    </row>
    <row r="319" spans="1:5" x14ac:dyDescent="0.2">
      <c r="A319">
        <v>318</v>
      </c>
      <c r="B319" t="s">
        <v>20</v>
      </c>
      <c r="C319">
        <v>244</v>
      </c>
      <c r="D319" t="s">
        <v>14</v>
      </c>
      <c r="E319">
        <v>1229</v>
      </c>
    </row>
    <row r="320" spans="1:5" x14ac:dyDescent="0.2">
      <c r="A320">
        <v>319</v>
      </c>
      <c r="B320" t="s">
        <v>20</v>
      </c>
      <c r="C320">
        <v>5180</v>
      </c>
      <c r="D320" t="s">
        <v>14</v>
      </c>
      <c r="E320">
        <v>12</v>
      </c>
    </row>
    <row r="321" spans="1:5" x14ac:dyDescent="0.2">
      <c r="A321">
        <v>320</v>
      </c>
      <c r="B321" t="s">
        <v>20</v>
      </c>
      <c r="C321">
        <v>589</v>
      </c>
      <c r="D321" t="s">
        <v>14</v>
      </c>
      <c r="E321">
        <v>452</v>
      </c>
    </row>
    <row r="322" spans="1:5" x14ac:dyDescent="0.2">
      <c r="A322">
        <v>321</v>
      </c>
      <c r="B322" t="s">
        <v>20</v>
      </c>
      <c r="C322">
        <v>2725</v>
      </c>
      <c r="D322" t="s">
        <v>14</v>
      </c>
      <c r="E322">
        <v>1886</v>
      </c>
    </row>
    <row r="323" spans="1:5" x14ac:dyDescent="0.2">
      <c r="A323">
        <v>322</v>
      </c>
      <c r="B323" t="s">
        <v>20</v>
      </c>
      <c r="C323">
        <v>300</v>
      </c>
      <c r="D323" t="s">
        <v>14</v>
      </c>
      <c r="E323">
        <v>1825</v>
      </c>
    </row>
    <row r="324" spans="1:5" x14ac:dyDescent="0.2">
      <c r="A324">
        <v>323</v>
      </c>
      <c r="B324" t="s">
        <v>20</v>
      </c>
      <c r="C324">
        <v>144</v>
      </c>
      <c r="D324" t="s">
        <v>14</v>
      </c>
      <c r="E324">
        <v>31</v>
      </c>
    </row>
    <row r="325" spans="1:5" x14ac:dyDescent="0.2">
      <c r="A325">
        <v>324</v>
      </c>
      <c r="B325" t="s">
        <v>20</v>
      </c>
      <c r="C325">
        <v>87</v>
      </c>
      <c r="D325" t="s">
        <v>14</v>
      </c>
      <c r="E325">
        <v>107</v>
      </c>
    </row>
    <row r="326" spans="1:5" x14ac:dyDescent="0.2">
      <c r="A326">
        <v>325</v>
      </c>
      <c r="B326" t="s">
        <v>20</v>
      </c>
      <c r="C326">
        <v>3116</v>
      </c>
      <c r="D326" t="s">
        <v>14</v>
      </c>
      <c r="E326">
        <v>27</v>
      </c>
    </row>
    <row r="327" spans="1:5" x14ac:dyDescent="0.2">
      <c r="A327">
        <v>326</v>
      </c>
      <c r="B327" t="s">
        <v>20</v>
      </c>
      <c r="C327">
        <v>909</v>
      </c>
      <c r="D327" t="s">
        <v>14</v>
      </c>
      <c r="E327">
        <v>1221</v>
      </c>
    </row>
    <row r="328" spans="1:5" x14ac:dyDescent="0.2">
      <c r="A328">
        <v>327</v>
      </c>
      <c r="B328" t="s">
        <v>20</v>
      </c>
      <c r="C328">
        <v>1613</v>
      </c>
      <c r="D328" t="s">
        <v>14</v>
      </c>
      <c r="E328">
        <v>1</v>
      </c>
    </row>
    <row r="329" spans="1:5" x14ac:dyDescent="0.2">
      <c r="A329">
        <v>328</v>
      </c>
      <c r="B329" t="s">
        <v>20</v>
      </c>
      <c r="C329">
        <v>136</v>
      </c>
      <c r="D329" t="s">
        <v>14</v>
      </c>
      <c r="E329">
        <v>16</v>
      </c>
    </row>
    <row r="330" spans="1:5" x14ac:dyDescent="0.2">
      <c r="A330">
        <v>329</v>
      </c>
      <c r="B330" t="s">
        <v>20</v>
      </c>
      <c r="C330">
        <v>130</v>
      </c>
      <c r="D330" t="s">
        <v>14</v>
      </c>
      <c r="E330">
        <v>41</v>
      </c>
    </row>
    <row r="331" spans="1:5" x14ac:dyDescent="0.2">
      <c r="A331">
        <v>330</v>
      </c>
      <c r="B331" t="s">
        <v>20</v>
      </c>
      <c r="C331">
        <v>102</v>
      </c>
      <c r="D331" t="s">
        <v>14</v>
      </c>
      <c r="E331">
        <v>523</v>
      </c>
    </row>
    <row r="332" spans="1:5" x14ac:dyDescent="0.2">
      <c r="A332">
        <v>331</v>
      </c>
      <c r="B332" t="s">
        <v>20</v>
      </c>
      <c r="C332">
        <v>4006</v>
      </c>
      <c r="D332" t="s">
        <v>14</v>
      </c>
      <c r="E332">
        <v>141</v>
      </c>
    </row>
    <row r="333" spans="1:5" x14ac:dyDescent="0.2">
      <c r="A333">
        <v>332</v>
      </c>
      <c r="B333" t="s">
        <v>20</v>
      </c>
      <c r="C333">
        <v>1629</v>
      </c>
      <c r="D333" t="s">
        <v>14</v>
      </c>
      <c r="E333">
        <v>52</v>
      </c>
    </row>
    <row r="334" spans="1:5" x14ac:dyDescent="0.2">
      <c r="A334">
        <v>333</v>
      </c>
      <c r="B334" t="s">
        <v>20</v>
      </c>
      <c r="C334">
        <v>2188</v>
      </c>
      <c r="D334" t="s">
        <v>14</v>
      </c>
      <c r="E334">
        <v>225</v>
      </c>
    </row>
    <row r="335" spans="1:5" x14ac:dyDescent="0.2">
      <c r="A335">
        <v>334</v>
      </c>
      <c r="B335" t="s">
        <v>20</v>
      </c>
      <c r="C335">
        <v>2409</v>
      </c>
      <c r="D335" t="s">
        <v>14</v>
      </c>
      <c r="E335">
        <v>38</v>
      </c>
    </row>
    <row r="336" spans="1:5" x14ac:dyDescent="0.2">
      <c r="A336">
        <v>335</v>
      </c>
      <c r="B336" t="s">
        <v>20</v>
      </c>
      <c r="C336">
        <v>194</v>
      </c>
      <c r="D336" t="s">
        <v>14</v>
      </c>
      <c r="E336">
        <v>15</v>
      </c>
    </row>
    <row r="337" spans="1:5" x14ac:dyDescent="0.2">
      <c r="A337">
        <v>336</v>
      </c>
      <c r="B337" t="s">
        <v>20</v>
      </c>
      <c r="C337">
        <v>1140</v>
      </c>
      <c r="D337" t="s">
        <v>14</v>
      </c>
      <c r="E337">
        <v>37</v>
      </c>
    </row>
    <row r="338" spans="1:5" x14ac:dyDescent="0.2">
      <c r="A338">
        <v>337</v>
      </c>
      <c r="B338" t="s">
        <v>20</v>
      </c>
      <c r="C338">
        <v>102</v>
      </c>
      <c r="D338" t="s">
        <v>14</v>
      </c>
      <c r="E338">
        <v>112</v>
      </c>
    </row>
    <row r="339" spans="1:5" x14ac:dyDescent="0.2">
      <c r="A339">
        <v>338</v>
      </c>
      <c r="B339" t="s">
        <v>20</v>
      </c>
      <c r="C339">
        <v>2857</v>
      </c>
      <c r="D339" t="s">
        <v>14</v>
      </c>
      <c r="E339">
        <v>21</v>
      </c>
    </row>
    <row r="340" spans="1:5" x14ac:dyDescent="0.2">
      <c r="A340">
        <v>339</v>
      </c>
      <c r="B340" t="s">
        <v>20</v>
      </c>
      <c r="C340">
        <v>107</v>
      </c>
      <c r="D340" t="s">
        <v>14</v>
      </c>
      <c r="E340">
        <v>67</v>
      </c>
    </row>
    <row r="341" spans="1:5" x14ac:dyDescent="0.2">
      <c r="A341">
        <v>340</v>
      </c>
      <c r="B341" t="s">
        <v>20</v>
      </c>
      <c r="C341">
        <v>160</v>
      </c>
      <c r="D341" t="s">
        <v>14</v>
      </c>
      <c r="E341">
        <v>78</v>
      </c>
    </row>
    <row r="342" spans="1:5" x14ac:dyDescent="0.2">
      <c r="A342">
        <v>341</v>
      </c>
      <c r="B342" t="s">
        <v>20</v>
      </c>
      <c r="C342">
        <v>2230</v>
      </c>
      <c r="D342" t="s">
        <v>14</v>
      </c>
      <c r="E342">
        <v>67</v>
      </c>
    </row>
    <row r="343" spans="1:5" x14ac:dyDescent="0.2">
      <c r="A343">
        <v>342</v>
      </c>
      <c r="B343" t="s">
        <v>20</v>
      </c>
      <c r="C343">
        <v>316</v>
      </c>
      <c r="D343" t="s">
        <v>14</v>
      </c>
      <c r="E343">
        <v>263</v>
      </c>
    </row>
    <row r="344" spans="1:5" x14ac:dyDescent="0.2">
      <c r="A344">
        <v>343</v>
      </c>
      <c r="B344" t="s">
        <v>20</v>
      </c>
      <c r="C344">
        <v>117</v>
      </c>
      <c r="D344" t="s">
        <v>14</v>
      </c>
      <c r="E344">
        <v>1691</v>
      </c>
    </row>
    <row r="345" spans="1:5" x14ac:dyDescent="0.2">
      <c r="A345">
        <v>344</v>
      </c>
      <c r="B345" t="s">
        <v>20</v>
      </c>
      <c r="C345">
        <v>6406</v>
      </c>
      <c r="D345" t="s">
        <v>14</v>
      </c>
      <c r="E345">
        <v>181</v>
      </c>
    </row>
    <row r="346" spans="1:5" x14ac:dyDescent="0.2">
      <c r="A346">
        <v>345</v>
      </c>
      <c r="B346" t="s">
        <v>20</v>
      </c>
      <c r="C346">
        <v>192</v>
      </c>
      <c r="D346" t="s">
        <v>14</v>
      </c>
      <c r="E346">
        <v>13</v>
      </c>
    </row>
    <row r="347" spans="1:5" x14ac:dyDescent="0.2">
      <c r="A347">
        <v>346</v>
      </c>
      <c r="B347" t="s">
        <v>20</v>
      </c>
      <c r="C347">
        <v>26</v>
      </c>
      <c r="D347" t="s">
        <v>14</v>
      </c>
      <c r="E347">
        <v>1</v>
      </c>
    </row>
    <row r="348" spans="1:5" x14ac:dyDescent="0.2">
      <c r="A348">
        <v>347</v>
      </c>
      <c r="B348" t="s">
        <v>20</v>
      </c>
      <c r="C348">
        <v>723</v>
      </c>
      <c r="D348" t="s">
        <v>14</v>
      </c>
      <c r="E348">
        <v>21</v>
      </c>
    </row>
    <row r="349" spans="1:5" x14ac:dyDescent="0.2">
      <c r="A349">
        <v>348</v>
      </c>
      <c r="B349" t="s">
        <v>20</v>
      </c>
      <c r="C349">
        <v>170</v>
      </c>
      <c r="D349" t="s">
        <v>14</v>
      </c>
      <c r="E349">
        <v>830</v>
      </c>
    </row>
    <row r="350" spans="1:5" x14ac:dyDescent="0.2">
      <c r="A350">
        <v>349</v>
      </c>
      <c r="B350" t="s">
        <v>20</v>
      </c>
      <c r="C350">
        <v>238</v>
      </c>
      <c r="D350" t="s">
        <v>14</v>
      </c>
      <c r="E350">
        <v>130</v>
      </c>
    </row>
    <row r="351" spans="1:5" x14ac:dyDescent="0.2">
      <c r="A351">
        <v>350</v>
      </c>
      <c r="B351" t="s">
        <v>20</v>
      </c>
      <c r="C351">
        <v>55</v>
      </c>
      <c r="D351" t="s">
        <v>14</v>
      </c>
      <c r="E351">
        <v>55</v>
      </c>
    </row>
    <row r="352" spans="1:5" x14ac:dyDescent="0.2">
      <c r="A352">
        <v>351</v>
      </c>
      <c r="B352" t="s">
        <v>20</v>
      </c>
      <c r="C352">
        <v>128</v>
      </c>
      <c r="D352" t="s">
        <v>14</v>
      </c>
      <c r="E352">
        <v>114</v>
      </c>
    </row>
    <row r="353" spans="1:5" x14ac:dyDescent="0.2">
      <c r="A353">
        <v>352</v>
      </c>
      <c r="B353" t="s">
        <v>20</v>
      </c>
      <c r="C353">
        <v>2144</v>
      </c>
      <c r="D353" t="s">
        <v>14</v>
      </c>
      <c r="E353">
        <v>594</v>
      </c>
    </row>
    <row r="354" spans="1:5" x14ac:dyDescent="0.2">
      <c r="A354">
        <v>353</v>
      </c>
      <c r="B354" t="s">
        <v>20</v>
      </c>
      <c r="C354">
        <v>2693</v>
      </c>
      <c r="D354" t="s">
        <v>14</v>
      </c>
      <c r="E354">
        <v>24</v>
      </c>
    </row>
    <row r="355" spans="1:5" x14ac:dyDescent="0.2">
      <c r="A355">
        <v>354</v>
      </c>
      <c r="B355" t="s">
        <v>20</v>
      </c>
      <c r="C355">
        <v>432</v>
      </c>
      <c r="D355" t="s">
        <v>14</v>
      </c>
      <c r="E355">
        <v>252</v>
      </c>
    </row>
    <row r="356" spans="1:5" x14ac:dyDescent="0.2">
      <c r="A356">
        <v>355</v>
      </c>
      <c r="B356" t="s">
        <v>20</v>
      </c>
      <c r="C356">
        <v>189</v>
      </c>
      <c r="D356" t="s">
        <v>14</v>
      </c>
      <c r="E356">
        <v>67</v>
      </c>
    </row>
    <row r="357" spans="1:5" x14ac:dyDescent="0.2">
      <c r="A357">
        <v>356</v>
      </c>
      <c r="B357" t="s">
        <v>20</v>
      </c>
      <c r="C357">
        <v>154</v>
      </c>
      <c r="D357" t="s">
        <v>14</v>
      </c>
      <c r="E357">
        <v>742</v>
      </c>
    </row>
    <row r="358" spans="1:5" x14ac:dyDescent="0.2">
      <c r="A358">
        <v>357</v>
      </c>
      <c r="B358" t="s">
        <v>20</v>
      </c>
      <c r="C358">
        <v>96</v>
      </c>
      <c r="D358" t="s">
        <v>14</v>
      </c>
      <c r="E358">
        <v>75</v>
      </c>
    </row>
    <row r="359" spans="1:5" x14ac:dyDescent="0.2">
      <c r="A359">
        <v>358</v>
      </c>
      <c r="B359" t="s">
        <v>20</v>
      </c>
      <c r="C359">
        <v>3063</v>
      </c>
      <c r="D359" t="s">
        <v>14</v>
      </c>
      <c r="E359">
        <v>4405</v>
      </c>
    </row>
    <row r="360" spans="1:5" x14ac:dyDescent="0.2">
      <c r="A360">
        <v>359</v>
      </c>
      <c r="B360" t="s">
        <v>20</v>
      </c>
      <c r="C360">
        <v>2266</v>
      </c>
      <c r="D360" t="s">
        <v>14</v>
      </c>
      <c r="E360">
        <v>92</v>
      </c>
    </row>
    <row r="361" spans="1:5" x14ac:dyDescent="0.2">
      <c r="A361">
        <v>360</v>
      </c>
      <c r="B361" t="s">
        <v>20</v>
      </c>
      <c r="C361">
        <v>194</v>
      </c>
      <c r="D361" t="s">
        <v>14</v>
      </c>
      <c r="E361">
        <v>64</v>
      </c>
    </row>
    <row r="362" spans="1:5" x14ac:dyDescent="0.2">
      <c r="A362">
        <v>361</v>
      </c>
      <c r="B362" t="s">
        <v>20</v>
      </c>
      <c r="C362">
        <v>129</v>
      </c>
      <c r="D362" t="s">
        <v>14</v>
      </c>
      <c r="E362">
        <v>64</v>
      </c>
    </row>
    <row r="363" spans="1:5" x14ac:dyDescent="0.2">
      <c r="A363">
        <v>362</v>
      </c>
      <c r="B363" t="s">
        <v>20</v>
      </c>
      <c r="C363">
        <v>375</v>
      </c>
      <c r="D363" t="s">
        <v>14</v>
      </c>
      <c r="E363">
        <v>842</v>
      </c>
    </row>
    <row r="364" spans="1:5" x14ac:dyDescent="0.2">
      <c r="A364">
        <v>363</v>
      </c>
      <c r="B364" t="s">
        <v>20</v>
      </c>
      <c r="C364">
        <v>409</v>
      </c>
      <c r="D364" t="s">
        <v>14</v>
      </c>
      <c r="E364">
        <v>112</v>
      </c>
    </row>
    <row r="365" spans="1:5" x14ac:dyDescent="0.2">
      <c r="A365">
        <v>364</v>
      </c>
      <c r="B365" t="s">
        <v>20</v>
      </c>
      <c r="C365">
        <v>234</v>
      </c>
      <c r="D365" t="s">
        <v>14</v>
      </c>
      <c r="E365">
        <v>374</v>
      </c>
    </row>
    <row r="366" spans="1:5" x14ac:dyDescent="0.2">
      <c r="A366">
        <v>365</v>
      </c>
      <c r="B366" t="s">
        <v>20</v>
      </c>
      <c r="C366">
        <v>3016</v>
      </c>
    </row>
    <row r="367" spans="1:5" x14ac:dyDescent="0.2">
      <c r="A367">
        <v>366</v>
      </c>
      <c r="B367" t="s">
        <v>20</v>
      </c>
      <c r="C367">
        <v>264</v>
      </c>
    </row>
    <row r="368" spans="1:5" x14ac:dyDescent="0.2">
      <c r="A368">
        <v>367</v>
      </c>
      <c r="B368" t="s">
        <v>20</v>
      </c>
      <c r="C368">
        <v>272</v>
      </c>
    </row>
    <row r="369" spans="1:3" x14ac:dyDescent="0.2">
      <c r="A369">
        <v>368</v>
      </c>
      <c r="B369" t="s">
        <v>20</v>
      </c>
      <c r="C369">
        <v>419</v>
      </c>
    </row>
    <row r="370" spans="1:3" x14ac:dyDescent="0.2">
      <c r="A370">
        <v>369</v>
      </c>
      <c r="B370" t="s">
        <v>20</v>
      </c>
      <c r="C370">
        <v>1621</v>
      </c>
    </row>
    <row r="371" spans="1:3" x14ac:dyDescent="0.2">
      <c r="A371">
        <v>370</v>
      </c>
      <c r="B371" t="s">
        <v>20</v>
      </c>
      <c r="C371">
        <v>1101</v>
      </c>
    </row>
    <row r="372" spans="1:3" x14ac:dyDescent="0.2">
      <c r="A372">
        <v>371</v>
      </c>
      <c r="B372" t="s">
        <v>20</v>
      </c>
      <c r="C372">
        <v>1073</v>
      </c>
    </row>
    <row r="373" spans="1:3" x14ac:dyDescent="0.2">
      <c r="A373">
        <v>372</v>
      </c>
      <c r="B373" t="s">
        <v>20</v>
      </c>
      <c r="C373">
        <v>331</v>
      </c>
    </row>
    <row r="374" spans="1:3" x14ac:dyDescent="0.2">
      <c r="A374">
        <v>373</v>
      </c>
      <c r="B374" t="s">
        <v>20</v>
      </c>
      <c r="C374">
        <v>1170</v>
      </c>
    </row>
    <row r="375" spans="1:3" x14ac:dyDescent="0.2">
      <c r="A375">
        <v>374</v>
      </c>
      <c r="B375" t="s">
        <v>20</v>
      </c>
      <c r="C375">
        <v>363</v>
      </c>
    </row>
    <row r="376" spans="1:3" x14ac:dyDescent="0.2">
      <c r="A376">
        <v>375</v>
      </c>
      <c r="B376" t="s">
        <v>20</v>
      </c>
      <c r="C376">
        <v>103</v>
      </c>
    </row>
    <row r="377" spans="1:3" x14ac:dyDescent="0.2">
      <c r="A377">
        <v>376</v>
      </c>
      <c r="B377" t="s">
        <v>20</v>
      </c>
      <c r="C377">
        <v>147</v>
      </c>
    </row>
    <row r="378" spans="1:3" x14ac:dyDescent="0.2">
      <c r="A378">
        <v>377</v>
      </c>
      <c r="B378" t="s">
        <v>20</v>
      </c>
      <c r="C378">
        <v>110</v>
      </c>
    </row>
    <row r="379" spans="1:3" x14ac:dyDescent="0.2">
      <c r="A379">
        <v>378</v>
      </c>
      <c r="B379" t="s">
        <v>20</v>
      </c>
      <c r="C379">
        <v>134</v>
      </c>
    </row>
    <row r="380" spans="1:3" x14ac:dyDescent="0.2">
      <c r="A380">
        <v>379</v>
      </c>
      <c r="B380" t="s">
        <v>20</v>
      </c>
      <c r="C380">
        <v>269</v>
      </c>
    </row>
    <row r="381" spans="1:3" x14ac:dyDescent="0.2">
      <c r="A381">
        <v>380</v>
      </c>
      <c r="B381" t="s">
        <v>20</v>
      </c>
      <c r="C381">
        <v>175</v>
      </c>
    </row>
    <row r="382" spans="1:3" x14ac:dyDescent="0.2">
      <c r="A382">
        <v>381</v>
      </c>
      <c r="B382" t="s">
        <v>20</v>
      </c>
      <c r="C382">
        <v>69</v>
      </c>
    </row>
    <row r="383" spans="1:3" x14ac:dyDescent="0.2">
      <c r="A383">
        <v>382</v>
      </c>
      <c r="B383" t="s">
        <v>20</v>
      </c>
      <c r="C383">
        <v>190</v>
      </c>
    </row>
    <row r="384" spans="1:3" x14ac:dyDescent="0.2">
      <c r="A384">
        <v>383</v>
      </c>
      <c r="B384" t="s">
        <v>20</v>
      </c>
      <c r="C384">
        <v>237</v>
      </c>
    </row>
    <row r="385" spans="1:3" x14ac:dyDescent="0.2">
      <c r="A385">
        <v>384</v>
      </c>
      <c r="B385" t="s">
        <v>20</v>
      </c>
      <c r="C385">
        <v>196</v>
      </c>
    </row>
    <row r="386" spans="1:3" x14ac:dyDescent="0.2">
      <c r="A386">
        <v>385</v>
      </c>
      <c r="B386" t="s">
        <v>20</v>
      </c>
      <c r="C386">
        <v>7295</v>
      </c>
    </row>
    <row r="387" spans="1:3" x14ac:dyDescent="0.2">
      <c r="A387">
        <v>386</v>
      </c>
      <c r="B387" t="s">
        <v>20</v>
      </c>
      <c r="C387">
        <v>2893</v>
      </c>
    </row>
    <row r="388" spans="1:3" x14ac:dyDescent="0.2">
      <c r="A388">
        <v>387</v>
      </c>
      <c r="B388" t="s">
        <v>20</v>
      </c>
      <c r="C388">
        <v>820</v>
      </c>
    </row>
    <row r="389" spans="1:3" x14ac:dyDescent="0.2">
      <c r="A389">
        <v>388</v>
      </c>
      <c r="B389" t="s">
        <v>20</v>
      </c>
      <c r="C389">
        <v>2038</v>
      </c>
    </row>
    <row r="390" spans="1:3" x14ac:dyDescent="0.2">
      <c r="A390">
        <v>389</v>
      </c>
      <c r="B390" t="s">
        <v>20</v>
      </c>
      <c r="C390">
        <v>116</v>
      </c>
    </row>
    <row r="391" spans="1:3" x14ac:dyDescent="0.2">
      <c r="A391">
        <v>390</v>
      </c>
      <c r="B391" t="s">
        <v>20</v>
      </c>
      <c r="C391">
        <v>1345</v>
      </c>
    </row>
    <row r="392" spans="1:3" x14ac:dyDescent="0.2">
      <c r="A392">
        <v>391</v>
      </c>
      <c r="B392" t="s">
        <v>20</v>
      </c>
      <c r="C392">
        <v>168</v>
      </c>
    </row>
    <row r="393" spans="1:3" x14ac:dyDescent="0.2">
      <c r="A393">
        <v>392</v>
      </c>
      <c r="B393" t="s">
        <v>20</v>
      </c>
      <c r="C393">
        <v>137</v>
      </c>
    </row>
    <row r="394" spans="1:3" x14ac:dyDescent="0.2">
      <c r="A394">
        <v>393</v>
      </c>
      <c r="B394" t="s">
        <v>20</v>
      </c>
      <c r="C394">
        <v>186</v>
      </c>
    </row>
    <row r="395" spans="1:3" x14ac:dyDescent="0.2">
      <c r="A395">
        <v>394</v>
      </c>
      <c r="B395" t="s">
        <v>20</v>
      </c>
      <c r="C395">
        <v>125</v>
      </c>
    </row>
    <row r="396" spans="1:3" x14ac:dyDescent="0.2">
      <c r="A396">
        <v>395</v>
      </c>
      <c r="B396" t="s">
        <v>20</v>
      </c>
      <c r="C396">
        <v>202</v>
      </c>
    </row>
    <row r="397" spans="1:3" x14ac:dyDescent="0.2">
      <c r="A397">
        <v>396</v>
      </c>
      <c r="B397" t="s">
        <v>20</v>
      </c>
      <c r="C397">
        <v>103</v>
      </c>
    </row>
    <row r="398" spans="1:3" x14ac:dyDescent="0.2">
      <c r="A398">
        <v>397</v>
      </c>
      <c r="B398" t="s">
        <v>20</v>
      </c>
      <c r="C398">
        <v>1785</v>
      </c>
    </row>
    <row r="399" spans="1:3" x14ac:dyDescent="0.2">
      <c r="A399">
        <v>398</v>
      </c>
      <c r="B399" t="s">
        <v>20</v>
      </c>
      <c r="C399">
        <v>157</v>
      </c>
    </row>
    <row r="400" spans="1:3" x14ac:dyDescent="0.2">
      <c r="A400">
        <v>399</v>
      </c>
      <c r="B400" t="s">
        <v>20</v>
      </c>
      <c r="C400">
        <v>555</v>
      </c>
    </row>
    <row r="401" spans="1:3" x14ac:dyDescent="0.2">
      <c r="A401">
        <v>400</v>
      </c>
      <c r="B401" t="s">
        <v>20</v>
      </c>
      <c r="C401">
        <v>297</v>
      </c>
    </row>
    <row r="402" spans="1:3" x14ac:dyDescent="0.2">
      <c r="A402">
        <v>401</v>
      </c>
      <c r="B402" t="s">
        <v>20</v>
      </c>
      <c r="C402">
        <v>123</v>
      </c>
    </row>
    <row r="403" spans="1:3" x14ac:dyDescent="0.2">
      <c r="A403">
        <v>402</v>
      </c>
      <c r="B403" t="s">
        <v>20</v>
      </c>
      <c r="C403">
        <v>3036</v>
      </c>
    </row>
    <row r="404" spans="1:3" x14ac:dyDescent="0.2">
      <c r="A404">
        <v>403</v>
      </c>
      <c r="B404" t="s">
        <v>20</v>
      </c>
      <c r="C404">
        <v>144</v>
      </c>
    </row>
    <row r="405" spans="1:3" x14ac:dyDescent="0.2">
      <c r="A405">
        <v>404</v>
      </c>
      <c r="B405" t="s">
        <v>20</v>
      </c>
      <c r="C405">
        <v>121</v>
      </c>
    </row>
    <row r="406" spans="1:3" x14ac:dyDescent="0.2">
      <c r="A406">
        <v>405</v>
      </c>
      <c r="B406" t="s">
        <v>20</v>
      </c>
      <c r="C406">
        <v>181</v>
      </c>
    </row>
    <row r="407" spans="1:3" x14ac:dyDescent="0.2">
      <c r="A407">
        <v>406</v>
      </c>
      <c r="B407" t="s">
        <v>20</v>
      </c>
      <c r="C407">
        <v>122</v>
      </c>
    </row>
    <row r="408" spans="1:3" x14ac:dyDescent="0.2">
      <c r="A408">
        <v>407</v>
      </c>
      <c r="B408" t="s">
        <v>20</v>
      </c>
      <c r="C408">
        <v>1071</v>
      </c>
    </row>
    <row r="409" spans="1:3" x14ac:dyDescent="0.2">
      <c r="A409">
        <v>408</v>
      </c>
      <c r="B409" t="s">
        <v>20</v>
      </c>
      <c r="C409">
        <v>980</v>
      </c>
    </row>
    <row r="410" spans="1:3" x14ac:dyDescent="0.2">
      <c r="A410">
        <v>409</v>
      </c>
      <c r="B410" t="s">
        <v>20</v>
      </c>
      <c r="C410">
        <v>536</v>
      </c>
    </row>
    <row r="411" spans="1:3" x14ac:dyDescent="0.2">
      <c r="A411">
        <v>410</v>
      </c>
      <c r="B411" t="s">
        <v>20</v>
      </c>
      <c r="C411">
        <v>1991</v>
      </c>
    </row>
    <row r="412" spans="1:3" x14ac:dyDescent="0.2">
      <c r="A412">
        <v>411</v>
      </c>
      <c r="B412" t="s">
        <v>20</v>
      </c>
      <c r="C412">
        <v>180</v>
      </c>
    </row>
    <row r="413" spans="1:3" x14ac:dyDescent="0.2">
      <c r="A413">
        <v>412</v>
      </c>
      <c r="B413" t="s">
        <v>20</v>
      </c>
      <c r="C413">
        <v>130</v>
      </c>
    </row>
    <row r="414" spans="1:3" x14ac:dyDescent="0.2">
      <c r="A414">
        <v>413</v>
      </c>
      <c r="B414" t="s">
        <v>20</v>
      </c>
      <c r="C414">
        <v>122</v>
      </c>
    </row>
    <row r="415" spans="1:3" x14ac:dyDescent="0.2">
      <c r="A415">
        <v>414</v>
      </c>
      <c r="B415" t="s">
        <v>20</v>
      </c>
      <c r="C415">
        <v>140</v>
      </c>
    </row>
    <row r="416" spans="1:3" x14ac:dyDescent="0.2">
      <c r="A416">
        <v>415</v>
      </c>
      <c r="B416" t="s">
        <v>20</v>
      </c>
      <c r="C416">
        <v>3388</v>
      </c>
    </row>
    <row r="417" spans="1:3" x14ac:dyDescent="0.2">
      <c r="A417">
        <v>416</v>
      </c>
      <c r="B417" t="s">
        <v>20</v>
      </c>
      <c r="C417">
        <v>280</v>
      </c>
    </row>
    <row r="418" spans="1:3" x14ac:dyDescent="0.2">
      <c r="A418">
        <v>417</v>
      </c>
      <c r="B418" t="s">
        <v>20</v>
      </c>
      <c r="C418">
        <v>366</v>
      </c>
    </row>
    <row r="419" spans="1:3" x14ac:dyDescent="0.2">
      <c r="A419">
        <v>418</v>
      </c>
      <c r="B419" t="s">
        <v>20</v>
      </c>
      <c r="C419">
        <v>270</v>
      </c>
    </row>
    <row r="420" spans="1:3" x14ac:dyDescent="0.2">
      <c r="A420">
        <v>419</v>
      </c>
      <c r="B420" t="s">
        <v>20</v>
      </c>
      <c r="C420">
        <v>137</v>
      </c>
    </row>
    <row r="421" spans="1:3" x14ac:dyDescent="0.2">
      <c r="A421">
        <v>420</v>
      </c>
      <c r="B421" t="s">
        <v>20</v>
      </c>
      <c r="C421">
        <v>3205</v>
      </c>
    </row>
    <row r="422" spans="1:3" x14ac:dyDescent="0.2">
      <c r="A422">
        <v>421</v>
      </c>
      <c r="B422" t="s">
        <v>20</v>
      </c>
      <c r="C422">
        <v>288</v>
      </c>
    </row>
    <row r="423" spans="1:3" x14ac:dyDescent="0.2">
      <c r="A423">
        <v>422</v>
      </c>
      <c r="B423" t="s">
        <v>20</v>
      </c>
      <c r="C423">
        <v>148</v>
      </c>
    </row>
    <row r="424" spans="1:3" x14ac:dyDescent="0.2">
      <c r="A424">
        <v>423</v>
      </c>
      <c r="B424" t="s">
        <v>20</v>
      </c>
      <c r="C424">
        <v>114</v>
      </c>
    </row>
    <row r="425" spans="1:3" x14ac:dyDescent="0.2">
      <c r="A425">
        <v>424</v>
      </c>
      <c r="B425" t="s">
        <v>20</v>
      </c>
      <c r="C425">
        <v>1518</v>
      </c>
    </row>
    <row r="426" spans="1:3" x14ac:dyDescent="0.2">
      <c r="A426">
        <v>425</v>
      </c>
      <c r="B426" t="s">
        <v>20</v>
      </c>
      <c r="C426">
        <v>166</v>
      </c>
    </row>
    <row r="427" spans="1:3" x14ac:dyDescent="0.2">
      <c r="A427">
        <v>426</v>
      </c>
      <c r="B427" t="s">
        <v>20</v>
      </c>
      <c r="C427">
        <v>100</v>
      </c>
    </row>
    <row r="428" spans="1:3" x14ac:dyDescent="0.2">
      <c r="A428">
        <v>427</v>
      </c>
      <c r="B428" t="s">
        <v>20</v>
      </c>
      <c r="C428">
        <v>235</v>
      </c>
    </row>
    <row r="429" spans="1:3" x14ac:dyDescent="0.2">
      <c r="A429">
        <v>428</v>
      </c>
      <c r="B429" t="s">
        <v>20</v>
      </c>
      <c r="C429">
        <v>148</v>
      </c>
    </row>
    <row r="430" spans="1:3" x14ac:dyDescent="0.2">
      <c r="A430">
        <v>429</v>
      </c>
      <c r="B430" t="s">
        <v>20</v>
      </c>
      <c r="C430">
        <v>198</v>
      </c>
    </row>
    <row r="431" spans="1:3" x14ac:dyDescent="0.2">
      <c r="A431">
        <v>430</v>
      </c>
      <c r="B431" t="s">
        <v>20</v>
      </c>
      <c r="C431">
        <v>150</v>
      </c>
    </row>
    <row r="432" spans="1:3" x14ac:dyDescent="0.2">
      <c r="A432">
        <v>431</v>
      </c>
      <c r="B432" t="s">
        <v>20</v>
      </c>
      <c r="C432">
        <v>216</v>
      </c>
    </row>
    <row r="433" spans="1:3" x14ac:dyDescent="0.2">
      <c r="A433">
        <v>432</v>
      </c>
      <c r="B433" t="s">
        <v>20</v>
      </c>
      <c r="C433">
        <v>5139</v>
      </c>
    </row>
    <row r="434" spans="1:3" x14ac:dyDescent="0.2">
      <c r="A434">
        <v>433</v>
      </c>
      <c r="B434" t="s">
        <v>20</v>
      </c>
      <c r="C434">
        <v>2353</v>
      </c>
    </row>
    <row r="435" spans="1:3" x14ac:dyDescent="0.2">
      <c r="A435">
        <v>434</v>
      </c>
      <c r="B435" t="s">
        <v>20</v>
      </c>
      <c r="C435">
        <v>78</v>
      </c>
    </row>
    <row r="436" spans="1:3" x14ac:dyDescent="0.2">
      <c r="A436">
        <v>435</v>
      </c>
      <c r="B436" t="s">
        <v>20</v>
      </c>
      <c r="C436">
        <v>174</v>
      </c>
    </row>
    <row r="437" spans="1:3" x14ac:dyDescent="0.2">
      <c r="A437">
        <v>436</v>
      </c>
      <c r="B437" t="s">
        <v>20</v>
      </c>
      <c r="C437">
        <v>164</v>
      </c>
    </row>
    <row r="438" spans="1:3" x14ac:dyDescent="0.2">
      <c r="A438">
        <v>437</v>
      </c>
      <c r="B438" t="s">
        <v>20</v>
      </c>
      <c r="C438">
        <v>161</v>
      </c>
    </row>
    <row r="439" spans="1:3" x14ac:dyDescent="0.2">
      <c r="A439">
        <v>438</v>
      </c>
      <c r="B439" t="s">
        <v>20</v>
      </c>
      <c r="C439">
        <v>138</v>
      </c>
    </row>
    <row r="440" spans="1:3" x14ac:dyDescent="0.2">
      <c r="A440">
        <v>439</v>
      </c>
      <c r="B440" t="s">
        <v>20</v>
      </c>
      <c r="C440">
        <v>3308</v>
      </c>
    </row>
    <row r="441" spans="1:3" x14ac:dyDescent="0.2">
      <c r="A441">
        <v>440</v>
      </c>
      <c r="B441" t="s">
        <v>20</v>
      </c>
      <c r="C441">
        <v>127</v>
      </c>
    </row>
    <row r="442" spans="1:3" x14ac:dyDescent="0.2">
      <c r="A442">
        <v>441</v>
      </c>
      <c r="B442" t="s">
        <v>20</v>
      </c>
      <c r="C442">
        <v>207</v>
      </c>
    </row>
    <row r="443" spans="1:3" x14ac:dyDescent="0.2">
      <c r="A443">
        <v>442</v>
      </c>
      <c r="B443" t="s">
        <v>20</v>
      </c>
      <c r="C443">
        <v>181</v>
      </c>
    </row>
    <row r="444" spans="1:3" x14ac:dyDescent="0.2">
      <c r="A444">
        <v>443</v>
      </c>
      <c r="B444" t="s">
        <v>20</v>
      </c>
      <c r="C444">
        <v>110</v>
      </c>
    </row>
    <row r="445" spans="1:3" x14ac:dyDescent="0.2">
      <c r="A445">
        <v>444</v>
      </c>
      <c r="B445" t="s">
        <v>20</v>
      </c>
      <c r="C445">
        <v>185</v>
      </c>
    </row>
    <row r="446" spans="1:3" x14ac:dyDescent="0.2">
      <c r="A446">
        <v>445</v>
      </c>
      <c r="B446" t="s">
        <v>20</v>
      </c>
      <c r="C446">
        <v>121</v>
      </c>
    </row>
    <row r="447" spans="1:3" x14ac:dyDescent="0.2">
      <c r="A447">
        <v>446</v>
      </c>
      <c r="B447" t="s">
        <v>20</v>
      </c>
      <c r="C447">
        <v>106</v>
      </c>
    </row>
    <row r="448" spans="1:3" x14ac:dyDescent="0.2">
      <c r="A448">
        <v>447</v>
      </c>
      <c r="B448" t="s">
        <v>20</v>
      </c>
      <c r="C448">
        <v>142</v>
      </c>
    </row>
    <row r="449" spans="1:3" x14ac:dyDescent="0.2">
      <c r="A449">
        <v>448</v>
      </c>
      <c r="B449" t="s">
        <v>20</v>
      </c>
      <c r="C449">
        <v>233</v>
      </c>
    </row>
    <row r="450" spans="1:3" x14ac:dyDescent="0.2">
      <c r="A450">
        <v>449</v>
      </c>
      <c r="B450" t="s">
        <v>20</v>
      </c>
      <c r="C450">
        <v>218</v>
      </c>
    </row>
    <row r="451" spans="1:3" x14ac:dyDescent="0.2">
      <c r="A451">
        <v>450</v>
      </c>
      <c r="B451" t="s">
        <v>20</v>
      </c>
      <c r="C451">
        <v>76</v>
      </c>
    </row>
    <row r="452" spans="1:3" x14ac:dyDescent="0.2">
      <c r="A452">
        <v>451</v>
      </c>
      <c r="B452" t="s">
        <v>20</v>
      </c>
      <c r="C452">
        <v>43</v>
      </c>
    </row>
    <row r="453" spans="1:3" x14ac:dyDescent="0.2">
      <c r="A453">
        <v>452</v>
      </c>
      <c r="B453" t="s">
        <v>20</v>
      </c>
      <c r="C453">
        <v>221</v>
      </c>
    </row>
    <row r="454" spans="1:3" x14ac:dyDescent="0.2">
      <c r="A454">
        <v>453</v>
      </c>
      <c r="B454" t="s">
        <v>20</v>
      </c>
      <c r="C454">
        <v>2805</v>
      </c>
    </row>
    <row r="455" spans="1:3" x14ac:dyDescent="0.2">
      <c r="A455">
        <v>454</v>
      </c>
      <c r="B455" t="s">
        <v>20</v>
      </c>
      <c r="C455">
        <v>68</v>
      </c>
    </row>
    <row r="456" spans="1:3" x14ac:dyDescent="0.2">
      <c r="A456">
        <v>455</v>
      </c>
      <c r="B456" t="s">
        <v>20</v>
      </c>
      <c r="C456">
        <v>183</v>
      </c>
    </row>
    <row r="457" spans="1:3" x14ac:dyDescent="0.2">
      <c r="A457">
        <v>456</v>
      </c>
      <c r="B457" t="s">
        <v>20</v>
      </c>
      <c r="C457">
        <v>133</v>
      </c>
    </row>
    <row r="458" spans="1:3" x14ac:dyDescent="0.2">
      <c r="A458">
        <v>457</v>
      </c>
      <c r="B458" t="s">
        <v>20</v>
      </c>
      <c r="C458">
        <v>2489</v>
      </c>
    </row>
    <row r="459" spans="1:3" x14ac:dyDescent="0.2">
      <c r="A459">
        <v>458</v>
      </c>
      <c r="B459" t="s">
        <v>20</v>
      </c>
      <c r="C459">
        <v>69</v>
      </c>
    </row>
    <row r="460" spans="1:3" x14ac:dyDescent="0.2">
      <c r="A460">
        <v>459</v>
      </c>
      <c r="B460" t="s">
        <v>20</v>
      </c>
      <c r="C460">
        <v>279</v>
      </c>
    </row>
    <row r="461" spans="1:3" x14ac:dyDescent="0.2">
      <c r="A461">
        <v>460</v>
      </c>
      <c r="B461" t="s">
        <v>20</v>
      </c>
      <c r="C461">
        <v>210</v>
      </c>
    </row>
    <row r="462" spans="1:3" x14ac:dyDescent="0.2">
      <c r="A462">
        <v>461</v>
      </c>
      <c r="B462" t="s">
        <v>20</v>
      </c>
      <c r="C462">
        <v>2100</v>
      </c>
    </row>
    <row r="463" spans="1:3" x14ac:dyDescent="0.2">
      <c r="A463">
        <v>462</v>
      </c>
      <c r="B463" t="s">
        <v>20</v>
      </c>
      <c r="C463">
        <v>252</v>
      </c>
    </row>
    <row r="464" spans="1:3" x14ac:dyDescent="0.2">
      <c r="A464">
        <v>463</v>
      </c>
      <c r="B464" t="s">
        <v>20</v>
      </c>
      <c r="C464">
        <v>1280</v>
      </c>
    </row>
    <row r="465" spans="1:3" x14ac:dyDescent="0.2">
      <c r="A465">
        <v>464</v>
      </c>
      <c r="B465" t="s">
        <v>20</v>
      </c>
      <c r="C465">
        <v>157</v>
      </c>
    </row>
    <row r="466" spans="1:3" x14ac:dyDescent="0.2">
      <c r="A466">
        <v>465</v>
      </c>
      <c r="B466" t="s">
        <v>20</v>
      </c>
      <c r="C466">
        <v>194</v>
      </c>
    </row>
    <row r="467" spans="1:3" x14ac:dyDescent="0.2">
      <c r="A467">
        <v>466</v>
      </c>
      <c r="B467" t="s">
        <v>20</v>
      </c>
      <c r="C467">
        <v>82</v>
      </c>
    </row>
    <row r="468" spans="1:3" x14ac:dyDescent="0.2">
      <c r="A468">
        <v>467</v>
      </c>
      <c r="B468" t="s">
        <v>20</v>
      </c>
      <c r="C468">
        <v>4233</v>
      </c>
    </row>
    <row r="469" spans="1:3" x14ac:dyDescent="0.2">
      <c r="A469">
        <v>468</v>
      </c>
      <c r="B469" t="s">
        <v>20</v>
      </c>
      <c r="C469">
        <v>1297</v>
      </c>
    </row>
    <row r="470" spans="1:3" x14ac:dyDescent="0.2">
      <c r="A470">
        <v>469</v>
      </c>
      <c r="B470" t="s">
        <v>20</v>
      </c>
      <c r="C470">
        <v>165</v>
      </c>
    </row>
    <row r="471" spans="1:3" x14ac:dyDescent="0.2">
      <c r="A471">
        <v>470</v>
      </c>
      <c r="B471" t="s">
        <v>20</v>
      </c>
      <c r="C471">
        <v>119</v>
      </c>
    </row>
    <row r="472" spans="1:3" x14ac:dyDescent="0.2">
      <c r="A472">
        <v>471</v>
      </c>
      <c r="B472" t="s">
        <v>20</v>
      </c>
      <c r="C472">
        <v>1797</v>
      </c>
    </row>
    <row r="473" spans="1:3" x14ac:dyDescent="0.2">
      <c r="A473">
        <v>472</v>
      </c>
      <c r="B473" t="s">
        <v>20</v>
      </c>
      <c r="C473">
        <v>261</v>
      </c>
    </row>
    <row r="474" spans="1:3" x14ac:dyDescent="0.2">
      <c r="A474">
        <v>473</v>
      </c>
      <c r="B474" t="s">
        <v>20</v>
      </c>
      <c r="C474">
        <v>157</v>
      </c>
    </row>
    <row r="475" spans="1:3" x14ac:dyDescent="0.2">
      <c r="A475">
        <v>474</v>
      </c>
      <c r="B475" t="s">
        <v>20</v>
      </c>
      <c r="C475">
        <v>3533</v>
      </c>
    </row>
    <row r="476" spans="1:3" x14ac:dyDescent="0.2">
      <c r="A476">
        <v>475</v>
      </c>
      <c r="B476" t="s">
        <v>20</v>
      </c>
      <c r="C476">
        <v>155</v>
      </c>
    </row>
    <row r="477" spans="1:3" x14ac:dyDescent="0.2">
      <c r="A477">
        <v>476</v>
      </c>
      <c r="B477" t="s">
        <v>20</v>
      </c>
      <c r="C477">
        <v>132</v>
      </c>
    </row>
    <row r="478" spans="1:3" x14ac:dyDescent="0.2">
      <c r="A478">
        <v>477</v>
      </c>
      <c r="B478" t="s">
        <v>20</v>
      </c>
      <c r="C478">
        <v>1354</v>
      </c>
    </row>
    <row r="479" spans="1:3" x14ac:dyDescent="0.2">
      <c r="A479">
        <v>478</v>
      </c>
      <c r="B479" t="s">
        <v>20</v>
      </c>
      <c r="C479">
        <v>48</v>
      </c>
    </row>
    <row r="480" spans="1:3" x14ac:dyDescent="0.2">
      <c r="A480">
        <v>479</v>
      </c>
      <c r="B480" t="s">
        <v>20</v>
      </c>
      <c r="C480">
        <v>110</v>
      </c>
    </row>
    <row r="481" spans="1:3" x14ac:dyDescent="0.2">
      <c r="A481">
        <v>480</v>
      </c>
      <c r="B481" t="s">
        <v>20</v>
      </c>
      <c r="C481">
        <v>172</v>
      </c>
    </row>
    <row r="482" spans="1:3" x14ac:dyDescent="0.2">
      <c r="A482">
        <v>481</v>
      </c>
      <c r="B482" t="s">
        <v>20</v>
      </c>
      <c r="C482">
        <v>307</v>
      </c>
    </row>
    <row r="483" spans="1:3" x14ac:dyDescent="0.2">
      <c r="A483">
        <v>482</v>
      </c>
      <c r="B483" t="s">
        <v>20</v>
      </c>
      <c r="C483">
        <v>160</v>
      </c>
    </row>
    <row r="484" spans="1:3" x14ac:dyDescent="0.2">
      <c r="A484">
        <v>483</v>
      </c>
      <c r="B484" t="s">
        <v>20</v>
      </c>
      <c r="C484">
        <v>1467</v>
      </c>
    </row>
    <row r="485" spans="1:3" x14ac:dyDescent="0.2">
      <c r="A485">
        <v>484</v>
      </c>
      <c r="B485" t="s">
        <v>20</v>
      </c>
      <c r="C485">
        <v>2662</v>
      </c>
    </row>
    <row r="486" spans="1:3" x14ac:dyDescent="0.2">
      <c r="A486">
        <v>485</v>
      </c>
      <c r="B486" t="s">
        <v>20</v>
      </c>
      <c r="C486">
        <v>452</v>
      </c>
    </row>
    <row r="487" spans="1:3" x14ac:dyDescent="0.2">
      <c r="A487">
        <v>486</v>
      </c>
      <c r="B487" t="s">
        <v>20</v>
      </c>
      <c r="C487">
        <v>158</v>
      </c>
    </row>
    <row r="488" spans="1:3" x14ac:dyDescent="0.2">
      <c r="A488">
        <v>487</v>
      </c>
      <c r="B488" t="s">
        <v>20</v>
      </c>
      <c r="C488">
        <v>225</v>
      </c>
    </row>
    <row r="489" spans="1:3" x14ac:dyDescent="0.2">
      <c r="A489">
        <v>488</v>
      </c>
      <c r="B489" t="s">
        <v>20</v>
      </c>
      <c r="C489">
        <v>65</v>
      </c>
    </row>
    <row r="490" spans="1:3" x14ac:dyDescent="0.2">
      <c r="A490">
        <v>489</v>
      </c>
      <c r="B490" t="s">
        <v>20</v>
      </c>
      <c r="C490">
        <v>163</v>
      </c>
    </row>
    <row r="491" spans="1:3" x14ac:dyDescent="0.2">
      <c r="A491">
        <v>490</v>
      </c>
      <c r="B491" t="s">
        <v>20</v>
      </c>
      <c r="C491">
        <v>85</v>
      </c>
    </row>
    <row r="492" spans="1:3" x14ac:dyDescent="0.2">
      <c r="A492">
        <v>491</v>
      </c>
      <c r="B492" t="s">
        <v>20</v>
      </c>
      <c r="C492">
        <v>217</v>
      </c>
    </row>
    <row r="493" spans="1:3" x14ac:dyDescent="0.2">
      <c r="A493">
        <v>492</v>
      </c>
      <c r="B493" t="s">
        <v>20</v>
      </c>
      <c r="C493">
        <v>150</v>
      </c>
    </row>
    <row r="494" spans="1:3" x14ac:dyDescent="0.2">
      <c r="A494">
        <v>493</v>
      </c>
      <c r="B494" t="s">
        <v>20</v>
      </c>
      <c r="C494">
        <v>3272</v>
      </c>
    </row>
    <row r="495" spans="1:3" x14ac:dyDescent="0.2">
      <c r="A495">
        <v>494</v>
      </c>
      <c r="B495" t="s">
        <v>20</v>
      </c>
      <c r="C495">
        <v>300</v>
      </c>
    </row>
    <row r="496" spans="1:3" x14ac:dyDescent="0.2">
      <c r="A496">
        <v>495</v>
      </c>
      <c r="B496" t="s">
        <v>20</v>
      </c>
      <c r="C496">
        <v>126</v>
      </c>
    </row>
    <row r="497" spans="1:3" x14ac:dyDescent="0.2">
      <c r="A497">
        <v>496</v>
      </c>
      <c r="B497" t="s">
        <v>20</v>
      </c>
      <c r="C497">
        <v>2320</v>
      </c>
    </row>
    <row r="498" spans="1:3" x14ac:dyDescent="0.2">
      <c r="A498">
        <v>497</v>
      </c>
      <c r="B498" t="s">
        <v>20</v>
      </c>
      <c r="C498">
        <v>81</v>
      </c>
    </row>
    <row r="499" spans="1:3" x14ac:dyDescent="0.2">
      <c r="A499">
        <v>498</v>
      </c>
      <c r="B499" t="s">
        <v>20</v>
      </c>
      <c r="C499">
        <v>1887</v>
      </c>
    </row>
    <row r="500" spans="1:3" x14ac:dyDescent="0.2">
      <c r="A500">
        <v>499</v>
      </c>
      <c r="B500" t="s">
        <v>20</v>
      </c>
      <c r="C500">
        <v>4358</v>
      </c>
    </row>
    <row r="501" spans="1:3" x14ac:dyDescent="0.2">
      <c r="A501">
        <v>500</v>
      </c>
      <c r="B501" t="s">
        <v>20</v>
      </c>
      <c r="C501">
        <v>53</v>
      </c>
    </row>
    <row r="502" spans="1:3" x14ac:dyDescent="0.2">
      <c r="A502">
        <v>501</v>
      </c>
      <c r="B502" t="s">
        <v>20</v>
      </c>
      <c r="C502">
        <v>2414</v>
      </c>
    </row>
    <row r="503" spans="1:3" x14ac:dyDescent="0.2">
      <c r="A503">
        <v>502</v>
      </c>
      <c r="B503" t="s">
        <v>20</v>
      </c>
      <c r="C503">
        <v>80</v>
      </c>
    </row>
    <row r="504" spans="1:3" x14ac:dyDescent="0.2">
      <c r="A504">
        <v>503</v>
      </c>
      <c r="B504" t="s">
        <v>20</v>
      </c>
      <c r="C504">
        <v>193</v>
      </c>
    </row>
    <row r="505" spans="1:3" x14ac:dyDescent="0.2">
      <c r="A505">
        <v>504</v>
      </c>
      <c r="B505" t="s">
        <v>20</v>
      </c>
      <c r="C505">
        <v>52</v>
      </c>
    </row>
    <row r="506" spans="1:3" x14ac:dyDescent="0.2">
      <c r="A506">
        <v>505</v>
      </c>
      <c r="B506" t="s">
        <v>20</v>
      </c>
      <c r="C506">
        <v>290</v>
      </c>
    </row>
    <row r="507" spans="1:3" x14ac:dyDescent="0.2">
      <c r="A507">
        <v>506</v>
      </c>
      <c r="B507" t="s">
        <v>20</v>
      </c>
      <c r="C507">
        <v>122</v>
      </c>
    </row>
    <row r="508" spans="1:3" x14ac:dyDescent="0.2">
      <c r="A508">
        <v>507</v>
      </c>
      <c r="B508" t="s">
        <v>20</v>
      </c>
      <c r="C508">
        <v>1470</v>
      </c>
    </row>
    <row r="509" spans="1:3" x14ac:dyDescent="0.2">
      <c r="A509">
        <v>508</v>
      </c>
      <c r="B509" t="s">
        <v>20</v>
      </c>
      <c r="C509">
        <v>165</v>
      </c>
    </row>
    <row r="510" spans="1:3" x14ac:dyDescent="0.2">
      <c r="A510">
        <v>509</v>
      </c>
      <c r="B510" t="s">
        <v>20</v>
      </c>
      <c r="C510">
        <v>182</v>
      </c>
    </row>
    <row r="511" spans="1:3" x14ac:dyDescent="0.2">
      <c r="A511">
        <v>510</v>
      </c>
      <c r="B511" t="s">
        <v>20</v>
      </c>
      <c r="C511">
        <v>199</v>
      </c>
    </row>
    <row r="512" spans="1:3" x14ac:dyDescent="0.2">
      <c r="A512">
        <v>511</v>
      </c>
      <c r="B512" t="s">
        <v>20</v>
      </c>
      <c r="C512">
        <v>56</v>
      </c>
    </row>
    <row r="513" spans="1:3" x14ac:dyDescent="0.2">
      <c r="A513">
        <v>512</v>
      </c>
      <c r="B513" t="s">
        <v>20</v>
      </c>
      <c r="C513">
        <v>1460</v>
      </c>
    </row>
    <row r="514" spans="1:3" x14ac:dyDescent="0.2">
      <c r="A514">
        <v>513</v>
      </c>
      <c r="B514" t="s">
        <v>20</v>
      </c>
      <c r="C514">
        <v>123</v>
      </c>
    </row>
    <row r="515" spans="1:3" x14ac:dyDescent="0.2">
      <c r="A515">
        <v>514</v>
      </c>
      <c r="B515" t="s">
        <v>20</v>
      </c>
      <c r="C515">
        <v>159</v>
      </c>
    </row>
    <row r="516" spans="1:3" x14ac:dyDescent="0.2">
      <c r="A516">
        <v>515</v>
      </c>
      <c r="B516" t="s">
        <v>20</v>
      </c>
      <c r="C516">
        <v>110</v>
      </c>
    </row>
    <row r="517" spans="1:3" x14ac:dyDescent="0.2">
      <c r="A517">
        <v>516</v>
      </c>
      <c r="B517" t="s">
        <v>20</v>
      </c>
      <c r="C517">
        <v>236</v>
      </c>
    </row>
    <row r="518" spans="1:3" x14ac:dyDescent="0.2">
      <c r="A518">
        <v>517</v>
      </c>
      <c r="B518" t="s">
        <v>20</v>
      </c>
      <c r="C518">
        <v>191</v>
      </c>
    </row>
    <row r="519" spans="1:3" x14ac:dyDescent="0.2">
      <c r="A519">
        <v>518</v>
      </c>
      <c r="B519" t="s">
        <v>20</v>
      </c>
      <c r="C519">
        <v>3934</v>
      </c>
    </row>
    <row r="520" spans="1:3" x14ac:dyDescent="0.2">
      <c r="A520">
        <v>519</v>
      </c>
      <c r="B520" t="s">
        <v>20</v>
      </c>
      <c r="C520">
        <v>80</v>
      </c>
    </row>
    <row r="521" spans="1:3" x14ac:dyDescent="0.2">
      <c r="A521">
        <v>520</v>
      </c>
      <c r="B521" t="s">
        <v>20</v>
      </c>
      <c r="C521">
        <v>462</v>
      </c>
    </row>
    <row r="522" spans="1:3" x14ac:dyDescent="0.2">
      <c r="A522">
        <v>521</v>
      </c>
      <c r="B522" t="s">
        <v>20</v>
      </c>
      <c r="C522">
        <v>179</v>
      </c>
    </row>
    <row r="523" spans="1:3" x14ac:dyDescent="0.2">
      <c r="A523">
        <v>522</v>
      </c>
      <c r="B523" t="s">
        <v>20</v>
      </c>
      <c r="C523">
        <v>1866</v>
      </c>
    </row>
    <row r="524" spans="1:3" x14ac:dyDescent="0.2">
      <c r="A524">
        <v>523</v>
      </c>
      <c r="B524" t="s">
        <v>20</v>
      </c>
      <c r="C524">
        <v>156</v>
      </c>
    </row>
    <row r="525" spans="1:3" x14ac:dyDescent="0.2">
      <c r="A525">
        <v>524</v>
      </c>
      <c r="B525" t="s">
        <v>20</v>
      </c>
      <c r="C525">
        <v>255</v>
      </c>
    </row>
    <row r="526" spans="1:3" x14ac:dyDescent="0.2">
      <c r="A526">
        <v>525</v>
      </c>
      <c r="B526" t="s">
        <v>20</v>
      </c>
      <c r="C526">
        <v>2261</v>
      </c>
    </row>
    <row r="527" spans="1:3" x14ac:dyDescent="0.2">
      <c r="A527">
        <v>526</v>
      </c>
      <c r="B527" t="s">
        <v>20</v>
      </c>
      <c r="C527">
        <v>40</v>
      </c>
    </row>
    <row r="528" spans="1:3" x14ac:dyDescent="0.2">
      <c r="A528">
        <v>527</v>
      </c>
      <c r="B528" t="s">
        <v>20</v>
      </c>
      <c r="C528">
        <v>2289</v>
      </c>
    </row>
    <row r="529" spans="1:3" x14ac:dyDescent="0.2">
      <c r="A529">
        <v>528</v>
      </c>
      <c r="B529" t="s">
        <v>20</v>
      </c>
      <c r="C529">
        <v>65</v>
      </c>
    </row>
    <row r="530" spans="1:3" x14ac:dyDescent="0.2">
      <c r="A530">
        <v>529</v>
      </c>
      <c r="B530" t="s">
        <v>20</v>
      </c>
      <c r="C530">
        <v>3777</v>
      </c>
    </row>
    <row r="531" spans="1:3" x14ac:dyDescent="0.2">
      <c r="A531">
        <v>530</v>
      </c>
      <c r="B531" t="s">
        <v>20</v>
      </c>
      <c r="C531">
        <v>184</v>
      </c>
    </row>
    <row r="532" spans="1:3" x14ac:dyDescent="0.2">
      <c r="A532">
        <v>531</v>
      </c>
      <c r="B532" t="s">
        <v>20</v>
      </c>
      <c r="C532">
        <v>85</v>
      </c>
    </row>
    <row r="533" spans="1:3" x14ac:dyDescent="0.2">
      <c r="A533">
        <v>532</v>
      </c>
      <c r="B533" t="s">
        <v>20</v>
      </c>
      <c r="C533">
        <v>144</v>
      </c>
    </row>
    <row r="534" spans="1:3" x14ac:dyDescent="0.2">
      <c r="A534">
        <v>533</v>
      </c>
      <c r="B534" t="s">
        <v>20</v>
      </c>
      <c r="C534">
        <v>1902</v>
      </c>
    </row>
    <row r="535" spans="1:3" x14ac:dyDescent="0.2">
      <c r="A535">
        <v>534</v>
      </c>
      <c r="B535" t="s">
        <v>20</v>
      </c>
      <c r="C535">
        <v>105</v>
      </c>
    </row>
    <row r="536" spans="1:3" x14ac:dyDescent="0.2">
      <c r="A536">
        <v>535</v>
      </c>
      <c r="B536" t="s">
        <v>20</v>
      </c>
      <c r="C536">
        <v>132</v>
      </c>
    </row>
    <row r="537" spans="1:3" x14ac:dyDescent="0.2">
      <c r="A537">
        <v>536</v>
      </c>
      <c r="B537" t="s">
        <v>20</v>
      </c>
      <c r="C537">
        <v>96</v>
      </c>
    </row>
    <row r="538" spans="1:3" x14ac:dyDescent="0.2">
      <c r="A538">
        <v>537</v>
      </c>
      <c r="B538" t="s">
        <v>20</v>
      </c>
      <c r="C538">
        <v>114</v>
      </c>
    </row>
    <row r="539" spans="1:3" x14ac:dyDescent="0.2">
      <c r="A539">
        <v>538</v>
      </c>
      <c r="B539" t="s">
        <v>20</v>
      </c>
      <c r="C539">
        <v>203</v>
      </c>
    </row>
    <row r="540" spans="1:3" x14ac:dyDescent="0.2">
      <c r="A540">
        <v>539</v>
      </c>
      <c r="B540" t="s">
        <v>20</v>
      </c>
      <c r="C540">
        <v>1559</v>
      </c>
    </row>
    <row r="541" spans="1:3" x14ac:dyDescent="0.2">
      <c r="A541">
        <v>540</v>
      </c>
      <c r="B541" t="s">
        <v>20</v>
      </c>
      <c r="C541">
        <v>1548</v>
      </c>
    </row>
    <row r="542" spans="1:3" x14ac:dyDescent="0.2">
      <c r="A542">
        <v>541</v>
      </c>
      <c r="B542" t="s">
        <v>20</v>
      </c>
      <c r="C542">
        <v>80</v>
      </c>
    </row>
    <row r="543" spans="1:3" x14ac:dyDescent="0.2">
      <c r="A543">
        <v>542</v>
      </c>
      <c r="B543" t="s">
        <v>20</v>
      </c>
      <c r="C543">
        <v>131</v>
      </c>
    </row>
    <row r="544" spans="1:3" x14ac:dyDescent="0.2">
      <c r="A544">
        <v>543</v>
      </c>
      <c r="B544" t="s">
        <v>20</v>
      </c>
      <c r="C544">
        <v>112</v>
      </c>
    </row>
    <row r="545" spans="1:3" x14ac:dyDescent="0.2">
      <c r="A545">
        <v>544</v>
      </c>
      <c r="B545" t="s">
        <v>20</v>
      </c>
      <c r="C545">
        <v>155</v>
      </c>
    </row>
    <row r="546" spans="1:3" x14ac:dyDescent="0.2">
      <c r="A546">
        <v>545</v>
      </c>
      <c r="B546" t="s">
        <v>20</v>
      </c>
      <c r="C546">
        <v>266</v>
      </c>
    </row>
    <row r="547" spans="1:3" x14ac:dyDescent="0.2">
      <c r="A547">
        <v>546</v>
      </c>
      <c r="B547" t="s">
        <v>20</v>
      </c>
      <c r="C547">
        <v>155</v>
      </c>
    </row>
    <row r="548" spans="1:3" x14ac:dyDescent="0.2">
      <c r="A548">
        <v>547</v>
      </c>
      <c r="B548" t="s">
        <v>20</v>
      </c>
      <c r="C548">
        <v>207</v>
      </c>
    </row>
    <row r="549" spans="1:3" x14ac:dyDescent="0.2">
      <c r="A549">
        <v>548</v>
      </c>
      <c r="B549" t="s">
        <v>20</v>
      </c>
      <c r="C549">
        <v>245</v>
      </c>
    </row>
    <row r="550" spans="1:3" x14ac:dyDescent="0.2">
      <c r="A550">
        <v>549</v>
      </c>
      <c r="B550" t="s">
        <v>20</v>
      </c>
      <c r="C550">
        <v>1573</v>
      </c>
    </row>
    <row r="551" spans="1:3" x14ac:dyDescent="0.2">
      <c r="A551">
        <v>550</v>
      </c>
      <c r="B551" t="s">
        <v>20</v>
      </c>
      <c r="C551">
        <v>114</v>
      </c>
    </row>
    <row r="552" spans="1:3" x14ac:dyDescent="0.2">
      <c r="A552">
        <v>551</v>
      </c>
      <c r="B552" t="s">
        <v>20</v>
      </c>
      <c r="C552">
        <v>93</v>
      </c>
    </row>
    <row r="553" spans="1:3" x14ac:dyDescent="0.2">
      <c r="A553">
        <v>552</v>
      </c>
      <c r="B553" t="s">
        <v>20</v>
      </c>
      <c r="C553">
        <v>1681</v>
      </c>
    </row>
    <row r="554" spans="1:3" x14ac:dyDescent="0.2">
      <c r="A554">
        <v>553</v>
      </c>
      <c r="B554" t="s">
        <v>20</v>
      </c>
      <c r="C554">
        <v>32</v>
      </c>
    </row>
    <row r="555" spans="1:3" x14ac:dyDescent="0.2">
      <c r="A555">
        <v>554</v>
      </c>
      <c r="B555" t="s">
        <v>20</v>
      </c>
      <c r="C555">
        <v>135</v>
      </c>
    </row>
    <row r="556" spans="1:3" x14ac:dyDescent="0.2">
      <c r="A556">
        <v>555</v>
      </c>
      <c r="B556" t="s">
        <v>20</v>
      </c>
      <c r="C556">
        <v>140</v>
      </c>
    </row>
    <row r="557" spans="1:3" x14ac:dyDescent="0.2">
      <c r="A557">
        <v>556</v>
      </c>
      <c r="B557" t="s">
        <v>20</v>
      </c>
      <c r="C557">
        <v>92</v>
      </c>
    </row>
    <row r="558" spans="1:3" x14ac:dyDescent="0.2">
      <c r="A558">
        <v>557</v>
      </c>
      <c r="B558" t="s">
        <v>20</v>
      </c>
      <c r="C558">
        <v>1015</v>
      </c>
    </row>
    <row r="559" spans="1:3" x14ac:dyDescent="0.2">
      <c r="A559">
        <v>558</v>
      </c>
      <c r="B559" t="s">
        <v>20</v>
      </c>
      <c r="C559">
        <v>323</v>
      </c>
    </row>
    <row r="560" spans="1:3" x14ac:dyDescent="0.2">
      <c r="A560">
        <v>559</v>
      </c>
      <c r="B560" t="s">
        <v>20</v>
      </c>
      <c r="C560">
        <v>2326</v>
      </c>
    </row>
    <row r="561" spans="1:3" x14ac:dyDescent="0.2">
      <c r="A561">
        <v>560</v>
      </c>
      <c r="B561" t="s">
        <v>20</v>
      </c>
      <c r="C561">
        <v>381</v>
      </c>
    </row>
    <row r="562" spans="1:3" x14ac:dyDescent="0.2">
      <c r="A562">
        <v>561</v>
      </c>
      <c r="B562" t="s">
        <v>20</v>
      </c>
      <c r="C562">
        <v>480</v>
      </c>
    </row>
    <row r="563" spans="1:3" x14ac:dyDescent="0.2">
      <c r="A563">
        <v>562</v>
      </c>
      <c r="B563" t="s">
        <v>20</v>
      </c>
      <c r="C563">
        <v>226</v>
      </c>
    </row>
    <row r="564" spans="1:3" x14ac:dyDescent="0.2">
      <c r="A564">
        <v>563</v>
      </c>
      <c r="B564" t="s">
        <v>20</v>
      </c>
      <c r="C564">
        <v>241</v>
      </c>
    </row>
    <row r="565" spans="1:3" x14ac:dyDescent="0.2">
      <c r="A565">
        <v>564</v>
      </c>
      <c r="B565" t="s">
        <v>20</v>
      </c>
      <c r="C565">
        <v>132</v>
      </c>
    </row>
    <row r="566" spans="1:3" x14ac:dyDescent="0.2">
      <c r="A566">
        <v>565</v>
      </c>
      <c r="B566" t="s">
        <v>20</v>
      </c>
      <c r="C566">
        <v>2043</v>
      </c>
    </row>
  </sheetData>
  <autoFilter ref="A1:E1" xr:uid="{DA0E19D5-8292-7946-AA28-762E8A880016}"/>
  <mergeCells count="1">
    <mergeCell ref="H4:J4"/>
  </mergeCells>
  <conditionalFormatting sqref="B1:B1048141">
    <cfRule type="cellIs" dxfId="7" priority="1" operator="equal">
      <formula>"successful"</formula>
    </cfRule>
    <cfRule type="cellIs" dxfId="6" priority="2" operator="equal">
      <formula>"live"</formula>
    </cfRule>
    <cfRule type="cellIs" dxfId="5" priority="3" operator="equal">
      <formula>"canceled"</formula>
    </cfRule>
    <cfRule type="containsText" dxfId="4" priority="4" operator="containsText" text="failed">
      <formula>NOT(ISERROR(SEARCH("failed",B1)))</formula>
    </cfRule>
  </conditionalFormatting>
  <conditionalFormatting sqref="D1:D1047940">
    <cfRule type="cellIs" dxfId="3" priority="5" operator="equal">
      <formula>"successful"</formula>
    </cfRule>
    <cfRule type="cellIs" dxfId="2" priority="6" operator="equal">
      <formula>"live"</formula>
    </cfRule>
    <cfRule type="cellIs" dxfId="1" priority="7" operator="equal">
      <formula>"canceled"</formula>
    </cfRule>
    <cfRule type="containsText" dxfId="0" priority="8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- RAW</vt:lpstr>
      <vt:lpstr>Crowdfunding - V1</vt:lpstr>
      <vt:lpstr>Outcome by Category</vt:lpstr>
      <vt:lpstr>Outcome by Sub-Category</vt:lpstr>
      <vt:lpstr>Outcome by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Nicholas Wiid</cp:lastModifiedBy>
  <dcterms:created xsi:type="dcterms:W3CDTF">2021-09-29T18:52:28Z</dcterms:created>
  <dcterms:modified xsi:type="dcterms:W3CDTF">2024-03-05T21:53:37Z</dcterms:modified>
</cp:coreProperties>
</file>