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andbox" sheetId="2" r:id="rId5"/>
    <sheet state="visible" name="Template (clean)" sheetId="3" r:id="rId6"/>
    <sheet state="visible" name="day-6" sheetId="4" r:id="rId7"/>
    <sheet state="visible" name="day-5" sheetId="5" r:id="rId8"/>
    <sheet state="visible" name="day-4" sheetId="6" r:id="rId9"/>
    <sheet state="visible" name="day-3" sheetId="7" r:id="rId10"/>
    <sheet state="visible" name="day-2" sheetId="8" r:id="rId11"/>
    <sheet state="visible" name="day-1"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20220905-00-12-size-5-freeze-30-burst-7-track-15
20220905-13-14-size-10-freeze-5-burst-7.csv
20220905-15-24-size-5-freeze-30-burst-7-track-15.csv
</t>
      </text>
    </comment>
    <comment authorId="0" ref="D3">
      <text>
        <t xml:space="preserve">20220906-00-24-size-5-freeze-30-burst-7-track-15.csv</t>
      </text>
    </comment>
    <comment authorId="0" ref="D4">
      <text>
        <t xml:space="preserve">20220907-00-24-size-5-freeze-30-burst-7-track-15.csv</t>
      </text>
    </comment>
    <comment authorId="0" ref="D5">
      <text>
        <t xml:space="preserve">20220908-00-24-size-5-freeze-30-burst-7-track-15.csv</t>
      </text>
    </comment>
    <comment authorId="0" ref="D6">
      <text>
        <t xml:space="preserve">20220909-00-24-size-5-freeze-30-burst-7-track-15</t>
      </text>
    </comment>
    <comment authorId="0" ref="D7">
      <text>
        <t xml:space="preserve">20220910-00-24-size-5-freeze-30-burst-7-track-15</t>
      </text>
    </comment>
  </commentList>
</comments>
</file>

<file path=xl/sharedStrings.xml><?xml version="1.0" encoding="utf-8"?>
<sst xmlns="http://schemas.openxmlformats.org/spreadsheetml/2006/main" count="631" uniqueCount="335">
  <si>
    <t>Precision</t>
  </si>
  <si>
    <t>Configuration 1</t>
  </si>
  <si>
    <t>Noise</t>
  </si>
  <si>
    <t>Subjective</t>
  </si>
  <si>
    <t>Newsworthy</t>
  </si>
  <si>
    <t>Total</t>
  </si>
  <si>
    <t>Day 1</t>
  </si>
  <si>
    <t>day-1</t>
  </si>
  <si>
    <t>Day 2</t>
  </si>
  <si>
    <t>day-2</t>
  </si>
  <si>
    <t>Day 3</t>
  </si>
  <si>
    <t>day-3</t>
  </si>
  <si>
    <t>Day 4</t>
  </si>
  <si>
    <t>day-4</t>
  </si>
  <si>
    <t>Day 5</t>
  </si>
  <si>
    <t>day-5</t>
  </si>
  <si>
    <t>Day 6</t>
  </si>
  <si>
    <t>day-6</t>
  </si>
  <si>
    <t>Macro-average</t>
  </si>
  <si>
    <t>Micro-average</t>
  </si>
  <si>
    <t>Topics</t>
  </si>
  <si>
    <t>Precise Topics</t>
  </si>
  <si>
    <t>In SEER</t>
  </si>
  <si>
    <t>Not in SEER</t>
  </si>
  <si>
    <t>timestamp</t>
  </si>
  <si>
    <t>query</t>
  </si>
  <si>
    <t>summary</t>
  </si>
  <si>
    <t>[["blair", 1.0]]</t>
  </si>
  <si>
    <t>Blair and Starmer, Brown and Johnson. Kinnock, Miliband, Blair, Brown, Starmer. Starmer trying to listen to Blair 😂. And Brown and Johnson pretending to be buddies. What fascinating viewing 🤓. I see Blair is there with Starmer Khan.</t>
  </si>
  <si>
    <t>Legend</t>
  </si>
  <si>
    <t>Back to summary</t>
  </si>
  <si>
    <t>Count</t>
  </si>
  <si>
    <t>%</t>
  </si>
  <si>
    <t>Timestamp</t>
  </si>
  <si>
    <t>Date</t>
  </si>
  <si>
    <t>Query</t>
  </si>
  <si>
    <t>Summary</t>
  </si>
  <si>
    <t>Type</t>
  </si>
  <si>
    <t>Notes</t>
  </si>
  <si>
    <t>Redundant</t>
  </si>
  <si>
    <t>Already reported, no new information</t>
  </si>
  <si>
    <t>Unrelated to the event or illegible</t>
  </si>
  <si>
    <t>Subjective content</t>
  </si>
  <si>
    <t>Newsworthy (non-enumerable)</t>
  </si>
  <si>
    <t>Precision (with redundancy)</t>
  </si>
  <si>
    <t>[["execut", 0.6500725553791094], ["hay", 0.6139367701288451], ["winston", 0.4477580987839715]]</t>
  </si>
  <si>
    <t>@MirrorPolitics Prime Minister was handed cash for her leadership campaign by Fitriani Hay, the wife of James Hay, a former senior executive at the energy giant. Liz Truss took £100,000 donation from wife of former BP executive.</t>
  </si>
  <si>
    <t>[["hay", 1.0]]</t>
  </si>
  <si>
    <t>The largest donation (£100k) to Truss's tory leadership campaign came from Fitriani Hay the wife of former BP executive David Hay. BREAKING: You will be astonished to hear the Truss campaign’s largest donation was from the wife of a former BP executive x.</t>
  </si>
  <si>
    <t>[["execut", 1.0]]</t>
  </si>
  <si>
    <t>Liz Truss reveals campaign donation of £100,000 from wife of ex-BP executive | Liz Truss | The Guardian. That £100k donation to Liz Truss's leadership campaign by the wife of a former BP executive is already looking like an excellent investment.</t>
  </si>
  <si>
    <t>[["king", 1.0]]</t>
  </si>
  <si>
    <t>The Prime Minister Liz Truss has announced the Kings name to be King Charles III God Save The King. Queen Elizabeth death reactions: King Charles, Pres. Biden, Liz Truss. British PM Truss: 'God save the King'.</t>
  </si>
  <si>
    <t>[["born", 0.662718829777016], ["winston", 0.5429952728443967], ["1874", 0.5157129883255043]]</t>
  </si>
  <si>
    <t>Amazing stat noted on the BBC: The first prime minister to serve Queen Elizabeth -- Winston Churchill -- was born in 1874. The latest -- Liz Truss -- was born 101 years later, in 1975.</t>
  </si>
  <si>
    <t>[["keir", 0.5], ["elizabethii", 0.5], ["reign", 0.5], ["speech", 0.30868058216523164], ["kier", 0.3024194058856482], ["starmer", 0.25151302379380924]]</t>
  </si>
  <si>
    <t>Kier starmer showing liz up with this speech love to see it. Keir starmer sounding very prime ministerial in his speech to the House of Commons. ' she did not reign over us, she lived along side us...' Keir Starmer.</t>
  </si>
  <si>
    <t>Starmer quote</t>
  </si>
  <si>
    <t>[["endur", 1.0]]</t>
  </si>
  <si>
    <t>"The Crown endures, our nation endures, and in that spirit I say God save the King." UK Prime Minister Liz Truss says "our lives changed forever" with the death of Queen Elizabeth II, and offers her support to King Charles III..</t>
  </si>
  <si>
    <t>Truss quote</t>
  </si>
  <si>
    <t>[["alongsid", 1.0]]</t>
  </si>
  <si>
    <t>Lived alongside us', Sir Keir Starmer?. Nice line from @Keir_Starmer in the House of Commons: "She didn't simply reign over us she lived alongside us."</t>
  </si>
  <si>
    <t>[["alongsid", 0.7417500711679118], ["reign", 0.6706763988112284]]</t>
  </si>
  <si>
    <t>Nice line from @Keir_Starmer in the House of Commons: "She didn't simply reign over us she lived alongside us." 'Lived alongside us', Sir Keir Starmer?.</t>
  </si>
  <si>
    <t>[["buckingham", 0.7532206641409127], ["audienc", 0.6577679158419956]]</t>
  </si>
  <si>
    <t>King holds first audience with prime minister at Buckingham Palace | Politics News -. The King has held his first audience with Prime Minister Liz Truss at Buckingham Charles III travelled back from Balmoral today after rushin....</t>
  </si>
  <si>
    <t>Truss audience with king</t>
  </si>
  <si>
    <t>[["kill", 0.74997334537988], ["lizz", 0.6614680500369698]]</t>
  </si>
  <si>
    <t>Lizz Truss stunk so bad she nearly killed the queen. Imagine being lizz truss rn knowing ur rancid touch killed the queen. The thought of Lizz Truss in charge has maybe killed the queen. Lizz Truss has killed the queen...?! Lizz Truss' death stench killed the queen. R.I.P.</t>
  </si>
  <si>
    <t>[["gogglebox", 1.0]]</t>
  </si>
  <si>
    <t>Finally let the Liz Truss bashing begin. #gogglebox. Gogglebox on Truss: “Like Thatcher but without the intellect”. Dopey Liz Truss #Gogglebox. Liz Thatcher Truss 😂 #Gogglebox. Surprised Giles and Mary said that. They strike me as people who would like Liz Truss lmao. #Gogglebox.</t>
  </si>
  <si>
    <t>Gogglebox reactions</t>
  </si>
  <si>
    <t>[["protocol", 0.6391986498633896], ["conduc", 0.5766675588448356], ["northern", 0.5088021350080578]]</t>
  </si>
  <si>
    <t>The Biden administration has issued a warning over any “efforts to undo the Northern Ireland Protocol”.. White House warns Truss ripping up Northern Ireland protocol ‘not conducive’ to trade talks | The Independent.</t>
  </si>
  <si>
    <t>White House warning on Northern Ireland Protocol</t>
  </si>
  <si>
    <t>[["2500", 0.6499945573313324], ["typic", 0.3900181779190842], ["month", 0.2582692500635985], ["frozen", 0.21666485244377745], ["unveil", 0.21666485244377745], ["guarante", 0.17050821281383818], ["cap", 0.16676291272803173], ["six", 0.1625258142942083], ["soar", 0.1541893026941111], ["tackl", 0.1522147076309896], ["scheme", 0.14523701362406924], ["price", 0.13832494071188578], ["introduc", 0.13368099209504217], ["contract", 0.13266708570748645], ["oct", 0.1299703151921092], ["negoti", 0.12992778836371777], ["busi", 0.11237093853588799], ["suppli", 0.11163275713373409]]</t>
  </si>
  <si>
    <t>🔴 Truss says there will be a new six-month scheme for businesses to provide equivalent support to that being offered to consumers.. This is not a freeze. £2500 per year is still unacceptable and unaffordable for many.. @ladbible £2500 is a cap on the price of energy not your bill.</t>
  </si>
  <si>
    <t>Six-month scheme for businesses, 2,500 cap</t>
  </si>
  <si>
    <t>[["energybil", 0.5984738867033338], ["moratorium", 0.4739689068656401], ["curb", 0.2992369433516669], ["2500", 0.2992369433516669], ["averag", 0.2992369433516669], ["2040", 0.2992369433516669], ["shale", 0.1882736987913296], ["extract", 0.15350734033404376]]</t>
  </si>
  <si>
    <t>Liz Truss has promised to deal with energy crisis and that’s exactly what she has done. #energybills. This could well explain why Liz Truss has just announced that she is ending the moratorium on #fracking. 😩.</t>
  </si>
  <si>
    <t>End of moratorium on fracking announced</t>
  </si>
  <si>
    <t>[["keir", 0.5514583266050461], ["lift", 0.4456879252451917], ["ban", 0.4232072377669802], ["averag", 0.30731077447080485], ["queen", 0.30731077447080485], ["typic", 0.30731077447080485], ["starmer", 0.18663302197816933]]</t>
  </si>
  <si>
    <t>Keir starmer is totally spot on in what he said about liz truss and her energy plans. #energybills. Truss has lifted the ban on fracking....... is she taking the fucking piss. @captainbensons @addiexrollins that's what Liz truss did to the queen this morning!</t>
  </si>
  <si>
    <t>[["meet", 0.7637500400962597], ["chamber", 0.32098326334568367], ["averag", 0.32098326334568367], ["met", 0.32098326334568367], ["day", 0.2172534429783597], ["johnson", 0.17526815809163182], ["bori", 0.1722704980025405]]</t>
  </si>
  <si>
    <t>Important. Truss hasn't announced a 'cap'. It's an 'average'. So if your household isn't average, you'll still pay more than £2,500 this winter.. Liz truss meets her and a day later this 💀. See what happens when you have to have meetings with Johnson and Truss on the same day?.</t>
  </si>
  <si>
    <t>Distinguish between cap and average</t>
  </si>
  <si>
    <t>[["supervis", 0.8305248400812657], ["medic", 0.365659055003574], ["meet", 0.2676444428210549], ["distress", 0.22281132360190603], ["buckingham", 0.1732757050880284], ["palac", 0.1588050434649409]]</t>
  </si>
  <si>
    <t>Having to meet with both Johnson and Truss must have been very distressing.. You meet Liz Truss one day, the next you're under constant medical supervision 😬. I'd want to be under immediate medical supervision too if I'd just made Liz Truss prime minister.</t>
  </si>
  <si>
    <t>Constant medical supervision</t>
  </si>
  <si>
    <t>[["buckingham", 0.6636452870993715], ["palac", 0.6276351481983338], ["abolish", 0.2448992957282624], ["monarchi", 0.22896358179000112], ["concern", 0.17165090253052048], ["whole", 0.1542239750590049]]</t>
  </si>
  <si>
    <t>Prime Minister Liz Truss said "the whole country will be deeply concerned by the news from Buckingham Palace this lunchtime.". Looks like truss managed to abolish the monarchy after all. I know Liz Truss wanted to abolish the monarchy but jeez!</t>
  </si>
  <si>
    <t>Truss response to Queen news</t>
  </si>
  <si>
    <t>[["met", 1.0]]</t>
  </si>
  <si>
    <t>She just met Liz Truss. Interesting 🤔. The queen after she met liz truss. Liz Truss when she met the Queen - an artist’s reenactment:. @Lois_AD @Rozrunsabit I don't think they will move her. She looked OK when she met Liz Truss but maybe she had a fall.</t>
  </si>
  <si>
    <t>[["buckingham", 0.7376257442744086], ["palac", 0.675209790645563]]</t>
  </si>
  <si>
    <t>JUST IN: The statement from Buckingham Palace describes the Queen's condition as "comfortable." Prime Minister Liz Truss says the "whole country" is "deeply concerned". Latest:.</t>
  </si>
  <si>
    <t>Buckingham Palace comment on Queen</t>
  </si>
  <si>
    <t>[["elizabeth", 1.0]]</t>
  </si>
  <si>
    <t>Liz truss really said "there can only be one elizabeth." Did Liz Truss give Queen Elizabeth Covid?! Queen Elizabeth appointed Elizabeth (Liz) Truss as British PM, two days ago. PM Elizabeth is the 15th Prime Minister of the UK under the reign of 96-year-old Queen Elizabeth II..</t>
  </si>
  <si>
    <t>Truss as 15th PM</t>
  </si>
  <si>
    <t>[["exec", 1.0]]</t>
  </si>
  <si>
    <t>Liz Truss reveals campaign donations, including £100k from wife of ex-BP exec. Liz Truss raised more than £420,000 in donations for her successful leadership bid - with biggest single contribution made by wife of a former BP exec..</t>
  </si>
  <si>
    <t>Truss campaign donations</t>
  </si>
  <si>
    <t>[["born", 0.7103447498385294], ["winston", 0.6478559050018253], ["churchil", 0.2751237225887712]]</t>
  </si>
  <si>
    <t>Winston Churchill was born a hundred years or more before Liz Truss. Both have been the Queens PM. WINSTON CHURCHILL???. @PaulaChertok @mchancecnn No, he was *born* 101 years before she was *born*! Da Winston Churchill a Liz Truss. Queen Elizabeth.</t>
  </si>
  <si>
    <t>Stat on Churchill and Truss</t>
  </si>
  <si>
    <t>[["born", 0.5994967650380996], ["churchil", 0.5873176232691908], ["1874", 0.5437477706678738]]</t>
  </si>
  <si>
    <t>The first Prime Minister under Queen Elizabeth was Winston Churchill, born 1874 — 101 years before the current Prime Minister Liz Truss was born (via BBC).</t>
  </si>
  <si>
    <t>[["ban", 0.5773502691896257], ["kill", 0.5773502691896257], ["kirbi", 0.380812016760679], ["biden", 0.3229096057268626], ["convey", 0.28990503230078607]]</t>
  </si>
  <si>
    <t>President Biden, John Kirby says, “did convey to Prime Minister Truss, who was on the video teleconference (with allies and partners regarding Ukraine this morning) that he and Dr. Biden are thinking very much about the Queen and the family and the people of the United Kingdom.”.</t>
  </si>
  <si>
    <t>Biden comment on Queen's health</t>
  </si>
  <si>
    <t>[["bbcpaper", 1.0]]</t>
  </si>
  <si>
    <t>Thursday's Telegraph: “Truss vows ‘never again’ on energy bills” #BBCPapers Tomorrows Papers Today. Wednesday’s i: “Truss era begins with tax warning” #BBCPapers Tomorrows Papers Today.</t>
  </si>
  <si>
    <t>Newspaper headlines</t>
  </si>
  <si>
    <t>[["kill", 0.6666666666666666], ["biden", 0.3333333333333333], ["winston", 0.3333333333333333], ["100k", 0.3333333333333333], ["majesti", 0.24857699811568248], ["charl", 0.24322839869608867], ["king", 0.22792774552223263], ["peac", 0.22208238813311398]]</t>
  </si>
  <si>
    <t>"Haha liz truss killed the queen" just warming up for all the old poor people she's going to kill this winter. Cant believe liz truss killed queen lizzie to assert herself as the alpha elizabeth. Liz truss as prime minister and charles as king all happening in the same week.</t>
  </si>
  <si>
    <t>Charles is king</t>
  </si>
  <si>
    <t>[["abolish", 0.5009913984513102], ["monarchi", 0.4562227316612178], ["met", 0.4519613495918286], ["ripqueen", 0.40578155696386], ["shake", 0.2259806747959143], ["winston", 0.2259806747959143], ["charl", 0.17045214052544536], ["king", 0.14836890904603495], ["elizabeth", 0.13689013168539682]]</t>
  </si>
  <si>
    <t>@appleharin she met liz truss has she not gone through enough. Liz Truss who once wanted to abolish the monarchy was one of the last people to see the queen nah😭. Charles is our king and liz truss is our prime minister, get me out of this country rn.</t>
  </si>
  <si>
    <t>[["monarchi", 0.5743492844663766], ["king", 0.43547267315848137], ["charl", 0.3402490035596361], ["kill", 0.2758899484516351], ["speech", 0.2758899484516351], ["inspir", 0.23925904609596604], ["abolish", 0.18479351566941668], ["winston", 0.13794497422581756], ["thrive", 0.13794497422581756], ["regnal", 0.13794497422581756], ["queenslay", 0.13794497422581756], ["glad", 0.13794497422581756], ["rock", 0.08554056806503513], ["save", 0.08318718994753552], ["built", 0.08018378970696517], ["modern", 0.07267865572161987]]</t>
  </si>
  <si>
    <t>@iincapable_ …it means king charles and liz truss are in power- aka we’re fucked 👍. Liz truss giving a speech about the queen’s greatness after screaming abolish the monarchy to everyone she knew when she was 19 x.</t>
  </si>
  <si>
    <t>Truss gives speech</t>
  </si>
  <si>
    <t>[["kill", 0.40000007992584463], ["elizabethan", 0.40000007992584463], ["regnal", 0.40000007992584463], ["execut", 0.2537616875760389], ["donat", 0.22730046248263788], ["wife", 0.2096167216258253], ["castl", 0.20000003996292232], ["speech", 0.20000003996292232], ["palac", 0.20000003996292232], ["emot", 0.20000003996292232], ["winston", 0.20000003996292232], ["majesti", 0.20000003996292232], ["shake", 0.1587985325988058], ["death", 0.14629611288810515], ["abolish", 0.14416101868172762], ["monarchi", 0.1386276187410615], ["shock", 0.13637251680232831], ["hand", 0.12158553380084544]]</t>
  </si>
  <si>
    <t>And now making a speech for the queen in her death. What shaking hands with liz truss does to a mf. Liz truss killed the queen btw, and is planning to kill us. Truss: “as we mark the passing of the second Elizabethan age, we mark the start of a new era of our great country.”.</t>
  </si>
  <si>
    <t>[["monarchi", 0.5776024423880571], ["death", 0.4140626208422612], ["abolish", 0.38187880970338445], ["statement", 0.366360651996637], ["shock", 0.2839997968402673], ["keir", 0.1831803259983185], ["address", 0.1831803259983185], ["winston", 0.14351594750985627], ["execut", 0.1143956462775096], ["churchil", 0.11383411019197377], ["donat", 0.10705441947736268], ["wife", 0.09491058537363473]]</t>
  </si>
  <si>
    <t>Johnsons statement is in a totally different league from Truss. @KnudJahnke Truss wanted to abolish the monarchy and a day after meeting her this happens... @DeezyDevs with how pointless monarchy is, it doesn't make any difference.</t>
  </si>
  <si>
    <t>[["kill", 0.5199761738020606], ["abolish", 0.37500689247705254], ["monarchi", 0.36020140465652706], ["execut", 0.31626050161795904], ["donat", 0.2743153700527379], ["wife", 0.2608901471179899], ["death", 0.2599880869010303], ["address", 0.2599880869010303], ["born", 0.1405917005075252], ["winston", 0.13733924310912224], ["churchil", 0.13590727832279667], ["former", 0.1146073530403063], ["1874", 0.10244473183118459]]</t>
  </si>
  <si>
    <t>Truss didn’t get to abolish the monarchy but I bet she had a hand in the queens death. Truss had to kill her to try to get out of this you can't convince me otherwise. Truss campaign’s biggest donation came from wife of former BP executive 🚨.</t>
  </si>
  <si>
    <t>[["charl", 0.6374022135239749], ["day", 0.36542806552685486], ["one", 0.2684563230224686], ["abolish", 0.2677542306700384], ["monarchi", 0.24868723938512644], ["realli", 0.24792917074026474], ["king", 0.24406501981222128], ["execut", 0.23321880172365678], ["donat", 0.20689736279934728], ["wife", 0.19063090742048167]]</t>
  </si>
  <si>
    <t>Liz Truss accepted a £100,000 donation from the wife of a former BP executive.. The King's statement did not mention a name -- and he has the option to choose one other than Charles. Liz Truss just said "King Charles III." @ciabaudo She will make a Tory out of me one day.</t>
  </si>
  <si>
    <t>King Charles III's name confirmed</t>
  </si>
  <si>
    <t>[["execut", 0.5741590093418429], ["donat", 0.499261657600677], ["wife", 0.47015896878179375], ["charl", 0.44724688183983824]]</t>
  </si>
  <si>
    <t>Liz Truss reveals campaign donation of £100,000 from wife of ex-BP executive. Liz Truss accepted a £100,000 donation from the wife of a former BP executive.. Charles is king now. liz truss is the pm.. officially fucked.</t>
  </si>
  <si>
    <t>[["king", 0.7071067811865475], ["kill", 0.35355339059327373], ["winston", 0.2780079822895247], ["abolish", 0.26150432839940096], ["monarchi", 0.23794008957798224], ["execut", 0.22634148237279236], ["churchil", 0.21842976395928124], ["donat", 0.2000569002668542], ["wife", 0.18370293958699963]]</t>
  </si>
  <si>
    <t>Liz Truss seems to have disclosed that the King will style himself King Charles lll - which was not inevitable. @SkyNews this the same Liz who wanted the monarchy abolished? 😂. Truss campaign’s biggest donation came from wife of former BP executive.</t>
  </si>
  <si>
    <t>[["abolish", 0.4221056137658233], ["monarchi", 0.3939037752557228], ["execut", 0.3660227239857778], ["hay", 0.33007735596067256], ["wife", 0.3006819547983815], ["shortli", 0.2939799102205069], ["inform", 0.2649807374416265], ["spoke", 0.2632267923997414], ["king", 0.23793299797614814], ["down", 0.22537501800774992]]</t>
  </si>
  <si>
    <t>Fitriana Hay, wife of James Hay, former BP executive, donated £100,000 to Liz Truss’ election campaign. No windfall tax is a terrific return on that investment. @SkyNews... said the girl who wanted the monarchy abolished !!!</t>
  </si>
  <si>
    <t>[["charl", 0.6324555320336758], ["winston", 0.6324555320336758], ["execut", 0.3162277660168379], ["abolish", 0.23230672020705223], ["monarchi", 0.2145543934452108]]</t>
  </si>
  <si>
    <t>@argo_times @FoxNews We'll see what King Charles the environmentist has to say about that. She took the throne when Winston Churchill was in Downing Street and this week invited Truss, the 15th prime minister of her reign, to form a new government. Queen Elizabeth II dies aged 96.</t>
  </si>
  <si>
    <t>[["winston", 1.0]]</t>
  </si>
  <si>
    <t>Incredible:. "Her reign spanned 15 prime ministers starting with Winston Churchill, born in 1874, and including Ms Truss, born 101 years later in 1975.". The Queen and her 15 prime ministers - From Winston Churchill to Liz Truss.</t>
  </si>
  <si>
    <t>[["charl", 0.4555189196206354], ["abolish", 0.43178255901960916], ["born", 0.4099819752956481], ["winston", 0.40650721182534005], ["monarchi", 0.3832716465639104], ["king", 0.35473348756634515]]</t>
  </si>
  <si>
    <t>Queen Elizabeth’s first Prime Minister was Winston Churchill, who was born 1874. Her last Prime Minister, Liz Truss, was born 1975. Astonishing. "King Charles III" —PM Truss. Liz Truss’ first act as PM was to abolish the monarchy #respect.</t>
  </si>
  <si>
    <t>[["charl", 1.0]]</t>
  </si>
  <si>
    <t>@drbashirqureshi @FortuneMagazine You have got to be kidding, Charles King, no thanks. BREAKING: UK PM Liz Truss has called King Charles and informed him the government will meet tomorrow. @trapezoidlaw Oh. PM Truss said Charles II.</t>
  </si>
  <si>
    <t>Truss calls King</t>
  </si>
  <si>
    <t>The largest donation (£100k) to Truss's tory leadership campaign came from Fitriani Hay the wife of former BP executive David Hay. @snb19692 @MarcusFitzsimon Truss's biggest donor was the wife of a former BP executive..</t>
  </si>
  <si>
    <t>[["hinduphobia", 0.5285510260961748], ["hindu", 0.5051676736598489], ["mock", 0.5008404242982355], ["worship", 0.4632475619909301]]</t>
  </si>
  <si>
    <t>@marshD45 @Sassy_Hindu What victim card are the Hindus playing here? Why was Rishi Sunak mocked for worshipping cows? Would you dare to mock the religious practices of other faiths? Why expect Hindus to tolerate it then?</t>
  </si>
  <si>
    <t>[["windfal", 0.7276068751089989], ["construct", 0.242535625036333], ["side", 0.242535625036333], ["keir", 0.242535625036333], ["noth", 0.242535625036333], ["chamber", 0.18277279544438096], ["aspir", 0.1646764369339304], ["cheer", 0.1594290897459155], ["understand", 0.130423389560798], ["common", 0.12876569896672402], ["water", 0.12520584974100618], ["announc", 0.12473324591333701], ["starmer", 0.12122268758768831], ["pollut", 0.11852840413238531], ["tomorrow", 0.11592465201474741], ["confirm", 0.11509134025007453], ["beach", 0.10335793660220714], ["choos", 0.09741844871015413], ["compani", 0.09447129092199623]]</t>
  </si>
  <si>
    <t>Truss confirms she will make an announcement on energy to the Commons tomorrow. Truss rules out windfall taxes regardless.. “I am against a windfall tax, I believe it is the wrong thing to be putting off companies investing in the U.K. just when we need to be growing economy.”.</t>
  </si>
  <si>
    <t>Announcement on energy tomorrow; against windfall tax</t>
  </si>
  <si>
    <t>[["170bn", 0.6608297482795202], ["london", 0.4405531655196802], ["femal", 0.3975226469736517], ["blackford", 0.2202765827598401], ["bardel", 0.2202765827598401], ["roar", 0.1799280405279585], ["hurt", 0.17974955966598727], ["theresa", 0.13078840022366683], ["truth", 0.12732583678199944], ["bench", 0.12707349504960513]]</t>
  </si>
  <si>
    <t>@RespectIsVital Letting energy companies make about £170bn in excess profits, and making the public pay for it all.... Truss great line: Can’t understand why it’s “so hard for Labour to find a female leader or, indeed, a leader who doesn’t come from north London?”. 👊.</t>
  </si>
  <si>
    <t>170bn profits, Labour female leaders</t>
  </si>
  <si>
    <t>[["noth", 0.6860502146578076], ["femal", 0.3923072818425836], ["blackford", 0.3923072818425836], ["170bn", 0.3923072818425836], ["rise", 0.26003863714422737]]</t>
  </si>
  <si>
    <t>PMQs: Starmer says there's nothing new about a Tory PM who tells the works it's them who are paying for a crisis. Truss says there's nothing new about a Labour leader asking for tax rises, and that Starmer "doesn't understand aspiration".</t>
  </si>
  <si>
    <t>Truss says Starmer doesn't understand aspiration</t>
  </si>
  <si>
    <t>[["femal", 0.9707655049795005], ["london", 0.24002986135457252]]</t>
  </si>
  <si>
    <t>Theresa May asks why all three of the UK's female PMs have been from the Conservative Party. "There doesn't seem to be the ability in the Labour Party to find a female leader, or indeed a leader who doesn't come from North London," Liz Truss replies..</t>
  </si>
  <si>
    <t>[["femal", 0.799172661750442], ["170bn", 0.4809355146507895], ["theresa", 0.26309684536206623], ["three", 0.24658494970055014]]</t>
  </si>
  <si>
    <t>Theresa May asks Liz Truss "why does she think it is that all three female prime ministers have been Conservative?" #PMQs.. Truss great line: Can’t understand why it’s “so hard for Labour to find a female leader or, indeed, a leader who doesn’t come from north London?”. 👊.</t>
  </si>
  <si>
    <t>[["femal", 0.6483502575790132], ["london", 0.560282953085187], ["inde", 0.5154851656249375]]</t>
  </si>
  <si>
    <t>Theresa May Q: Why have all 3 female PMs been Conservatives?. Truss: Labour can't find a female leader, or indeed one who doesn't come from north London.</t>
  </si>
  <si>
    <t>[["femal", 0.7667918842183895], ["london", 0.4720663357416299], ["leader", 0.2603305092754198], ["inde", 0.2576888440395176], ["find", 0.23453798531210368]]</t>
  </si>
  <si>
    <t>@SiobhanBenita @Keir_Starmer Why is it so hard for Labour to find a female leader or, indeed, any leader who doesn’t come from North London?”. @PippaCrerar Who comes from North London ? @UKLabour So does she like people from North London or doesn't she?</t>
  </si>
  <si>
    <t>[["femal", 0.7524023031672167], ["london", 0.6587038592483482]]</t>
  </si>
  <si>
    <t>Liz Truss says that while the Conservatives have had three female PMs, Labour hasn't had a leader who's not from North London. Keir Starmer replies: "I'm not from North London." #PMQs. Liz Truss says Labour can’t find a leader who’s female or not from north London.</t>
  </si>
  <si>
    <t>Starmer reply to Truss jibe on female leaders</t>
  </si>
  <si>
    <t>[["femal", 1.0]]</t>
  </si>
  <si>
    <t>Theresa May asks why Truss thinks it is all 3 female PMs have been Conservatives. Truss “there does seem to be an extraordinary inability of Labour Party to find a female leader, or indeed a leader who doesn’t come from North London!”. Big roars from Tory benches again #PMQs.</t>
  </si>
  <si>
    <t>[["farewel", 0.5773502691896257], ["tuesday", 0.4324044896938389], ["final", 0.4285292862509875], ["speech", 0.3869056527870232], ["paper", 0.3825698506494522]]</t>
  </si>
  <si>
    <t>Tuesday’s BOLTON News: “In Liz We Truss!” Tomorrows Papers Today. Tuesday’s SCOTSMAN: “Tories turn to Truss as nation braces for crisis” Tomorrows Papers Today. Johnson gives farewell speech before Truss takes over as PM. @BorisJohnson making his final speech as PM now:.</t>
  </si>
  <si>
    <t>Newspaper roundup, Johnson to give farewell speech</t>
  </si>
  <si>
    <t>[["gordon", 1.0]]</t>
  </si>
  <si>
    <t>@GNev2 You might want to Google how it works. Or cast your mind back to when Gordon Brown took over as PM. @GNev2 Gordon Brown. @GNev2 Remind me of how many people voted for Gordon Brown? Lefties, Liz Truss got 100% more votes than Gordon Brown did. You’re welcome 😉.</t>
  </si>
  <si>
    <t>[["farewel", 0.7071067811865475], ["defeat", 0.7071067811865475]]</t>
  </si>
  <si>
    <t>Liz Truss: Boris Johnson to give farewell speech before new PM takes office - BBC News , see more. Liz Truss becomes new UK Prime Minister as Boris Johnson bids farewell: Live updates. Liz Truss defeats Rishi Sunak to become UK’s new Prime Minister.</t>
  </si>
  <si>
    <t>[["aberdeen", 0.6343339143403187], ["airport", 0.6305659937969245], ["speech", 0.32030298321616096], ["final", 0.3121105758019324]]</t>
  </si>
  <si>
    <t>🥺. Boris Johnson's final speech as PM.. BREAK: Truss has landed in Aberdeen 🏴󠁧󠁢󠁳󠁣󠁴󠁿. What are the constitutional implications if Liz Truss just keeps circling Aberdeen airport forever.. NEW: Liz Truss's plane is struggling to land at Aberdeen airport..</t>
  </si>
  <si>
    <t>Truss lands in Aberdeen</t>
  </si>
  <si>
    <t>[["gari", 0.5], ["farewel", 0.5], ["riddanc", 0.5], ["arriv", 0.35664318117022314], ["balmor", 0.35043635845155024]]</t>
  </si>
  <si>
    <t>@GNev2 Gary you've made an arse of yourself again. So Farewell Then Boris Johnson cc/ @RealNatalieRowe @pguk10 @fascinatorfun @brianmoore666 @reid6peter @Rachael_Swindon. @NadineDorries @BorisJohnson Good riddance Nadine. A scandal the big man is going. But not you. 👋👋👋👋.</t>
  </si>
  <si>
    <t>[["down", 0.5975137666560331], ["street", 0.556455954125198], ["arriv", 0.40824874144027384], ["balmor", 0.40824874144027384]]</t>
  </si>
  <si>
    <t>Boris Johnson leaves Downing Street to offer resignation to queen. He arrived as Prime Minister - now Boris Johnson leaves Balmoral in the rain to return to his plough…. It's getting busy at Balmoral with the press and public waiting for Boris Johnson and Liz Truss to arrive.</t>
  </si>
  <si>
    <t>Johnson leaves Balmoral</t>
  </si>
  <si>
    <t>[["full", 0.5773502691896257], ["farewel", 0.5773502691896257], ["weathercock", 0.5773502691896257]]</t>
  </si>
  <si>
    <t>Surprise, it's full of lies. - Boris Johnson's leaving speech fact-checked.. Liz Truss victory speech in full.. Farewell Boris Johnson. A parting message to our PM from @Otto_English 🔥. The French media are calling new PM Liz Truss.. 'The iron weathercock.' About right I'd say.</t>
  </si>
  <si>
    <t>French comments on Truss</t>
  </si>
  <si>
    <t>[["gracious", 0.8320502943378437], ["offici", 0.2773500981126146], ["tender", 0.2773500981126146], ["good", 0.2773500981126146], ["arriv", 0.2773500981126146]]</t>
  </si>
  <si>
    <t>Boris Johnson has officially tendered his resignation to the Queen. Yes, too right she was "graciously pleased". "F*cking over the moon and bit his hand off", more like.. I'm sure it's standard, but this is a great form of words. Graciously Pleased.</t>
  </si>
  <si>
    <t>Johnson tenders resignation</t>
  </si>
  <si>
    <t>[["deliv", 0.5], ["gracious", 0.5], ["farewel", 0.5], ["palac", 0.35459536739488345], ["buckingham", 0.35250833383352453]]</t>
  </si>
  <si>
    <t>From Buckingham Palace: “The Right Honourable Boris Johnson MP had an Audience of The Queen this morning and tendered his resignation as Prime Minister and First Lord of the Treasury, which Her Majesty was graciously pleased to accept.”.</t>
  </si>
  <si>
    <t>Buckingham Palace accepts Johnson's resignation</t>
  </si>
  <si>
    <t>[["castl", 0.408248290463863], ["form", 0.408248290463863], ["farewel", 0.408248290463863], ["majesti", 0.408248290463863], ["offici", 0.408248290463863], ["gracious", 0.24413781116685523], ["buckingham", 0.24356447395553632], ["palac", 0.21849426274409692]]</t>
  </si>
  <si>
    <t>Boris Johnson declares the UK will 'never, ever' break up as he gives farewell speech.. 'This is it folks': Boris bids farewell before meeting Queen to resign. Liz Truss is now officially the Prime Minister after being invited to form a new government by the Queen at Balmoral.</t>
  </si>
  <si>
    <t>Truss officially PM</t>
  </si>
  <si>
    <t>[["congratul", 0.447213595499958], ["elizabeth", 0.447213595499958], ["15th", 0.447213595499958], ["loan", 0.3307779053500079], ["buckingham", 0.3307061789602925], ["palac", 0.3010538543142788], ["freez", 0.3009750443679031]]</t>
  </si>
  <si>
    <t>Latest: Britain's Queen Elizabeth accepted Boris Johnson's resignation as prime minister on Tuesday during a meeting at her Balmoral Castle in Scotland, a Buckingham Palace statement said. Queen Elizabeth II has appointed the 15th British prime minister of her reign..</t>
  </si>
  <si>
    <t>Queen's 15th PM</t>
  </si>
  <si>
    <t>[["farewel", 1.0]]</t>
  </si>
  <si>
    <t>Liz Truss officially takes over as British prime minister after Boris Johnson bids farewell. Farewell Boris Johnson. A parting message to our PM from @Otto_English 🔥. Boris Johnson urges Tories to get behind Liz Truss in farewell speech.</t>
  </si>
  <si>
    <t>Boris comments on Truss</t>
  </si>
  <si>
    <t>[["elizabeth", 0.7071067811865475], ["offici", 0.7071067811865475]]</t>
  </si>
  <si>
    <t>Queen Elizabeth II not looking so well… hope she gets better. Queen Elizabeth II has asked Liz Truss to form a new administration, marking the moment the new leader of the Conservative Party officially becomes UK prime minister.</t>
  </si>
  <si>
    <t>[["congratul", 0.5773502691896257], ["offici", 0.5773502691896257], ["down", 0.4194823591428051], ["street", 0.3966962108482006]]</t>
  </si>
  <si>
    <t>Congratulations to new Prime Minister, Liz Truss.. @Telegraph Congratulations. Boris Johnson leaving Downing Street.. BREAKING: Boris Johnson's premiership is officially over. @OborneTweets demolishes his legacy:. Liz Truss is now officially Prime Minister. That. Is. A. Disgrace.</t>
  </si>
  <si>
    <t>[["offici", 1.0]]</t>
  </si>
  <si>
    <t>Liz Truss officially becomes new UK PM.. Boris Johnson Has Officially Left the Office of British Prime Minister. Liz Truss Officially Becomes New UK Prime Minister. @BethRigby It’s official, no one watches you. Liz Truss is now officially Prime Minister. That. Is. A. Disgrace.</t>
  </si>
  <si>
    <t>@trussliz appointed PM by Queen Elizabeth. Day 0001🇬🇧. Queen Elizabeth welcomes Liz Truss during an audience where she invited the newly elected leader of the Conservative party to become Prime Minister and form a new government, at Balmoral Castle, in Scotland 📷 Jane Barlow.</t>
  </si>
  <si>
    <t>I love Queen Elizabeth. Boris Johnson arrived at Balmoral Castle in Scotland to submit his resignation as prime minister to Queen Elizabeth II. Liz Truss is set to become Britain’s third female prime minister. Follow our updates..</t>
  </si>
  <si>
    <t>[["tue", 0.6352322456765496], ["gmt", 0.5632761705652777], ["sep", 0.5283937449724818]]</t>
  </si>
  <si>
    <t>How will Liz Truss help businesses and households with soaring energy bills? Via The Guardian - UK : Tue, 06 Sep 2022, 13:43:05 GMT.. Who Will Liz Truss Appoint to Her Cabinet? Via New York Times : Tue, 06 Sep 2022, 14:07:24 GMT..</t>
  </si>
  <si>
    <t>[["jenga", 1.0]]</t>
  </si>
  <si>
    <t>@MrHarryCole But does rather suggest a JENGA tower about to collapse :( @MrHarryCole Looks like giant Jenga! @MrHarryCole Very Jenga. Who's going to pull the first piece out? @Number10cat ? @josh_withey Was I the only one thinking "Jenga" when I saw this?</t>
  </si>
  <si>
    <t>[["lectern", 0.47237738043919014], ["bag", 0.4176087826148424], ["rain", 0.4003049125257971], ["podium", 0.23618869021959507], ["omen", 0.23618869021959507], ["metaphor", 0.23618869021959507], ["weather", 0.23618869021959507], ["wet", 0.23618869021959507], ["god", 0.23618869021959507], ["fallaci", 0.1907704396078158], ["parad", 0.16985571219005002], ["bin", 0.15123441229742576], ["pathet", 0.13925421630776047]]</t>
  </si>
  <si>
    <t>Yep, bin bag on the lectern is pretty much the perfect imagery to kick off our 4th Tory prime minister in 6 years with. Do u think liz truss is worried about this level of pathetic fallacy bc i would be. Don’t rain on my parade but the rain will sink my premiership.</t>
  </si>
  <si>
    <t>Lectern covered by bin bag</t>
  </si>
  <si>
    <t>[["lectern", 0.5038848562072891], ["deal", 0.30983037817974957], ["podium", 0.25194242810364453], ["weather", 0.25194242810364453], ["reuter", 0.25194242810364453], ["consequenti", 0.25194242810364453], ["castl", 0.25194242810364453], ["storm", 0.25194242810364453], ["spade", 0.25194242810364453], ["broadband", 0.25194242810364453], ["doctor", 0.204541834895829], ["action", 0.19233549467157512], ["aspir", 0.1837256192480822], ["transform", 0.17239455881978646]]</t>
  </si>
  <si>
    <t>“Lectern if you want to, this lectern is now for turning”. @wtfisgoingonpod how is that a podium? It's clearly a lectern. ‘Hugely consequential’ but perhaps not on the way she’s trying to mean 🤦‍♂️. Truss confirms she will "take action this week" to deal with energy bills.</t>
  </si>
  <si>
    <t>Truss confirms she has plan for bills</t>
  </si>
  <si>
    <t>[["transform", 0.5163989043535857], ["ride", 0.3674252852086124], ["storm", 0.36285276854533516], ["broadband", 0.25819945217679285], ["aspir", 0.25819945217679285], ["tribut", 0.25819945217679285], ["bag", 0.25819945217679285], ["elizabeth", 0.25819945217679285], ["consequ", 0.25819945217679285], ["virgin", 0.16110229800629802], ["freeview", 0.14683024264936476], ["youtub", 0.1383975669042435]]</t>
  </si>
  <si>
    <t>"We will transform Britain into an aspiration nation." Surely, you wouldn't want that. Any aspiration from this nation means you'd be out of a job.. @SkyNews Riding the storm eh, makes a change from her riding other men while married.</t>
  </si>
  <si>
    <t>Aspiration nation</t>
  </si>
  <si>
    <t>[["weathercock", 0.5773502691896256], ["lectern", 0.5773502691896256], ["ride", 0.4145325145208627], ["storm", 0.40186580812299033]]</t>
  </si>
  <si>
    <t>Liz Truss vows to 'ride out the storm' in first address to nation as PM. Liz Truss claims Britain can 'ride out the storm' of energy crisis in debut speech as Prime Minister, via @AlexofBrown.. Truss the weathercock. @superpaddiepads The lectern isn't as twisted as Truss is.</t>
  </si>
  <si>
    <t>Ride out the storm</t>
  </si>
  <si>
    <t>[["transform", 0.5773502691896257], ["storm", 0.5773502691896257], ["consequenti", 0.5773502691896257]]</t>
  </si>
  <si>
    <t>Liz Truss wants to transform the nation.. "Hugely consequential". Storm you say? 🤔. Liz Truss has said the country 'can ride out the storm' of the cost of living crisis as she delivered her first address to the nation as prime minister. Read more:.</t>
  </si>
  <si>
    <t>[["storm", 0.556423819924638], ["ride", 0.5384809527332486], ["shapp", 0.5166757823909606], ["majesti", 0.2583378911954803], ["consequenti", 0.2583378911954803]]</t>
  </si>
  <si>
    <t>Read more on Liz Truss' vow to 'ride out the storm' here:. Truss in commons doing sackings.. so far Raab, Barclay, and Shapps all out. Consequential can be as positive as negative.. A tsunami is consequential, and so is a £100 million lottery win. ;-).</t>
  </si>
  <si>
    <t>Raab, Barclay, Shapps out of cabinet</t>
  </si>
  <si>
    <t>[["elizabeth", 0.7071067811865475], ["barclay", 0.5054952654952108], ["shapp", 0.4944436636887223]]</t>
  </si>
  <si>
    <t>Raab, Shapps and Barclay - who all backed Sunak - returning to the backbenches. Looks like it's going to be a cabinet of all the loyalists. Steve Barclay and possibly Grant Shapps could be next to go.. Queen Elizabeth appoints Liz Truss as UK's new PM.</t>
  </si>
  <si>
    <t>[["kwasi", 0.38333583588887665], ["chancellor", 0.35571524969790436], ["kwarteng", 0.3550195025539122], ["deputi", 0.31635461401779985], ["fuck", 0.31635461401779985], ["health", 0.31635461401779985], ["check", 0.31635461401779985], ["secretari", 0.31635461401779985], ["storm", 0.2237004060220277], ["ride", 0.22369257957279465]]</t>
  </si>
  <si>
    <t>@theresecoffey has been appointed health secretary and deputy prime minister.. Too little too late BBC, you had three years to fact-check him and you didn't.. Truss appoints top team - with Kwasi Kwarteng as chancellor.</t>
  </si>
  <si>
    <t>Coffey, Kwarteng appointments</t>
  </si>
  <si>
    <t>[["fuck", 0.5], ["deliv", 0.5], ["suella", 0.38994932320931536], ["barclay", 0.36288097545313985], ["shapp", 0.3439729606439695], ["braverman", 0.3129529123184459]]</t>
  </si>
  <si>
    <t>Dominic Raab and Grant Shapps are dumped as Truss forms Cabinet via @MailOnline. Liz Truss needs to deliver for those who deliver….. God we're so fucked. @piersmorgan Fucking what? 😂. 🚨 Downing Street has announced Suella Braverman is the new Home Secretary..</t>
  </si>
  <si>
    <t>Braverman appointment</t>
  </si>
  <si>
    <t>[["consequenti", 0.7071067811865475], ["suella", 0.7071067811865475]]</t>
  </si>
  <si>
    <t>@BestForBritain @cierzo1 “Hugely consequential”? So was the plague! If you define consequential as “did everything he could to undermine democracy “. 🚨 Downing Street has announced Suella Braverman is the new Home Secretary..</t>
  </si>
  <si>
    <t>[["suella", 1.0]]</t>
  </si>
  <si>
    <t>Goan-origin Suella Braverman set to be named as next UK Home Secretary.. 🚨 Downing Street has announced Suella Braverman is the new Home Secretary.. Suella Braverman, who stood against Liz Truss to become Tory leader, is made home secretary - follow live updates.</t>
  </si>
  <si>
    <t>[["storm", 0.7151935909005688], ["ride", 0.6989264106719318]]</t>
  </si>
  <si>
    <t>@SkyNews She can ride out the storm, she has money. What about us? In first speech as UK PM, Truss promises to ‘ride out’ economic storm. “We can ride out the storm.”. Prime Minister Liz Truss lays out her plan for Britain - focussing on “the economy, on energy and on the NHS”..</t>
  </si>
  <si>
    <t>Truss' three priorities</t>
  </si>
  <si>
    <t>[["brussel", 0.5951289254201263], ["confront", 0.4892467902759493], ["step", 0.46799675812500313], ["earli", 0.43294130631929134]]</t>
  </si>
  <si>
    <t>Truss to step back from early confrontation with Brussels. Truss to step back from early confrontation with Brussels Sunlit Uplands. UK'S PM TRUSS IS TO STEP BACK FROM EARLY CONFRONTATION WITH BRUSSELS - FT. Truss to step back from early confrontation with Brussels.</t>
  </si>
  <si>
    <t>Early confrontation with Brussels</t>
  </si>
  <si>
    <t>[["imbecil", 0.7071067811865475], ["mercer", 0.7071067811865475]]</t>
  </si>
  <si>
    <t>@trussliz @10DowningStreet AN IMBECILE..😂🤣😂. This is the reaction of Plymouth Tory MP Johnny Mercer’s wife to his sacking as Minister for Veterans (Mercer was the man who campaigned for the role to be created, but he must have backed Sunak in the leadership election)..</t>
  </si>
  <si>
    <t>Truss called an imbecile</t>
  </si>
  <si>
    <t>[["zelenski", 1.0]]</t>
  </si>
  <si>
    <t>President Zelensky invites Liz Truss to Ukraine via @BBCNews. BREAKING: UK PM Liz Truss expressed 'full backing' to Ukraine's Zelensky.</t>
  </si>
  <si>
    <t>Zelensky call</t>
  </si>
  <si>
    <t>[["turnout", 0.6324555320336759], ["contest", 0.31622776601683794], ["closer", 0.31622776601683794], ["congratul", 0.31622776601683794], ["shake", 0.31622776601683794], ["god", 0.31622776601683794], ["race", 0.24626571859287022], ["win", 0.19837639941771618]]</t>
  </si>
  <si>
    <t>Well that was a lot closer than we thought blimey. Truss doesn't even shake hands with Sunak before taking to the stage. 😬. Truss wins, but much closer than expected. 57.4 vs 43.6. 🚨 Liz Truss has won the Conservative leadership contest and will become the new prime minister..</t>
  </si>
  <si>
    <t>Hand shake, Truss wins with 57%</t>
  </si>
  <si>
    <t>[["kingdom", 0.5570860145311555], ["congratul", 0.37139067635410367], ["closer", 0.37139067635410367], ["replac", 0.37139067635410367], ["turnout", 0.37139067635410367], ["doom", 0.18569533817705183], ["britain", 0.18569533817705183], ["carlisl", 0.14958601607173586], ["succe", 0.138338050932207], ["defeat", 0.12387631849941194], ["admir", 0.11003082484684022]]</t>
  </si>
  <si>
    <t>Congratulations @trussliz Let's get to work in supporting small businesses!👋. Truss wins, but much closer than expected. 57.4 vs 43.6. Very telling that she didn’t say anything further north than Carlisle. Liz truss is officially in charge of the united kingdom.</t>
  </si>
  <si>
    <t>[["race", 0.6666666666666666], ["congratul", 0.3333333333333333], ["fuck", 0.3333333333333333], ["replac", 0.3333333333333333], ["deliv", 0.3333333333333333], ["greatest", 0.2637172915367686], ["earth", 0.20387324801361775]]</t>
  </si>
  <si>
    <t>Liz truss calling the tories the “greatest political party on earth” is hands down the best joke i’ve heard all year. Im not even from the uk but fuck liz truss xx. Truss says they will cut taxes and "deliver, deliver, and deliver". Not without any income they won't.</t>
  </si>
  <si>
    <t>Deliver</t>
  </si>
  <si>
    <t>[["god", 0.5], ["congratul", 0.5], ["fuck", 0.5], ["victori", 0.3977982349232417], ["2024", 0.30291346007061726]]</t>
  </si>
  <si>
    <t>Truss ends victory speech with pledge to "deliver a great victory for the Conservative Party in 2024." Oh we were fucked if either of them won x. @Keir_Starmer Why are you congratulating her? She’s another bumbling idiot and deserves no congratulations.</t>
  </si>
  <si>
    <t>Election in 2024</t>
  </si>
  <si>
    <t>[["contest", 0.905221786987926], ["chosen", 0.3400435110097935], ["defeat", 0.25484098371831476]]</t>
  </si>
  <si>
    <t>There are 62 million people in the U.K. and our next prime minister has been chosen by just 81,326 people!. Liz Truss will be the new UK prime minister after defeating Rishi Sunak in the Tory leadership contest.. Liz Truss will be next PM after winning Tory leader contest.</t>
  </si>
  <si>
    <t>Election figures</t>
  </si>
  <si>
    <t>[["kingdom", 0.9805806756909202], ["god", 0.19611613513818404]]</t>
  </si>
  <si>
    <t>@5Pillarsuk All the best to the residence of United Kingdom. Liz truss is officially in charge of the united kingdom. @Telegraph How many citizens of the United Kingdom voted for her in your so-called "democracy"...? 🤔. Liz Truss to be next prime minister of the United Kingdom.</t>
  </si>
  <si>
    <t>[["kingdom", 0.9701425001453318], ["contest", 0.24253562503633294]]</t>
  </si>
  <si>
    <t>Liz Truss has won the Conservative leadership contest and will be the next Prime Minister of the UK. For more on this and other news visit. Liz Truss has officially won the Conservative leadership race and tomorrow she will become the United Kingdom's new prime minister..</t>
  </si>
  <si>
    <t>[["beat", 1.0]]</t>
  </si>
  <si>
    <t>Liz Truss beats Rishi Sunak to become next UK prime minister.. Liz Truss will be the new Prime Minister of the United Kingdom after beating Rishi Sunak in the race to lead the Conservative Party. 📸 Courtesy. Liz Truss beats Rishi Sunak to become next #UK prime minister..</t>
  </si>
  <si>
    <t>[["kingdom", 0.9805806756909202], ["race", 0.19611613513818404]]</t>
  </si>
  <si>
    <t>"Liz Truss wins Tory leadership race to become Britain’s next PM." Oh, dear. Good luck everyone! Each of us is pretty much on their own now.. United Kingdom - Choice of new prime minister ; The first thing PM Liz Truss needs to do is a U-turn on everything she believes in.....</t>
  </si>
  <si>
    <t>[["win", 0.6609388007992857], ["kingdom", 0.6455142524427981], ["beat", 0.38271562744578064]]</t>
  </si>
  <si>
    <t>Watch the moment Liz Truss is elected as the new UK Prime Minister, beating Rishi Sunak by nearly 21,000 votes.. BREAKING: Liz Truss @trussliz wins Conservative Party leadership, will become the next Prime Minister of the United Kingdom.</t>
  </si>
  <si>
    <t>[["beat", 0.6882472016116853], ["carlisl", 0.45883146774112354], ["kingdom", 0.45883146774112354], ["defeat", 0.22941573387056177], ["fuck", 0.22941573387056177]]</t>
  </si>
  <si>
    <t>@theipaper. Liz Truss named next prime minister after beating Rishi Sunak in bruising conservative leadership election. Tell me you've never been to Carlisle without telling me. It was almost as bad as this - embarrassment palpable from Kyiv to Carlisle.</t>
  </si>
  <si>
    <t>[["kingdom", 0.6666666666666666], ["carlisl", 0.6666666666666666], ["defeat", 0.3333333333333333]]</t>
  </si>
  <si>
    <t>Liz Truss is the prime minister of the United Kingdom. New Tory leader Liz Truss pays tribute to Boris Johnson who she says is “admired from Kyiv to Carlisle”. The Tories, of course, lost the new Cumberland Council, which takes in Carlisle, at the May elections 🧐.</t>
  </si>
  <si>
    <t>Kyiv to Carlisle</t>
  </si>
  <si>
    <t>[["succeed", 0.408248290463863], ["carlisl", 0.408248290463863], ["kingdom", 0.408248290463863], ["defeat", 0.408248290463863], ["primeminist", 0.408248290463863], ["beat", 0.3213240528545972], ["rbanew", 0.2518283536930715]]</t>
  </si>
  <si>
    <t>New Tory leader Liz Truss pays tribute to Boris Johnson who she says is “admired from Kyiv to Carlisle”. The Tories, of course, lost the new Cumberland Council, which takes in Carlisle, at the May elections 🧐.</t>
  </si>
  <si>
    <t>[["kingdom", 0.9486832980505138], ["defeat", 0.31622776601683794]]</t>
  </si>
  <si>
    <t>Liz Truss is the prime minister of the United Kingdom. #WATCH | Liz Truss defeats rival Rishi Sunak to become the new Prime Minister of the United Kingdom. @MatthewStadlen Having said that, it was important for UK that he did defeat him.</t>
  </si>
  <si>
    <t>[["carlisl", 0.7705265804175996], ["kingdom", 0.6210934968312546], ["admir", 0.14328871924853284]]</t>
  </si>
  <si>
    <t>Liz Truss just said that Boris Johnson is" admired from Carlisle to Kiev". There was audible hesitation before applause began. It won't have been because of the absurdity of the claim; more likely, they were unsure of where Carlisle is....🙄🤔🙄.</t>
  </si>
  <si>
    <t>[["carlisl", 0.8944271909999159], ["kingdom", 0.4472135954999579]]</t>
  </si>
  <si>
    <t>Liz truss is officially in charge of the united kingdom. Carlisle says fuck off - yours sincerely, a Carlisle lass. Not sure he is , nice for Carlisle to get a mention thougth. Aye Kiev to Carlisle and Carlisle only don’t come across the border with this bullshit.</t>
  </si>
  <si>
    <t>[["win", 0.8164965809277261], ["kingdom", 0.4082482904638631], ["carlisl", 0.299814761486188], ["admir", 0.2770880283621919]]</t>
  </si>
  <si>
    <t>Liz Truss is the prime minister of the United Kingdom. "Liz Truss to be UK prime minister after winning Tory leadership race" , @FinancialTimes. So, who is that person in Carlisle who admires Boris Johnson? Kievto Carlisle.</t>
  </si>
  <si>
    <t>[["carlisl", 0.8667625119786688], ["kingdom", 0.3175063063245911], ["win", 0.3175063063245911], ["admir", 0.21703050181174513]]</t>
  </si>
  <si>
    <t>Truss the walloper just said boris is respected from Kiev to Carlisle,notice she stopped at carlisle🤣🤣🤣. Liz Truss wins Conservative Party leadership, will become the next Prime Minister of the United Kingdom. 3rd female premier after Margaret Thatcher and Theresa May.</t>
  </si>
  <si>
    <t>Third female PM</t>
  </si>
  <si>
    <t>[["carlisl", 0.9805806756909202], ["kingdom", 0.19611613513818404]]</t>
  </si>
  <si>
    <t>[["carlisl", 0.9045340337332909], ["femal", 0.30151134457776363], ["win", 0.2206703829633505], ["break", 0.20545966268807872]]</t>
  </si>
  <si>
    <t>I am not sure the future will be conservative, but it will definitely be female. Happy to see the third female Prime Minister to take the office. Future Is Female. @ballantine70 The MP for Carlisle was one who put in a letter of no confidence.</t>
  </si>
  <si>
    <t>Message by Latvian MP</t>
  </si>
  <si>
    <t>[["carlisl", 0.8944271909999159], ["kingdom", 0.22360679774997896], ["cryptocurr", 0.22360679774997896], ["leadership", 0.22360679774997896], ["break", 0.17183184303363358], ["win", 0.14308674893107573]]</t>
  </si>
  <si>
    <t>Truss: 'Boris, you are admired from Kiev to Carlisle.' (Long silence from audience, brief scattered applause) The UK stops at Carlisle - Scotland is a scunner. Liz Truss, who said UK 'should welcome cryptocurrencies' will be the next prime minister.</t>
  </si>
  <si>
    <t>Crypto</t>
  </si>
  <si>
    <t>[["win", 0.6855659196837554], ["resign", 0.3924092834996801], ["carlisl", 0.3924092834996801], ["bitcoin", 0.31248805786443157], ["becom", 0.26085289424878916], ["crypto", 0.23735260577640174]]</t>
  </si>
  <si>
    <t>Today would be a good day for Liz Truss to resign. Liz Truss wins to become the new U.K Prime Minister.. Liz Truss on Boris Johnson "You are admired from Kiev to Carlisle". A very telling statement considering carlisle is the last major town before you hit Scotland. PMSL.</t>
  </si>
  <si>
    <t>[["carlisl", 0.5773502691896257], ["resign", 0.5773502691896257], ["leadership", 0.36159378677530646], ["race", 0.32711349721884914], ["win", 0.30916019574984344]]</t>
  </si>
  <si>
    <t>ቦሪስ ጆንስን በመተካት ቀጣዩ የ UK ጠቅላይ ሚኒስትር Liz Truss. Liz Truss wins Tory leadership race to become Britain’s next PM. Liz Truss waiting for applause after telling Boris Johnson "you are admired from Kyiv to Carlisle". Carlisle a good place to stop for Truss :)). @nick_the_geek78 Resign.</t>
  </si>
  <si>
    <t>[["resign", 0.4472135954999579], ["jump", 0.4472135954999579], ["kingdom", 0.4472135954999579], ["carlisl", 0.33855354444348834], ["priti", 0.3285289249203489], ["patel", 0.30342832018564075], ["admir", 0.29220112515996743]]</t>
  </si>
  <si>
    <t>To be exceptionally far (or perhaps exceedingly generous), a good start Priti Patel resigns as home secretary. This is an utterly pointless act. Jumping before she’s pushed.. Priti patel resigned, but liz truss is our prime minister... we won, but at what cost 😔.</t>
  </si>
  <si>
    <t>Priti Patel resigns</t>
  </si>
  <si>
    <t>[["carlisl", 1.0]]</t>
  </si>
  <si>
    <t>@BloombergUK "From Kyiv to Carlisle." Well, at least she didn't make the mistake of going any further north than Carlisle. @LesleyRiddoch She was speaking in Carlisle. A third of the Scottish electorate votes Conservative.</t>
  </si>
  <si>
    <t>[["carlisl", 0.4472135954999579], ["break", 0.4472135954999579], ["win", 0.4472135954999579], ["dont", 0.4472135954999579], ["defeat", 0.4472135954999579]]</t>
  </si>
  <si>
    <t>@Rylan I’m glad she stopped at Carlisle (sorry Carlisle). Sunak thought Darlington was in Scotland, maybe she thought Carlisle was too or realises we’re not Tory fans up here 👍. #BREAKING Liz Truss to be next UK prime minister after winning party vote.</t>
  </si>
  <si>
    <t>[["carlisl", 0.817334469981895], ["win", 0.3544852743573391], ["admir", 0.32727380320411414], ["global", 0.3149546192382829]]</t>
  </si>
  <si>
    <t>"You are admired, from Kyiv to Carlisle." Only to Carlisle?. @LesleyRiddoch He may have been admired from Kiev to Carlisle, but the traitor he is will be a hero in Moscow! Global leaders react after Liz Truss wins Conservative leadership race to become next UK prime minister.</t>
  </si>
  <si>
    <t>[["priti", 0.6116445502906416], ["patel", 0.5408859395383522], ["resign", 0.4082482973078228], ["carlisl", 0.30673547027938], ["admir", 0.26940679933369177]]</t>
  </si>
  <si>
    <t>Truss said Boris was admired from Kyiv to Carlisle. More like thought of as a fanny from Falkirk to Fallujah. Priti Patel has resigned as home secretary following Liz Truss's leadership election win.. So why is she resigning? She knows Truss can out evil her....</t>
  </si>
  <si>
    <t>[["priti", 0.7539185877022708], ["patel", 0.6569678554670794]]</t>
  </si>
  <si>
    <t>Liz Truss sacks Priti Patel for not being evil enough. Top story: Priti Patel announces she is quitting as home secretary after Truss victory | Priti Patel | The Guardian , see more. Priti Patel says the incoming prime minister Liz Truss will get her support from the backbenches..</t>
  </si>
  <si>
    <t>Priti Patel says will support Truss</t>
  </si>
  <si>
    <t>[["priti", 0.7426098244798759], ["patel", 0.6697243078953967]]</t>
  </si>
  <si>
    <t>Liz Truss is the new PM. Priti Patel resigns as Home Secretary.. @EmmaMarze @stevewhiteraven bought from priti patel?? Priti Patel announces she is quitting as home secretary after Truss victory. BREAKING Priti Patel says she will not serve in Liz Truss' Cabinet..</t>
  </si>
  <si>
    <t>[["patel", 0.7174043673840439], ["priti", 0.696656998571248]]</t>
  </si>
  <si>
    <t>BREAKING: Priti Patel quits as home secretary after Liz Truss declared as new PM.. Priti Patel to Liz Truss before she resigned. @danwootton @MailOnline Now let's hope she fires Priti Patel and gives the home secretary job to Kemi Badenoch.</t>
  </si>
  <si>
    <t>[["win", 0.5773502691896257], ["messag", 0.5773502691896257], ["priti", 0.45351451991780156], ["patel", 0.3572924762110999]]</t>
  </si>
  <si>
    <t>BREAKING: Priti Patel quits as home secretary after Liz Truss declared as new PM.. Tory leadership: Priti Patel resigns as home secretary after Liz Truss wins battle to become next prime minister – live. Liz Truss becomes prime minister after winning party vote.</t>
  </si>
  <si>
    <t>[["priti", 0.6715305330142152], ["patel", 0.665931668737559], ["resign", 0.32493346365379816]]</t>
  </si>
  <si>
    <t>@JustinWelby I think God gave up when he let Boris be PM and Priti Patel as HS. @mancunianmedic Missed a line! Priti patel, who was she.. We didn’t start the fire 👍🙌🙌😂. Priti Patel to Liz Truss before she resigned.</t>
  </si>
  <si>
    <t>[["tuesday", 0.7319144873528509], ["paper", 0.6813964948567122]]</t>
  </si>
  <si>
    <t>Tuesday’s International FINANCIAL Times: “Truss poised for power in UK” Tomorrows Papers Today. Tuesday’s BOLTON News: “In Liz We Truss!” Tomorrows Papers Today. Tuesday’s i - “Truss plans to freeze energy bills until January” Tomorrows Papers Today.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</si>
</sst>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mm:ss am/pm"/>
  </numFmts>
  <fonts count="9">
    <font>
      <sz val="10.0"/>
      <color rgb="FF000000"/>
      <name val="Arial"/>
      <scheme val="minor"/>
    </font>
    <font>
      <b/>
      <color theme="1"/>
      <name val="Arial"/>
      <scheme val="minor"/>
    </font>
    <font>
      <b/>
      <color theme="1"/>
      <name val="Arial"/>
    </font>
    <font>
      <color theme="1"/>
      <name val="Arial"/>
      <scheme val="minor"/>
    </font>
    <font>
      <b/>
      <u/>
      <sz val="8.0"/>
      <color rgb="FF0000FF"/>
      <name val="Inconsolata"/>
    </font>
    <font>
      <i/>
      <color theme="1"/>
      <name val="Arial"/>
      <scheme val="minor"/>
    </font>
    <font>
      <u/>
      <color rgb="FF1155CC"/>
      <name val="Arial"/>
    </font>
    <font>
      <color theme="1"/>
      <name val="Arial"/>
    </font>
    <font>
      <u/>
      <color theme="1"/>
      <name val="Arial"/>
      <scheme val="minor"/>
    </font>
  </fonts>
  <fills count="2">
    <fill>
      <patternFill patternType="none"/>
    </fill>
    <fill>
      <patternFill patternType="lightGray"/>
    </fill>
  </fills>
  <borders count="5">
    <border/>
    <border>
      <left style="thin">
        <color rgb="FF000000"/>
      </left>
    </border>
    <border>
      <top style="thin">
        <color rgb="FF000000"/>
      </top>
    </border>
    <border>
      <left style="thin">
        <color rgb="FF000000"/>
      </left>
      <top style="thin">
        <color rgb="FF000000"/>
      </top>
    </border>
    <border>
      <right style="thin">
        <color rgb="FF000000"/>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right" vertical="bottom"/>
    </xf>
    <xf borderId="0" fillId="0" fontId="2" numFmtId="0" xfId="0" applyAlignment="1" applyFont="1">
      <alignment horizontal="right" vertical="top"/>
    </xf>
    <xf borderId="1" fillId="0" fontId="1" numFmtId="0" xfId="0" applyAlignment="1" applyBorder="1" applyFont="1">
      <alignment horizontal="right" readingOrder="0"/>
    </xf>
    <xf borderId="0" fillId="0" fontId="3" numFmtId="10" xfId="0" applyAlignment="1" applyFont="1" applyNumberFormat="1">
      <alignment horizontal="right"/>
    </xf>
    <xf borderId="0" fillId="0" fontId="3" numFmtId="10" xfId="0" applyAlignment="1" applyFont="1" applyNumberFormat="1">
      <alignment horizontal="center"/>
    </xf>
    <xf borderId="0" fillId="0" fontId="4" numFmtId="0" xfId="0" applyAlignment="1" applyFont="1">
      <alignment readingOrder="0"/>
    </xf>
    <xf borderId="1" fillId="0" fontId="3" numFmtId="10" xfId="0" applyBorder="1" applyFont="1" applyNumberFormat="1"/>
    <xf borderId="0" fillId="0" fontId="3" numFmtId="0" xfId="0" applyAlignment="1" applyFont="1">
      <alignment horizontal="right"/>
    </xf>
    <xf borderId="1" fillId="0" fontId="3" numFmtId="0" xfId="0" applyBorder="1" applyFont="1"/>
    <xf borderId="2" fillId="0" fontId="3" numFmtId="10" xfId="0" applyAlignment="1" applyBorder="1" applyFont="1" applyNumberFormat="1">
      <alignment horizontal="right"/>
    </xf>
    <xf borderId="0" fillId="0" fontId="3" numFmtId="4" xfId="0" applyFont="1" applyNumberFormat="1"/>
    <xf borderId="3" fillId="0" fontId="3" numFmtId="10" xfId="0" applyAlignment="1" applyBorder="1" applyFont="1" applyNumberFormat="1">
      <alignment readingOrder="0"/>
    </xf>
    <xf borderId="2" fillId="0" fontId="3" numFmtId="0" xfId="0" applyBorder="1" applyFont="1"/>
    <xf borderId="3" fillId="0" fontId="3" numFmtId="0" xfId="0" applyBorder="1" applyFont="1"/>
    <xf borderId="0" fillId="0" fontId="3" numFmtId="10" xfId="0" applyFont="1" applyNumberFormat="1"/>
    <xf borderId="1" fillId="0" fontId="3" numFmtId="10" xfId="0" applyAlignment="1" applyBorder="1" applyFont="1" applyNumberFormat="1">
      <alignment readingOrder="0"/>
    </xf>
    <xf borderId="0" fillId="0" fontId="5" numFmtId="0" xfId="0" applyAlignment="1" applyFont="1">
      <alignment readingOrder="0" shrinkToFit="0" vertical="top" wrapText="0"/>
    </xf>
    <xf borderId="0" fillId="0" fontId="3" numFmtId="4" xfId="0" applyAlignment="1" applyFont="1" applyNumberFormat="1">
      <alignment readingOrder="0"/>
    </xf>
    <xf borderId="0" fillId="0" fontId="1" numFmtId="0" xfId="0" applyAlignment="1" applyFont="1">
      <alignment horizontal="right" readingOrder="0"/>
    </xf>
    <xf borderId="0" fillId="0" fontId="3" numFmtId="0" xfId="0" applyFont="1"/>
    <xf borderId="0" fillId="0" fontId="3" numFmtId="0" xfId="0" applyAlignment="1" applyFont="1">
      <alignment horizontal="right"/>
    </xf>
    <xf borderId="2" fillId="0" fontId="3" numFmtId="4" xfId="0" applyAlignment="1" applyBorder="1" applyFont="1" applyNumberFormat="1">
      <alignment vertical="top"/>
    </xf>
    <xf borderId="2" fillId="0" fontId="3" numFmtId="4" xfId="0" applyAlignment="1" applyBorder="1" applyFont="1" applyNumberFormat="1">
      <alignment horizontal="right"/>
    </xf>
    <xf borderId="2" fillId="0" fontId="3" numFmtId="0" xfId="0" applyBorder="1" applyFont="1"/>
    <xf borderId="3" fillId="0" fontId="3" numFmtId="10" xfId="0" applyBorder="1" applyFont="1" applyNumberFormat="1"/>
    <xf borderId="0" fillId="0" fontId="3" numFmtId="0" xfId="0" applyAlignment="1" applyFont="1">
      <alignment horizontal="center" readingOrder="0"/>
    </xf>
    <xf borderId="0" fillId="0" fontId="3" numFmtId="0" xfId="0" applyFont="1"/>
    <xf borderId="4" fillId="0" fontId="3" numFmtId="0" xfId="0" applyBorder="1" applyFont="1"/>
    <xf borderId="0" fillId="0" fontId="3" numFmtId="0" xfId="0" applyAlignment="1" applyFont="1">
      <alignment readingOrder="0"/>
    </xf>
    <xf borderId="0" fillId="0" fontId="6" numFmtId="0" xfId="0" applyAlignment="1" applyFont="1">
      <alignment readingOrder="0" vertical="bottom"/>
    </xf>
    <xf borderId="0" fillId="0" fontId="1" numFmtId="164" xfId="0" applyAlignment="1" applyFont="1" applyNumberFormat="1">
      <alignment readingOrder="0"/>
    </xf>
    <xf borderId="0" fillId="0" fontId="1" numFmtId="0" xfId="0" applyAlignment="1" applyFont="1">
      <alignment readingOrder="0" shrinkToFit="0" wrapText="0"/>
    </xf>
    <xf borderId="0" fillId="0" fontId="2" numFmtId="0" xfId="0" applyAlignment="1" applyFont="1">
      <alignment readingOrder="0" vertical="bottom"/>
    </xf>
    <xf borderId="0" fillId="0" fontId="3" numFmtId="10" xfId="0" applyAlignment="1" applyFont="1" applyNumberFormat="1">
      <alignment readingOrder="0"/>
    </xf>
    <xf borderId="0" fillId="0" fontId="7" numFmtId="0" xfId="0" applyAlignment="1" applyFont="1">
      <alignment horizontal="right" readingOrder="0" vertical="bottom"/>
    </xf>
    <xf borderId="0" fillId="0" fontId="3" numFmtId="164" xfId="0" applyFont="1" applyNumberFormat="1"/>
    <xf borderId="0" fillId="0" fontId="7" numFmtId="0" xfId="0" applyAlignment="1" applyFont="1">
      <alignment readingOrder="0" vertical="bottom"/>
    </xf>
    <xf borderId="0" fillId="0" fontId="7" numFmtId="0" xfId="0" applyAlignment="1" applyFont="1">
      <alignment readingOrder="0" vertical="bottom"/>
    </xf>
    <xf borderId="0" fillId="0" fontId="7" numFmtId="0" xfId="0" applyAlignment="1" applyFont="1">
      <alignment vertical="bottom"/>
    </xf>
    <xf borderId="0" fillId="0" fontId="1" numFmtId="0" xfId="0" applyFont="1"/>
    <xf borderId="0" fillId="0" fontId="3" numFmtId="3" xfId="0" applyFont="1" applyNumberFormat="1"/>
    <xf borderId="0" fillId="0" fontId="3" numFmtId="9" xfId="0" applyFont="1" applyNumberFormat="1"/>
    <xf borderId="0" fillId="0" fontId="1" numFmtId="165" xfId="0" applyFont="1" applyNumberFormat="1"/>
    <xf borderId="0" fillId="0" fontId="2" numFmtId="0" xfId="0" applyAlignment="1" applyFont="1">
      <alignment vertical="bottom"/>
    </xf>
    <xf borderId="0" fillId="0" fontId="8" numFmtId="0" xfId="0" applyAlignment="1" applyFont="1">
      <alignment readingOrder="0" shrinkToFit="0" wrapText="0"/>
    </xf>
    <xf borderId="0" fillId="0" fontId="7" numFmtId="165" xfId="0" applyAlignment="1" applyFont="1" applyNumberFormat="1">
      <alignment vertical="bottom"/>
    </xf>
    <xf borderId="0" fillId="0" fontId="2" numFmtId="0" xfId="0" applyAlignment="1" applyFont="1">
      <alignment vertical="bottom"/>
    </xf>
    <xf borderId="0" fillId="0" fontId="7" numFmtId="3" xfId="0" applyAlignment="1" applyFont="1" applyNumberFormat="1">
      <alignment horizontal="right" vertical="bottom"/>
    </xf>
    <xf borderId="0" fillId="0" fontId="7" numFmtId="10" xfId="0" applyAlignment="1" applyFont="1" applyNumberFormat="1">
      <alignment horizontal="right" vertical="bottom"/>
    </xf>
    <xf borderId="0" fillId="0" fontId="2" numFmtId="165" xfId="0" applyAlignment="1" applyFont="1" applyNumberFormat="1">
      <alignment vertical="bottom"/>
    </xf>
    <xf borderId="0" fillId="0" fontId="7" numFmtId="0" xfId="0" applyAlignment="1" applyFont="1">
      <alignment horizontal="right" vertical="bottom"/>
    </xf>
    <xf borderId="0" fillId="0" fontId="7" numFmtId="0" xfId="0" applyAlignment="1" applyFont="1">
      <alignment vertical="bottom"/>
    </xf>
    <xf borderId="0" fillId="0" fontId="7" numFmtId="0" xfId="0" applyAlignment="1" applyFont="1">
      <alignment horizontal="right" vertical="bottom"/>
    </xf>
    <xf borderId="0" fillId="0" fontId="7" numFmtId="0" xfId="0" applyFont="1"/>
    <xf borderId="0" fillId="0" fontId="7" numFmtId="0" xfId="0" applyAlignment="1" applyFont="1">
      <alignment readingOrder="0"/>
    </xf>
    <xf borderId="0" fillId="0" fontId="7" numFmtId="165" xfId="0" applyAlignment="1" applyFont="1" applyNumberFormat="1">
      <alignment horizontal="right" readingOrder="0" vertical="bottom"/>
    </xf>
    <xf borderId="0" fillId="0" fontId="3" numFmtId="164" xfId="0" applyAlignment="1" applyFont="1" applyNumberFormat="1">
      <alignment readingOrder="0"/>
    </xf>
    <xf borderId="0" fillId="0" fontId="3" numFmtId="0" xfId="0" applyAlignment="1" applyFont="1">
      <alignment readingOrder="0" shrinkToFit="0" wrapText="0"/>
    </xf>
    <xf borderId="0" fillId="0" fontId="3" numFmtId="165" xfId="0" applyAlignment="1" applyFont="1" applyNumberFormat="1">
      <alignment readingOrder="0"/>
    </xf>
    <xf borderId="0" fillId="0" fontId="3" numFmtId="165" xfId="0" applyFont="1" applyNumberFormat="1"/>
    <xf borderId="0" fillId="0" fontId="3" numFmtId="0" xfId="0" applyAlignment="1" applyFont="1">
      <alignment shrinkToFit="0" wrapText="0"/>
    </xf>
    <xf quotePrefix="1" borderId="0" fillId="0" fontId="3" numFmtId="0" xfId="0" applyAlignment="1" applyFont="1">
      <alignment readingOrder="0"/>
    </xf>
    <xf borderId="2" fillId="0" fontId="3" numFmtId="164" xfId="0" applyBorder="1" applyFont="1" applyNumberFormat="1"/>
    <xf borderId="2" fillId="0" fontId="7" numFmtId="0" xfId="0" applyAlignment="1" applyBorder="1" applyFont="1">
      <alignment readingOrder="0" vertical="bottom"/>
    </xf>
  </cellXfs>
  <cellStyles count="1">
    <cellStyle xfId="0" name="Normal" builtinId="0"/>
  </cellStyles>
  <dxfs count="1">
    <dxf>
      <font/>
      <fill>
        <patternFill patternType="solid">
          <fgColor rgb="FFDFFFF0"/>
          <bgColor rgb="FFDFFFF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2" max="2" width="14.13"/>
  </cols>
  <sheetData>
    <row r="1">
      <c r="A1" s="1"/>
      <c r="B1" s="2" t="s">
        <v>0</v>
      </c>
      <c r="D1" s="2" t="s">
        <v>1</v>
      </c>
      <c r="F1" s="3" t="str">
        <f t="array" ref="F1:I1">IFERROR(IFERROR(TRANSPOSE(INDEX(INDIRECT(INDEX($D$2,0) &amp; "!$A$2:$A$5"),0))))</f>
        <v>Redundant</v>
      </c>
      <c r="G1" s="3" t="s">
        <v>2</v>
      </c>
      <c r="H1" s="4" t="s">
        <v>3</v>
      </c>
      <c r="I1" s="3" t="s">
        <v>4</v>
      </c>
      <c r="J1" s="5" t="s">
        <v>5</v>
      </c>
      <c r="L1" s="3" t="str">
        <f t="array" ref="L1:O1">IFERROR(IFERROR(TRANSPOSE(INDEX(INDIRECT(INDEX($D$2,0) &amp; "!$A$2:$A$5"),0))))</f>
        <v>Redundant</v>
      </c>
      <c r="M1" s="3" t="s">
        <v>2</v>
      </c>
      <c r="N1" s="4" t="s">
        <v>3</v>
      </c>
      <c r="O1" s="3" t="s">
        <v>4</v>
      </c>
      <c r="P1" s="5" t="s">
        <v>5</v>
      </c>
    </row>
    <row r="2">
      <c r="A2" s="1" t="s">
        <v>6</v>
      </c>
      <c r="B2" s="6">
        <f t="array" ref="B2">IFERROR(IFERROR(INDEX(INDIRECT(INDEX($D$2,0) &amp; "!$D$7"),0)))</f>
        <v>0.3235294118</v>
      </c>
      <c r="C2" s="7"/>
      <c r="D2" s="8" t="s">
        <v>7</v>
      </c>
      <c r="F2" s="6">
        <f t="array" ref="F2">IFERROR(IFERROR(INDEX(INDIRECT(INDEX($D$2,0) &amp; "!$D$2"),0)))</f>
        <v>0.5588235294</v>
      </c>
      <c r="G2" s="6">
        <f t="array" ref="G2">IFERROR(IFERROR(INDEX(INDIRECT(INDEX($D$2,0) &amp; "!$D$3"),0)))</f>
        <v>0.02941176471</v>
      </c>
      <c r="H2" s="6">
        <f t="array" ref="H2">IFERROR(IFERROR(INDEX(INDIRECT(INDEX($D$2,0) &amp; "!$D$4"),0)))</f>
        <v>0.08823529412</v>
      </c>
      <c r="I2" s="6">
        <f t="array" ref="I2">IFERROR(IFERROR(INDEX(INDIRECT(INDEX($D$2,0) &amp; "!$D$5"),0)))</f>
        <v>0.3235294118</v>
      </c>
      <c r="J2" s="9">
        <f t="shared" ref="J2:J7" si="1">SUM(F2:I2)</f>
        <v>1</v>
      </c>
      <c r="L2" s="10">
        <f t="array" ref="L2">IFERROR(IFERROR(INDEX(INDIRECT(INDEX($D$2,0) &amp; "!$C$2"),0)))</f>
        <v>19</v>
      </c>
      <c r="M2" s="10">
        <f t="array" ref="M2">IFERROR(IFERROR(INDEX(INDIRECT(INDEX($D$2,0) &amp; "!$C$3"),0)))</f>
        <v>1</v>
      </c>
      <c r="N2" s="10">
        <f t="array" ref="N2">IFERROR(IFERROR(INDEX(INDIRECT(INDEX($D$2,0) &amp; "!$C$4"),0)))</f>
        <v>3</v>
      </c>
      <c r="O2" s="10">
        <f t="array" ref="O2">IFERROR(IFERROR(INDEX(INDIRECT(INDEX($D$2,0) &amp; "!$C$5"),0)))</f>
        <v>11</v>
      </c>
      <c r="P2" s="11">
        <f t="shared" ref="P2:P8" si="2">IFERROR(IFERROR(SUM(L2:O2)))</f>
        <v>34</v>
      </c>
    </row>
    <row r="3">
      <c r="A3" s="1" t="s">
        <v>8</v>
      </c>
      <c r="B3" s="6">
        <f t="array" ref="B3">IFERROR(IFERROR(INDEX(INDIRECT(INDEX($D$3,0) &amp; "!$D$7"),0)))</f>
        <v>0.5882352941</v>
      </c>
      <c r="D3" s="8" t="s">
        <v>9</v>
      </c>
      <c r="F3" s="6">
        <f t="array" ref="F3">IFERROR(IFERROR(INDEX(INDIRECT(INDEX($D$3,0) &amp; "!$D$2"),0)))</f>
        <v>0.2941176471</v>
      </c>
      <c r="G3" s="6">
        <f t="array" ref="G3">IFERROR(IFERROR(INDEX(INDIRECT(INDEX($D$3,0) &amp; "!$D$3"),0)))</f>
        <v>0.1176470588</v>
      </c>
      <c r="H3" s="6">
        <f t="array" ref="H3">IFERROR(IFERROR(INDEX(INDIRECT(INDEX($D$3,0) &amp; "!$D$4"),0)))</f>
        <v>0</v>
      </c>
      <c r="I3" s="6">
        <f t="array" ref="I3">IFERROR(IFERROR(INDEX(INDIRECT(INDEX($D$3,0) &amp; "!$D$5"),0)))</f>
        <v>0.5882352941</v>
      </c>
      <c r="J3" s="9">
        <f t="shared" si="1"/>
        <v>1</v>
      </c>
      <c r="L3" s="10">
        <f t="array" ref="L3">IFERROR(IFERROR(INDEX(INDIRECT(INDEX($D$3,0) &amp; "!$C$2"),0)))</f>
        <v>10</v>
      </c>
      <c r="M3" s="10">
        <f t="array" ref="M3">IFERROR(IFERROR(INDEX(INDIRECT(INDEX($D$3,0) &amp; "!$C$3"),0)))</f>
        <v>4</v>
      </c>
      <c r="N3" s="10">
        <f t="array" ref="N3">IFERROR(IFERROR(INDEX(INDIRECT(INDEX($D$3,0) &amp; "!$C$4"),0)))</f>
        <v>0</v>
      </c>
      <c r="O3" s="10">
        <f t="array" ref="O3">IFERROR(IFERROR(INDEX(INDIRECT(INDEX($D$3,0) &amp; "!$C$5"),0)))</f>
        <v>20</v>
      </c>
      <c r="P3" s="11">
        <f t="shared" si="2"/>
        <v>34</v>
      </c>
    </row>
    <row r="4">
      <c r="A4" s="1" t="s">
        <v>10</v>
      </c>
      <c r="B4" s="6">
        <f t="array" ref="B4">IFERROR(IFERROR(INDEX(INDIRECT(INDEX($D$4,0) &amp; "!$D$7"),0)))</f>
        <v>0.4</v>
      </c>
      <c r="D4" s="8" t="s">
        <v>11</v>
      </c>
      <c r="F4" s="6">
        <f t="array" ref="F4">IFERROR(IFERROR(INDEX(INDIRECT(INDEX($D$4,0) &amp; "!$D$2"),0)))</f>
        <v>0.5</v>
      </c>
      <c r="G4" s="6">
        <f t="array" ref="G4">IFERROR(IFERROR(INDEX(INDIRECT(INDEX($D$4,0) &amp; "!$D$3"),0)))</f>
        <v>0.1</v>
      </c>
      <c r="H4" s="6">
        <f t="array" ref="H4">IFERROR(IFERROR(INDEX(INDIRECT(INDEX($D$4,0) &amp; "!$D$4"),0)))</f>
        <v>0</v>
      </c>
      <c r="I4" s="6">
        <f t="array" ref="I4">IFERROR(IFERROR(INDEX(INDIRECT(INDEX($D$4,0) &amp; "!$D$5"),0)))</f>
        <v>0.4</v>
      </c>
      <c r="J4" s="9">
        <f t="shared" si="1"/>
        <v>1</v>
      </c>
      <c r="L4" s="10">
        <f t="array" ref="L4">IFERROR(IFERROR(INDEX(INDIRECT(INDEX($D$4,0) &amp; "!$C$2"),0)))</f>
        <v>5</v>
      </c>
      <c r="M4" s="10">
        <f t="array" ref="M4">IFERROR(IFERROR(INDEX(INDIRECT(INDEX($D$4,0) &amp; "!$C$3"),0)))</f>
        <v>1</v>
      </c>
      <c r="N4" s="10">
        <f t="array" ref="N4">IFERROR(IFERROR(INDEX(INDIRECT(INDEX($D$4,0) &amp; "!$C$4"),0)))</f>
        <v>0</v>
      </c>
      <c r="O4" s="10">
        <f t="array" ref="O4">IFERROR(IFERROR(INDEX(INDIRECT(INDEX($D$4,0) &amp; "!$C$5"),0)))</f>
        <v>4</v>
      </c>
      <c r="P4" s="11">
        <f t="shared" si="2"/>
        <v>10</v>
      </c>
    </row>
    <row r="5">
      <c r="A5" s="1" t="s">
        <v>12</v>
      </c>
      <c r="B5" s="6">
        <f t="array" ref="B5">IFERROR(IFERROR(INDEX(INDIRECT(INDEX($D$5,0) &amp; "!$D$7"),0)))</f>
        <v>0.5666666667</v>
      </c>
      <c r="D5" s="8" t="s">
        <v>13</v>
      </c>
      <c r="F5" s="6">
        <f t="array" ref="F5">IFERROR(IFERROR(INDEX(INDIRECT(INDEX($D$5,0) &amp; "!$D$2"),0)))</f>
        <v>0.3666666667</v>
      </c>
      <c r="G5" s="6">
        <f t="array" ref="G5">IFERROR(IFERROR(INDEX(INDIRECT(INDEX($D$5,0) &amp; "!$D$3"),0)))</f>
        <v>0.03333333333</v>
      </c>
      <c r="H5" s="6">
        <f t="array" ref="H5">IFERROR(IFERROR(INDEX(INDIRECT(INDEX($D$5,0) &amp; "!$D$4"),0)))</f>
        <v>0.03333333333</v>
      </c>
      <c r="I5" s="6">
        <f t="array" ref="I5">IFERROR(IFERROR(INDEX(INDIRECT(INDEX($D$5,0) &amp; "!$D$5"),0)))</f>
        <v>0.5666666667</v>
      </c>
      <c r="J5" s="9">
        <f t="shared" si="1"/>
        <v>1</v>
      </c>
      <c r="L5" s="10">
        <f t="array" ref="L5">IFERROR(IFERROR(INDEX(INDIRECT(INDEX($D$5,0) &amp; "!$C$2"),0)))</f>
        <v>11</v>
      </c>
      <c r="M5" s="10">
        <f t="array" ref="M5">IFERROR(IFERROR(INDEX(INDIRECT(INDEX($D$5,0) &amp; "!$C$3"),0)))</f>
        <v>1</v>
      </c>
      <c r="N5" s="10">
        <f t="array" ref="N5">IFERROR(IFERROR(INDEX(INDIRECT(INDEX($D$5,0) &amp; "!$C$4"),0)))</f>
        <v>1</v>
      </c>
      <c r="O5" s="10">
        <f t="array" ref="O5">IFERROR(IFERROR(INDEX(INDIRECT(INDEX($D$5,0) &amp; "!$C$5"),0)))</f>
        <v>17</v>
      </c>
      <c r="P5" s="11">
        <f t="shared" si="2"/>
        <v>30</v>
      </c>
    </row>
    <row r="6">
      <c r="A6" s="1" t="s">
        <v>14</v>
      </c>
      <c r="B6" s="6">
        <f t="array" ref="B6">IFERROR(IFERROR(INDEX(INDIRECT(INDEX($D$6,0) &amp; "!$D$7"),0)))</f>
        <v>0.3333333333</v>
      </c>
      <c r="D6" s="8" t="s">
        <v>15</v>
      </c>
      <c r="F6" s="6">
        <f t="array" ref="F6">IFERROR(IFERROR(INDEX(INDIRECT(INDEX($D$6,0) &amp; "!$D$2"),0)))</f>
        <v>0.5833333333</v>
      </c>
      <c r="G6" s="6">
        <f t="array" ref="G6">IFERROR(IFERROR(INDEX(INDIRECT(INDEX($D$6,0) &amp; "!$D$3"),0)))</f>
        <v>0.08333333333</v>
      </c>
      <c r="H6" s="6">
        <f t="array" ref="H6">IFERROR(IFERROR(INDEX(INDIRECT(INDEX($D$6,0) &amp; "!$D$4"),0)))</f>
        <v>0</v>
      </c>
      <c r="I6" s="6">
        <f t="array" ref="I6">IFERROR(IFERROR(INDEX(INDIRECT(INDEX($D$6,0) &amp; "!$D$5"),0)))</f>
        <v>0.3333333333</v>
      </c>
      <c r="J6" s="9">
        <f t="shared" si="1"/>
        <v>1</v>
      </c>
      <c r="L6" s="10">
        <f t="array" ref="L6">IFERROR(IFERROR(INDEX(INDIRECT(INDEX($D$6,0) &amp; "!$C$2"),0)))</f>
        <v>7</v>
      </c>
      <c r="M6" s="10">
        <f t="array" ref="M6">IFERROR(IFERROR(INDEX(INDIRECT(INDEX($D$6,0) &amp; "!$C$3"),0)))</f>
        <v>1</v>
      </c>
      <c r="N6" s="10">
        <f t="array" ref="N6">IFERROR(IFERROR(INDEX(INDIRECT(INDEX($D$6,0) &amp; "!$C$4"),0)))</f>
        <v>0</v>
      </c>
      <c r="O6" s="10">
        <f t="array" ref="O6">IFERROR(IFERROR(INDEX(INDIRECT(INDEX($D$6,0) &amp; "!$C$5"),0)))</f>
        <v>4</v>
      </c>
      <c r="P6" s="11">
        <f t="shared" si="2"/>
        <v>12</v>
      </c>
    </row>
    <row r="7">
      <c r="A7" s="1" t="s">
        <v>16</v>
      </c>
      <c r="B7" s="6">
        <f t="array" ref="B7">IFERROR(IFERROR(INDEX(INDIRECT(INDEX($D$7,0) &amp; "!$D$7"),0)))</f>
        <v>1</v>
      </c>
      <c r="D7" s="8" t="s">
        <v>17</v>
      </c>
      <c r="F7" s="6">
        <f t="array" ref="F7">IFERROR(IFERROR(INDEX(INDIRECT(INDEX($D$7,0) &amp; "!$D$2"),0)))</f>
        <v>0</v>
      </c>
      <c r="G7" s="6">
        <f t="array" ref="G7">IFERROR(IFERROR(INDEX(INDIRECT(INDEX($D$7,0) &amp; "!$D$3"),0)))</f>
        <v>0</v>
      </c>
      <c r="H7" s="6">
        <f t="array" ref="H7">IFERROR(IFERROR(INDEX(INDIRECT(INDEX($D$7,0) &amp; "!$D$4"),0)))</f>
        <v>0</v>
      </c>
      <c r="I7" s="6">
        <f t="array" ref="I7">IFERROR(IFERROR(INDEX(INDIRECT(INDEX($D$7,0) &amp; "!$D$5"),0)))</f>
        <v>1</v>
      </c>
      <c r="J7" s="9">
        <f t="shared" si="1"/>
        <v>1</v>
      </c>
      <c r="L7" s="10">
        <f t="array" ref="L7">IFERROR(IFERROR(INDEX(INDIRECT(INDEX($D$7,0) &amp; "!$C$2"),0)))</f>
        <v>0</v>
      </c>
      <c r="M7" s="10">
        <f t="array" ref="M7">IFERROR(IFERROR(INDEX(INDIRECT(INDEX($D$7,0) &amp; "!$C$3"),0)))</f>
        <v>0</v>
      </c>
      <c r="N7" s="10">
        <f t="array" ref="N7">IFERROR(IFERROR(INDEX(INDIRECT(INDEX($D$7,0) &amp; "!$C$4"),0)))</f>
        <v>0</v>
      </c>
      <c r="O7" s="10">
        <f t="array" ref="O7">IFERROR(IFERROR(INDEX(INDIRECT(INDEX($D$7,0) &amp; "!$C$5"),0)))</f>
        <v>1</v>
      </c>
      <c r="P7" s="11">
        <f t="shared" si="2"/>
        <v>1</v>
      </c>
    </row>
    <row r="8">
      <c r="A8" s="1" t="s">
        <v>18</v>
      </c>
      <c r="B8" s="12">
        <f>IFERROR(IFERROR(AVERAGE(B$2:B7)))</f>
        <v>0.5352941176</v>
      </c>
      <c r="C8" s="13"/>
      <c r="D8" s="13"/>
      <c r="F8" s="12">
        <f t="shared" ref="F8:I8" si="3">IFERROR(IFERROR(AVERAGE(F$2:F7)))</f>
        <v>0.3838235294</v>
      </c>
      <c r="G8" s="12">
        <f t="shared" si="3"/>
        <v>0.06062091503</v>
      </c>
      <c r="H8" s="12">
        <f t="shared" si="3"/>
        <v>0.02026143791</v>
      </c>
      <c r="I8" s="12">
        <f t="shared" si="3"/>
        <v>0.5352941176</v>
      </c>
      <c r="J8" s="14">
        <f t="shared" ref="J8:J9" si="6">IFERROR(IFERROR(SUM(F8:I8)))</f>
        <v>1</v>
      </c>
      <c r="L8" s="15">
        <f t="shared" ref="L8:O8" si="4">IFERROR(IFERROR(SUM(L2:L7)))</f>
        <v>52</v>
      </c>
      <c r="M8" s="15">
        <f t="shared" si="4"/>
        <v>8</v>
      </c>
      <c r="N8" s="15">
        <f t="shared" si="4"/>
        <v>4</v>
      </c>
      <c r="O8" s="15">
        <f t="shared" si="4"/>
        <v>57</v>
      </c>
      <c r="P8" s="16">
        <f t="shared" si="2"/>
        <v>121</v>
      </c>
    </row>
    <row r="9">
      <c r="A9" s="1" t="s">
        <v>19</v>
      </c>
      <c r="B9" s="6">
        <f t="array" ref="B9">IFERROR(IFERROR(SUM($B2:$B7*$P2:$P7)/$P8))</f>
        <v>0.4710743802</v>
      </c>
      <c r="C9" s="13"/>
      <c r="D9" s="13"/>
      <c r="F9" s="17">
        <f t="shared" ref="F9:I9" si="5">IFERROR(IFERROR(L8/$P8))</f>
        <v>0.4297520661</v>
      </c>
      <c r="G9" s="17">
        <f t="shared" si="5"/>
        <v>0.06611570248</v>
      </c>
      <c r="H9" s="17">
        <f t="shared" si="5"/>
        <v>0.03305785124</v>
      </c>
      <c r="I9" s="17">
        <f t="shared" si="5"/>
        <v>0.4710743802</v>
      </c>
      <c r="J9" s="18">
        <f t="shared" si="6"/>
        <v>1</v>
      </c>
      <c r="L9" s="1"/>
      <c r="N9" s="19"/>
    </row>
    <row r="10">
      <c r="B10" s="2"/>
      <c r="C10" s="13"/>
      <c r="D10" s="20"/>
      <c r="E10" s="2"/>
    </row>
    <row r="11">
      <c r="B11" s="2"/>
      <c r="C11" s="13"/>
      <c r="D11" s="20"/>
      <c r="F11" s="2"/>
      <c r="G11" s="2"/>
      <c r="H11" s="2"/>
      <c r="I11" s="2"/>
      <c r="L11" s="1"/>
      <c r="M11" s="1"/>
    </row>
    <row r="12">
      <c r="B12" s="2"/>
      <c r="C12" s="13"/>
      <c r="D12" s="20"/>
      <c r="L12" s="2"/>
      <c r="M12" s="2"/>
      <c r="N12" s="2"/>
      <c r="O12" s="2"/>
    </row>
    <row r="13">
      <c r="A13" s="1"/>
      <c r="B13" s="2" t="s">
        <v>20</v>
      </c>
      <c r="C13" s="2" t="s">
        <v>21</v>
      </c>
      <c r="D13" s="2" t="s">
        <v>0</v>
      </c>
      <c r="F13" s="21" t="s">
        <v>22</v>
      </c>
      <c r="G13" s="21" t="s">
        <v>23</v>
      </c>
      <c r="H13" s="5" t="s">
        <v>5</v>
      </c>
      <c r="L13" s="22"/>
      <c r="M13" s="22"/>
      <c r="N13" s="22"/>
      <c r="O13" s="22"/>
    </row>
    <row r="14">
      <c r="A14" s="1" t="s">
        <v>6</v>
      </c>
      <c r="B14" s="23">
        <f t="array" ref="B14">IFERROR(IFERROR(INDEX(INDIRECT(INDEX($D$2,0) &amp; "!$C$6"),0)))</f>
        <v>34</v>
      </c>
      <c r="C14" s="23">
        <f t="array" ref="C14">IFERROR(IFERROR(INDEX(INDIRECT(INDEX($D$2,0) &amp; "!$C$7"),0)))</f>
        <v>11</v>
      </c>
      <c r="D14" s="17">
        <f t="shared" ref="D14:D19" si="7">IFERROR(C14/B14)</f>
        <v>0.3235294118</v>
      </c>
      <c r="F14" s="17">
        <f t="shared" ref="F14:F19" si="8">IFERROR(IFERROR(INDEX(INDIRECT(INDEX($D2,0) &amp; "!$D$10"),0)))</f>
        <v>0.6363636364</v>
      </c>
      <c r="G14" s="17">
        <f t="shared" ref="G14:G19" si="9">IFERROR(IFERROR(INDEX(INDIRECT(INDEX($D2,0) &amp; "!$D$11"),0)))</f>
        <v>0.3636363636</v>
      </c>
      <c r="H14" s="9">
        <f t="shared" ref="H14:H20" si="10">SUM(F14:G14)</f>
        <v>1</v>
      </c>
      <c r="Q14" s="13"/>
      <c r="R14" s="13"/>
      <c r="S14" s="13"/>
      <c r="T14" s="13"/>
      <c r="U14" s="13"/>
    </row>
    <row r="15">
      <c r="A15" s="1" t="s">
        <v>8</v>
      </c>
      <c r="B15" s="23">
        <f t="array" ref="B15">IFERROR(IFERROR(INDEX(INDIRECT(INDEX($D$3,0) &amp; "!$C$6"),0)))</f>
        <v>34</v>
      </c>
      <c r="C15" s="23">
        <f t="array" ref="C15">IFERROR(IFERROR(INDEX(INDIRECT(INDEX($D$3,0) &amp; "!$C$7"),0)))</f>
        <v>20</v>
      </c>
      <c r="D15" s="17">
        <f t="shared" si="7"/>
        <v>0.5882352941</v>
      </c>
      <c r="F15" s="17">
        <f t="shared" si="8"/>
        <v>0.75</v>
      </c>
      <c r="G15" s="17">
        <f t="shared" si="9"/>
        <v>0.25</v>
      </c>
      <c r="H15" s="9">
        <f t="shared" si="10"/>
        <v>1</v>
      </c>
      <c r="Q15" s="13"/>
      <c r="R15" s="13"/>
      <c r="S15" s="13"/>
      <c r="T15" s="13"/>
      <c r="U15" s="13"/>
    </row>
    <row r="16">
      <c r="A16" s="1" t="s">
        <v>10</v>
      </c>
      <c r="B16" s="23">
        <f t="array" ref="B16">IFERROR(IFERROR(INDEX(INDIRECT(INDEX($D$4,0) &amp; "!$C$6"),0)))</f>
        <v>10</v>
      </c>
      <c r="C16" s="23">
        <f t="array" ref="C16">IFERROR(IFERROR(INDEX(INDIRECT(INDEX($D$4,0) &amp; "!$C$7"),0)))</f>
        <v>4</v>
      </c>
      <c r="D16" s="17">
        <f t="shared" si="7"/>
        <v>0.4</v>
      </c>
      <c r="F16" s="17">
        <f t="shared" si="8"/>
        <v>1</v>
      </c>
      <c r="G16" s="17">
        <f t="shared" si="9"/>
        <v>0</v>
      </c>
      <c r="H16" s="9">
        <f t="shared" si="10"/>
        <v>1</v>
      </c>
      <c r="Q16" s="13"/>
      <c r="R16" s="13"/>
      <c r="S16" s="13"/>
      <c r="T16" s="13"/>
      <c r="U16" s="13"/>
    </row>
    <row r="17">
      <c r="A17" s="1" t="s">
        <v>12</v>
      </c>
      <c r="B17" s="23">
        <f t="array" ref="B17">IFERROR(IFERROR(INDEX(INDIRECT(INDEX($D$5,0) &amp; "!$C$6"),0)))</f>
        <v>30</v>
      </c>
      <c r="C17" s="23">
        <f t="array" ref="C17">IFERROR(IFERROR(INDEX(INDIRECT(INDEX($D$5,0) &amp; "!$C$7"),0)))</f>
        <v>17</v>
      </c>
      <c r="D17" s="17">
        <f t="shared" si="7"/>
        <v>0.5666666667</v>
      </c>
      <c r="F17" s="17">
        <f t="shared" si="8"/>
        <v>0.8235294118</v>
      </c>
      <c r="G17" s="17">
        <f t="shared" si="9"/>
        <v>0.1764705882</v>
      </c>
      <c r="H17" s="9">
        <f t="shared" si="10"/>
        <v>1</v>
      </c>
      <c r="Q17" s="13"/>
      <c r="R17" s="13"/>
      <c r="S17" s="13"/>
      <c r="T17" s="13"/>
      <c r="U17" s="13"/>
    </row>
    <row r="18">
      <c r="A18" s="1" t="s">
        <v>14</v>
      </c>
      <c r="B18" s="23">
        <f t="array" ref="B18">IFERROR(IFERROR(INDEX(INDIRECT(INDEX($D$6,0) &amp; "!$C$6"),0)))</f>
        <v>12</v>
      </c>
      <c r="C18" s="23">
        <f t="array" ref="C18">IFERROR(IFERROR(INDEX(INDIRECT(INDEX($D$6,0) &amp; "!$C$7"),0)))</f>
        <v>4</v>
      </c>
      <c r="D18" s="17">
        <f t="shared" si="7"/>
        <v>0.3333333333</v>
      </c>
      <c r="F18" s="17">
        <f t="shared" si="8"/>
        <v>0.75</v>
      </c>
      <c r="G18" s="17">
        <f t="shared" si="9"/>
        <v>0.25</v>
      </c>
      <c r="H18" s="9">
        <f t="shared" si="10"/>
        <v>1</v>
      </c>
      <c r="Q18" s="13"/>
      <c r="R18" s="13"/>
      <c r="S18" s="13"/>
      <c r="T18" s="13"/>
      <c r="U18" s="13"/>
    </row>
    <row r="19">
      <c r="A19" s="1" t="s">
        <v>16</v>
      </c>
      <c r="B19" s="23">
        <f t="array" ref="B19">IFERROR(IFERROR(INDEX(INDIRECT(INDEX($D$7,0) &amp; "!$C$6"),0)))</f>
        <v>1</v>
      </c>
      <c r="C19" s="23">
        <f t="array" ref="C19">IFERROR(IFERROR(INDEX(INDIRECT(INDEX($D$7,0) &amp; "!$C$7"),0)))</f>
        <v>1</v>
      </c>
      <c r="D19" s="17">
        <f t="shared" si="7"/>
        <v>1</v>
      </c>
      <c r="F19" s="17">
        <f t="shared" si="8"/>
        <v>0</v>
      </c>
      <c r="G19" s="17">
        <f t="shared" si="9"/>
        <v>1</v>
      </c>
      <c r="H19" s="9">
        <f t="shared" si="10"/>
        <v>1</v>
      </c>
      <c r="Q19" s="13"/>
      <c r="R19" s="13"/>
      <c r="S19" s="13"/>
      <c r="T19" s="13"/>
      <c r="U19" s="13"/>
    </row>
    <row r="20">
      <c r="A20" s="1" t="s">
        <v>18</v>
      </c>
      <c r="B20" s="24">
        <f>IFERROR(IFERROR(AVERAGE(B$14:B$19)))</f>
        <v>20.16666667</v>
      </c>
      <c r="C20" s="25">
        <f>IFERROR(IFERROR(AVERAGE(C14:C19)))</f>
        <v>9.5</v>
      </c>
      <c r="D20" s="26"/>
      <c r="F20" s="12">
        <f t="shared" ref="F20:G20" si="11">IFERROR(IFERROR(AVERAGE(F$14:F$19)))</f>
        <v>0.6599821747</v>
      </c>
      <c r="G20" s="12">
        <f t="shared" si="11"/>
        <v>0.3400178253</v>
      </c>
      <c r="H20" s="27">
        <f t="shared" si="10"/>
        <v>1</v>
      </c>
      <c r="L20" s="22"/>
      <c r="M20" s="22"/>
      <c r="N20" s="22"/>
      <c r="O20" s="22"/>
      <c r="Q20" s="13"/>
      <c r="R20" s="13"/>
      <c r="S20" s="13"/>
      <c r="T20" s="13"/>
      <c r="U20" s="13"/>
    </row>
    <row r="21">
      <c r="A21" s="1" t="s">
        <v>19</v>
      </c>
      <c r="B21" s="2"/>
      <c r="F21" s="17">
        <f t="array" ref="F21">SUM($C14:$C19*F14:F19)/SUM($C14:$C19)</f>
        <v>0.7543859649</v>
      </c>
      <c r="G21" s="17">
        <f t="array" ref="G21">SUM($C14:$C19*G14:G19)/SUM($C14:$C19)</f>
        <v>0.2456140351</v>
      </c>
      <c r="H21" s="9">
        <f>SUM(F20:G20)</f>
        <v>1</v>
      </c>
      <c r="I21" s="17"/>
      <c r="J21" s="17"/>
      <c r="K21" s="22"/>
      <c r="Q21" s="13"/>
      <c r="R21" s="13"/>
      <c r="S21" s="13"/>
      <c r="T21" s="13"/>
      <c r="U21" s="13"/>
    </row>
    <row r="22">
      <c r="A22" s="1" t="s">
        <v>5</v>
      </c>
      <c r="B22" s="28">
        <f t="shared" ref="B22:C22" si="12">SUM(B14:B19)</f>
        <v>121</v>
      </c>
      <c r="C22" s="29">
        <f t="shared" si="12"/>
        <v>57</v>
      </c>
      <c r="F22" s="22">
        <f>F21*C22</f>
        <v>43</v>
      </c>
      <c r="G22" s="30">
        <f>G21*C22</f>
        <v>14</v>
      </c>
      <c r="H22" s="17"/>
      <c r="I22" s="17"/>
      <c r="J22" s="17"/>
      <c r="K22" s="22"/>
      <c r="Q22" s="13"/>
      <c r="R22" s="13"/>
      <c r="S22" s="13"/>
      <c r="T22" s="13"/>
      <c r="U22" s="13"/>
    </row>
  </sheetData>
  <mergeCells count="1">
    <mergeCell ref="L9:M9"/>
  </mergeCells>
  <conditionalFormatting sqref="C20">
    <cfRule type="expression" dxfId="0" priority="1">
      <formula>C20=MAX($B20)</formula>
    </cfRule>
  </conditionalFormatting>
  <conditionalFormatting sqref="B8:B9 F20:G20">
    <cfRule type="expression" dxfId="0" priority="2">
      <formula>B8=MAX($B8)</formula>
    </cfRule>
  </conditionalFormatting>
  <conditionalFormatting sqref="F8:J8">
    <cfRule type="expression" dxfId="0" priority="3">
      <formula>F8=MAX(F$8,L$8,#REF!)</formula>
    </cfRule>
  </conditionalFormatting>
  <conditionalFormatting sqref="F9:J9">
    <cfRule type="expression" dxfId="0" priority="4">
      <formula>F9=MAX(F$9,F$21,#REF!)</formula>
    </cfRule>
  </conditionalFormatting>
  <hyperlinks>
    <hyperlink display="day-1" location="day-1!A1" ref="D2"/>
    <hyperlink display="day-2" location="day-2!A1" ref="D3"/>
    <hyperlink display="day-3" location="day-3!A1" ref="D4"/>
    <hyperlink display="day-4" location="day-4!A1" ref="D5"/>
    <hyperlink display="day-5" location="day-5!A1" ref="D6"/>
    <hyperlink display="day-6" location="day-6!A1" ref="D7"/>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24</v>
      </c>
      <c r="B1" s="31" t="s">
        <v>25</v>
      </c>
      <c r="C1" s="31" t="s">
        <v>26</v>
      </c>
    </row>
    <row r="2">
      <c r="A2" s="31">
        <v>1.662801756E9</v>
      </c>
      <c r="B2" s="31" t="s">
        <v>27</v>
      </c>
      <c r="C2" s="31" t="s">
        <v>28</v>
      </c>
    </row>
    <row r="3">
      <c r="A3" s="31"/>
      <c r="B3" s="31"/>
      <c r="C3" s="31"/>
    </row>
    <row r="4">
      <c r="A4" s="31"/>
      <c r="B4" s="31"/>
      <c r="C4" s="31"/>
    </row>
    <row r="5">
      <c r="A5" s="31"/>
      <c r="B5" s="31"/>
      <c r="C5" s="31"/>
    </row>
    <row r="6">
      <c r="A6" s="31"/>
      <c r="B6" s="31"/>
      <c r="C6" s="31"/>
    </row>
    <row r="7">
      <c r="A7" s="31"/>
      <c r="B7" s="31"/>
      <c r="C7" s="31"/>
    </row>
    <row r="8">
      <c r="A8" s="31"/>
      <c r="B8" s="31"/>
      <c r="C8" s="31"/>
    </row>
    <row r="9">
      <c r="A9" s="31"/>
      <c r="B9" s="31"/>
      <c r="C9" s="31"/>
    </row>
    <row r="10">
      <c r="A10" s="31"/>
      <c r="B10" s="31"/>
      <c r="C10" s="31"/>
    </row>
    <row r="11">
      <c r="A11" s="31"/>
      <c r="B11" s="31"/>
      <c r="C11" s="31"/>
    </row>
    <row r="12">
      <c r="A12" s="31"/>
      <c r="B12" s="31"/>
      <c r="C12" s="31"/>
    </row>
    <row r="13">
      <c r="A13" s="31"/>
      <c r="B13" s="31"/>
      <c r="C13" s="31"/>
    </row>
    <row r="14">
      <c r="A14" s="31"/>
      <c r="B14" s="31"/>
      <c r="C14" s="31"/>
    </row>
    <row r="15">
      <c r="A15" s="31"/>
      <c r="B15" s="31"/>
      <c r="C15" s="31"/>
    </row>
    <row r="16">
      <c r="A16" s="31"/>
      <c r="B16" s="31"/>
      <c r="C16" s="31"/>
    </row>
    <row r="17">
      <c r="A17" s="31"/>
      <c r="B17" s="31"/>
      <c r="C17" s="31"/>
    </row>
    <row r="18">
      <c r="A18" s="31"/>
      <c r="B18" s="31"/>
      <c r="C18" s="31"/>
    </row>
    <row r="19">
      <c r="A19" s="31"/>
      <c r="B19" s="31"/>
      <c r="C19" s="31"/>
    </row>
    <row r="20">
      <c r="A20" s="31"/>
      <c r="B20" s="31"/>
      <c r="C20" s="31"/>
    </row>
    <row r="21">
      <c r="A21" s="31"/>
      <c r="B21" s="31"/>
      <c r="C21" s="31"/>
    </row>
    <row r="22">
      <c r="A22" s="31"/>
      <c r="B22" s="31"/>
      <c r="C22" s="31"/>
    </row>
    <row r="23">
      <c r="A23" s="31"/>
      <c r="B23" s="31"/>
      <c r="C23" s="31"/>
    </row>
    <row r="24">
      <c r="A24" s="31"/>
      <c r="B24" s="31"/>
      <c r="C24" s="31"/>
    </row>
    <row r="25">
      <c r="A25" s="31"/>
      <c r="B25" s="31"/>
      <c r="C25" s="31"/>
    </row>
    <row r="26">
      <c r="A26" s="31"/>
      <c r="B26" s="31"/>
      <c r="C26" s="31"/>
    </row>
    <row r="27">
      <c r="A27" s="31"/>
      <c r="B27" s="31"/>
      <c r="C27" s="31"/>
    </row>
    <row r="28">
      <c r="A28" s="31"/>
      <c r="B28" s="31"/>
      <c r="C28" s="31"/>
    </row>
    <row r="29">
      <c r="A29" s="31"/>
      <c r="B29" s="31"/>
      <c r="C29" s="31"/>
    </row>
    <row r="30">
      <c r="A30" s="31"/>
      <c r="B30" s="31"/>
      <c r="C30" s="31"/>
    </row>
    <row r="31">
      <c r="A31" s="31"/>
      <c r="B31" s="31"/>
      <c r="C31" s="31"/>
    </row>
    <row r="32">
      <c r="A32" s="31"/>
      <c r="B32" s="31"/>
      <c r="C32" s="31"/>
    </row>
    <row r="33">
      <c r="A33" s="31"/>
      <c r="B33" s="31"/>
      <c r="C33" s="31"/>
    </row>
    <row r="34">
      <c r="A34" s="31"/>
      <c r="B34" s="31"/>
      <c r="C34" s="31"/>
    </row>
    <row r="35">
      <c r="A35" s="31"/>
      <c r="B35" s="31"/>
      <c r="C35"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29</v>
      </c>
      <c r="B1" s="32" t="s">
        <v>30</v>
      </c>
      <c r="C1" s="1" t="s">
        <v>31</v>
      </c>
      <c r="D1" s="1" t="s">
        <v>32</v>
      </c>
      <c r="E1" s="1" t="s">
        <v>33</v>
      </c>
      <c r="F1" s="33" t="s">
        <v>34</v>
      </c>
      <c r="G1" s="34" t="s">
        <v>35</v>
      </c>
      <c r="H1" s="35" t="s">
        <v>36</v>
      </c>
      <c r="I1" s="1" t="s">
        <v>37</v>
      </c>
      <c r="J1" s="1" t="s">
        <v>22</v>
      </c>
      <c r="K1" s="1" t="s">
        <v>38</v>
      </c>
    </row>
    <row r="2">
      <c r="A2" s="1" t="s">
        <v>39</v>
      </c>
      <c r="B2" s="31" t="s">
        <v>40</v>
      </c>
      <c r="C2" s="31">
        <f t="shared" ref="C2:C5" si="1">COUNTIF(I:I,A2)</f>
        <v>0</v>
      </c>
      <c r="D2" s="36" t="str">
        <f t="shared" ref="D2:D5" si="2">C2/COUNTA(I$2:I1000)</f>
        <v>#DIV/0!</v>
      </c>
      <c r="E2" s="37"/>
      <c r="F2" s="38" t="str">
        <f>IFERROR(__xludf.DUMMYFUNCTION("INDEX(SPLIT(E2, char(10))+60*60*2, 0, 1)/86400+date(1970,1,1)"),"#VALUE!")</f>
        <v>#VALUE!</v>
      </c>
      <c r="G2" s="39"/>
      <c r="H2" s="40"/>
      <c r="I2" s="41"/>
      <c r="J2" s="31" t="b">
        <v>0</v>
      </c>
    </row>
    <row r="3">
      <c r="A3" s="1" t="s">
        <v>2</v>
      </c>
      <c r="B3" s="31" t="s">
        <v>41</v>
      </c>
      <c r="C3" s="31">
        <f t="shared" si="1"/>
        <v>0</v>
      </c>
      <c r="D3" s="36" t="str">
        <f t="shared" si="2"/>
        <v>#DIV/0!</v>
      </c>
      <c r="E3" s="37"/>
      <c r="F3" s="38" t="str">
        <f>IFERROR(__xludf.DUMMYFUNCTION("INDEX(SPLIT(E3, char(10))+60*60*2, 0, 1)/86400+date(1970,1,1)"),"#VALUE!")</f>
        <v>#VALUE!</v>
      </c>
      <c r="G3" s="39"/>
      <c r="H3" s="40"/>
      <c r="I3" s="41"/>
      <c r="J3" s="31" t="b">
        <v>0</v>
      </c>
    </row>
    <row r="4">
      <c r="A4" s="1" t="s">
        <v>3</v>
      </c>
      <c r="B4" s="31" t="s">
        <v>42</v>
      </c>
      <c r="C4" s="31">
        <f t="shared" si="1"/>
        <v>0</v>
      </c>
      <c r="D4" s="36" t="str">
        <f t="shared" si="2"/>
        <v>#DIV/0!</v>
      </c>
      <c r="E4" s="37"/>
      <c r="F4" s="38" t="str">
        <f>IFERROR(__xludf.DUMMYFUNCTION("INDEX(SPLIT(E4, char(10))+60*60*2, 0, 1)/86400+date(1970,1,1)"),"#VALUE!")</f>
        <v>#VALUE!</v>
      </c>
      <c r="G4" s="39"/>
      <c r="H4" s="40"/>
      <c r="I4" s="41"/>
      <c r="J4" s="31" t="b">
        <v>0</v>
      </c>
    </row>
    <row r="5">
      <c r="A5" s="1" t="s">
        <v>4</v>
      </c>
      <c r="B5" s="31" t="s">
        <v>43</v>
      </c>
      <c r="C5" s="31">
        <f t="shared" si="1"/>
        <v>0</v>
      </c>
      <c r="D5" s="36" t="str">
        <f t="shared" si="2"/>
        <v>#DIV/0!</v>
      </c>
      <c r="E5" s="37"/>
      <c r="F5" s="38" t="str">
        <f>IFERROR(__xludf.DUMMYFUNCTION("INDEX(SPLIT(E5, char(10))+60*60*2, 0, 1)/86400+date(1970,1,1)"),"#VALUE!")</f>
        <v>#VALUE!</v>
      </c>
      <c r="G5" s="39"/>
      <c r="H5" s="40"/>
      <c r="I5" s="41"/>
      <c r="J5" s="31" t="b">
        <v>0</v>
      </c>
    </row>
    <row r="6">
      <c r="A6" s="42"/>
      <c r="B6" s="31" t="s">
        <v>5</v>
      </c>
      <c r="C6" s="43">
        <f t="shared" ref="C6:D6" si="3">SUM(C2:C5)</f>
        <v>0</v>
      </c>
      <c r="D6" s="44" t="str">
        <f t="shared" si="3"/>
        <v>#DIV/0!</v>
      </c>
      <c r="E6" s="37"/>
      <c r="F6" s="38" t="str">
        <f>IFERROR(__xludf.DUMMYFUNCTION("INDEX(SPLIT(E6, char(10))+60*60*2, 0, 1)/86400+date(1970,1,1)"),"#VALUE!")</f>
        <v>#VALUE!</v>
      </c>
      <c r="G6" s="39"/>
      <c r="H6" s="40"/>
      <c r="I6" s="41"/>
      <c r="J6" s="31" t="b">
        <v>0</v>
      </c>
    </row>
    <row r="7">
      <c r="A7" s="45"/>
      <c r="B7" s="31" t="s">
        <v>0</v>
      </c>
      <c r="C7" s="22">
        <f t="shared" ref="C7:D7" si="4">SUM(C5)</f>
        <v>0</v>
      </c>
      <c r="D7" s="22" t="str">
        <f t="shared" si="4"/>
        <v>#DIV/0!</v>
      </c>
      <c r="E7" s="37"/>
      <c r="F7" s="38" t="str">
        <f>IFERROR(__xludf.DUMMYFUNCTION("INDEX(SPLIT(E7, char(10))+60*60*2, 0, 1)/86400+date(1970,1,1)"),"#VALUE!")</f>
        <v>#VALUE!</v>
      </c>
      <c r="G7" s="39"/>
      <c r="H7" s="40"/>
      <c r="I7" s="41"/>
      <c r="J7" s="31" t="b">
        <v>0</v>
      </c>
    </row>
    <row r="8">
      <c r="A8" s="45"/>
      <c r="B8" s="31" t="s">
        <v>44</v>
      </c>
      <c r="C8" s="22">
        <f>C2+C4</f>
        <v>0</v>
      </c>
      <c r="D8" s="22" t="str">
        <f>SUM(D5) + D2</f>
        <v>#DIV/0!</v>
      </c>
      <c r="E8" s="37"/>
      <c r="F8" s="38" t="str">
        <f>IFERROR(__xludf.DUMMYFUNCTION("INDEX(SPLIT(E8, char(10))+60*60*2, 0, 1)/86400+date(1970,1,1)"),"#VALUE!")</f>
        <v>#VALUE!</v>
      </c>
      <c r="G8" s="39"/>
      <c r="H8" s="40"/>
      <c r="I8" s="41"/>
      <c r="J8" s="31" t="b">
        <v>0</v>
      </c>
    </row>
    <row r="9">
      <c r="A9" s="42"/>
      <c r="E9" s="37"/>
      <c r="F9" s="38" t="str">
        <f>IFERROR(__xludf.DUMMYFUNCTION("INDEX(SPLIT(E9, char(10))+60*60*2, 0, 1)/86400+date(1970,1,1)"),"#VALUE!")</f>
        <v>#VALUE!</v>
      </c>
      <c r="G9" s="39"/>
      <c r="H9" s="40"/>
      <c r="I9" s="41"/>
      <c r="J9" s="31" t="b">
        <v>0</v>
      </c>
    </row>
    <row r="10">
      <c r="A10" s="21" t="s">
        <v>22</v>
      </c>
      <c r="D10" s="17" t="str">
        <f>IFERROR(__xludf.DUMMYFUNCTION("COUNTIF(FILTER(J2:J1000, I2:I1000=""Newsworthy""), TRUE)/C5"),"#DIV/0!")</f>
        <v>#DIV/0!</v>
      </c>
      <c r="E10" s="37"/>
      <c r="F10" s="38" t="str">
        <f>IFERROR(__xludf.DUMMYFUNCTION("INDEX(SPLIT(E10, char(10))+60*60*2, 0, 1)/86400+date(1970,1,1)"),"#VALUE!")</f>
        <v>#VALUE!</v>
      </c>
      <c r="G10" s="39"/>
      <c r="H10" s="40"/>
      <c r="I10" s="41"/>
      <c r="J10" s="31" t="b">
        <v>0</v>
      </c>
    </row>
    <row r="11">
      <c r="A11" s="21" t="s">
        <v>23</v>
      </c>
      <c r="D11" s="17" t="str">
        <f>IFERROR(__xludf.DUMMYFUNCTION("1-COUNTIF(FILTER(J2:J1000, I2:I1000=""Newsworthy""), TRUE)/C5"),"#DIV/0!")</f>
        <v>#DIV/0!</v>
      </c>
      <c r="E11" s="37"/>
      <c r="F11" s="38" t="str">
        <f>IFERROR(__xludf.DUMMYFUNCTION("INDEX(SPLIT(E11, char(10))+60*60*2, 0, 1)/86400+date(1970,1,1)"),"#VALUE!")</f>
        <v>#VALUE!</v>
      </c>
      <c r="G11" s="39"/>
      <c r="H11" s="40"/>
      <c r="I11" s="41"/>
      <c r="J11" s="31" t="b">
        <v>0</v>
      </c>
    </row>
    <row r="12">
      <c r="A12" s="46"/>
      <c r="B12" s="47"/>
      <c r="C12" s="48"/>
      <c r="D12" s="48"/>
      <c r="E12" s="37"/>
      <c r="F12" s="38" t="str">
        <f>IFERROR(__xludf.DUMMYFUNCTION("INDEX(SPLIT(E12, char(10))+60*60*2, 0, 1)/86400+date(1970,1,1)"),"#VALUE!")</f>
        <v>#VALUE!</v>
      </c>
      <c r="G12" s="39"/>
      <c r="H12" s="40"/>
      <c r="I12" s="40"/>
      <c r="J12" s="31" t="b">
        <v>0</v>
      </c>
    </row>
    <row r="13">
      <c r="A13" s="46"/>
      <c r="B13" s="48"/>
      <c r="C13" s="46"/>
      <c r="D13" s="46"/>
      <c r="E13" s="37"/>
      <c r="F13" s="38" t="str">
        <f>IFERROR(__xludf.DUMMYFUNCTION("INDEX(SPLIT(E13, char(10))+60*60*2, 0, 1)/86400+date(1970,1,1)"),"#VALUE!")</f>
        <v>#VALUE!</v>
      </c>
      <c r="G13" s="39"/>
      <c r="H13" s="40"/>
      <c r="I13" s="40"/>
      <c r="J13" s="31" t="b">
        <v>0</v>
      </c>
    </row>
    <row r="14">
      <c r="A14" s="49"/>
      <c r="B14" s="41"/>
      <c r="C14" s="50"/>
      <c r="D14" s="51"/>
      <c r="E14" s="37"/>
      <c r="F14" s="38" t="str">
        <f>IFERROR(__xludf.DUMMYFUNCTION("INDEX(SPLIT(E14, char(10))+60*60*2, 0, 1)/86400+date(1970,1,1)"),"#VALUE!")</f>
        <v>#VALUE!</v>
      </c>
      <c r="G14" s="39"/>
      <c r="H14" s="40"/>
      <c r="I14" s="40"/>
      <c r="J14" s="31" t="b">
        <v>0</v>
      </c>
    </row>
    <row r="15">
      <c r="A15" s="49"/>
      <c r="B15" s="41"/>
      <c r="C15" s="50"/>
      <c r="D15" s="51"/>
      <c r="E15" s="37"/>
      <c r="F15" s="38" t="str">
        <f>IFERROR(__xludf.DUMMYFUNCTION("INDEX(SPLIT(E15, char(10))+60*60*2, 0, 1)/86400+date(1970,1,1)"),"#VALUE!")</f>
        <v>#VALUE!</v>
      </c>
      <c r="G15" s="39"/>
      <c r="H15" s="40"/>
      <c r="I15" s="40"/>
      <c r="J15" s="31" t="b">
        <v>0</v>
      </c>
    </row>
    <row r="16">
      <c r="A16" s="49"/>
      <c r="B16" s="41"/>
      <c r="C16" s="50"/>
      <c r="D16" s="51"/>
      <c r="E16" s="37"/>
      <c r="F16" s="38" t="str">
        <f>IFERROR(__xludf.DUMMYFUNCTION("INDEX(SPLIT(E16, char(10))+60*60*2, 0, 1)/86400+date(1970,1,1)"),"#VALUE!")</f>
        <v>#VALUE!</v>
      </c>
      <c r="G16" s="39"/>
      <c r="H16" s="40"/>
      <c r="I16" s="41"/>
      <c r="J16" s="31" t="b">
        <v>0</v>
      </c>
    </row>
    <row r="17">
      <c r="A17" s="49"/>
      <c r="B17" s="41"/>
      <c r="C17" s="50"/>
      <c r="D17" s="51"/>
      <c r="E17" s="37"/>
      <c r="F17" s="38" t="str">
        <f>IFERROR(__xludf.DUMMYFUNCTION("INDEX(SPLIT(E17, char(10))+60*60*2, 0, 1)/86400+date(1970,1,1)"),"#VALUE!")</f>
        <v>#VALUE!</v>
      </c>
      <c r="G17" s="39"/>
      <c r="H17" s="40"/>
      <c r="I17" s="40"/>
      <c r="J17" s="31" t="b">
        <v>0</v>
      </c>
    </row>
    <row r="18">
      <c r="A18" s="52"/>
      <c r="B18" s="46"/>
      <c r="C18" s="53"/>
      <c r="D18" s="51"/>
      <c r="E18" s="37"/>
      <c r="F18" s="38" t="str">
        <f>IFERROR(__xludf.DUMMYFUNCTION("INDEX(SPLIT(E18, char(10))+60*60*2, 0, 1)/86400+date(1970,1,1)"),"#VALUE!")</f>
        <v>#VALUE!</v>
      </c>
      <c r="G18" s="39"/>
      <c r="H18" s="40"/>
      <c r="I18" s="40"/>
      <c r="J18" s="31" t="b">
        <v>0</v>
      </c>
    </row>
    <row r="19">
      <c r="A19" s="46"/>
      <c r="B19" s="46"/>
      <c r="C19" s="46"/>
      <c r="D19" s="46"/>
      <c r="E19" s="37"/>
      <c r="F19" s="38" t="str">
        <f>IFERROR(__xludf.DUMMYFUNCTION("INDEX(SPLIT(E19, char(10))+60*60*2, 0, 1)/86400+date(1970,1,1)"),"#VALUE!")</f>
        <v>#VALUE!</v>
      </c>
      <c r="G19" s="39"/>
      <c r="H19" s="40"/>
      <c r="I19" s="40"/>
      <c r="J19" s="31" t="b">
        <v>0</v>
      </c>
    </row>
    <row r="20">
      <c r="A20" s="46"/>
      <c r="B20" s="54"/>
      <c r="C20" s="55"/>
      <c r="D20" s="56"/>
      <c r="E20" s="37"/>
      <c r="F20" s="38" t="str">
        <f>IFERROR(__xludf.DUMMYFUNCTION("INDEX(SPLIT(E20, char(10))+60*60*2, 0, 1)/86400+date(1970,1,1)"),"#VALUE!")</f>
        <v>#VALUE!</v>
      </c>
      <c r="G20" s="39"/>
      <c r="H20" s="40"/>
      <c r="I20" s="40"/>
      <c r="J20" s="31" t="b">
        <v>0</v>
      </c>
    </row>
    <row r="21">
      <c r="A21" s="46"/>
      <c r="B21" s="54"/>
      <c r="C21" s="55"/>
      <c r="D21" s="56"/>
      <c r="E21" s="37"/>
      <c r="F21" s="38" t="str">
        <f>IFERROR(__xludf.DUMMYFUNCTION("INDEX(SPLIT(E21, char(10))+60*60*2, 0, 1)/86400+date(1970,1,1)"),"#VALUE!")</f>
        <v>#VALUE!</v>
      </c>
      <c r="G21" s="39"/>
      <c r="H21" s="40"/>
      <c r="I21" s="40"/>
      <c r="J21" s="31" t="b">
        <v>0</v>
      </c>
    </row>
    <row r="22">
      <c r="A22" s="46"/>
      <c r="B22" s="54"/>
      <c r="C22" s="55"/>
      <c r="D22" s="56"/>
      <c r="E22" s="37"/>
      <c r="F22" s="38" t="str">
        <f>IFERROR(__xludf.DUMMYFUNCTION("INDEX(SPLIT(E22, char(10))+60*60*2, 0, 1)/86400+date(1970,1,1)"),"#VALUE!")</f>
        <v>#VALUE!</v>
      </c>
      <c r="G22" s="39"/>
      <c r="H22" s="40"/>
      <c r="I22" s="40"/>
      <c r="J22" s="31" t="b">
        <v>0</v>
      </c>
    </row>
    <row r="23">
      <c r="A23" s="46"/>
      <c r="B23" s="54"/>
      <c r="C23" s="55"/>
      <c r="D23" s="56"/>
      <c r="E23" s="37"/>
      <c r="F23" s="38" t="str">
        <f>IFERROR(__xludf.DUMMYFUNCTION("INDEX(SPLIT(E23, char(10))+60*60*2, 0, 1)/86400+date(1970,1,1)"),"#VALUE!")</f>
        <v>#VALUE!</v>
      </c>
      <c r="G23" s="39"/>
      <c r="H23" s="40"/>
      <c r="I23" s="40"/>
      <c r="J23" s="31" t="b">
        <v>0</v>
      </c>
    </row>
    <row r="24">
      <c r="A24" s="49"/>
      <c r="B24" s="41"/>
      <c r="C24" s="55"/>
      <c r="D24" s="56"/>
      <c r="E24" s="37"/>
      <c r="F24" s="38" t="str">
        <f>IFERROR(__xludf.DUMMYFUNCTION("INDEX(SPLIT(E24, char(10))+60*60*2, 0, 1)/86400+date(1970,1,1)"),"#VALUE!")</f>
        <v>#VALUE!</v>
      </c>
      <c r="G24" s="39"/>
      <c r="H24" s="40"/>
      <c r="I24" s="41"/>
      <c r="J24" s="31" t="b">
        <v>0</v>
      </c>
    </row>
    <row r="25">
      <c r="A25" s="46"/>
      <c r="B25" s="48"/>
      <c r="C25" s="55"/>
      <c r="D25" s="56"/>
      <c r="E25" s="37"/>
      <c r="F25" s="38" t="str">
        <f>IFERROR(__xludf.DUMMYFUNCTION("INDEX(SPLIT(E25, char(10))+60*60*2, 0, 1)/86400+date(1970,1,1)"),"#VALUE!")</f>
        <v>#VALUE!</v>
      </c>
      <c r="G25" s="39"/>
      <c r="H25" s="40"/>
      <c r="I25" s="40"/>
      <c r="J25" s="31" t="b">
        <v>0</v>
      </c>
    </row>
    <row r="26">
      <c r="A26" s="46"/>
      <c r="B26" s="48"/>
      <c r="C26" s="55"/>
      <c r="D26" s="57"/>
      <c r="E26" s="37"/>
      <c r="F26" s="38" t="str">
        <f>IFERROR(__xludf.DUMMYFUNCTION("INDEX(SPLIT(E26, char(10))+60*60*2, 0, 1)/86400+date(1970,1,1)"),"#VALUE!")</f>
        <v>#VALUE!</v>
      </c>
      <c r="G26" s="39"/>
      <c r="H26" s="40"/>
      <c r="I26" s="40"/>
      <c r="J26" s="31" t="b">
        <v>0</v>
      </c>
    </row>
    <row r="27">
      <c r="A27" s="46"/>
      <c r="B27" s="48"/>
      <c r="C27" s="55"/>
      <c r="D27" s="57"/>
      <c r="E27" s="37"/>
      <c r="F27" s="38" t="str">
        <f>IFERROR(__xludf.DUMMYFUNCTION("INDEX(SPLIT(E27, char(10))+60*60*2, 0, 1)/86400+date(1970,1,1)"),"#VALUE!")</f>
        <v>#VALUE!</v>
      </c>
      <c r="G27" s="39"/>
      <c r="H27" s="40"/>
      <c r="I27" s="41"/>
      <c r="J27" s="31" t="b">
        <v>0</v>
      </c>
    </row>
    <row r="28">
      <c r="A28" s="46"/>
      <c r="B28" s="48"/>
      <c r="C28" s="55"/>
      <c r="D28" s="57"/>
      <c r="E28" s="37"/>
      <c r="F28" s="38" t="str">
        <f>IFERROR(__xludf.DUMMYFUNCTION("INDEX(SPLIT(E28, char(10))+60*60*2, 0, 1)/86400+date(1970,1,1)"),"#VALUE!")</f>
        <v>#VALUE!</v>
      </c>
      <c r="G28" s="39"/>
      <c r="H28" s="40"/>
      <c r="I28" s="40"/>
      <c r="J28" s="31" t="b">
        <v>0</v>
      </c>
    </row>
    <row r="29">
      <c r="A29" s="46"/>
      <c r="B29" s="48"/>
      <c r="C29" s="55"/>
      <c r="D29" s="57"/>
      <c r="E29" s="58"/>
      <c r="F29" s="38" t="str">
        <f>IFERROR(__xludf.DUMMYFUNCTION("INDEX(SPLIT(E29, char(10))+60*60*2, 0, 1)/86400+date(1970,1,1)"),"#VALUE!")</f>
        <v>#VALUE!</v>
      </c>
      <c r="G29" s="39"/>
      <c r="H29" s="40"/>
      <c r="I29" s="40"/>
      <c r="J29" s="31" t="b">
        <v>0</v>
      </c>
    </row>
    <row r="30">
      <c r="A30" s="46"/>
      <c r="B30" s="48"/>
      <c r="C30" s="55"/>
      <c r="D30" s="57"/>
      <c r="E30" s="59"/>
      <c r="F30" s="38" t="str">
        <f>IFERROR(__xludf.DUMMYFUNCTION("INDEX(SPLIT(E30, char(10))+60*60*2, 0, 1)/86400+date(1970,1,1)"),"#VALUE!")</f>
        <v>#VALUE!</v>
      </c>
      <c r="G30" s="60"/>
      <c r="H30" s="40"/>
      <c r="I30" s="40"/>
      <c r="J30" s="31" t="b">
        <v>0</v>
      </c>
    </row>
    <row r="31">
      <c r="A31" s="46"/>
      <c r="B31" s="48"/>
      <c r="C31" s="55"/>
      <c r="D31" s="57"/>
      <c r="E31" s="61"/>
      <c r="F31" s="38" t="str">
        <f>IFERROR(__xludf.DUMMYFUNCTION("INDEX(SPLIT(E31, char(10))+60*60*2, 0, 1)/86400+date(1970,1,1)"),"#VALUE!")</f>
        <v>#VALUE!</v>
      </c>
      <c r="G31" s="60"/>
      <c r="H31" s="40"/>
      <c r="I31" s="29"/>
      <c r="J31" s="31" t="b">
        <v>0</v>
      </c>
    </row>
    <row r="32">
      <c r="A32" s="46"/>
      <c r="B32" s="48"/>
      <c r="C32" s="55"/>
      <c r="D32" s="57"/>
      <c r="E32" s="61"/>
      <c r="F32" s="38" t="str">
        <f>IFERROR(__xludf.DUMMYFUNCTION("INDEX(SPLIT(E32, char(10))+60*60*2, 0, 1)/86400+date(1970,1,1)"),"#VALUE!")</f>
        <v>#VALUE!</v>
      </c>
      <c r="G32" s="60"/>
      <c r="H32" s="40"/>
      <c r="I32" s="29"/>
      <c r="J32" s="31" t="b">
        <v>0</v>
      </c>
    </row>
    <row r="33">
      <c r="A33" s="46"/>
      <c r="B33" s="48"/>
      <c r="C33" s="55"/>
      <c r="D33" s="57"/>
      <c r="E33" s="61"/>
      <c r="F33" s="38" t="str">
        <f>IFERROR(__xludf.DUMMYFUNCTION("INDEX(SPLIT(E33, char(10))+60*60*2, 0, 1)/86400+date(1970,1,1)"),"#VALUE!")</f>
        <v>#VALUE!</v>
      </c>
      <c r="G33" s="60"/>
      <c r="H33" s="40"/>
      <c r="I33" s="29"/>
      <c r="J33" s="31" t="b">
        <v>0</v>
      </c>
    </row>
    <row r="34">
      <c r="A34" s="46"/>
      <c r="B34" s="48"/>
      <c r="C34" s="55"/>
      <c r="D34" s="56"/>
      <c r="E34" s="61"/>
      <c r="F34" s="38" t="str">
        <f>IFERROR(__xludf.DUMMYFUNCTION("INDEX(SPLIT(E34, char(10))+60*60*2, 0, 1)/86400+date(1970,1,1)"),"#VALUE!")</f>
        <v>#VALUE!</v>
      </c>
      <c r="G34" s="60"/>
      <c r="H34" s="40"/>
      <c r="I34" s="29"/>
      <c r="J34" s="31" t="b">
        <v>0</v>
      </c>
    </row>
    <row r="35">
      <c r="A35" s="46"/>
      <c r="B35" s="48"/>
      <c r="C35" s="55"/>
      <c r="D35" s="56"/>
      <c r="E35" s="61"/>
      <c r="F35" s="38" t="str">
        <f>IFERROR(__xludf.DUMMYFUNCTION("INDEX(SPLIT(E35, char(10))+60*60*2, 0, 1)/86400+date(1970,1,1)"),"#VALUE!")</f>
        <v>#VALUE!</v>
      </c>
      <c r="G35" s="60"/>
      <c r="H35" s="40"/>
      <c r="I35" s="29"/>
      <c r="J35" s="31" t="b">
        <v>0</v>
      </c>
    </row>
    <row r="36">
      <c r="A36" s="46"/>
      <c r="B36" s="48"/>
      <c r="C36" s="55"/>
      <c r="D36" s="56"/>
      <c r="E36" s="61"/>
      <c r="F36" s="38" t="str">
        <f>IFERROR(__xludf.DUMMYFUNCTION("INDEX(SPLIT(E36, char(10))+60*60*2, 0, 1)/86400+date(1970,1,1)"),"#VALUE!")</f>
        <v>#VALUE!</v>
      </c>
      <c r="G36" s="60"/>
      <c r="H36" s="40"/>
      <c r="I36" s="29"/>
      <c r="J36" s="31" t="b">
        <v>0</v>
      </c>
    </row>
    <row r="37">
      <c r="A37" s="46"/>
      <c r="B37" s="48"/>
      <c r="C37" s="55"/>
      <c r="D37" s="56"/>
      <c r="E37" s="61"/>
      <c r="F37" s="38" t="str">
        <f>IFERROR(__xludf.DUMMYFUNCTION("INDEX(SPLIT(E37, char(10))+60*60*2, 0, 1)/86400+date(1970,1,1)"),"#VALUE!")</f>
        <v>#VALUE!</v>
      </c>
      <c r="G37" s="60"/>
      <c r="H37" s="40"/>
      <c r="I37" s="29"/>
      <c r="J37" s="31" t="b">
        <v>0</v>
      </c>
    </row>
    <row r="38">
      <c r="A38" s="46"/>
      <c r="B38" s="48"/>
      <c r="C38" s="55"/>
      <c r="D38" s="56"/>
      <c r="E38" s="61"/>
      <c r="F38" s="38" t="str">
        <f>IFERROR(__xludf.DUMMYFUNCTION("INDEX(SPLIT(E38, char(10))+60*60*2, 0, 1)/86400+date(1970,1,1)"),"#VALUE!")</f>
        <v>#VALUE!</v>
      </c>
      <c r="G38" s="60"/>
      <c r="H38" s="40"/>
      <c r="I38" s="29"/>
      <c r="J38" s="31" t="b">
        <v>0</v>
      </c>
    </row>
    <row r="39">
      <c r="A39" s="46"/>
      <c r="B39" s="48"/>
      <c r="C39" s="55"/>
      <c r="D39" s="56"/>
      <c r="E39" s="61"/>
      <c r="F39" s="38" t="str">
        <f>IFERROR(__xludf.DUMMYFUNCTION("INDEX(SPLIT(E39, char(10))+60*60*2, 0, 1)/86400+date(1970,1,1)"),"#VALUE!")</f>
        <v>#VALUE!</v>
      </c>
      <c r="G39" s="60"/>
      <c r="H39" s="40"/>
      <c r="I39" s="29"/>
      <c r="J39" s="31" t="b">
        <v>0</v>
      </c>
    </row>
    <row r="40">
      <c r="A40" s="46"/>
      <c r="B40" s="48"/>
      <c r="C40" s="55"/>
      <c r="D40" s="56"/>
      <c r="E40" s="61"/>
      <c r="F40" s="38" t="str">
        <f>IFERROR(__xludf.DUMMYFUNCTION("INDEX(SPLIT(E40, char(10))+60*60*2, 0, 1)/86400+date(1970,1,1)"),"#VALUE!")</f>
        <v>#VALUE!</v>
      </c>
      <c r="G40" s="60"/>
      <c r="H40" s="40"/>
      <c r="I40" s="29"/>
      <c r="J40" s="31" t="b">
        <v>0</v>
      </c>
    </row>
    <row r="41">
      <c r="A41" s="46"/>
      <c r="B41" s="48"/>
      <c r="C41" s="55"/>
      <c r="D41" s="56"/>
      <c r="E41" s="61"/>
      <c r="F41" s="38" t="str">
        <f>IFERROR(__xludf.DUMMYFUNCTION("INDEX(SPLIT(E41, char(10))+60*60*2, 0, 1)/86400+date(1970,1,1)"),"#VALUE!")</f>
        <v>#VALUE!</v>
      </c>
      <c r="G41" s="60"/>
      <c r="H41" s="40"/>
      <c r="I41" s="29"/>
      <c r="J41" s="31" t="b">
        <v>0</v>
      </c>
    </row>
    <row r="42">
      <c r="A42" s="46"/>
      <c r="B42" s="48"/>
      <c r="C42" s="55"/>
      <c r="D42" s="57"/>
      <c r="E42" s="61"/>
      <c r="F42" s="38" t="str">
        <f>IFERROR(__xludf.DUMMYFUNCTION("INDEX(SPLIT(E42, char(10))+60*60*2, 0, 1)/86400+date(1970,1,1)"),"#VALUE!")</f>
        <v>#VALUE!</v>
      </c>
      <c r="G42" s="60"/>
      <c r="H42" s="40"/>
      <c r="I42" s="29"/>
      <c r="J42" s="31" t="b">
        <v>0</v>
      </c>
    </row>
    <row r="43">
      <c r="A43" s="45"/>
      <c r="B43" s="62"/>
      <c r="C43" s="62"/>
      <c r="D43" s="62"/>
      <c r="E43" s="61"/>
      <c r="F43" s="38" t="str">
        <f>IFERROR(__xludf.DUMMYFUNCTION("INDEX(SPLIT(E43, char(10))+60*60*2, 0, 1)/86400+date(1970,1,1)"),"#VALUE!")</f>
        <v>#VALUE!</v>
      </c>
      <c r="G43" s="60"/>
      <c r="H43" s="40"/>
      <c r="I43" s="29"/>
      <c r="J43" s="31" t="b">
        <v>0</v>
      </c>
    </row>
    <row r="44">
      <c r="A44" s="45"/>
      <c r="B44" s="62"/>
      <c r="C44" s="62"/>
      <c r="D44" s="62"/>
      <c r="E44" s="61"/>
      <c r="F44" s="38" t="str">
        <f>IFERROR(__xludf.DUMMYFUNCTION("INDEX(SPLIT(E44, char(10))+60*60*2, 0, 1)/86400+date(1970,1,1)"),"#VALUE!")</f>
        <v>#VALUE!</v>
      </c>
      <c r="G44" s="60"/>
      <c r="H44" s="40"/>
      <c r="I44" s="29"/>
      <c r="J44" s="31" t="b">
        <v>0</v>
      </c>
    </row>
    <row r="45">
      <c r="A45" s="42"/>
      <c r="F45" s="38" t="str">
        <f>IFERROR(__xludf.DUMMYFUNCTION("INDEX(SPLIT(E45, char(10))+60*60*2, 0, 1)/86400+date(1970,1,1)"),"#VALUE!")</f>
        <v>#VALUE!</v>
      </c>
      <c r="G45" s="60"/>
      <c r="H45" s="40"/>
      <c r="I45" s="29"/>
      <c r="J45" s="31" t="b">
        <v>0</v>
      </c>
    </row>
    <row r="46">
      <c r="A46" s="42"/>
      <c r="F46" s="38" t="str">
        <f>IFERROR(__xludf.DUMMYFUNCTION("INDEX(SPLIT(E46, char(10))+60*60*2, 0, 1)/86400+date(1970,1,1)"),"#VALUE!")</f>
        <v>#VALUE!</v>
      </c>
      <c r="G46" s="60"/>
      <c r="H46" s="40"/>
      <c r="I46" s="29"/>
      <c r="J46" s="31" t="b">
        <v>0</v>
      </c>
    </row>
    <row r="47">
      <c r="A47" s="42"/>
      <c r="F47" s="38" t="str">
        <f>IFERROR(__xludf.DUMMYFUNCTION("INDEX(SPLIT(E47, char(10))+60*60*2, 0, 1)/86400+date(1970,1,1)"),"#VALUE!")</f>
        <v>#VALUE!</v>
      </c>
      <c r="G47" s="60"/>
      <c r="H47" s="40"/>
      <c r="I47" s="29"/>
      <c r="J47" s="31" t="b">
        <v>0</v>
      </c>
    </row>
    <row r="48">
      <c r="A48" s="42"/>
      <c r="F48" s="38" t="str">
        <f>IFERROR(__xludf.DUMMYFUNCTION("INDEX(SPLIT(E48, char(10))+60*60*2, 0, 1)/86400+date(1970,1,1)"),"#VALUE!")</f>
        <v>#VALUE!</v>
      </c>
      <c r="G48" s="60"/>
      <c r="H48" s="40"/>
      <c r="I48" s="29"/>
      <c r="J48" s="31" t="b">
        <v>0</v>
      </c>
    </row>
    <row r="49">
      <c r="A49" s="42"/>
      <c r="F49" s="38" t="str">
        <f>IFERROR(__xludf.DUMMYFUNCTION("INDEX(SPLIT(E49, char(10))+60*60*2, 0, 1)/86400+date(1970,1,1)"),"#VALUE!")</f>
        <v>#VALUE!</v>
      </c>
      <c r="G49" s="60"/>
      <c r="H49" s="40"/>
      <c r="I49" s="29"/>
      <c r="J49" s="31" t="b">
        <v>0</v>
      </c>
    </row>
    <row r="50">
      <c r="A50" s="42"/>
      <c r="F50" s="38" t="str">
        <f>IFERROR(__xludf.DUMMYFUNCTION("INDEX(SPLIT(E50, char(10))+60*60*2, 0, 1)/86400+date(1970,1,1)"),"#VALUE!")</f>
        <v>#VALUE!</v>
      </c>
      <c r="G50" s="60"/>
      <c r="H50" s="40"/>
      <c r="I50" s="29"/>
      <c r="J50" s="31" t="b">
        <v>0</v>
      </c>
    </row>
    <row r="51">
      <c r="A51" s="42"/>
      <c r="F51" s="38" t="str">
        <f>IFERROR(__xludf.DUMMYFUNCTION("INDEX(SPLIT(E51, char(10))+60*60*2, 0, 1)/86400+date(1970,1,1)"),"#VALUE!")</f>
        <v>#VALUE!</v>
      </c>
      <c r="G51" s="60"/>
      <c r="H51" s="40"/>
      <c r="I51" s="29"/>
      <c r="J51" s="31" t="b">
        <v>0</v>
      </c>
    </row>
    <row r="52">
      <c r="A52" s="42"/>
      <c r="F52" s="38" t="str">
        <f>IFERROR(__xludf.DUMMYFUNCTION("INDEX(SPLIT(E52, char(10))+60*60*2, 0, 1)/86400+date(1970,1,1)"),"#VALUE!")</f>
        <v>#VALUE!</v>
      </c>
      <c r="G52" s="63"/>
      <c r="H52" s="40"/>
      <c r="I52" s="29"/>
      <c r="J52" s="31" t="b">
        <v>0</v>
      </c>
    </row>
    <row r="53">
      <c r="A53" s="42"/>
      <c r="F53" s="38" t="str">
        <f>IFERROR(__xludf.DUMMYFUNCTION("INDEX(SPLIT(E53, char(10))+60*60*2, 0, 1)/86400+date(1970,1,1)"),"#VALUE!")</f>
        <v>#VALUE!</v>
      </c>
      <c r="G53" s="63"/>
      <c r="H53" s="40"/>
      <c r="I53" s="29"/>
      <c r="J53" s="31" t="b">
        <v>0</v>
      </c>
    </row>
    <row r="54">
      <c r="A54" s="42"/>
      <c r="F54" s="38" t="str">
        <f>IFERROR(__xludf.DUMMYFUNCTION("INDEX(SPLIT(E54, char(10))+60*60*2, 0, 1)/86400+date(1970,1,1)"),"#VALUE!")</f>
        <v>#VALUE!</v>
      </c>
      <c r="G54" s="63"/>
      <c r="H54" s="40"/>
      <c r="I54" s="29"/>
      <c r="J54" s="31" t="b">
        <v>0</v>
      </c>
    </row>
    <row r="55">
      <c r="A55" s="42"/>
      <c r="F55" s="38" t="str">
        <f>IFERROR(__xludf.DUMMYFUNCTION("INDEX(SPLIT(E55, char(10))+60*60*2, 0, 1)/86400+date(1970,1,1)"),"#VALUE!")</f>
        <v>#VALUE!</v>
      </c>
      <c r="G55" s="63"/>
      <c r="H55" s="40"/>
      <c r="I55" s="29"/>
      <c r="J55" s="31" t="b">
        <v>0</v>
      </c>
    </row>
    <row r="56">
      <c r="A56" s="42"/>
      <c r="F56" s="38" t="str">
        <f>IFERROR(__xludf.DUMMYFUNCTION("INDEX(SPLIT(E56, char(10))+60*60*2, 0, 1)/86400+date(1970,1,1)"),"#VALUE!")</f>
        <v>#VALUE!</v>
      </c>
      <c r="G56" s="63"/>
      <c r="H56" s="40"/>
      <c r="I56" s="29"/>
      <c r="J56" s="31" t="b">
        <v>0</v>
      </c>
    </row>
    <row r="57">
      <c r="A57" s="42"/>
      <c r="F57" s="38" t="str">
        <f>IFERROR(__xludf.DUMMYFUNCTION("INDEX(SPLIT(E57, char(10))+60*60*2, 0, 1)/86400+date(1970,1,1)"),"#VALUE!")</f>
        <v>#VALUE!</v>
      </c>
      <c r="G57" s="63"/>
      <c r="H57" s="40"/>
      <c r="I57" s="29"/>
      <c r="J57" s="31" t="b">
        <v>0</v>
      </c>
    </row>
    <row r="58">
      <c r="A58" s="42"/>
      <c r="F58" s="38" t="str">
        <f>IFERROR(__xludf.DUMMYFUNCTION("INDEX(SPLIT(E58, char(10))+60*60*2, 0, 1)/86400+date(1970,1,1)"),"#VALUE!")</f>
        <v>#VALUE!</v>
      </c>
      <c r="G58" s="63"/>
      <c r="H58" s="40"/>
      <c r="I58" s="29"/>
      <c r="J58" s="31" t="b">
        <v>0</v>
      </c>
    </row>
    <row r="59">
      <c r="A59" s="42"/>
      <c r="F59" s="38" t="str">
        <f>IFERROR(__xludf.DUMMYFUNCTION("INDEX(SPLIT(E59, char(10))+60*60*2, 0, 1)/86400+date(1970,1,1)"),"#VALUE!")</f>
        <v>#VALUE!</v>
      </c>
      <c r="G59" s="63"/>
      <c r="H59" s="40"/>
      <c r="I59" s="29"/>
      <c r="J59" s="31" t="b">
        <v>0</v>
      </c>
    </row>
    <row r="60">
      <c r="A60" s="42"/>
      <c r="F60" s="38" t="str">
        <f>IFERROR(__xludf.DUMMYFUNCTION("INDEX(SPLIT(E60, char(10))+60*60*2, 0, 1)/86400+date(1970,1,1)"),"#VALUE!")</f>
        <v>#VALUE!</v>
      </c>
      <c r="G60" s="63"/>
      <c r="H60" s="40"/>
      <c r="I60" s="29"/>
      <c r="J60" s="31" t="b">
        <v>0</v>
      </c>
    </row>
    <row r="61">
      <c r="A61" s="42"/>
      <c r="F61" s="38" t="str">
        <f>IFERROR(__xludf.DUMMYFUNCTION("INDEX(SPLIT(E61, char(10))+60*60*2, 0, 1)/86400+date(1970,1,1)"),"#VALUE!")</f>
        <v>#VALUE!</v>
      </c>
      <c r="G61" s="63"/>
      <c r="H61" s="40"/>
      <c r="I61" s="29"/>
      <c r="J61" s="31" t="b">
        <v>0</v>
      </c>
    </row>
    <row r="62">
      <c r="A62" s="42"/>
      <c r="F62" s="38" t="str">
        <f>IFERROR(__xludf.DUMMYFUNCTION("INDEX(SPLIT(E62, char(10))+60*60*2, 0, 1)/86400+date(1970,1,1)"),"#VALUE!")</f>
        <v>#VALUE!</v>
      </c>
      <c r="G62" s="63"/>
      <c r="H62" s="40"/>
      <c r="I62" s="29"/>
      <c r="J62" s="31" t="b">
        <v>0</v>
      </c>
    </row>
    <row r="63">
      <c r="A63" s="42"/>
      <c r="F63" s="38" t="str">
        <f>IFERROR(__xludf.DUMMYFUNCTION("INDEX(SPLIT(E63, char(10))+60*60*2, 0, 1)/86400+date(1970,1,1)"),"#VALUE!")</f>
        <v>#VALUE!</v>
      </c>
      <c r="G63" s="63"/>
      <c r="H63" s="40"/>
      <c r="I63" s="29"/>
      <c r="J63" s="31" t="b">
        <v>0</v>
      </c>
    </row>
    <row r="64">
      <c r="A64" s="42"/>
      <c r="F64" s="38" t="str">
        <f>IFERROR(__xludf.DUMMYFUNCTION("INDEX(SPLIT(E64, char(10))+60*60*2, 0, 1)/86400+date(1970,1,1)"),"#VALUE!")</f>
        <v>#VALUE!</v>
      </c>
      <c r="G64" s="63"/>
      <c r="H64" s="40"/>
      <c r="I64" s="29"/>
      <c r="J64" s="31" t="b">
        <v>0</v>
      </c>
    </row>
    <row r="65">
      <c r="A65" s="42"/>
      <c r="F65" s="38" t="str">
        <f>IFERROR(__xludf.DUMMYFUNCTION("INDEX(SPLIT(E65, char(10))+60*60*2, 0, 1)/86400+date(1970,1,1)"),"#VALUE!")</f>
        <v>#VALUE!</v>
      </c>
      <c r="G65" s="63"/>
      <c r="H65" s="40"/>
      <c r="I65" s="29"/>
      <c r="J65" s="31" t="b">
        <v>0</v>
      </c>
    </row>
    <row r="66">
      <c r="A66" s="42"/>
      <c r="F66" s="38" t="str">
        <f>IFERROR(__xludf.DUMMYFUNCTION("INDEX(SPLIT(E66, char(10))+60*60*2, 0, 1)/86400+date(1970,1,1)"),"#VALUE!")</f>
        <v>#VALUE!</v>
      </c>
      <c r="G66" s="63"/>
      <c r="H66" s="40"/>
      <c r="I66" s="29"/>
      <c r="J66" s="31" t="b">
        <v>0</v>
      </c>
    </row>
    <row r="67">
      <c r="A67" s="42"/>
      <c r="F67" s="38" t="str">
        <f>IFERROR(__xludf.DUMMYFUNCTION("INDEX(SPLIT(E67, char(10))+60*60*2, 0, 1)/86400+date(1970,1,1)"),"#VALUE!")</f>
        <v>#VALUE!</v>
      </c>
      <c r="G67" s="63"/>
      <c r="H67" s="40"/>
      <c r="I67" s="29"/>
      <c r="J67" s="31" t="b">
        <v>0</v>
      </c>
    </row>
    <row r="68">
      <c r="A68" s="42"/>
      <c r="F68" s="38" t="str">
        <f>IFERROR(__xludf.DUMMYFUNCTION("INDEX(SPLIT(E68, char(10))+60*60*2, 0, 1)/86400+date(1970,1,1)"),"#VALUE!")</f>
        <v>#VALUE!</v>
      </c>
      <c r="G68" s="63"/>
      <c r="H68" s="40"/>
      <c r="I68" s="29"/>
      <c r="J68" s="31" t="b">
        <v>0</v>
      </c>
    </row>
    <row r="69">
      <c r="A69" s="42"/>
      <c r="F69" s="38" t="str">
        <f>IFERROR(__xludf.DUMMYFUNCTION("INDEX(SPLIT(E69, char(10))+60*60*2, 0, 1)/86400+date(1970,1,1)"),"#VALUE!")</f>
        <v>#VALUE!</v>
      </c>
      <c r="G69" s="63"/>
      <c r="H69" s="40"/>
      <c r="I69" s="29"/>
      <c r="J69" s="31" t="b">
        <v>0</v>
      </c>
    </row>
    <row r="70">
      <c r="A70" s="42"/>
      <c r="F70" s="38" t="str">
        <f>IFERROR(__xludf.DUMMYFUNCTION("INDEX(SPLIT(E70, char(10))+60*60*2, 0, 1)/86400+date(1970,1,1)"),"#VALUE!")</f>
        <v>#VALUE!</v>
      </c>
      <c r="G70" s="63"/>
      <c r="H70" s="40"/>
      <c r="I70" s="29"/>
      <c r="J70" s="31" t="b">
        <v>0</v>
      </c>
    </row>
    <row r="71">
      <c r="A71" s="42"/>
      <c r="F71" s="38" t="str">
        <f>IFERROR(__xludf.DUMMYFUNCTION("INDEX(SPLIT(E71, char(10))+60*60*2, 0, 1)/86400+date(1970,1,1)"),"#VALUE!")</f>
        <v>#VALUE!</v>
      </c>
      <c r="G71" s="63"/>
      <c r="H71" s="40"/>
      <c r="I71" s="29"/>
      <c r="J71" s="31" t="b">
        <v>0</v>
      </c>
    </row>
    <row r="72">
      <c r="A72" s="42"/>
      <c r="F72" s="38" t="str">
        <f>IFERROR(__xludf.DUMMYFUNCTION("INDEX(SPLIT(E72, char(10))+60*60*2, 0, 1)/86400+date(1970,1,1)"),"#VALUE!")</f>
        <v>#VALUE!</v>
      </c>
      <c r="G72" s="63"/>
      <c r="H72" s="40"/>
      <c r="I72" s="29"/>
      <c r="J72" s="31" t="b">
        <v>0</v>
      </c>
    </row>
    <row r="73">
      <c r="A73" s="42"/>
      <c r="F73" s="38" t="str">
        <f>IFERROR(__xludf.DUMMYFUNCTION("INDEX(SPLIT(E73, char(10))+60*60*2, 0, 1)/86400+date(1970,1,1)"),"#VALUE!")</f>
        <v>#VALUE!</v>
      </c>
      <c r="G73" s="63"/>
      <c r="H73" s="40"/>
      <c r="I73" s="29"/>
      <c r="J73" s="31" t="b">
        <v>0</v>
      </c>
    </row>
    <row r="74">
      <c r="A74" s="42"/>
      <c r="F74" s="38" t="str">
        <f>IFERROR(__xludf.DUMMYFUNCTION("INDEX(SPLIT(E74, char(10))+60*60*2, 0, 1)/86400+date(1970,1,1)"),"#VALUE!")</f>
        <v>#VALUE!</v>
      </c>
      <c r="G74" s="63"/>
      <c r="H74" s="40"/>
      <c r="I74" s="29"/>
      <c r="J74" s="31" t="b">
        <v>0</v>
      </c>
    </row>
    <row r="75">
      <c r="A75" s="42"/>
      <c r="F75" s="38" t="str">
        <f>IFERROR(__xludf.DUMMYFUNCTION("INDEX(SPLIT(E75, char(10))+60*60*2, 0, 1)/86400+date(1970,1,1)"),"#VALUE!")</f>
        <v>#VALUE!</v>
      </c>
      <c r="G75" s="63"/>
      <c r="H75" s="40"/>
      <c r="I75" s="29"/>
      <c r="J75" s="31" t="b">
        <v>0</v>
      </c>
    </row>
    <row r="76">
      <c r="A76" s="42"/>
      <c r="F76" s="38" t="str">
        <f>IFERROR(__xludf.DUMMYFUNCTION("INDEX(SPLIT(E76, char(10))+60*60*2, 0, 1)/86400+date(1970,1,1)"),"#VALUE!")</f>
        <v>#VALUE!</v>
      </c>
      <c r="G76" s="63"/>
      <c r="H76" s="40"/>
      <c r="I76" s="29"/>
      <c r="J76" s="31" t="b">
        <v>0</v>
      </c>
    </row>
    <row r="77">
      <c r="A77" s="42"/>
      <c r="F77" s="38" t="str">
        <f>IFERROR(__xludf.DUMMYFUNCTION("INDEX(SPLIT(E77, char(10))+60*60*2, 0, 1)/86400+date(1970,1,1)"),"#VALUE!")</f>
        <v>#VALUE!</v>
      </c>
      <c r="G77" s="63"/>
      <c r="H77" s="40"/>
      <c r="I77" s="29"/>
      <c r="J77" s="31" t="b">
        <v>0</v>
      </c>
    </row>
    <row r="78">
      <c r="A78" s="42"/>
      <c r="F78" s="38" t="str">
        <f>IFERROR(__xludf.DUMMYFUNCTION("INDEX(SPLIT(E78, char(10))+60*60*2, 0, 1)/86400+date(1970,1,1)"),"#VALUE!")</f>
        <v>#VALUE!</v>
      </c>
      <c r="G78" s="63"/>
      <c r="H78" s="40"/>
      <c r="I78" s="29"/>
      <c r="J78" s="31" t="b">
        <v>0</v>
      </c>
    </row>
    <row r="79">
      <c r="A79" s="42"/>
      <c r="F79" s="38" t="str">
        <f>IFERROR(__xludf.DUMMYFUNCTION("INDEX(SPLIT(E79, char(10))+60*60*2, 0, 1)/86400+date(1970,1,1)"),"#VALUE!")</f>
        <v>#VALUE!</v>
      </c>
      <c r="G79" s="63"/>
      <c r="H79" s="40"/>
      <c r="I79" s="29"/>
      <c r="J79" s="31" t="b">
        <v>0</v>
      </c>
    </row>
    <row r="80">
      <c r="A80" s="42"/>
      <c r="F80" s="38" t="str">
        <f>IFERROR(__xludf.DUMMYFUNCTION("INDEX(SPLIT(E80, char(10))+60*60*2, 0, 1)/86400+date(1970,1,1)"),"#VALUE!")</f>
        <v>#VALUE!</v>
      </c>
      <c r="G80" s="63"/>
      <c r="H80" s="40"/>
      <c r="I80" s="29"/>
      <c r="J80" s="31" t="b">
        <v>0</v>
      </c>
    </row>
    <row r="81">
      <c r="A81" s="42"/>
      <c r="F81" s="38" t="str">
        <f>IFERROR(__xludf.DUMMYFUNCTION("INDEX(SPLIT(E81, char(10))+60*60*2, 0, 1)/86400+date(1970,1,1)"),"#VALUE!")</f>
        <v>#VALUE!</v>
      </c>
      <c r="G81" s="63"/>
      <c r="H81" s="40"/>
      <c r="I81" s="29"/>
      <c r="J81" s="31" t="b">
        <v>0</v>
      </c>
    </row>
    <row r="82">
      <c r="A82" s="42"/>
      <c r="F82" s="38" t="str">
        <f>IFERROR(__xludf.DUMMYFUNCTION("INDEX(SPLIT(E82, char(10))+60*60*2, 0, 1)/86400+date(1970,1,1)"),"#VALUE!")</f>
        <v>#VALUE!</v>
      </c>
      <c r="G82" s="63"/>
      <c r="H82" s="40"/>
      <c r="I82" s="29"/>
      <c r="J82" s="31" t="b">
        <v>0</v>
      </c>
    </row>
    <row r="83">
      <c r="A83" s="42"/>
      <c r="F83" s="38" t="str">
        <f>IFERROR(__xludf.DUMMYFUNCTION("INDEX(SPLIT(E83, char(10))+60*60*2, 0, 1)/86400+date(1970,1,1)"),"#VALUE!")</f>
        <v>#VALUE!</v>
      </c>
      <c r="G83" s="63"/>
      <c r="H83" s="40"/>
      <c r="I83" s="29"/>
      <c r="J83" s="31" t="b">
        <v>0</v>
      </c>
    </row>
    <row r="84">
      <c r="A84" s="42"/>
      <c r="F84" s="38" t="str">
        <f>IFERROR(__xludf.DUMMYFUNCTION("INDEX(SPLIT(E84, char(10))+60*60*2, 0, 1)/86400+date(1970,1,1)"),"#VALUE!")</f>
        <v>#VALUE!</v>
      </c>
      <c r="G84" s="63"/>
      <c r="H84" s="40"/>
      <c r="I84" s="29"/>
      <c r="J84" s="31" t="b">
        <v>0</v>
      </c>
    </row>
    <row r="85">
      <c r="A85" s="42"/>
      <c r="F85" s="38" t="str">
        <f>IFERROR(__xludf.DUMMYFUNCTION("INDEX(SPLIT(E85, char(10))+60*60*2, 0, 1)/86400+date(1970,1,1)"),"#VALUE!")</f>
        <v>#VALUE!</v>
      </c>
      <c r="G85" s="63"/>
      <c r="H85" s="40"/>
      <c r="I85" s="29"/>
      <c r="J85" s="31" t="b">
        <v>0</v>
      </c>
    </row>
    <row r="86">
      <c r="A86" s="42"/>
      <c r="F86" s="38" t="str">
        <f>IFERROR(__xludf.DUMMYFUNCTION("INDEX(SPLIT(E86, char(10))+60*60*2, 0, 1)/86400+date(1970,1,1)"),"#VALUE!")</f>
        <v>#VALUE!</v>
      </c>
      <c r="G86" s="63"/>
      <c r="H86" s="40"/>
      <c r="I86" s="29"/>
      <c r="J86" s="31" t="b">
        <v>0</v>
      </c>
    </row>
    <row r="87">
      <c r="A87" s="42"/>
      <c r="F87" s="38" t="str">
        <f>IFERROR(__xludf.DUMMYFUNCTION("INDEX(SPLIT(E87, char(10))+60*60*2, 0, 1)/86400+date(1970,1,1)"),"#VALUE!")</f>
        <v>#VALUE!</v>
      </c>
      <c r="G87" s="63"/>
      <c r="H87" s="40"/>
      <c r="I87" s="29"/>
      <c r="J87" s="31" t="b">
        <v>0</v>
      </c>
    </row>
    <row r="88">
      <c r="A88" s="42"/>
      <c r="F88" s="38" t="str">
        <f>IFERROR(__xludf.DUMMYFUNCTION("INDEX(SPLIT(E88, char(10))+60*60*2, 0, 1)/86400+date(1970,1,1)"),"#VALUE!")</f>
        <v>#VALUE!</v>
      </c>
      <c r="G88" s="63"/>
      <c r="H88" s="40"/>
      <c r="I88" s="29"/>
      <c r="J88" s="31" t="b">
        <v>0</v>
      </c>
    </row>
    <row r="89">
      <c r="A89" s="42"/>
      <c r="F89" s="38" t="str">
        <f>IFERROR(__xludf.DUMMYFUNCTION("INDEX(SPLIT(E89, char(10))+60*60*2, 0, 1)/86400+date(1970,1,1)"),"#VALUE!")</f>
        <v>#VALUE!</v>
      </c>
      <c r="G89" s="63"/>
      <c r="H89" s="40"/>
      <c r="I89" s="29"/>
      <c r="J89" s="31" t="b">
        <v>0</v>
      </c>
    </row>
    <row r="90">
      <c r="A90" s="42"/>
      <c r="F90" s="38" t="str">
        <f>IFERROR(__xludf.DUMMYFUNCTION("INDEX(SPLIT(E90, char(10))+60*60*2, 0, 1)/86400+date(1970,1,1)"),"#VALUE!")</f>
        <v>#VALUE!</v>
      </c>
      <c r="G90" s="63"/>
      <c r="H90" s="40"/>
      <c r="I90" s="29"/>
      <c r="J90" s="31" t="b">
        <v>0</v>
      </c>
    </row>
    <row r="91">
      <c r="A91" s="42"/>
      <c r="F91" s="38" t="str">
        <f>IFERROR(__xludf.DUMMYFUNCTION("INDEX(SPLIT(E91, char(10))+60*60*2, 0, 1)/86400+date(1970,1,1)"),"#VALUE!")</f>
        <v>#VALUE!</v>
      </c>
      <c r="G91" s="63"/>
      <c r="H91" s="40"/>
      <c r="I91" s="29"/>
      <c r="J91" s="31" t="b">
        <v>0</v>
      </c>
    </row>
    <row r="92">
      <c r="A92" s="42"/>
      <c r="F92" s="38" t="str">
        <f>IFERROR(__xludf.DUMMYFUNCTION("INDEX(SPLIT(E92, char(10))+60*60*2, 0, 1)/86400+date(1970,1,1)"),"#VALUE!")</f>
        <v>#VALUE!</v>
      </c>
      <c r="G92" s="63"/>
      <c r="H92" s="40"/>
      <c r="I92" s="29"/>
      <c r="J92" s="31" t="b">
        <v>0</v>
      </c>
    </row>
    <row r="93">
      <c r="A93" s="42"/>
      <c r="F93" s="38" t="str">
        <f>IFERROR(__xludf.DUMMYFUNCTION("INDEX(SPLIT(E93, char(10))+60*60*2, 0, 1)/86400+date(1970,1,1)"),"#VALUE!")</f>
        <v>#VALUE!</v>
      </c>
      <c r="G93" s="63"/>
      <c r="H93" s="40"/>
      <c r="I93" s="29"/>
      <c r="J93" s="31" t="b">
        <v>0</v>
      </c>
    </row>
    <row r="94">
      <c r="A94" s="42"/>
      <c r="F94" s="38" t="str">
        <f>IFERROR(__xludf.DUMMYFUNCTION("INDEX(SPLIT(E94, char(10))+60*60*2, 0, 1)/86400+date(1970,1,1)"),"#VALUE!")</f>
        <v>#VALUE!</v>
      </c>
      <c r="G94" s="63"/>
      <c r="H94" s="40"/>
      <c r="I94" s="29"/>
      <c r="J94" s="31" t="b">
        <v>0</v>
      </c>
    </row>
    <row r="95">
      <c r="A95" s="42"/>
      <c r="F95" s="38" t="str">
        <f>IFERROR(__xludf.DUMMYFUNCTION("INDEX(SPLIT(E95, char(10))+60*60*2, 0, 1)/86400+date(1970,1,1)"),"#VALUE!")</f>
        <v>#VALUE!</v>
      </c>
      <c r="G95" s="63"/>
      <c r="H95" s="40"/>
      <c r="I95" s="29"/>
      <c r="J95" s="31" t="b">
        <v>0</v>
      </c>
    </row>
    <row r="96">
      <c r="A96" s="42"/>
      <c r="F96" s="38" t="str">
        <f>IFERROR(__xludf.DUMMYFUNCTION("INDEX(SPLIT(E96, char(10))+60*60*2, 0, 1)/86400+date(1970,1,1)"),"#VALUE!")</f>
        <v>#VALUE!</v>
      </c>
      <c r="G96" s="63"/>
      <c r="H96" s="40"/>
      <c r="I96" s="29"/>
      <c r="J96" s="31" t="b">
        <v>0</v>
      </c>
    </row>
    <row r="97">
      <c r="A97" s="42"/>
      <c r="F97" s="38" t="str">
        <f>IFERROR(__xludf.DUMMYFUNCTION("INDEX(SPLIT(E97, char(10))+60*60*2, 0, 1)/86400+date(1970,1,1)"),"#VALUE!")</f>
        <v>#VALUE!</v>
      </c>
      <c r="G97" s="63"/>
      <c r="H97" s="40"/>
      <c r="I97" s="29"/>
      <c r="J97" s="31" t="b">
        <v>0</v>
      </c>
    </row>
    <row r="98">
      <c r="A98" s="42"/>
      <c r="F98" s="38" t="str">
        <f>IFERROR(__xludf.DUMMYFUNCTION("INDEX(SPLIT(E98, char(10))+60*60*2, 0, 1)/86400+date(1970,1,1)"),"#VALUE!")</f>
        <v>#VALUE!</v>
      </c>
      <c r="G98" s="63"/>
      <c r="H98" s="40"/>
      <c r="I98" s="29"/>
      <c r="J98" s="31" t="b">
        <v>0</v>
      </c>
    </row>
    <row r="99">
      <c r="A99" s="42"/>
      <c r="F99" s="38" t="str">
        <f>IFERROR(__xludf.DUMMYFUNCTION("INDEX(SPLIT(E99, char(10))+60*60*2, 0, 1)/86400+date(1970,1,1)"),"#VALUE!")</f>
        <v>#VALUE!</v>
      </c>
      <c r="G99" s="63"/>
      <c r="H99" s="40"/>
      <c r="I99" s="29"/>
      <c r="J99" s="31" t="b">
        <v>0</v>
      </c>
    </row>
    <row r="100">
      <c r="A100" s="42"/>
      <c r="F100" s="38" t="str">
        <f>IFERROR(__xludf.DUMMYFUNCTION("INDEX(SPLIT(E100, char(10))+60*60*2, 0, 1)/86400+date(1970,1,1)"),"#VALUE!")</f>
        <v>#VALUE!</v>
      </c>
      <c r="G100" s="63"/>
      <c r="H100" s="40"/>
      <c r="I100" s="29"/>
      <c r="J100" s="31" t="b">
        <v>0</v>
      </c>
    </row>
    <row r="101">
      <c r="A101" s="42"/>
      <c r="F101" s="38" t="str">
        <f>IFERROR(__xludf.DUMMYFUNCTION("INDEX(SPLIT(E101, char(10))+60*60*2, 0, 1)/86400+date(1970,1,1)"),"#VALUE!")</f>
        <v>#VALUE!</v>
      </c>
      <c r="G101" s="63"/>
      <c r="H101" s="40"/>
      <c r="I101" s="29"/>
      <c r="J101" s="31" t="b">
        <v>0</v>
      </c>
    </row>
    <row r="102">
      <c r="A102" s="42"/>
      <c r="F102" s="38" t="str">
        <f>IFERROR(__xludf.DUMMYFUNCTION("INDEX(SPLIT(E102, char(10))+60*60*2, 0, 1)/86400+date(1970,1,1)"),"#VALUE!")</f>
        <v>#VALUE!</v>
      </c>
      <c r="G102" s="63"/>
      <c r="H102" s="40"/>
      <c r="I102" s="29"/>
      <c r="J102" s="31" t="b">
        <v>0</v>
      </c>
    </row>
    <row r="103">
      <c r="A103" s="42"/>
      <c r="F103" s="38" t="str">
        <f>IFERROR(__xludf.DUMMYFUNCTION("INDEX(SPLIT(E103, char(10))+60*60*2, 0, 1)/86400+date(1970,1,1)"),"#VALUE!")</f>
        <v>#VALUE!</v>
      </c>
      <c r="G103" s="63"/>
      <c r="H103" s="40"/>
      <c r="I103" s="29"/>
      <c r="J103" s="31" t="b">
        <v>0</v>
      </c>
    </row>
    <row r="104">
      <c r="A104" s="42"/>
      <c r="F104" s="38" t="str">
        <f>IFERROR(__xludf.DUMMYFUNCTION("INDEX(SPLIT(E104, char(10))+60*60*2, 0, 1)/86400+date(1970,1,1)"),"#VALUE!")</f>
        <v>#VALUE!</v>
      </c>
      <c r="G104" s="63"/>
      <c r="H104" s="40"/>
      <c r="I104" s="29"/>
      <c r="J104" s="31" t="b">
        <v>0</v>
      </c>
    </row>
    <row r="105">
      <c r="A105" s="42"/>
      <c r="F105" s="38" t="str">
        <f>IFERROR(__xludf.DUMMYFUNCTION("INDEX(SPLIT(E105, char(10))+60*60*2, 0, 1)/86400+date(1970,1,1)"),"#VALUE!")</f>
        <v>#VALUE!</v>
      </c>
      <c r="G105" s="63"/>
      <c r="H105" s="40"/>
      <c r="I105" s="29"/>
      <c r="J105" s="31" t="b">
        <v>0</v>
      </c>
    </row>
    <row r="106">
      <c r="A106" s="42"/>
      <c r="F106" s="38" t="str">
        <f>IFERROR(__xludf.DUMMYFUNCTION("INDEX(SPLIT(E106, char(10))+60*60*2, 0, 1)/86400+date(1970,1,1)"),"#VALUE!")</f>
        <v>#VALUE!</v>
      </c>
      <c r="G106" s="63"/>
      <c r="H106" s="40"/>
      <c r="I106" s="29"/>
      <c r="J106" s="31" t="b">
        <v>0</v>
      </c>
    </row>
    <row r="107">
      <c r="A107" s="42"/>
      <c r="F107" s="38" t="str">
        <f>IFERROR(__xludf.DUMMYFUNCTION("INDEX(SPLIT(E107, char(10))+60*60*2, 0, 1)/86400+date(1970,1,1)"),"#VALUE!")</f>
        <v>#VALUE!</v>
      </c>
      <c r="G107" s="63"/>
      <c r="H107" s="40"/>
      <c r="I107" s="29"/>
      <c r="J107" s="31" t="b">
        <v>0</v>
      </c>
    </row>
    <row r="108">
      <c r="A108" s="42"/>
      <c r="F108" s="38" t="str">
        <f>IFERROR(__xludf.DUMMYFUNCTION("INDEX(SPLIT(E108, char(10))+60*60*2, 0, 1)/86400+date(1970,1,1)"),"#VALUE!")</f>
        <v>#VALUE!</v>
      </c>
      <c r="G108" s="63"/>
      <c r="H108" s="40"/>
      <c r="I108" s="29"/>
      <c r="J108" s="31" t="b">
        <v>0</v>
      </c>
    </row>
    <row r="109">
      <c r="A109" s="42"/>
      <c r="F109" s="38" t="str">
        <f>IFERROR(__xludf.DUMMYFUNCTION("INDEX(SPLIT(E109, char(10))+60*60*2, 0, 1)/86400+date(1970,1,1)"),"#VALUE!")</f>
        <v>#VALUE!</v>
      </c>
      <c r="G109" s="63"/>
      <c r="H109" s="40"/>
      <c r="I109" s="29"/>
      <c r="J109" s="31" t="b">
        <v>0</v>
      </c>
    </row>
    <row r="110">
      <c r="A110" s="42"/>
      <c r="F110" s="38" t="str">
        <f>IFERROR(__xludf.DUMMYFUNCTION("INDEX(SPLIT(E110, char(10))+60*60*2, 0, 1)/86400+date(1970,1,1)"),"#VALUE!")</f>
        <v>#VALUE!</v>
      </c>
      <c r="G110" s="63"/>
      <c r="H110" s="40"/>
      <c r="I110" s="29"/>
      <c r="J110" s="31" t="b">
        <v>0</v>
      </c>
    </row>
    <row r="111">
      <c r="A111" s="42"/>
      <c r="F111" s="38" t="str">
        <f>IFERROR(__xludf.DUMMYFUNCTION("INDEX(SPLIT(E111, char(10))+60*60*2, 0, 1)/86400+date(1970,1,1)"),"#VALUE!")</f>
        <v>#VALUE!</v>
      </c>
      <c r="G111" s="63"/>
      <c r="H111" s="40"/>
      <c r="I111" s="29"/>
      <c r="J111" s="31" t="b">
        <v>0</v>
      </c>
    </row>
    <row r="112">
      <c r="A112" s="42"/>
      <c r="F112" s="38" t="str">
        <f>IFERROR(__xludf.DUMMYFUNCTION("INDEX(SPLIT(E112, char(10))+60*60*2, 0, 1)/86400+date(1970,1,1)"),"#VALUE!")</f>
        <v>#VALUE!</v>
      </c>
      <c r="G112" s="63"/>
      <c r="H112" s="40"/>
      <c r="I112" s="29"/>
      <c r="J112" s="31" t="b">
        <v>0</v>
      </c>
    </row>
    <row r="113">
      <c r="A113" s="42"/>
      <c r="F113" s="38" t="str">
        <f>IFERROR(__xludf.DUMMYFUNCTION("INDEX(SPLIT(E113, char(10))+60*60*2, 0, 1)/86400+date(1970,1,1)"),"#VALUE!")</f>
        <v>#VALUE!</v>
      </c>
      <c r="G113" s="63"/>
      <c r="H113" s="40"/>
      <c r="I113" s="29"/>
      <c r="J113" s="31" t="b">
        <v>0</v>
      </c>
    </row>
    <row r="114">
      <c r="A114" s="42"/>
      <c r="F114" s="38" t="str">
        <f>IFERROR(__xludf.DUMMYFUNCTION("INDEX(SPLIT(E114, char(10))+60*60*2, 0, 1)/86400+date(1970,1,1)"),"#VALUE!")</f>
        <v>#VALUE!</v>
      </c>
      <c r="G114" s="63"/>
      <c r="H114" s="40"/>
      <c r="I114" s="29"/>
      <c r="J114" s="31" t="b">
        <v>0</v>
      </c>
    </row>
    <row r="115">
      <c r="A115" s="42"/>
      <c r="F115" s="38" t="str">
        <f>IFERROR(__xludf.DUMMYFUNCTION("INDEX(SPLIT(E115, char(10))+60*60*2, 0, 1)/86400+date(1970,1,1)"),"#VALUE!")</f>
        <v>#VALUE!</v>
      </c>
      <c r="G115" s="63"/>
      <c r="H115" s="40"/>
      <c r="I115" s="29"/>
      <c r="J115" s="31" t="b">
        <v>0</v>
      </c>
    </row>
    <row r="116">
      <c r="A116" s="42"/>
      <c r="F116" s="38" t="str">
        <f>IFERROR(__xludf.DUMMYFUNCTION("INDEX(SPLIT(E116, char(10))+60*60*2, 0, 1)/86400+date(1970,1,1)"),"#VALUE!")</f>
        <v>#VALUE!</v>
      </c>
      <c r="G116" s="63"/>
      <c r="H116" s="40"/>
      <c r="I116" s="29"/>
      <c r="J116" s="31" t="b">
        <v>0</v>
      </c>
    </row>
    <row r="117">
      <c r="A117" s="42"/>
      <c r="F117" s="38" t="str">
        <f>IFERROR(__xludf.DUMMYFUNCTION("INDEX(SPLIT(E117, char(10))+60*60*2, 0, 1)/86400+date(1970,1,1)"),"#VALUE!")</f>
        <v>#VALUE!</v>
      </c>
      <c r="G117" s="63"/>
      <c r="H117" s="40"/>
      <c r="I117" s="29"/>
      <c r="J117" s="31" t="b">
        <v>0</v>
      </c>
    </row>
    <row r="118">
      <c r="A118" s="42"/>
      <c r="F118" s="38" t="str">
        <f>IFERROR(__xludf.DUMMYFUNCTION("INDEX(SPLIT(E118, char(10))+60*60*2, 0, 1)/86400+date(1970,1,1)"),"#VALUE!")</f>
        <v>#VALUE!</v>
      </c>
      <c r="G118" s="63"/>
      <c r="H118" s="40"/>
      <c r="I118" s="29"/>
      <c r="J118" s="31" t="b">
        <v>0</v>
      </c>
    </row>
    <row r="119">
      <c r="A119" s="42"/>
      <c r="F119" s="38" t="str">
        <f>IFERROR(__xludf.DUMMYFUNCTION("INDEX(SPLIT(E119, char(10))+60*60*2, 0, 1)/86400+date(1970,1,1)"),"#VALUE!")</f>
        <v>#VALUE!</v>
      </c>
      <c r="G119" s="63"/>
      <c r="H119" s="40"/>
      <c r="I119" s="29"/>
      <c r="J119" s="31" t="b">
        <v>0</v>
      </c>
    </row>
    <row r="120">
      <c r="A120" s="42"/>
      <c r="F120" s="38" t="str">
        <f>IFERROR(__xludf.DUMMYFUNCTION("INDEX(SPLIT(E120, char(10))+60*60*2, 0, 1)/86400+date(1970,1,1)"),"#VALUE!")</f>
        <v>#VALUE!</v>
      </c>
      <c r="G120" s="63"/>
      <c r="H120" s="40"/>
      <c r="I120" s="29"/>
      <c r="J120" s="31" t="b">
        <v>0</v>
      </c>
    </row>
    <row r="121">
      <c r="A121" s="42"/>
      <c r="F121" s="38" t="str">
        <f>IFERROR(__xludf.DUMMYFUNCTION("INDEX(SPLIT(E121, char(10))+60*60*2, 0, 1)/86400+date(1970,1,1)"),"#VALUE!")</f>
        <v>#VALUE!</v>
      </c>
      <c r="G121" s="63"/>
      <c r="H121" s="40"/>
      <c r="I121" s="29"/>
      <c r="J121" s="31" t="b">
        <v>0</v>
      </c>
    </row>
    <row r="122">
      <c r="A122" s="42"/>
      <c r="F122" s="38" t="str">
        <f>IFERROR(__xludf.DUMMYFUNCTION("INDEX(SPLIT(E122, char(10))+60*60*2, 0, 1)/86400+date(1970,1,1)"),"#VALUE!")</f>
        <v>#VALUE!</v>
      </c>
      <c r="G122" s="63"/>
      <c r="H122" s="40"/>
      <c r="I122" s="29"/>
      <c r="J122" s="31" t="b">
        <v>0</v>
      </c>
    </row>
    <row r="123">
      <c r="A123" s="42"/>
      <c r="F123" s="38" t="str">
        <f>IFERROR(__xludf.DUMMYFUNCTION("INDEX(SPLIT(E123, char(10))+60*60*2, 0, 1)/86400+date(1970,1,1)"),"#VALUE!")</f>
        <v>#VALUE!</v>
      </c>
      <c r="G123" s="63"/>
      <c r="H123" s="40"/>
      <c r="I123" s="29"/>
      <c r="J123" s="31" t="b">
        <v>0</v>
      </c>
    </row>
    <row r="124">
      <c r="A124" s="42"/>
      <c r="F124" s="38" t="str">
        <f>IFERROR(__xludf.DUMMYFUNCTION("INDEX(SPLIT(E124, char(10))+60*60*2, 0, 1)/86400+date(1970,1,1)"),"#VALUE!")</f>
        <v>#VALUE!</v>
      </c>
      <c r="G124" s="63"/>
      <c r="H124" s="40"/>
      <c r="I124" s="29"/>
      <c r="J124" s="31" t="b">
        <v>0</v>
      </c>
    </row>
    <row r="125">
      <c r="A125" s="42"/>
      <c r="F125" s="38" t="str">
        <f>IFERROR(__xludf.DUMMYFUNCTION("INDEX(SPLIT(E125, char(10))+60*60*2, 0, 1)/86400+date(1970,1,1)"),"#VALUE!")</f>
        <v>#VALUE!</v>
      </c>
      <c r="G125" s="63"/>
      <c r="H125" s="40"/>
      <c r="I125" s="29"/>
      <c r="J125" s="31" t="b">
        <v>0</v>
      </c>
    </row>
    <row r="126">
      <c r="A126" s="42"/>
      <c r="F126" s="38" t="str">
        <f>IFERROR(__xludf.DUMMYFUNCTION("INDEX(SPLIT(E126, char(10))+60*60*2, 0, 1)/86400+date(1970,1,1)"),"#VALUE!")</f>
        <v>#VALUE!</v>
      </c>
      <c r="G126" s="63"/>
      <c r="H126" s="40"/>
      <c r="I126" s="29"/>
      <c r="J126" s="31" t="b">
        <v>0</v>
      </c>
    </row>
    <row r="127">
      <c r="A127" s="42"/>
      <c r="F127" s="38" t="str">
        <f>IFERROR(__xludf.DUMMYFUNCTION("INDEX(SPLIT(E127, char(10))+60*60*2, 0, 1)/86400+date(1970,1,1)"),"#VALUE!")</f>
        <v>#VALUE!</v>
      </c>
      <c r="G127" s="63"/>
      <c r="H127" s="40"/>
      <c r="I127" s="29"/>
      <c r="J127" s="31" t="b">
        <v>0</v>
      </c>
    </row>
    <row r="128">
      <c r="A128" s="42"/>
      <c r="F128" s="38" t="str">
        <f>IFERROR(__xludf.DUMMYFUNCTION("INDEX(SPLIT(E128, char(10))+60*60*2, 0, 1)/86400+date(1970,1,1)"),"#VALUE!")</f>
        <v>#VALUE!</v>
      </c>
      <c r="G128" s="63"/>
      <c r="H128" s="40"/>
      <c r="I128" s="29"/>
      <c r="J128" s="31" t="b">
        <v>0</v>
      </c>
    </row>
    <row r="129">
      <c r="A129" s="42"/>
      <c r="F129" s="38" t="str">
        <f>IFERROR(__xludf.DUMMYFUNCTION("INDEX(SPLIT(E129, char(10))+60*60*2, 0, 1)/86400+date(1970,1,1)"),"#VALUE!")</f>
        <v>#VALUE!</v>
      </c>
      <c r="G129" s="63"/>
      <c r="H129" s="40"/>
      <c r="I129" s="29"/>
      <c r="J129" s="31" t="b">
        <v>0</v>
      </c>
    </row>
    <row r="130">
      <c r="A130" s="42"/>
      <c r="F130" s="38" t="str">
        <f>IFERROR(__xludf.DUMMYFUNCTION("INDEX(SPLIT(E130, char(10))+60*60*2, 0, 1)/86400+date(1970,1,1)"),"#VALUE!")</f>
        <v>#VALUE!</v>
      </c>
      <c r="G130" s="63"/>
      <c r="H130" s="40"/>
      <c r="I130" s="29"/>
      <c r="J130" s="31" t="b">
        <v>0</v>
      </c>
    </row>
    <row r="131">
      <c r="A131" s="42"/>
      <c r="F131" s="38" t="str">
        <f>IFERROR(__xludf.DUMMYFUNCTION("INDEX(SPLIT(E131, char(10))+60*60*2, 0, 1)/86400+date(1970,1,1)"),"#VALUE!")</f>
        <v>#VALUE!</v>
      </c>
      <c r="G131" s="63"/>
      <c r="H131" s="40"/>
      <c r="I131" s="29"/>
      <c r="J131" s="31" t="b">
        <v>0</v>
      </c>
    </row>
    <row r="132">
      <c r="A132" s="42"/>
      <c r="F132" s="38" t="str">
        <f>IFERROR(__xludf.DUMMYFUNCTION("INDEX(SPLIT(E132, char(10))+60*60*2, 0, 1)/86400+date(1970,1,1)"),"#VALUE!")</f>
        <v>#VALUE!</v>
      </c>
      <c r="G132" s="63"/>
      <c r="H132" s="40"/>
      <c r="I132" s="29"/>
      <c r="J132" s="31" t="b">
        <v>0</v>
      </c>
    </row>
    <row r="133">
      <c r="A133" s="42"/>
      <c r="F133" s="38" t="str">
        <f>IFERROR(__xludf.DUMMYFUNCTION("INDEX(SPLIT(E133, char(10))+60*60*2, 0, 1)/86400+date(1970,1,1)"),"#VALUE!")</f>
        <v>#VALUE!</v>
      </c>
      <c r="G133" s="63"/>
      <c r="H133" s="40"/>
      <c r="I133" s="29"/>
      <c r="J133" s="31" t="b">
        <v>0</v>
      </c>
    </row>
    <row r="134">
      <c r="A134" s="42"/>
      <c r="F134" s="38" t="str">
        <f>IFERROR(__xludf.DUMMYFUNCTION("INDEX(SPLIT(E134, char(10))+60*60*2, 0, 1)/86400+date(1970,1,1)"),"#VALUE!")</f>
        <v>#VALUE!</v>
      </c>
      <c r="G134" s="63"/>
      <c r="H134" s="40"/>
      <c r="I134" s="29"/>
      <c r="J134" s="31" t="b">
        <v>0</v>
      </c>
    </row>
    <row r="135">
      <c r="A135" s="42"/>
      <c r="F135" s="38" t="str">
        <f>IFERROR(__xludf.DUMMYFUNCTION("INDEX(SPLIT(E135, char(10))+60*60*2, 0, 1)/86400+date(1970,1,1)"),"#VALUE!")</f>
        <v>#VALUE!</v>
      </c>
      <c r="G135" s="63"/>
      <c r="H135" s="40"/>
      <c r="I135" s="29"/>
      <c r="J135" s="31" t="b">
        <v>0</v>
      </c>
    </row>
    <row r="136">
      <c r="A136" s="42"/>
      <c r="F136" s="38" t="str">
        <f>IFERROR(__xludf.DUMMYFUNCTION("INDEX(SPLIT(E136, char(10))+60*60*2, 0, 1)/86400+date(1970,1,1)"),"#VALUE!")</f>
        <v>#VALUE!</v>
      </c>
      <c r="G136" s="63"/>
      <c r="H136" s="40"/>
      <c r="I136" s="29"/>
      <c r="J136" s="31" t="b">
        <v>0</v>
      </c>
    </row>
    <row r="137">
      <c r="A137" s="42"/>
      <c r="F137" s="38" t="str">
        <f>IFERROR(__xludf.DUMMYFUNCTION("INDEX(SPLIT(E137, char(10))+60*60*2, 0, 1)/86400+date(1970,1,1)"),"#VALUE!")</f>
        <v>#VALUE!</v>
      </c>
      <c r="G137" s="63"/>
      <c r="H137" s="40"/>
      <c r="I137" s="29"/>
      <c r="J137" s="31" t="b">
        <v>0</v>
      </c>
    </row>
    <row r="138">
      <c r="A138" s="42"/>
      <c r="F138" s="38" t="str">
        <f>IFERROR(__xludf.DUMMYFUNCTION("INDEX(SPLIT(E138, char(10))+60*60*2, 0, 1)/86400+date(1970,1,1)"),"#VALUE!")</f>
        <v>#VALUE!</v>
      </c>
      <c r="G138" s="63"/>
      <c r="H138" s="40"/>
      <c r="I138" s="29"/>
      <c r="J138" s="31" t="b">
        <v>0</v>
      </c>
    </row>
    <row r="139">
      <c r="A139" s="42"/>
      <c r="F139" s="38" t="str">
        <f>IFERROR(__xludf.DUMMYFUNCTION("INDEX(SPLIT(E139, char(10))+60*60*2, 0, 1)/86400+date(1970,1,1)"),"#VALUE!")</f>
        <v>#VALUE!</v>
      </c>
      <c r="G139" s="63"/>
      <c r="H139" s="40"/>
      <c r="I139" s="29"/>
      <c r="J139" s="31" t="b">
        <v>0</v>
      </c>
    </row>
    <row r="140">
      <c r="A140" s="42"/>
      <c r="F140" s="38" t="str">
        <f>IFERROR(__xludf.DUMMYFUNCTION("INDEX(SPLIT(E140, char(10))+60*60*2, 0, 1)/86400+date(1970,1,1)"),"#VALUE!")</f>
        <v>#VALUE!</v>
      </c>
      <c r="G140" s="63"/>
      <c r="H140" s="40"/>
      <c r="I140" s="29"/>
      <c r="J140" s="31" t="b">
        <v>0</v>
      </c>
    </row>
    <row r="141">
      <c r="A141" s="42"/>
      <c r="F141" s="38" t="str">
        <f>IFERROR(__xludf.DUMMYFUNCTION("INDEX(SPLIT(E141, char(10))+60*60*2, 0, 1)/86400+date(1970,1,1)"),"#VALUE!")</f>
        <v>#VALUE!</v>
      </c>
      <c r="G141" s="63"/>
      <c r="H141" s="40"/>
      <c r="I141" s="29"/>
      <c r="J141" s="31" t="b">
        <v>0</v>
      </c>
    </row>
    <row r="142">
      <c r="A142" s="42"/>
      <c r="F142" s="38" t="str">
        <f>IFERROR(__xludf.DUMMYFUNCTION("INDEX(SPLIT(E142, char(10))+60*60*2, 0, 1)/86400+date(1970,1,1)"),"#VALUE!")</f>
        <v>#VALUE!</v>
      </c>
      <c r="G142" s="63"/>
      <c r="H142" s="40"/>
      <c r="I142" s="29"/>
      <c r="J142" s="31" t="b">
        <v>0</v>
      </c>
    </row>
    <row r="143">
      <c r="A143" s="42"/>
      <c r="F143" s="38" t="str">
        <f>IFERROR(__xludf.DUMMYFUNCTION("INDEX(SPLIT(E143, char(10))+60*60*2, 0, 1)/86400+date(1970,1,1)"),"#VALUE!")</f>
        <v>#VALUE!</v>
      </c>
      <c r="G143" s="63"/>
      <c r="H143" s="40"/>
      <c r="I143" s="29"/>
      <c r="J143" s="31" t="b">
        <v>0</v>
      </c>
    </row>
    <row r="144">
      <c r="A144" s="42"/>
      <c r="F144" s="38" t="str">
        <f>IFERROR(__xludf.DUMMYFUNCTION("INDEX(SPLIT(E144, char(10))+60*60*2, 0, 1)/86400+date(1970,1,1)"),"#VALUE!")</f>
        <v>#VALUE!</v>
      </c>
      <c r="G144" s="63"/>
      <c r="H144" s="40"/>
      <c r="I144" s="29"/>
      <c r="J144" s="31" t="b">
        <v>0</v>
      </c>
    </row>
    <row r="145">
      <c r="A145" s="42"/>
      <c r="F145" s="38" t="str">
        <f>IFERROR(__xludf.DUMMYFUNCTION("INDEX(SPLIT(E145, char(10))+60*60*2, 0, 1)/86400+date(1970,1,1)"),"#VALUE!")</f>
        <v>#VALUE!</v>
      </c>
      <c r="G145" s="63"/>
      <c r="H145" s="40"/>
      <c r="I145" s="29"/>
      <c r="J145" s="31" t="b">
        <v>0</v>
      </c>
    </row>
    <row r="146">
      <c r="A146" s="42"/>
      <c r="F146" s="38" t="str">
        <f>IFERROR(__xludf.DUMMYFUNCTION("INDEX(SPLIT(E146, char(10))+60*60*2, 0, 1)/86400+date(1970,1,1)"),"#VALUE!")</f>
        <v>#VALUE!</v>
      </c>
      <c r="G146" s="63"/>
      <c r="H146" s="40"/>
      <c r="I146" s="29"/>
      <c r="J146" s="31" t="b">
        <v>0</v>
      </c>
    </row>
    <row r="147">
      <c r="A147" s="42"/>
      <c r="F147" s="38" t="str">
        <f>IFERROR(__xludf.DUMMYFUNCTION("INDEX(SPLIT(E147, char(10))+60*60*2, 0, 1)/86400+date(1970,1,1)"),"#VALUE!")</f>
        <v>#VALUE!</v>
      </c>
      <c r="G147" s="63"/>
      <c r="H147" s="40"/>
      <c r="I147" s="29"/>
      <c r="J147" s="31" t="b">
        <v>0</v>
      </c>
    </row>
    <row r="148">
      <c r="A148" s="42"/>
      <c r="F148" s="38" t="str">
        <f>IFERROR(__xludf.DUMMYFUNCTION("INDEX(SPLIT(E148, char(10))+60*60*2, 0, 1)/86400+date(1970,1,1)"),"#VALUE!")</f>
        <v>#VALUE!</v>
      </c>
      <c r="G148" s="63"/>
      <c r="H148" s="40"/>
      <c r="I148" s="29"/>
      <c r="J148" s="31" t="b">
        <v>0</v>
      </c>
    </row>
    <row r="149">
      <c r="A149" s="42"/>
      <c r="F149" s="38" t="str">
        <f>IFERROR(__xludf.DUMMYFUNCTION("INDEX(SPLIT(E149, char(10))+60*60*2, 0, 1)/86400+date(1970,1,1)"),"#VALUE!")</f>
        <v>#VALUE!</v>
      </c>
      <c r="G149" s="63"/>
      <c r="H149" s="40"/>
      <c r="I149" s="29"/>
      <c r="J149" s="31" t="b">
        <v>0</v>
      </c>
    </row>
    <row r="150">
      <c r="A150" s="42"/>
      <c r="F150" s="38" t="str">
        <f>IFERROR(__xludf.DUMMYFUNCTION("INDEX(SPLIT(E150, char(10))+60*60*2, 0, 1)/86400+date(1970,1,1)"),"#VALUE!")</f>
        <v>#VALUE!</v>
      </c>
      <c r="G150" s="63"/>
      <c r="H150" s="40"/>
      <c r="I150" s="29"/>
      <c r="J150" s="31" t="b">
        <v>0</v>
      </c>
    </row>
    <row r="151">
      <c r="A151" s="42"/>
      <c r="F151" s="38" t="str">
        <f>IFERROR(__xludf.DUMMYFUNCTION("INDEX(SPLIT(E151, char(10))+60*60*2, 0, 1)/86400+date(1970,1,1)"),"#VALUE!")</f>
        <v>#VALUE!</v>
      </c>
      <c r="G151" s="63"/>
      <c r="H151" s="40"/>
      <c r="I151" s="29"/>
      <c r="J151" s="31" t="b">
        <v>0</v>
      </c>
    </row>
    <row r="152">
      <c r="A152" s="42"/>
      <c r="F152" s="38" t="str">
        <f>IFERROR(__xludf.DUMMYFUNCTION("INDEX(SPLIT(E152, char(10))+60*60*2, 0, 1)/86400+date(1970,1,1)"),"#VALUE!")</f>
        <v>#VALUE!</v>
      </c>
      <c r="G152" s="63"/>
      <c r="H152" s="40"/>
      <c r="I152" s="29"/>
      <c r="J152" s="31" t="b">
        <v>0</v>
      </c>
    </row>
    <row r="153">
      <c r="A153" s="42"/>
      <c r="F153" s="38" t="str">
        <f>IFERROR(__xludf.DUMMYFUNCTION("INDEX(SPLIT(E153, char(10))+60*60*2, 0, 1)/86400+date(1970,1,1)"),"#VALUE!")</f>
        <v>#VALUE!</v>
      </c>
      <c r="G153" s="63"/>
      <c r="H153" s="40"/>
      <c r="I153" s="29"/>
      <c r="J153" s="31" t="b">
        <v>0</v>
      </c>
    </row>
    <row r="154">
      <c r="A154" s="42"/>
      <c r="F154" s="38" t="str">
        <f>IFERROR(__xludf.DUMMYFUNCTION("INDEX(SPLIT(E154, char(10))+60*60*2, 0, 1)/86400+date(1970,1,1)"),"#VALUE!")</f>
        <v>#VALUE!</v>
      </c>
      <c r="G154" s="63"/>
      <c r="H154" s="40"/>
      <c r="I154" s="29"/>
      <c r="J154" s="31" t="b">
        <v>0</v>
      </c>
    </row>
    <row r="155">
      <c r="A155" s="42"/>
      <c r="F155" s="38" t="str">
        <f>IFERROR(__xludf.DUMMYFUNCTION("INDEX(SPLIT(E155, char(10))+60*60*2, 0, 1)/86400+date(1970,1,1)"),"#VALUE!")</f>
        <v>#VALUE!</v>
      </c>
      <c r="G155" s="63"/>
      <c r="H155" s="40"/>
      <c r="I155" s="29"/>
      <c r="J155" s="31" t="b">
        <v>0</v>
      </c>
    </row>
    <row r="156">
      <c r="A156" s="42"/>
      <c r="F156" s="38" t="str">
        <f>IFERROR(__xludf.DUMMYFUNCTION("INDEX(SPLIT(E156, char(10))+60*60*2, 0, 1)/86400+date(1970,1,1)"),"#VALUE!")</f>
        <v>#VALUE!</v>
      </c>
      <c r="G156" s="63"/>
      <c r="H156" s="40"/>
      <c r="I156" s="29"/>
      <c r="J156" s="31" t="b">
        <v>0</v>
      </c>
    </row>
    <row r="157">
      <c r="A157" s="42"/>
      <c r="F157" s="38" t="str">
        <f>IFERROR(__xludf.DUMMYFUNCTION("INDEX(SPLIT(E157, char(10))+60*60*2, 0, 1)/86400+date(1970,1,1)"),"#VALUE!")</f>
        <v>#VALUE!</v>
      </c>
      <c r="G157" s="63"/>
      <c r="H157" s="40"/>
      <c r="I157" s="29"/>
      <c r="J157" s="31" t="b">
        <v>0</v>
      </c>
    </row>
    <row r="158">
      <c r="A158" s="42"/>
      <c r="F158" s="38" t="str">
        <f>IFERROR(__xludf.DUMMYFUNCTION("INDEX(SPLIT(E158, char(10))+60*60*2, 0, 1)/86400+date(1970,1,1)"),"#VALUE!")</f>
        <v>#VALUE!</v>
      </c>
      <c r="G158" s="63"/>
      <c r="H158" s="40"/>
      <c r="I158" s="29"/>
      <c r="J158" s="31" t="b">
        <v>0</v>
      </c>
    </row>
    <row r="159">
      <c r="A159" s="42"/>
      <c r="F159" s="38" t="str">
        <f>IFERROR(__xludf.DUMMYFUNCTION("INDEX(SPLIT(E159, char(10))+60*60*2, 0, 1)/86400+date(1970,1,1)"),"#VALUE!")</f>
        <v>#VALUE!</v>
      </c>
      <c r="G159" s="63"/>
      <c r="H159" s="40"/>
      <c r="I159" s="29"/>
      <c r="J159" s="31" t="b">
        <v>0</v>
      </c>
    </row>
    <row r="160">
      <c r="A160" s="42"/>
      <c r="F160" s="38" t="str">
        <f>IFERROR(__xludf.DUMMYFUNCTION("INDEX(SPLIT(E160, char(10))+60*60*2, 0, 1)/86400+date(1970,1,1)"),"#VALUE!")</f>
        <v>#VALUE!</v>
      </c>
      <c r="G160" s="63"/>
      <c r="H160" s="40"/>
      <c r="I160" s="29"/>
      <c r="J160" s="31" t="b">
        <v>0</v>
      </c>
    </row>
    <row r="161">
      <c r="A161" s="42"/>
      <c r="F161" s="38" t="str">
        <f>IFERROR(__xludf.DUMMYFUNCTION("INDEX(SPLIT(E161, char(10))+60*60*2, 0, 1)/86400+date(1970,1,1)"),"#VALUE!")</f>
        <v>#VALUE!</v>
      </c>
      <c r="G161" s="63"/>
      <c r="H161" s="40"/>
      <c r="I161" s="29"/>
      <c r="J161" s="31" t="b">
        <v>0</v>
      </c>
    </row>
    <row r="162">
      <c r="A162" s="42"/>
      <c r="F162" s="38" t="str">
        <f>IFERROR(__xludf.DUMMYFUNCTION("INDEX(SPLIT(E162, char(10))+60*60*2, 0, 1)/86400+date(1970,1,1)"),"#VALUE!")</f>
        <v>#VALUE!</v>
      </c>
      <c r="G162" s="63"/>
      <c r="H162" s="40"/>
      <c r="I162" s="29"/>
      <c r="J162" s="31" t="b">
        <v>0</v>
      </c>
    </row>
    <row r="163">
      <c r="A163" s="42"/>
      <c r="F163" s="38" t="str">
        <f>IFERROR(__xludf.DUMMYFUNCTION("INDEX(SPLIT(E163, char(10))+60*60*2, 0, 1)/86400+date(1970,1,1)"),"#VALUE!")</f>
        <v>#VALUE!</v>
      </c>
      <c r="G163" s="63"/>
      <c r="H163" s="40"/>
      <c r="I163" s="29"/>
      <c r="J163" s="31" t="b">
        <v>0</v>
      </c>
    </row>
    <row r="164">
      <c r="A164" s="42"/>
      <c r="F164" s="38" t="str">
        <f>IFERROR(__xludf.DUMMYFUNCTION("INDEX(SPLIT(E164, char(10))+60*60*2, 0, 1)/86400+date(1970,1,1)"),"#VALUE!")</f>
        <v>#VALUE!</v>
      </c>
      <c r="G164" s="63"/>
      <c r="H164" s="40"/>
      <c r="I164" s="29"/>
      <c r="J164" s="31" t="b">
        <v>0</v>
      </c>
    </row>
    <row r="165">
      <c r="A165" s="42"/>
      <c r="F165" s="38" t="str">
        <f>IFERROR(__xludf.DUMMYFUNCTION("INDEX(SPLIT(E165, char(10))+60*60*2, 0, 1)/86400+date(1970,1,1)"),"#VALUE!")</f>
        <v>#VALUE!</v>
      </c>
      <c r="G165" s="63"/>
      <c r="H165" s="40"/>
      <c r="I165" s="29"/>
      <c r="J165" s="31" t="b">
        <v>0</v>
      </c>
    </row>
    <row r="166">
      <c r="A166" s="42"/>
      <c r="F166" s="38" t="str">
        <f>IFERROR(__xludf.DUMMYFUNCTION("INDEX(SPLIT(E166, char(10))+60*60*2, 0, 1)/86400+date(1970,1,1)"),"#VALUE!")</f>
        <v>#VALUE!</v>
      </c>
      <c r="G166" s="63"/>
      <c r="H166" s="40"/>
      <c r="I166" s="29"/>
      <c r="J166" s="31" t="b">
        <v>0</v>
      </c>
    </row>
    <row r="167">
      <c r="A167" s="42"/>
      <c r="F167" s="38" t="str">
        <f>IFERROR(__xludf.DUMMYFUNCTION("INDEX(SPLIT(E167, char(10))+60*60*2, 0, 1)/86400+date(1970,1,1)"),"#VALUE!")</f>
        <v>#VALUE!</v>
      </c>
      <c r="G167" s="63"/>
      <c r="H167" s="40"/>
      <c r="I167" s="29"/>
      <c r="J167" s="31" t="b">
        <v>0</v>
      </c>
    </row>
    <row r="168">
      <c r="A168" s="42"/>
      <c r="F168" s="38" t="str">
        <f>IFERROR(__xludf.DUMMYFUNCTION("INDEX(SPLIT(E168, char(10))+60*60*2, 0, 1)/86400+date(1970,1,1)"),"#VALUE!")</f>
        <v>#VALUE!</v>
      </c>
      <c r="G168" s="63"/>
      <c r="H168" s="40"/>
      <c r="I168" s="29"/>
      <c r="J168" s="31" t="b">
        <v>0</v>
      </c>
    </row>
    <row r="169">
      <c r="A169" s="42"/>
      <c r="F169" s="38" t="str">
        <f>IFERROR(__xludf.DUMMYFUNCTION("INDEX(SPLIT(E169, char(10))+60*60*2, 0, 1)/86400+date(1970,1,1)"),"#VALUE!")</f>
        <v>#VALUE!</v>
      </c>
      <c r="G169" s="63"/>
      <c r="H169" s="40"/>
      <c r="I169" s="29"/>
      <c r="J169" s="31" t="b">
        <v>0</v>
      </c>
    </row>
    <row r="170">
      <c r="A170" s="42"/>
      <c r="F170" s="38" t="str">
        <f>IFERROR(__xludf.DUMMYFUNCTION("INDEX(SPLIT(E170, char(10))+60*60*2, 0, 1)/86400+date(1970,1,1)"),"#VALUE!")</f>
        <v>#VALUE!</v>
      </c>
      <c r="G170" s="63"/>
      <c r="H170" s="40"/>
      <c r="I170" s="29"/>
      <c r="J170" s="31" t="b">
        <v>0</v>
      </c>
    </row>
    <row r="171">
      <c r="A171" s="42"/>
      <c r="F171" s="38" t="str">
        <f>IFERROR(__xludf.DUMMYFUNCTION("INDEX(SPLIT(E171, char(10))+60*60*2, 0, 1)/86400+date(1970,1,1)"),"#VALUE!")</f>
        <v>#VALUE!</v>
      </c>
      <c r="G171" s="63"/>
      <c r="H171" s="40"/>
      <c r="I171" s="29"/>
      <c r="J171" s="31" t="b">
        <v>0</v>
      </c>
    </row>
    <row r="172">
      <c r="A172" s="42"/>
      <c r="F172" s="38" t="str">
        <f>IFERROR(__xludf.DUMMYFUNCTION("INDEX(SPLIT(E172, char(10))+60*60*2, 0, 1)/86400+date(1970,1,1)"),"#VALUE!")</f>
        <v>#VALUE!</v>
      </c>
      <c r="G172" s="63"/>
      <c r="H172" s="40"/>
      <c r="I172" s="29"/>
      <c r="J172" s="31" t="b">
        <v>0</v>
      </c>
    </row>
    <row r="173">
      <c r="A173" s="42"/>
      <c r="F173" s="38" t="str">
        <f>IFERROR(__xludf.DUMMYFUNCTION("INDEX(SPLIT(E173, char(10))+60*60*2, 0, 1)/86400+date(1970,1,1)"),"#VALUE!")</f>
        <v>#VALUE!</v>
      </c>
      <c r="G173" s="63"/>
      <c r="H173" s="40"/>
      <c r="I173" s="29"/>
      <c r="J173" s="31" t="b">
        <v>0</v>
      </c>
    </row>
    <row r="174">
      <c r="A174" s="42"/>
      <c r="F174" s="38" t="str">
        <f>IFERROR(__xludf.DUMMYFUNCTION("INDEX(SPLIT(E174, char(10))+60*60*2, 0, 1)/86400+date(1970,1,1)"),"#VALUE!")</f>
        <v>#VALUE!</v>
      </c>
      <c r="G174" s="63"/>
      <c r="H174" s="40"/>
      <c r="I174" s="29"/>
      <c r="J174" s="31" t="b">
        <v>0</v>
      </c>
    </row>
    <row r="175">
      <c r="A175" s="42"/>
      <c r="F175" s="38" t="str">
        <f>IFERROR(__xludf.DUMMYFUNCTION("INDEX(SPLIT(E175, char(10))+60*60*2, 0, 1)/86400+date(1970,1,1)"),"#VALUE!")</f>
        <v>#VALUE!</v>
      </c>
      <c r="G175" s="63"/>
      <c r="H175" s="40"/>
      <c r="I175" s="29"/>
      <c r="J175" s="31" t="b">
        <v>0</v>
      </c>
    </row>
    <row r="176">
      <c r="A176" s="42"/>
      <c r="F176" s="38" t="str">
        <f>IFERROR(__xludf.DUMMYFUNCTION("INDEX(SPLIT(E176, char(10))+60*60*2, 0, 1)/86400+date(1970,1,1)"),"#VALUE!")</f>
        <v>#VALUE!</v>
      </c>
      <c r="G176" s="63"/>
      <c r="H176" s="40"/>
      <c r="I176" s="29"/>
      <c r="J176" s="31" t="b">
        <v>0</v>
      </c>
    </row>
    <row r="177">
      <c r="A177" s="42"/>
      <c r="F177" s="38" t="str">
        <f>IFERROR(__xludf.DUMMYFUNCTION("INDEX(SPLIT(E177, char(10))+60*60*2, 0, 1)/86400+date(1970,1,1)"),"#VALUE!")</f>
        <v>#VALUE!</v>
      </c>
      <c r="G177" s="63"/>
      <c r="H177" s="40"/>
      <c r="I177" s="29"/>
      <c r="J177" s="31" t="b">
        <v>0</v>
      </c>
    </row>
    <row r="178">
      <c r="A178" s="42"/>
      <c r="F178" s="38" t="str">
        <f>IFERROR(__xludf.DUMMYFUNCTION("INDEX(SPLIT(E178, char(10))+60*60*2, 0, 1)/86400+date(1970,1,1)"),"#VALUE!")</f>
        <v>#VALUE!</v>
      </c>
      <c r="G178" s="63"/>
      <c r="H178" s="40"/>
      <c r="I178" s="29"/>
      <c r="J178" s="31" t="b">
        <v>0</v>
      </c>
    </row>
    <row r="179">
      <c r="A179" s="42"/>
      <c r="F179" s="38" t="str">
        <f>IFERROR(__xludf.DUMMYFUNCTION("INDEX(SPLIT(E179, char(10))+60*60*2, 0, 1)/86400+date(1970,1,1)"),"#VALUE!")</f>
        <v>#VALUE!</v>
      </c>
      <c r="G179" s="63"/>
      <c r="H179" s="40"/>
      <c r="I179" s="29"/>
      <c r="J179" s="31" t="b">
        <v>0</v>
      </c>
    </row>
    <row r="180">
      <c r="A180" s="42"/>
      <c r="F180" s="38" t="str">
        <f>IFERROR(__xludf.DUMMYFUNCTION("INDEX(SPLIT(E180, char(10))+60*60*2, 0, 1)/86400+date(1970,1,1)"),"#VALUE!")</f>
        <v>#VALUE!</v>
      </c>
      <c r="G180" s="63"/>
      <c r="H180" s="40"/>
      <c r="I180" s="29"/>
      <c r="J180" s="31" t="b">
        <v>0</v>
      </c>
    </row>
    <row r="181">
      <c r="A181" s="42"/>
      <c r="F181" s="38" t="str">
        <f>IFERROR(__xludf.DUMMYFUNCTION("INDEX(SPLIT(E181, char(10))+60*60*2, 0, 1)/86400+date(1970,1,1)"),"#VALUE!")</f>
        <v>#VALUE!</v>
      </c>
      <c r="G181" s="63"/>
      <c r="H181" s="40"/>
      <c r="I181" s="29"/>
      <c r="J181" s="31" t="b">
        <v>0</v>
      </c>
    </row>
    <row r="182">
      <c r="A182" s="42"/>
      <c r="F182" s="38" t="str">
        <f>IFERROR(__xludf.DUMMYFUNCTION("INDEX(SPLIT(E182, char(10))+60*60*2, 0, 1)/86400+date(1970,1,1)"),"#VALUE!")</f>
        <v>#VALUE!</v>
      </c>
      <c r="G182" s="63"/>
      <c r="H182" s="40"/>
      <c r="I182" s="29"/>
      <c r="J182" s="31" t="b">
        <v>0</v>
      </c>
    </row>
    <row r="183">
      <c r="A183" s="42"/>
      <c r="F183" s="38" t="str">
        <f>IFERROR(__xludf.DUMMYFUNCTION("INDEX(SPLIT(E183, char(10))+60*60*2, 0, 1)/86400+date(1970,1,1)"),"#VALUE!")</f>
        <v>#VALUE!</v>
      </c>
      <c r="G183" s="63"/>
      <c r="H183" s="40"/>
      <c r="I183" s="29"/>
      <c r="J183" s="31" t="b">
        <v>0</v>
      </c>
    </row>
    <row r="184">
      <c r="A184" s="42"/>
      <c r="F184" s="38" t="str">
        <f>IFERROR(__xludf.DUMMYFUNCTION("INDEX(SPLIT(E184, char(10))+60*60*2, 0, 1)/86400+date(1970,1,1)"),"#VALUE!")</f>
        <v>#VALUE!</v>
      </c>
      <c r="G184" s="63"/>
      <c r="H184" s="40"/>
      <c r="I184" s="29"/>
      <c r="J184" s="31" t="b">
        <v>0</v>
      </c>
    </row>
    <row r="185">
      <c r="A185" s="42"/>
      <c r="F185" s="38" t="str">
        <f>IFERROR(__xludf.DUMMYFUNCTION("INDEX(SPLIT(E185, char(10))+60*60*2, 0, 1)/86400+date(1970,1,1)"),"#VALUE!")</f>
        <v>#VALUE!</v>
      </c>
      <c r="G185" s="63"/>
      <c r="H185" s="40"/>
      <c r="I185" s="29"/>
      <c r="J185" s="31" t="b">
        <v>0</v>
      </c>
    </row>
    <row r="186">
      <c r="A186" s="42"/>
      <c r="F186" s="38" t="str">
        <f>IFERROR(__xludf.DUMMYFUNCTION("INDEX(SPLIT(E186, char(10))+60*60*2, 0, 1)/86400+date(1970,1,1)"),"#VALUE!")</f>
        <v>#VALUE!</v>
      </c>
      <c r="G186" s="63"/>
      <c r="H186" s="40"/>
      <c r="I186" s="29"/>
      <c r="J186" s="31" t="b">
        <v>0</v>
      </c>
    </row>
    <row r="187">
      <c r="A187" s="42"/>
      <c r="F187" s="38" t="str">
        <f>IFERROR(__xludf.DUMMYFUNCTION("INDEX(SPLIT(E187, char(10))+60*60*2, 0, 1)/86400+date(1970,1,1)"),"#VALUE!")</f>
        <v>#VALUE!</v>
      </c>
      <c r="G187" s="63"/>
      <c r="H187" s="40"/>
      <c r="I187" s="29"/>
      <c r="J187" s="31" t="b">
        <v>0</v>
      </c>
    </row>
    <row r="188">
      <c r="A188" s="42"/>
      <c r="F188" s="38" t="str">
        <f>IFERROR(__xludf.DUMMYFUNCTION("INDEX(SPLIT(E188, char(10))+60*60*2, 0, 1)/86400+date(1970,1,1)"),"#VALUE!")</f>
        <v>#VALUE!</v>
      </c>
      <c r="G188" s="63"/>
      <c r="H188" s="40"/>
      <c r="I188" s="29"/>
      <c r="J188" s="31" t="b">
        <v>0</v>
      </c>
    </row>
    <row r="189">
      <c r="A189" s="42"/>
      <c r="F189" s="38" t="str">
        <f>IFERROR(__xludf.DUMMYFUNCTION("INDEX(SPLIT(E189, char(10))+60*60*2, 0, 1)/86400+date(1970,1,1)"),"#VALUE!")</f>
        <v>#VALUE!</v>
      </c>
      <c r="G189" s="63"/>
      <c r="H189" s="40"/>
      <c r="I189" s="29"/>
      <c r="J189" s="31" t="b">
        <v>0</v>
      </c>
    </row>
    <row r="190">
      <c r="A190" s="42"/>
      <c r="F190" s="38" t="str">
        <f>IFERROR(__xludf.DUMMYFUNCTION("INDEX(SPLIT(E190, char(10))+60*60*2, 0, 1)/86400+date(1970,1,1)"),"#VALUE!")</f>
        <v>#VALUE!</v>
      </c>
      <c r="G190" s="63"/>
      <c r="H190" s="40"/>
      <c r="I190" s="29"/>
      <c r="J190" s="31" t="b">
        <v>0</v>
      </c>
    </row>
    <row r="191">
      <c r="A191" s="42"/>
      <c r="F191" s="38" t="str">
        <f>IFERROR(__xludf.DUMMYFUNCTION("INDEX(SPLIT(E191, char(10))+60*60*2, 0, 1)/86400+date(1970,1,1)"),"#VALUE!")</f>
        <v>#VALUE!</v>
      </c>
      <c r="G191" s="63"/>
      <c r="H191" s="40"/>
      <c r="I191" s="29"/>
      <c r="J191" s="31" t="b">
        <v>0</v>
      </c>
    </row>
    <row r="192">
      <c r="A192" s="42"/>
      <c r="F192" s="38" t="str">
        <f>IFERROR(__xludf.DUMMYFUNCTION("INDEX(SPLIT(E192, char(10))+60*60*2, 0, 1)/86400+date(1970,1,1)"),"#VALUE!")</f>
        <v>#VALUE!</v>
      </c>
      <c r="G192" s="63"/>
      <c r="H192" s="40"/>
      <c r="I192" s="29"/>
      <c r="J192" s="31" t="b">
        <v>0</v>
      </c>
    </row>
    <row r="193">
      <c r="A193" s="42"/>
      <c r="F193" s="38" t="str">
        <f>IFERROR(__xludf.DUMMYFUNCTION("INDEX(SPLIT(E193, char(10))+60*60*2, 0, 1)/86400+date(1970,1,1)"),"#VALUE!")</f>
        <v>#VALUE!</v>
      </c>
      <c r="G193" s="63"/>
      <c r="H193" s="40"/>
      <c r="I193" s="29"/>
      <c r="J193" s="31" t="b">
        <v>0</v>
      </c>
    </row>
    <row r="194">
      <c r="A194" s="42"/>
      <c r="F194" s="38" t="str">
        <f>IFERROR(__xludf.DUMMYFUNCTION("INDEX(SPLIT(E194, char(10))+60*60*2, 0, 1)/86400+date(1970,1,1)"),"#VALUE!")</f>
        <v>#VALUE!</v>
      </c>
      <c r="G194" s="63"/>
      <c r="H194" s="40"/>
      <c r="I194" s="29"/>
      <c r="J194" s="31" t="b">
        <v>0</v>
      </c>
    </row>
    <row r="195">
      <c r="A195" s="42"/>
      <c r="F195" s="38" t="str">
        <f>IFERROR(__xludf.DUMMYFUNCTION("INDEX(SPLIT(E195, char(10))+60*60*2, 0, 1)/86400+date(1970,1,1)"),"#VALUE!")</f>
        <v>#VALUE!</v>
      </c>
      <c r="G195" s="63"/>
      <c r="H195" s="40"/>
      <c r="I195" s="29"/>
      <c r="J195" s="31" t="b">
        <v>0</v>
      </c>
    </row>
    <row r="196">
      <c r="A196" s="42"/>
      <c r="F196" s="38" t="str">
        <f>IFERROR(__xludf.DUMMYFUNCTION("INDEX(SPLIT(E196, char(10))+60*60*2, 0, 1)/86400+date(1970,1,1)"),"#VALUE!")</f>
        <v>#VALUE!</v>
      </c>
      <c r="G196" s="63"/>
      <c r="H196" s="40"/>
      <c r="I196" s="29"/>
      <c r="J196" s="31" t="b">
        <v>0</v>
      </c>
    </row>
    <row r="197">
      <c r="A197" s="42"/>
      <c r="F197" s="38" t="str">
        <f>IFERROR(__xludf.DUMMYFUNCTION("INDEX(SPLIT(E197, char(10))+60*60*2, 0, 1)/86400+date(1970,1,1)"),"#VALUE!")</f>
        <v>#VALUE!</v>
      </c>
      <c r="G197" s="63"/>
      <c r="H197" s="40"/>
      <c r="I197" s="29"/>
      <c r="J197" s="31" t="b">
        <v>0</v>
      </c>
    </row>
    <row r="198">
      <c r="A198" s="42"/>
      <c r="F198" s="38" t="str">
        <f>IFERROR(__xludf.DUMMYFUNCTION("INDEX(SPLIT(E198, char(10))+60*60*2, 0, 1)/86400+date(1970,1,1)"),"#VALUE!")</f>
        <v>#VALUE!</v>
      </c>
      <c r="G198" s="63"/>
      <c r="H198" s="40"/>
      <c r="I198" s="29"/>
      <c r="J198" s="31" t="b">
        <v>0</v>
      </c>
    </row>
    <row r="199">
      <c r="A199" s="42"/>
      <c r="F199" s="38" t="str">
        <f>IFERROR(__xludf.DUMMYFUNCTION("INDEX(SPLIT(E199, char(10))+60*60*2, 0, 1)/86400+date(1970,1,1)"),"#VALUE!")</f>
        <v>#VALUE!</v>
      </c>
      <c r="G199" s="63"/>
      <c r="H199" s="40"/>
      <c r="I199" s="29"/>
      <c r="J199" s="31" t="b">
        <v>0</v>
      </c>
    </row>
    <row r="200">
      <c r="A200" s="42"/>
      <c r="F200" s="38" t="str">
        <f>IFERROR(__xludf.DUMMYFUNCTION("INDEX(SPLIT(E200, char(10))+60*60*2, 0, 1)/86400+date(1970,1,1)"),"#VALUE!")</f>
        <v>#VALUE!</v>
      </c>
      <c r="G200" s="63"/>
      <c r="H200" s="40"/>
      <c r="I200" s="29"/>
      <c r="J200" s="31" t="b">
        <v>0</v>
      </c>
    </row>
    <row r="201">
      <c r="A201" s="42"/>
      <c r="F201" s="38" t="str">
        <f>IFERROR(__xludf.DUMMYFUNCTION("INDEX(SPLIT(E201, char(10))+60*60*2, 0, 1)/86400+date(1970,1,1)"),"#VALUE!")</f>
        <v>#VALUE!</v>
      </c>
      <c r="G201" s="63"/>
      <c r="H201" s="40"/>
      <c r="I201" s="29"/>
      <c r="J201" s="31" t="b">
        <v>0</v>
      </c>
    </row>
    <row r="202">
      <c r="A202" s="42"/>
      <c r="F202" s="38" t="str">
        <f>IFERROR(__xludf.DUMMYFUNCTION("INDEX(SPLIT(E202, char(10))+60*60*2, 0, 1)/86400+date(1970,1,1)"),"#VALUE!")</f>
        <v>#VALUE!</v>
      </c>
      <c r="G202" s="63"/>
      <c r="H202" s="40"/>
      <c r="I202" s="29"/>
      <c r="J202" s="31" t="b">
        <v>0</v>
      </c>
    </row>
    <row r="203">
      <c r="A203" s="42"/>
      <c r="F203" s="38" t="str">
        <f>IFERROR(__xludf.DUMMYFUNCTION("INDEX(SPLIT(E203, char(10))+60*60*2, 0, 1)/86400+date(1970,1,1)"),"#VALUE!")</f>
        <v>#VALUE!</v>
      </c>
      <c r="G203" s="63"/>
      <c r="H203" s="40"/>
      <c r="I203" s="29"/>
      <c r="J203" s="31" t="b">
        <v>0</v>
      </c>
    </row>
    <row r="204">
      <c r="A204" s="42"/>
      <c r="F204" s="38" t="str">
        <f>IFERROR(__xludf.DUMMYFUNCTION("INDEX(SPLIT(E204, char(10))+60*60*2, 0, 1)/86400+date(1970,1,1)"),"#VALUE!")</f>
        <v>#VALUE!</v>
      </c>
      <c r="G204" s="63"/>
      <c r="H204" s="40"/>
      <c r="I204" s="29"/>
      <c r="J204" s="31" t="b">
        <v>0</v>
      </c>
    </row>
    <row r="205">
      <c r="A205" s="42"/>
      <c r="F205" s="38" t="str">
        <f>IFERROR(__xludf.DUMMYFUNCTION("INDEX(SPLIT(E205, char(10))+60*60*2, 0, 1)/86400+date(1970,1,1)"),"#VALUE!")</f>
        <v>#VALUE!</v>
      </c>
      <c r="G205" s="63"/>
      <c r="H205" s="40"/>
      <c r="I205" s="29"/>
      <c r="J205" s="31" t="b">
        <v>0</v>
      </c>
    </row>
    <row r="206">
      <c r="A206" s="42"/>
      <c r="F206" s="38" t="str">
        <f>IFERROR(__xludf.DUMMYFUNCTION("INDEX(SPLIT(E206, char(10))+60*60*2, 0, 1)/86400+date(1970,1,1)"),"#VALUE!")</f>
        <v>#VALUE!</v>
      </c>
      <c r="G206" s="63"/>
      <c r="H206" s="40"/>
      <c r="I206" s="29"/>
      <c r="J206" s="31" t="b">
        <v>0</v>
      </c>
    </row>
    <row r="207">
      <c r="A207" s="42"/>
      <c r="F207" s="38" t="str">
        <f>IFERROR(__xludf.DUMMYFUNCTION("INDEX(SPLIT(E207, char(10))+60*60*2, 0, 1)/86400+date(1970,1,1)"),"#VALUE!")</f>
        <v>#VALUE!</v>
      </c>
      <c r="G207" s="63"/>
      <c r="H207" s="40"/>
      <c r="I207" s="29"/>
      <c r="J207" s="31" t="b">
        <v>0</v>
      </c>
    </row>
    <row r="208">
      <c r="A208" s="42"/>
      <c r="F208" s="38" t="str">
        <f>IFERROR(__xludf.DUMMYFUNCTION("INDEX(SPLIT(E208, char(10))+60*60*2, 0, 1)/86400+date(1970,1,1)"),"#VALUE!")</f>
        <v>#VALUE!</v>
      </c>
      <c r="G208" s="63"/>
      <c r="H208" s="40"/>
      <c r="I208" s="29"/>
      <c r="J208" s="31" t="b">
        <v>0</v>
      </c>
    </row>
    <row r="209">
      <c r="A209" s="42"/>
      <c r="F209" s="38" t="str">
        <f>IFERROR(__xludf.DUMMYFUNCTION("INDEX(SPLIT(E209, char(10))+60*60*2, 0, 1)/86400+date(1970,1,1)"),"#VALUE!")</f>
        <v>#VALUE!</v>
      </c>
      <c r="G209" s="63"/>
      <c r="H209" s="40"/>
      <c r="I209" s="29"/>
      <c r="J209" s="31" t="b">
        <v>0</v>
      </c>
    </row>
    <row r="210">
      <c r="A210" s="42"/>
      <c r="F210" s="38" t="str">
        <f>IFERROR(__xludf.DUMMYFUNCTION("INDEX(SPLIT(E210, char(10))+60*60*2, 0, 1)/86400+date(1970,1,1)"),"#VALUE!")</f>
        <v>#VALUE!</v>
      </c>
      <c r="G210" s="63"/>
      <c r="H210" s="40"/>
      <c r="I210" s="29"/>
      <c r="J210" s="31" t="b">
        <v>0</v>
      </c>
    </row>
    <row r="211">
      <c r="A211" s="42"/>
      <c r="F211" s="38" t="str">
        <f>IFERROR(__xludf.DUMMYFUNCTION("INDEX(SPLIT(E211, char(10))+60*60*2, 0, 1)/86400+date(1970,1,1)"),"#VALUE!")</f>
        <v>#VALUE!</v>
      </c>
      <c r="G211" s="63"/>
      <c r="H211" s="40"/>
      <c r="I211" s="29"/>
      <c r="J211" s="31" t="b">
        <v>0</v>
      </c>
    </row>
    <row r="212">
      <c r="A212" s="42"/>
      <c r="F212" s="38" t="str">
        <f>IFERROR(__xludf.DUMMYFUNCTION("INDEX(SPLIT(E212, char(10))+60*60*2, 0, 1)/86400+date(1970,1,1)"),"#VALUE!")</f>
        <v>#VALUE!</v>
      </c>
      <c r="G212" s="63"/>
      <c r="H212" s="40"/>
      <c r="I212" s="29"/>
      <c r="J212" s="31" t="b">
        <v>0</v>
      </c>
    </row>
    <row r="213">
      <c r="A213" s="42"/>
      <c r="F213" s="38" t="str">
        <f>IFERROR(__xludf.DUMMYFUNCTION("INDEX(SPLIT(E213, char(10))+60*60*2, 0, 1)/86400+date(1970,1,1)"),"#VALUE!")</f>
        <v>#VALUE!</v>
      </c>
      <c r="G213" s="63"/>
      <c r="H213" s="40"/>
      <c r="I213" s="29"/>
      <c r="J213" s="31" t="b">
        <v>0</v>
      </c>
    </row>
    <row r="214">
      <c r="A214" s="42"/>
      <c r="F214" s="38" t="str">
        <f>IFERROR(__xludf.DUMMYFUNCTION("INDEX(SPLIT(E214, char(10))+60*60*2, 0, 1)/86400+date(1970,1,1)"),"#VALUE!")</f>
        <v>#VALUE!</v>
      </c>
      <c r="G214" s="63"/>
      <c r="H214" s="40"/>
      <c r="I214" s="29"/>
      <c r="J214" s="31" t="b">
        <v>0</v>
      </c>
    </row>
    <row r="215">
      <c r="A215" s="42"/>
      <c r="F215" s="38" t="str">
        <f>IFERROR(__xludf.DUMMYFUNCTION("INDEX(SPLIT(E215, char(10))+60*60*2, 0, 1)/86400+date(1970,1,1)"),"#VALUE!")</f>
        <v>#VALUE!</v>
      </c>
      <c r="G215" s="63"/>
      <c r="H215" s="40"/>
      <c r="I215" s="29"/>
      <c r="J215" s="31" t="b">
        <v>0</v>
      </c>
    </row>
    <row r="216">
      <c r="A216" s="42"/>
      <c r="F216" s="38" t="str">
        <f>IFERROR(__xludf.DUMMYFUNCTION("INDEX(SPLIT(E216, char(10))+60*60*2, 0, 1)/86400+date(1970,1,1)"),"#VALUE!")</f>
        <v>#VALUE!</v>
      </c>
      <c r="G216" s="63"/>
      <c r="H216" s="40"/>
      <c r="I216" s="29"/>
      <c r="J216" s="31" t="b">
        <v>0</v>
      </c>
    </row>
    <row r="217">
      <c r="A217" s="42"/>
      <c r="F217" s="38" t="str">
        <f>IFERROR(__xludf.DUMMYFUNCTION("INDEX(SPLIT(E217, char(10))+60*60*2, 0, 1)/86400+date(1970,1,1)"),"#VALUE!")</f>
        <v>#VALUE!</v>
      </c>
      <c r="G217" s="63"/>
      <c r="H217" s="40"/>
      <c r="I217" s="29"/>
      <c r="J217" s="31" t="b">
        <v>0</v>
      </c>
    </row>
    <row r="218">
      <c r="A218" s="42"/>
      <c r="F218" s="38" t="str">
        <f>IFERROR(__xludf.DUMMYFUNCTION("INDEX(SPLIT(E218, char(10))+60*60*2, 0, 1)/86400+date(1970,1,1)"),"#VALUE!")</f>
        <v>#VALUE!</v>
      </c>
      <c r="G218" s="63"/>
      <c r="H218" s="40"/>
      <c r="I218" s="29"/>
      <c r="J218" s="31" t="b">
        <v>0</v>
      </c>
    </row>
    <row r="219">
      <c r="A219" s="42"/>
      <c r="F219" s="38" t="str">
        <f>IFERROR(__xludf.DUMMYFUNCTION("INDEX(SPLIT(E219, char(10))+60*60*2, 0, 1)/86400+date(1970,1,1)"),"#VALUE!")</f>
        <v>#VALUE!</v>
      </c>
      <c r="G219" s="63"/>
      <c r="H219" s="40"/>
      <c r="I219" s="29"/>
      <c r="J219" s="31" t="b">
        <v>0</v>
      </c>
    </row>
    <row r="220">
      <c r="A220" s="42"/>
      <c r="F220" s="38" t="str">
        <f>IFERROR(__xludf.DUMMYFUNCTION("INDEX(SPLIT(E220, char(10))+60*60*2, 0, 1)/86400+date(1970,1,1)"),"#VALUE!")</f>
        <v>#VALUE!</v>
      </c>
      <c r="G220" s="63"/>
      <c r="H220" s="40"/>
      <c r="I220" s="29"/>
      <c r="J220" s="31" t="b">
        <v>0</v>
      </c>
    </row>
    <row r="221">
      <c r="A221" s="42"/>
      <c r="F221" s="38" t="str">
        <f>IFERROR(__xludf.DUMMYFUNCTION("INDEX(SPLIT(E221, char(10))+60*60*2, 0, 1)/86400+date(1970,1,1)"),"#VALUE!")</f>
        <v>#VALUE!</v>
      </c>
      <c r="G221" s="63"/>
      <c r="H221" s="40"/>
      <c r="I221" s="29"/>
      <c r="J221" s="31" t="b">
        <v>0</v>
      </c>
    </row>
    <row r="222">
      <c r="A222" s="42"/>
      <c r="F222" s="38" t="str">
        <f>IFERROR(__xludf.DUMMYFUNCTION("INDEX(SPLIT(E222, char(10))+60*60*2, 0, 1)/86400+date(1970,1,1)"),"#VALUE!")</f>
        <v>#VALUE!</v>
      </c>
      <c r="G222" s="63"/>
      <c r="H222" s="40"/>
      <c r="I222" s="29"/>
      <c r="J222" s="31" t="b">
        <v>0</v>
      </c>
    </row>
    <row r="223">
      <c r="A223" s="42"/>
      <c r="F223" s="38" t="str">
        <f>IFERROR(__xludf.DUMMYFUNCTION("INDEX(SPLIT(E223, char(10))+60*60*2, 0, 1)/86400+date(1970,1,1)"),"#VALUE!")</f>
        <v>#VALUE!</v>
      </c>
      <c r="G223" s="63"/>
      <c r="H223" s="40"/>
      <c r="I223" s="29"/>
      <c r="J223" s="31" t="b">
        <v>0</v>
      </c>
    </row>
    <row r="224">
      <c r="A224" s="42"/>
      <c r="F224" s="38" t="str">
        <f>IFERROR(__xludf.DUMMYFUNCTION("INDEX(SPLIT(E224, char(10))+60*60*2, 0, 1)/86400+date(1970,1,1)"),"#VALUE!")</f>
        <v>#VALUE!</v>
      </c>
      <c r="G224" s="63"/>
      <c r="H224" s="40"/>
      <c r="I224" s="29"/>
      <c r="J224" s="31" t="b">
        <v>0</v>
      </c>
    </row>
    <row r="225">
      <c r="A225" s="42"/>
      <c r="F225" s="38" t="str">
        <f>IFERROR(__xludf.DUMMYFUNCTION("INDEX(SPLIT(E225, char(10))+60*60*2, 0, 1)/86400+date(1970,1,1)"),"#VALUE!")</f>
        <v>#VALUE!</v>
      </c>
      <c r="G225" s="63"/>
      <c r="H225" s="40"/>
      <c r="I225" s="29"/>
      <c r="J225" s="31" t="b">
        <v>0</v>
      </c>
    </row>
    <row r="226">
      <c r="A226" s="42"/>
      <c r="F226" s="38" t="str">
        <f>IFERROR(__xludf.DUMMYFUNCTION("INDEX(SPLIT(E226, char(10))+60*60*2, 0, 1)/86400+date(1970,1,1)"),"#VALUE!")</f>
        <v>#VALUE!</v>
      </c>
      <c r="G226" s="63"/>
      <c r="H226" s="40"/>
      <c r="I226" s="29"/>
      <c r="J226" s="31" t="b">
        <v>0</v>
      </c>
    </row>
    <row r="227">
      <c r="A227" s="42"/>
      <c r="F227" s="38" t="str">
        <f>IFERROR(__xludf.DUMMYFUNCTION("INDEX(SPLIT(E227, char(10))+60*60*2, 0, 1)/86400+date(1970,1,1)"),"#VALUE!")</f>
        <v>#VALUE!</v>
      </c>
      <c r="G227" s="63"/>
      <c r="H227" s="40"/>
      <c r="I227" s="29"/>
      <c r="J227" s="31" t="b">
        <v>0</v>
      </c>
    </row>
    <row r="228">
      <c r="A228" s="42"/>
      <c r="F228" s="38" t="str">
        <f>IFERROR(__xludf.DUMMYFUNCTION("INDEX(SPLIT(E228, char(10))+60*60*2, 0, 1)/86400+date(1970,1,1)"),"#VALUE!")</f>
        <v>#VALUE!</v>
      </c>
      <c r="G228" s="63"/>
      <c r="H228" s="40"/>
      <c r="I228" s="29"/>
      <c r="J228" s="31" t="b">
        <v>0</v>
      </c>
    </row>
    <row r="229">
      <c r="A229" s="42"/>
      <c r="F229" s="38" t="str">
        <f>IFERROR(__xludf.DUMMYFUNCTION("INDEX(SPLIT(E229, char(10))+60*60*2, 0, 1)/86400+date(1970,1,1)"),"#VALUE!")</f>
        <v>#VALUE!</v>
      </c>
      <c r="G229" s="63"/>
      <c r="H229" s="40"/>
      <c r="I229" s="29"/>
      <c r="J229" s="31" t="b">
        <v>0</v>
      </c>
    </row>
    <row r="230">
      <c r="A230" s="42"/>
      <c r="F230" s="38" t="str">
        <f>IFERROR(__xludf.DUMMYFUNCTION("INDEX(SPLIT(E230, char(10))+60*60*2, 0, 1)/86400+date(1970,1,1)"),"#VALUE!")</f>
        <v>#VALUE!</v>
      </c>
      <c r="G230" s="63"/>
      <c r="H230" s="40"/>
      <c r="I230" s="29"/>
      <c r="J230" s="31" t="b">
        <v>0</v>
      </c>
    </row>
    <row r="231">
      <c r="A231" s="42"/>
      <c r="F231" s="38" t="str">
        <f>IFERROR(__xludf.DUMMYFUNCTION("INDEX(SPLIT(E231, char(10))+60*60*2, 0, 1)/86400+date(1970,1,1)"),"#VALUE!")</f>
        <v>#VALUE!</v>
      </c>
      <c r="G231" s="63"/>
      <c r="H231" s="40"/>
      <c r="I231" s="29"/>
      <c r="J231" s="31" t="b">
        <v>0</v>
      </c>
    </row>
    <row r="232">
      <c r="A232" s="42"/>
      <c r="F232" s="38" t="str">
        <f>IFERROR(__xludf.DUMMYFUNCTION("INDEX(SPLIT(E232, char(10))+60*60*2, 0, 1)/86400+date(1970,1,1)"),"#VALUE!")</f>
        <v>#VALUE!</v>
      </c>
      <c r="G232" s="63"/>
      <c r="H232" s="40"/>
      <c r="I232" s="29"/>
      <c r="J232" s="31" t="b">
        <v>0</v>
      </c>
    </row>
    <row r="233">
      <c r="A233" s="42"/>
      <c r="F233" s="38" t="str">
        <f>IFERROR(__xludf.DUMMYFUNCTION("INDEX(SPLIT(E233, char(10))+60*60*2, 0, 1)/86400+date(1970,1,1)"),"#VALUE!")</f>
        <v>#VALUE!</v>
      </c>
      <c r="G233" s="63"/>
      <c r="H233" s="40"/>
      <c r="I233" s="29"/>
      <c r="J233" s="31" t="b">
        <v>0</v>
      </c>
    </row>
    <row r="234">
      <c r="A234" s="42"/>
      <c r="F234" s="38" t="str">
        <f>IFERROR(__xludf.DUMMYFUNCTION("INDEX(SPLIT(E234, char(10))+60*60*2, 0, 1)/86400+date(1970,1,1)"),"#VALUE!")</f>
        <v>#VALUE!</v>
      </c>
      <c r="G234" s="63"/>
      <c r="H234" s="40"/>
      <c r="I234" s="29"/>
      <c r="J234" s="31" t="b">
        <v>0</v>
      </c>
    </row>
    <row r="235">
      <c r="A235" s="42"/>
      <c r="F235" s="38" t="str">
        <f>IFERROR(__xludf.DUMMYFUNCTION("INDEX(SPLIT(E235, char(10))+60*60*2, 0, 1)/86400+date(1970,1,1)"),"#VALUE!")</f>
        <v>#VALUE!</v>
      </c>
      <c r="G235" s="63"/>
      <c r="H235" s="40"/>
      <c r="I235" s="29"/>
      <c r="J235" s="31" t="b">
        <v>0</v>
      </c>
    </row>
    <row r="236">
      <c r="A236" s="42"/>
      <c r="F236" s="38" t="str">
        <f>IFERROR(__xludf.DUMMYFUNCTION("INDEX(SPLIT(E236, char(10))+60*60*2, 0, 1)/86400+date(1970,1,1)"),"#VALUE!")</f>
        <v>#VALUE!</v>
      </c>
      <c r="G236" s="63"/>
      <c r="H236" s="40"/>
      <c r="I236" s="29"/>
      <c r="J236" s="31" t="b">
        <v>0</v>
      </c>
    </row>
    <row r="237">
      <c r="A237" s="42"/>
      <c r="F237" s="38" t="str">
        <f>IFERROR(__xludf.DUMMYFUNCTION("INDEX(SPLIT(E237, char(10))+60*60*2, 0, 1)/86400+date(1970,1,1)"),"#VALUE!")</f>
        <v>#VALUE!</v>
      </c>
      <c r="G237" s="63"/>
      <c r="H237" s="40"/>
      <c r="I237" s="29"/>
      <c r="J237" s="31" t="b">
        <v>0</v>
      </c>
    </row>
    <row r="238">
      <c r="A238" s="42"/>
      <c r="F238" s="38" t="str">
        <f>IFERROR(__xludf.DUMMYFUNCTION("INDEX(SPLIT(E238, char(10))+60*60*2, 0, 1)/86400+date(1970,1,1)"),"#VALUE!")</f>
        <v>#VALUE!</v>
      </c>
      <c r="G238" s="63"/>
      <c r="H238" s="40"/>
      <c r="I238" s="29"/>
      <c r="J238" s="31" t="b">
        <v>0</v>
      </c>
    </row>
    <row r="239">
      <c r="A239" s="42"/>
      <c r="F239" s="38" t="str">
        <f>IFERROR(__xludf.DUMMYFUNCTION("INDEX(SPLIT(E239, char(10))+60*60*2, 0, 1)/86400+date(1970,1,1)"),"#VALUE!")</f>
        <v>#VALUE!</v>
      </c>
      <c r="G239" s="63"/>
      <c r="H239" s="40"/>
      <c r="I239" s="29"/>
      <c r="J239" s="31" t="b">
        <v>0</v>
      </c>
    </row>
    <row r="240">
      <c r="A240" s="42"/>
      <c r="F240" s="38" t="str">
        <f>IFERROR(__xludf.DUMMYFUNCTION("INDEX(SPLIT(E240, char(10))+60*60*2, 0, 1)/86400+date(1970,1,1)"),"#VALUE!")</f>
        <v>#VALUE!</v>
      </c>
      <c r="G240" s="63"/>
      <c r="H240" s="40"/>
      <c r="I240" s="29"/>
      <c r="J240" s="31" t="b">
        <v>0</v>
      </c>
    </row>
    <row r="241">
      <c r="A241" s="42"/>
      <c r="F241" s="38" t="str">
        <f>IFERROR(__xludf.DUMMYFUNCTION("INDEX(SPLIT(E241, char(10))+60*60*2, 0, 1)/86400+date(1970,1,1)"),"#VALUE!")</f>
        <v>#VALUE!</v>
      </c>
      <c r="G241" s="63"/>
      <c r="H241" s="40"/>
      <c r="I241" s="29"/>
      <c r="J241" s="31" t="b">
        <v>0</v>
      </c>
    </row>
    <row r="242">
      <c r="A242" s="42"/>
      <c r="F242" s="38" t="str">
        <f>IFERROR(__xludf.DUMMYFUNCTION("INDEX(SPLIT(E242, char(10))+60*60*2, 0, 1)/86400+date(1970,1,1)"),"#VALUE!")</f>
        <v>#VALUE!</v>
      </c>
      <c r="G242" s="63"/>
      <c r="H242" s="40"/>
      <c r="I242" s="29"/>
      <c r="J242" s="31" t="b">
        <v>0</v>
      </c>
    </row>
    <row r="243">
      <c r="A243" s="42"/>
      <c r="F243" s="38" t="str">
        <f>IFERROR(__xludf.DUMMYFUNCTION("INDEX(SPLIT(E243, char(10))+60*60*2, 0, 1)/86400+date(1970,1,1)"),"#VALUE!")</f>
        <v>#VALUE!</v>
      </c>
      <c r="G243" s="63"/>
      <c r="H243" s="40"/>
      <c r="I243" s="29"/>
      <c r="J243" s="31" t="b">
        <v>0</v>
      </c>
    </row>
    <row r="244">
      <c r="A244" s="42"/>
      <c r="F244" s="38" t="str">
        <f>IFERROR(__xludf.DUMMYFUNCTION("INDEX(SPLIT(E244, char(10))+60*60*2, 0, 1)/86400+date(1970,1,1)"),"#VALUE!")</f>
        <v>#VALUE!</v>
      </c>
      <c r="G244" s="63"/>
      <c r="H244" s="40"/>
      <c r="I244" s="29"/>
      <c r="J244" s="31" t="b">
        <v>0</v>
      </c>
    </row>
    <row r="245">
      <c r="A245" s="42"/>
      <c r="F245" s="38" t="str">
        <f>IFERROR(__xludf.DUMMYFUNCTION("INDEX(SPLIT(E245, char(10))+60*60*2, 0, 1)/86400+date(1970,1,1)"),"#VALUE!")</f>
        <v>#VALUE!</v>
      </c>
      <c r="G245" s="63"/>
      <c r="H245" s="40"/>
      <c r="I245" s="29"/>
      <c r="J245" s="31" t="b">
        <v>0</v>
      </c>
    </row>
    <row r="246">
      <c r="A246" s="42"/>
      <c r="F246" s="38" t="str">
        <f>IFERROR(__xludf.DUMMYFUNCTION("INDEX(SPLIT(E246, char(10))+60*60*2, 0, 1)/86400+date(1970,1,1)"),"#VALUE!")</f>
        <v>#VALUE!</v>
      </c>
      <c r="G246" s="63"/>
      <c r="H246" s="40"/>
      <c r="I246" s="29"/>
      <c r="J246" s="31" t="b">
        <v>0</v>
      </c>
    </row>
    <row r="247">
      <c r="A247" s="42"/>
      <c r="F247" s="38" t="str">
        <f>IFERROR(__xludf.DUMMYFUNCTION("INDEX(SPLIT(E247, char(10))+60*60*2, 0, 1)/86400+date(1970,1,1)"),"#VALUE!")</f>
        <v>#VALUE!</v>
      </c>
      <c r="G247" s="63"/>
      <c r="H247" s="40"/>
      <c r="I247" s="29"/>
      <c r="J247" s="31" t="b">
        <v>0</v>
      </c>
    </row>
    <row r="248">
      <c r="A248" s="42"/>
      <c r="F248" s="38" t="str">
        <f>IFERROR(__xludf.DUMMYFUNCTION("INDEX(SPLIT(E248, char(10))+60*60*2, 0, 1)/86400+date(1970,1,1)"),"#VALUE!")</f>
        <v>#VALUE!</v>
      </c>
      <c r="G248" s="63"/>
      <c r="H248" s="40"/>
      <c r="I248" s="29"/>
      <c r="J248" s="31" t="b">
        <v>0</v>
      </c>
    </row>
    <row r="249">
      <c r="A249" s="42"/>
      <c r="F249" s="38" t="str">
        <f>IFERROR(__xludf.DUMMYFUNCTION("INDEX(SPLIT(E249, char(10))+60*60*2, 0, 1)/86400+date(1970,1,1)"),"#VALUE!")</f>
        <v>#VALUE!</v>
      </c>
      <c r="G249" s="63"/>
      <c r="H249" s="40"/>
      <c r="I249" s="29"/>
      <c r="J249" s="31" t="b">
        <v>0</v>
      </c>
    </row>
    <row r="250">
      <c r="A250" s="42"/>
      <c r="F250" s="38" t="str">
        <f>IFERROR(__xludf.DUMMYFUNCTION("INDEX(SPLIT(E250, char(10))+60*60*2, 0, 1)/86400+date(1970,1,1)"),"#VALUE!")</f>
        <v>#VALUE!</v>
      </c>
      <c r="G250" s="63"/>
      <c r="H250" s="40"/>
      <c r="I250" s="29"/>
      <c r="J250" s="31" t="b">
        <v>0</v>
      </c>
    </row>
    <row r="251">
      <c r="A251" s="42"/>
      <c r="F251" s="38" t="str">
        <f>IFERROR(__xludf.DUMMYFUNCTION("INDEX(SPLIT(E251, char(10))+60*60*2, 0, 1)/86400+date(1970,1,1)"),"#VALUE!")</f>
        <v>#VALUE!</v>
      </c>
      <c r="G251" s="63"/>
      <c r="H251" s="40"/>
      <c r="I251" s="29"/>
      <c r="J251" s="31" t="b">
        <v>0</v>
      </c>
    </row>
    <row r="252">
      <c r="A252" s="42"/>
      <c r="F252" s="38" t="str">
        <f>IFERROR(__xludf.DUMMYFUNCTION("INDEX(SPLIT(E252, char(10))+60*60*2, 0, 1)/86400+date(1970,1,1)"),"#VALUE!")</f>
        <v>#VALUE!</v>
      </c>
      <c r="G252" s="63"/>
      <c r="H252" s="40"/>
      <c r="I252" s="29"/>
      <c r="J252" s="31" t="b">
        <v>0</v>
      </c>
    </row>
    <row r="253">
      <c r="A253" s="42"/>
      <c r="F253" s="38" t="str">
        <f>IFERROR(__xludf.DUMMYFUNCTION("INDEX(SPLIT(E253, char(10))+60*60*2, 0, 1)/86400+date(1970,1,1)"),"#VALUE!")</f>
        <v>#VALUE!</v>
      </c>
      <c r="G253" s="63"/>
      <c r="H253" s="40"/>
      <c r="I253" s="29"/>
      <c r="J253" s="31" t="b">
        <v>0</v>
      </c>
    </row>
    <row r="254">
      <c r="A254" s="42"/>
      <c r="F254" s="38" t="str">
        <f>IFERROR(__xludf.DUMMYFUNCTION("INDEX(SPLIT(E254, char(10))+60*60*2, 0, 1)/86400+date(1970,1,1)"),"#VALUE!")</f>
        <v>#VALUE!</v>
      </c>
      <c r="G254" s="63"/>
      <c r="H254" s="40"/>
      <c r="I254" s="29"/>
      <c r="J254" s="31" t="b">
        <v>0</v>
      </c>
    </row>
    <row r="255">
      <c r="A255" s="42"/>
      <c r="F255" s="38" t="str">
        <f>IFERROR(__xludf.DUMMYFUNCTION("INDEX(SPLIT(E255, char(10))+60*60*2, 0, 1)/86400+date(1970,1,1)"),"#VALUE!")</f>
        <v>#VALUE!</v>
      </c>
      <c r="G255" s="63"/>
      <c r="H255" s="40"/>
      <c r="I255" s="29"/>
      <c r="J255" s="31" t="b">
        <v>0</v>
      </c>
    </row>
    <row r="256">
      <c r="A256" s="42"/>
      <c r="F256" s="38" t="str">
        <f>IFERROR(__xludf.DUMMYFUNCTION("INDEX(SPLIT(E256, char(10))+60*60*2, 0, 1)/86400+date(1970,1,1)"),"#VALUE!")</f>
        <v>#VALUE!</v>
      </c>
      <c r="G256" s="63"/>
      <c r="H256" s="40"/>
      <c r="I256" s="29"/>
      <c r="J256" s="31" t="b">
        <v>0</v>
      </c>
    </row>
    <row r="257">
      <c r="A257" s="42"/>
      <c r="F257" s="38" t="str">
        <f>IFERROR(__xludf.DUMMYFUNCTION("INDEX(SPLIT(E257, char(10))+60*60*2, 0, 1)/86400+date(1970,1,1)"),"#VALUE!")</f>
        <v>#VALUE!</v>
      </c>
      <c r="G257" s="63"/>
      <c r="H257" s="40"/>
      <c r="I257" s="29"/>
      <c r="J257" s="31" t="b">
        <v>0</v>
      </c>
    </row>
    <row r="258">
      <c r="A258" s="42"/>
      <c r="F258" s="38" t="str">
        <f>IFERROR(__xludf.DUMMYFUNCTION("INDEX(SPLIT(E258, char(10))+60*60*2, 0, 1)/86400+date(1970,1,1)"),"#VALUE!")</f>
        <v>#VALUE!</v>
      </c>
      <c r="G258" s="63"/>
      <c r="H258" s="40"/>
      <c r="I258" s="29"/>
      <c r="J258" s="31" t="b">
        <v>0</v>
      </c>
    </row>
    <row r="259">
      <c r="A259" s="42"/>
      <c r="F259" s="38" t="str">
        <f>IFERROR(__xludf.DUMMYFUNCTION("INDEX(SPLIT(E259, char(10))+60*60*2, 0, 1)/86400+date(1970,1,1)"),"#VALUE!")</f>
        <v>#VALUE!</v>
      </c>
      <c r="G259" s="63"/>
      <c r="H259" s="40"/>
      <c r="I259" s="29"/>
      <c r="J259" s="31" t="b">
        <v>0</v>
      </c>
    </row>
    <row r="260">
      <c r="A260" s="42"/>
      <c r="F260" s="38" t="str">
        <f>IFERROR(__xludf.DUMMYFUNCTION("INDEX(SPLIT(E260, char(10))+60*60*2, 0, 1)/86400+date(1970,1,1)"),"#VALUE!")</f>
        <v>#VALUE!</v>
      </c>
      <c r="G260" s="63"/>
      <c r="H260" s="40"/>
      <c r="I260" s="29"/>
      <c r="J260" s="31" t="b">
        <v>0</v>
      </c>
    </row>
    <row r="261">
      <c r="A261" s="42"/>
      <c r="F261" s="38" t="str">
        <f>IFERROR(__xludf.DUMMYFUNCTION("INDEX(SPLIT(E261, char(10))+60*60*2, 0, 1)/86400+date(1970,1,1)"),"#VALUE!")</f>
        <v>#VALUE!</v>
      </c>
      <c r="G261" s="63"/>
      <c r="H261" s="40"/>
      <c r="I261" s="29"/>
      <c r="J261" s="31" t="b">
        <v>0</v>
      </c>
    </row>
    <row r="262">
      <c r="A262" s="42"/>
      <c r="F262" s="38" t="str">
        <f>IFERROR(__xludf.DUMMYFUNCTION("INDEX(SPLIT(E262, char(10))+60*60*2, 0, 1)/86400+date(1970,1,1)"),"#VALUE!")</f>
        <v>#VALUE!</v>
      </c>
      <c r="G262" s="63"/>
      <c r="H262" s="40"/>
      <c r="I262" s="29"/>
      <c r="J262" s="31" t="b">
        <v>0</v>
      </c>
    </row>
    <row r="263">
      <c r="A263" s="42"/>
      <c r="F263" s="38" t="str">
        <f>IFERROR(__xludf.DUMMYFUNCTION("INDEX(SPLIT(E263, char(10))+60*60*2, 0, 1)/86400+date(1970,1,1)"),"#VALUE!")</f>
        <v>#VALUE!</v>
      </c>
      <c r="G263" s="63"/>
      <c r="H263" s="40"/>
      <c r="I263" s="29"/>
      <c r="J263" s="31" t="b">
        <v>0</v>
      </c>
    </row>
    <row r="264">
      <c r="A264" s="42"/>
      <c r="F264" s="38" t="str">
        <f>IFERROR(__xludf.DUMMYFUNCTION("INDEX(SPLIT(E264, char(10))+60*60*2, 0, 1)/86400+date(1970,1,1)"),"#VALUE!")</f>
        <v>#VALUE!</v>
      </c>
      <c r="G264" s="63"/>
      <c r="H264" s="40"/>
      <c r="I264" s="29"/>
      <c r="J264" s="31" t="b">
        <v>0</v>
      </c>
    </row>
    <row r="265">
      <c r="A265" s="42"/>
      <c r="F265" s="38" t="str">
        <f>IFERROR(__xludf.DUMMYFUNCTION("INDEX(SPLIT(E265, char(10))+60*60*2, 0, 1)/86400+date(1970,1,1)"),"#VALUE!")</f>
        <v>#VALUE!</v>
      </c>
      <c r="G265" s="63"/>
      <c r="H265" s="40"/>
      <c r="I265" s="29"/>
      <c r="J265" s="31" t="b">
        <v>0</v>
      </c>
    </row>
    <row r="266">
      <c r="A266" s="42"/>
      <c r="F266" s="38" t="str">
        <f>IFERROR(__xludf.DUMMYFUNCTION("INDEX(SPLIT(E266, char(10))+60*60*2, 0, 1)/86400+date(1970,1,1)"),"#VALUE!")</f>
        <v>#VALUE!</v>
      </c>
      <c r="G266" s="63"/>
      <c r="H266" s="40"/>
      <c r="I266" s="29"/>
      <c r="J266" s="31" t="b">
        <v>0</v>
      </c>
    </row>
    <row r="267">
      <c r="A267" s="42"/>
      <c r="F267" s="38" t="str">
        <f>IFERROR(__xludf.DUMMYFUNCTION("INDEX(SPLIT(E267, char(10))+60*60*2, 0, 1)/86400+date(1970,1,1)"),"#VALUE!")</f>
        <v>#VALUE!</v>
      </c>
      <c r="G267" s="63"/>
      <c r="H267" s="40"/>
      <c r="I267" s="29"/>
      <c r="J267" s="31" t="b">
        <v>0</v>
      </c>
    </row>
    <row r="268">
      <c r="A268" s="42"/>
      <c r="F268" s="38" t="str">
        <f>IFERROR(__xludf.DUMMYFUNCTION("INDEX(SPLIT(E268, char(10))+60*60*2, 0, 1)/86400+date(1970,1,1)"),"#VALUE!")</f>
        <v>#VALUE!</v>
      </c>
      <c r="G268" s="63"/>
      <c r="H268" s="40"/>
      <c r="I268" s="29"/>
      <c r="J268" s="31" t="b">
        <v>0</v>
      </c>
    </row>
    <row r="269">
      <c r="A269" s="42"/>
      <c r="F269" s="38" t="str">
        <f>IFERROR(__xludf.DUMMYFUNCTION("INDEX(SPLIT(E269, char(10))+60*60*2, 0, 1)/86400+date(1970,1,1)"),"#VALUE!")</f>
        <v>#VALUE!</v>
      </c>
      <c r="G269" s="63"/>
      <c r="H269" s="40"/>
      <c r="I269" s="29"/>
      <c r="J269" s="31" t="b">
        <v>0</v>
      </c>
    </row>
    <row r="270">
      <c r="A270" s="42"/>
      <c r="F270" s="38" t="str">
        <f>IFERROR(__xludf.DUMMYFUNCTION("INDEX(SPLIT(E270, char(10))+60*60*2, 0, 1)/86400+date(1970,1,1)"),"#VALUE!")</f>
        <v>#VALUE!</v>
      </c>
      <c r="G270" s="63"/>
      <c r="H270" s="40"/>
      <c r="I270" s="29"/>
      <c r="J270" s="31" t="b">
        <v>0</v>
      </c>
    </row>
    <row r="271">
      <c r="A271" s="42"/>
      <c r="F271" s="38" t="str">
        <f>IFERROR(__xludf.DUMMYFUNCTION("INDEX(SPLIT(E271, char(10))+60*60*2, 0, 1)/86400+date(1970,1,1)"),"#VALUE!")</f>
        <v>#VALUE!</v>
      </c>
      <c r="G271" s="63"/>
      <c r="H271" s="40"/>
      <c r="I271" s="29"/>
      <c r="J271" s="31" t="b">
        <v>0</v>
      </c>
    </row>
    <row r="272">
      <c r="A272" s="42"/>
      <c r="F272" s="38" t="str">
        <f>IFERROR(__xludf.DUMMYFUNCTION("INDEX(SPLIT(E272, char(10))+60*60*2, 0, 1)/86400+date(1970,1,1)"),"#VALUE!")</f>
        <v>#VALUE!</v>
      </c>
      <c r="G272" s="63"/>
      <c r="H272" s="40"/>
      <c r="I272" s="29"/>
      <c r="J272" s="31" t="b">
        <v>0</v>
      </c>
    </row>
    <row r="273">
      <c r="A273" s="42"/>
      <c r="F273" s="38" t="str">
        <f>IFERROR(__xludf.DUMMYFUNCTION("INDEX(SPLIT(E273, char(10))+60*60*2, 0, 1)/86400+date(1970,1,1)"),"#VALUE!")</f>
        <v>#VALUE!</v>
      </c>
      <c r="G273" s="63"/>
      <c r="H273" s="40"/>
      <c r="I273" s="29"/>
      <c r="J273" s="31" t="b">
        <v>0</v>
      </c>
    </row>
    <row r="274">
      <c r="A274" s="42"/>
      <c r="F274" s="38" t="str">
        <f>IFERROR(__xludf.DUMMYFUNCTION("INDEX(SPLIT(E274, char(10))+60*60*2, 0, 1)/86400+date(1970,1,1)"),"#VALUE!")</f>
        <v>#VALUE!</v>
      </c>
      <c r="G274" s="63"/>
      <c r="H274" s="40"/>
      <c r="I274" s="29"/>
      <c r="J274" s="31" t="b">
        <v>0</v>
      </c>
    </row>
    <row r="275">
      <c r="A275" s="42"/>
      <c r="F275" s="38" t="str">
        <f>IFERROR(__xludf.DUMMYFUNCTION("INDEX(SPLIT(E275, char(10))+60*60*2, 0, 1)/86400+date(1970,1,1)"),"#VALUE!")</f>
        <v>#VALUE!</v>
      </c>
      <c r="G275" s="63"/>
      <c r="H275" s="40"/>
      <c r="I275" s="29"/>
      <c r="J275" s="31" t="b">
        <v>0</v>
      </c>
    </row>
    <row r="276">
      <c r="A276" s="42"/>
      <c r="F276" s="38" t="str">
        <f>IFERROR(__xludf.DUMMYFUNCTION("INDEX(SPLIT(E276, char(10))+60*60*2, 0, 1)/86400+date(1970,1,1)"),"#VALUE!")</f>
        <v>#VALUE!</v>
      </c>
      <c r="G276" s="63"/>
      <c r="H276" s="40"/>
      <c r="I276" s="29"/>
      <c r="J276" s="31" t="b">
        <v>0</v>
      </c>
    </row>
    <row r="277">
      <c r="A277" s="42"/>
      <c r="F277" s="38" t="str">
        <f>IFERROR(__xludf.DUMMYFUNCTION("INDEX(SPLIT(E277, char(10))+60*60*2, 0, 1)/86400+date(1970,1,1)"),"#VALUE!")</f>
        <v>#VALUE!</v>
      </c>
      <c r="G277" s="63"/>
      <c r="H277" s="40"/>
      <c r="I277" s="29"/>
      <c r="J277" s="31" t="b">
        <v>0</v>
      </c>
    </row>
    <row r="278">
      <c r="A278" s="42"/>
      <c r="F278" s="38" t="str">
        <f>IFERROR(__xludf.DUMMYFUNCTION("INDEX(SPLIT(E278, char(10))+60*60*2, 0, 1)/86400+date(1970,1,1)"),"#VALUE!")</f>
        <v>#VALUE!</v>
      </c>
      <c r="G278" s="63"/>
      <c r="H278" s="40"/>
      <c r="I278" s="29"/>
      <c r="J278" s="31" t="b">
        <v>0</v>
      </c>
    </row>
    <row r="279">
      <c r="A279" s="42"/>
      <c r="F279" s="38" t="str">
        <f>IFERROR(__xludf.DUMMYFUNCTION("INDEX(SPLIT(E279, char(10))+60*60*2, 0, 1)/86400+date(1970,1,1)"),"#VALUE!")</f>
        <v>#VALUE!</v>
      </c>
      <c r="G279" s="63"/>
      <c r="H279" s="40"/>
      <c r="I279" s="29"/>
      <c r="J279" s="31" t="b">
        <v>0</v>
      </c>
    </row>
    <row r="280">
      <c r="A280" s="42"/>
      <c r="F280" s="38" t="str">
        <f>IFERROR(__xludf.DUMMYFUNCTION("INDEX(SPLIT(E280, char(10))+60*60*2, 0, 1)/86400+date(1970,1,1)"),"#VALUE!")</f>
        <v>#VALUE!</v>
      </c>
      <c r="G280" s="63"/>
      <c r="H280" s="40"/>
      <c r="I280" s="29"/>
      <c r="J280" s="31" t="b">
        <v>0</v>
      </c>
    </row>
    <row r="281">
      <c r="A281" s="42"/>
      <c r="F281" s="38" t="str">
        <f>IFERROR(__xludf.DUMMYFUNCTION("INDEX(SPLIT(E281, char(10))+60*60*2, 0, 1)/86400+date(1970,1,1)"),"#VALUE!")</f>
        <v>#VALUE!</v>
      </c>
      <c r="G281" s="63"/>
      <c r="H281" s="40"/>
      <c r="I281" s="29"/>
      <c r="J281" s="31" t="b">
        <v>0</v>
      </c>
    </row>
    <row r="282">
      <c r="A282" s="42"/>
      <c r="F282" s="38" t="str">
        <f>IFERROR(__xludf.DUMMYFUNCTION("INDEX(SPLIT(E282, char(10))+60*60*2, 0, 1)/86400+date(1970,1,1)"),"#VALUE!")</f>
        <v>#VALUE!</v>
      </c>
      <c r="G282" s="63"/>
      <c r="H282" s="40"/>
      <c r="I282" s="29"/>
      <c r="J282" s="31" t="b">
        <v>0</v>
      </c>
    </row>
    <row r="283">
      <c r="A283" s="42"/>
      <c r="F283" s="38" t="str">
        <f>IFERROR(__xludf.DUMMYFUNCTION("INDEX(SPLIT(E283, char(10))+60*60*2, 0, 1)/86400+date(1970,1,1)"),"#VALUE!")</f>
        <v>#VALUE!</v>
      </c>
      <c r="G283" s="63"/>
      <c r="H283" s="40"/>
      <c r="I283" s="29"/>
      <c r="J283" s="31" t="b">
        <v>0</v>
      </c>
    </row>
    <row r="284">
      <c r="A284" s="42"/>
      <c r="F284" s="38" t="str">
        <f>IFERROR(__xludf.DUMMYFUNCTION("INDEX(SPLIT(E284, char(10))+60*60*2, 0, 1)/86400+date(1970,1,1)"),"#VALUE!")</f>
        <v>#VALUE!</v>
      </c>
      <c r="G284" s="63"/>
      <c r="H284" s="40"/>
      <c r="I284" s="29"/>
      <c r="J284" s="31" t="b">
        <v>0</v>
      </c>
    </row>
    <row r="285">
      <c r="A285" s="42"/>
      <c r="F285" s="38" t="str">
        <f>IFERROR(__xludf.DUMMYFUNCTION("INDEX(SPLIT(E285, char(10))+60*60*2, 0, 1)/86400+date(1970,1,1)"),"#VALUE!")</f>
        <v>#VALUE!</v>
      </c>
      <c r="G285" s="63"/>
      <c r="H285" s="40"/>
      <c r="I285" s="29"/>
      <c r="J285" s="31" t="b">
        <v>0</v>
      </c>
    </row>
    <row r="286">
      <c r="A286" s="42"/>
      <c r="F286" s="38" t="str">
        <f>IFERROR(__xludf.DUMMYFUNCTION("INDEX(SPLIT(E286, char(10))+60*60*2, 0, 1)/86400+date(1970,1,1)"),"#VALUE!")</f>
        <v>#VALUE!</v>
      </c>
      <c r="G286" s="63"/>
      <c r="H286" s="40"/>
      <c r="I286" s="29"/>
      <c r="J286" s="31" t="b">
        <v>0</v>
      </c>
    </row>
    <row r="287">
      <c r="A287" s="42"/>
      <c r="F287" s="38" t="str">
        <f>IFERROR(__xludf.DUMMYFUNCTION("INDEX(SPLIT(E287, char(10))+60*60*2, 0, 1)/86400+date(1970,1,1)"),"#VALUE!")</f>
        <v>#VALUE!</v>
      </c>
      <c r="G287" s="63"/>
      <c r="H287" s="40"/>
      <c r="I287" s="29"/>
      <c r="J287" s="31" t="b">
        <v>0</v>
      </c>
    </row>
    <row r="288">
      <c r="A288" s="42"/>
      <c r="F288" s="38" t="str">
        <f>IFERROR(__xludf.DUMMYFUNCTION("INDEX(SPLIT(E288, char(10))+60*60*2, 0, 1)/86400+date(1970,1,1)"),"#VALUE!")</f>
        <v>#VALUE!</v>
      </c>
      <c r="G288" s="63"/>
      <c r="H288" s="40"/>
      <c r="I288" s="29"/>
      <c r="J288" s="31" t="b">
        <v>0</v>
      </c>
    </row>
    <row r="289">
      <c r="A289" s="42"/>
      <c r="F289" s="38" t="str">
        <f>IFERROR(__xludf.DUMMYFUNCTION("INDEX(SPLIT(E289, char(10))+60*60*2, 0, 1)/86400+date(1970,1,1)"),"#VALUE!")</f>
        <v>#VALUE!</v>
      </c>
      <c r="G289" s="63"/>
      <c r="H289" s="40"/>
      <c r="I289" s="29"/>
      <c r="J289" s="31" t="b">
        <v>0</v>
      </c>
    </row>
    <row r="290">
      <c r="A290" s="42"/>
      <c r="F290" s="38" t="str">
        <f>IFERROR(__xludf.DUMMYFUNCTION("INDEX(SPLIT(E290, char(10))+60*60*2, 0, 1)/86400+date(1970,1,1)"),"#VALUE!")</f>
        <v>#VALUE!</v>
      </c>
      <c r="G290" s="63"/>
      <c r="H290" s="40"/>
      <c r="I290" s="29"/>
      <c r="J290" s="31" t="b">
        <v>0</v>
      </c>
    </row>
    <row r="291">
      <c r="A291" s="42"/>
      <c r="F291" s="38" t="str">
        <f>IFERROR(__xludf.DUMMYFUNCTION("INDEX(SPLIT(E291, char(10))+60*60*2, 0, 1)/86400+date(1970,1,1)"),"#VALUE!")</f>
        <v>#VALUE!</v>
      </c>
      <c r="G291" s="63"/>
      <c r="H291" s="40"/>
      <c r="I291" s="29"/>
      <c r="J291" s="31" t="b">
        <v>0</v>
      </c>
    </row>
    <row r="292">
      <c r="A292" s="42"/>
      <c r="F292" s="38" t="str">
        <f>IFERROR(__xludf.DUMMYFUNCTION("INDEX(SPLIT(E292, char(10))+60*60*2, 0, 1)/86400+date(1970,1,1)"),"#VALUE!")</f>
        <v>#VALUE!</v>
      </c>
      <c r="G292" s="63"/>
      <c r="H292" s="40"/>
      <c r="I292" s="29"/>
      <c r="J292" s="31" t="b">
        <v>0</v>
      </c>
    </row>
    <row r="293">
      <c r="A293" s="42"/>
      <c r="F293" s="38" t="str">
        <f>IFERROR(__xludf.DUMMYFUNCTION("INDEX(SPLIT(E293, char(10))+60*60*2, 0, 1)/86400+date(1970,1,1)"),"#VALUE!")</f>
        <v>#VALUE!</v>
      </c>
      <c r="G293" s="63"/>
      <c r="H293" s="40"/>
      <c r="I293" s="29"/>
      <c r="J293" s="31" t="b">
        <v>0</v>
      </c>
    </row>
    <row r="294">
      <c r="A294" s="42"/>
      <c r="F294" s="38" t="str">
        <f>IFERROR(__xludf.DUMMYFUNCTION("INDEX(SPLIT(E294, char(10))+60*60*2, 0, 1)/86400+date(1970,1,1)"),"#VALUE!")</f>
        <v>#VALUE!</v>
      </c>
      <c r="G294" s="63"/>
      <c r="H294" s="40"/>
      <c r="I294" s="29"/>
      <c r="J294" s="31" t="b">
        <v>0</v>
      </c>
    </row>
    <row r="295">
      <c r="A295" s="42"/>
      <c r="F295" s="38" t="str">
        <f>IFERROR(__xludf.DUMMYFUNCTION("INDEX(SPLIT(E295, char(10))+60*60*2, 0, 1)/86400+date(1970,1,1)"),"#VALUE!")</f>
        <v>#VALUE!</v>
      </c>
      <c r="G295" s="63"/>
      <c r="H295" s="40"/>
      <c r="I295" s="29"/>
      <c r="J295" s="31" t="b">
        <v>0</v>
      </c>
    </row>
    <row r="296">
      <c r="A296" s="42"/>
      <c r="F296" s="38" t="str">
        <f>IFERROR(__xludf.DUMMYFUNCTION("INDEX(SPLIT(E296, char(10))+60*60*2, 0, 1)/86400+date(1970,1,1)"),"#VALUE!")</f>
        <v>#VALUE!</v>
      </c>
      <c r="G296" s="63"/>
      <c r="H296" s="40"/>
      <c r="I296" s="29"/>
      <c r="J296" s="31" t="b">
        <v>0</v>
      </c>
    </row>
    <row r="297">
      <c r="A297" s="42"/>
      <c r="F297" s="38" t="str">
        <f>IFERROR(__xludf.DUMMYFUNCTION("INDEX(SPLIT(E297, char(10))+60*60*2, 0, 1)/86400+date(1970,1,1)"),"#VALUE!")</f>
        <v>#VALUE!</v>
      </c>
      <c r="G297" s="63"/>
      <c r="H297" s="40"/>
      <c r="I297" s="29"/>
      <c r="J297" s="31" t="b">
        <v>0</v>
      </c>
    </row>
    <row r="298">
      <c r="A298" s="42"/>
      <c r="F298" s="38" t="str">
        <f>IFERROR(__xludf.DUMMYFUNCTION("INDEX(SPLIT(E298, char(10))+60*60*2, 0, 1)/86400+date(1970,1,1)"),"#VALUE!")</f>
        <v>#VALUE!</v>
      </c>
      <c r="G298" s="63"/>
      <c r="H298" s="40"/>
      <c r="I298" s="29"/>
      <c r="J298" s="31" t="b">
        <v>0</v>
      </c>
    </row>
    <row r="299">
      <c r="A299" s="42"/>
      <c r="F299" s="38" t="str">
        <f>IFERROR(__xludf.DUMMYFUNCTION("INDEX(SPLIT(E299, char(10))+60*60*2, 0, 1)/86400+date(1970,1,1)"),"#VALUE!")</f>
        <v>#VALUE!</v>
      </c>
      <c r="G299" s="63"/>
      <c r="H299" s="40"/>
      <c r="I299" s="29"/>
      <c r="J299" s="31" t="b">
        <v>0</v>
      </c>
    </row>
    <row r="300">
      <c r="A300" s="42"/>
      <c r="F300" s="38" t="str">
        <f>IFERROR(__xludf.DUMMYFUNCTION("INDEX(SPLIT(E300, char(10))+60*60*2, 0, 1)/86400+date(1970,1,1)"),"#VALUE!")</f>
        <v>#VALUE!</v>
      </c>
      <c r="G300" s="63"/>
      <c r="H300" s="40"/>
      <c r="I300" s="29"/>
      <c r="J300" s="31" t="b">
        <v>0</v>
      </c>
    </row>
    <row r="301">
      <c r="A301" s="42"/>
      <c r="F301" s="38" t="str">
        <f>IFERROR(__xludf.DUMMYFUNCTION("INDEX(SPLIT(E301, char(10))+60*60*2, 0, 1)/86400+date(1970,1,1)"),"#VALUE!")</f>
        <v>#VALUE!</v>
      </c>
      <c r="G301" s="63"/>
      <c r="H301" s="40"/>
      <c r="I301" s="29"/>
      <c r="J301" s="31" t="b">
        <v>0</v>
      </c>
    </row>
    <row r="302">
      <c r="A302" s="42"/>
      <c r="F302" s="38" t="str">
        <f>IFERROR(__xludf.DUMMYFUNCTION("INDEX(SPLIT(E302, char(10))+60*60*2, 0, 1)/86400+date(1970,1,1)"),"#VALUE!")</f>
        <v>#VALUE!</v>
      </c>
      <c r="G302" s="63"/>
      <c r="H302" s="40"/>
      <c r="I302" s="29"/>
      <c r="J302" s="31" t="b">
        <v>0</v>
      </c>
    </row>
    <row r="303">
      <c r="A303" s="42"/>
      <c r="F303" s="38" t="str">
        <f>IFERROR(__xludf.DUMMYFUNCTION("INDEX(SPLIT(E303, char(10))+60*60*2, 0, 1)/86400+date(1970,1,1)"),"#VALUE!")</f>
        <v>#VALUE!</v>
      </c>
      <c r="G303" s="63"/>
      <c r="H303" s="40"/>
      <c r="I303" s="29"/>
      <c r="J303" s="31" t="b">
        <v>0</v>
      </c>
    </row>
    <row r="304">
      <c r="A304" s="42"/>
      <c r="F304" s="38" t="str">
        <f>IFERROR(__xludf.DUMMYFUNCTION("INDEX(SPLIT(E304, char(10))+60*60*2, 0, 1)/86400+date(1970,1,1)"),"#VALUE!")</f>
        <v>#VALUE!</v>
      </c>
      <c r="G304" s="63"/>
      <c r="H304" s="40"/>
      <c r="I304" s="29"/>
      <c r="J304" s="31" t="b">
        <v>0</v>
      </c>
    </row>
    <row r="305">
      <c r="A305" s="42"/>
      <c r="F305" s="38" t="str">
        <f>IFERROR(__xludf.DUMMYFUNCTION("INDEX(SPLIT(E305, char(10))+60*60*2, 0, 1)/86400+date(1970,1,1)"),"#VALUE!")</f>
        <v>#VALUE!</v>
      </c>
      <c r="G305" s="63"/>
      <c r="H305" s="40"/>
      <c r="I305" s="29"/>
      <c r="J305" s="31" t="b">
        <v>0</v>
      </c>
    </row>
    <row r="306">
      <c r="A306" s="42"/>
      <c r="F306" s="38" t="str">
        <f>IFERROR(__xludf.DUMMYFUNCTION("INDEX(SPLIT(E306, char(10))+60*60*2, 0, 1)/86400+date(1970,1,1)"),"#VALUE!")</f>
        <v>#VALUE!</v>
      </c>
      <c r="G306" s="63"/>
      <c r="H306" s="40"/>
      <c r="I306" s="29"/>
      <c r="J306" s="31" t="b">
        <v>0</v>
      </c>
    </row>
    <row r="307">
      <c r="A307" s="42"/>
      <c r="F307" s="38" t="str">
        <f>IFERROR(__xludf.DUMMYFUNCTION("INDEX(SPLIT(E307, char(10))+60*60*2, 0, 1)/86400+date(1970,1,1)"),"#VALUE!")</f>
        <v>#VALUE!</v>
      </c>
      <c r="G307" s="63"/>
      <c r="H307" s="40"/>
      <c r="I307" s="29"/>
      <c r="J307" s="31" t="b">
        <v>0</v>
      </c>
    </row>
    <row r="308">
      <c r="A308" s="42"/>
      <c r="F308" s="38" t="str">
        <f>IFERROR(__xludf.DUMMYFUNCTION("INDEX(SPLIT(E308, char(10))+60*60*2, 0, 1)/86400+date(1970,1,1)"),"#VALUE!")</f>
        <v>#VALUE!</v>
      </c>
      <c r="G308" s="63"/>
      <c r="H308" s="40"/>
      <c r="I308" s="29"/>
      <c r="J308" s="31" t="b">
        <v>0</v>
      </c>
    </row>
    <row r="309">
      <c r="A309" s="42"/>
      <c r="F309" s="38" t="str">
        <f>IFERROR(__xludf.DUMMYFUNCTION("INDEX(SPLIT(E309, char(10))+60*60*2, 0, 1)/86400+date(1970,1,1)"),"#VALUE!")</f>
        <v>#VALUE!</v>
      </c>
      <c r="G309" s="63"/>
      <c r="H309" s="40"/>
      <c r="I309" s="29"/>
      <c r="J309" s="31" t="b">
        <v>0</v>
      </c>
    </row>
    <row r="310">
      <c r="A310" s="42"/>
      <c r="F310" s="38" t="str">
        <f>IFERROR(__xludf.DUMMYFUNCTION("INDEX(SPLIT(E310, char(10))+60*60*2, 0, 1)/86400+date(1970,1,1)"),"#VALUE!")</f>
        <v>#VALUE!</v>
      </c>
      <c r="G310" s="63"/>
      <c r="H310" s="40"/>
      <c r="I310" s="29"/>
      <c r="J310" s="31" t="b">
        <v>0</v>
      </c>
    </row>
    <row r="311">
      <c r="A311" s="42"/>
      <c r="F311" s="38" t="str">
        <f>IFERROR(__xludf.DUMMYFUNCTION("INDEX(SPLIT(E311, char(10))+60*60*2, 0, 1)/86400+date(1970,1,1)"),"#VALUE!")</f>
        <v>#VALUE!</v>
      </c>
      <c r="G311" s="63"/>
      <c r="H311" s="40"/>
      <c r="I311" s="29"/>
      <c r="J311" s="31" t="b">
        <v>0</v>
      </c>
    </row>
    <row r="312">
      <c r="A312" s="42"/>
      <c r="F312" s="38" t="str">
        <f>IFERROR(__xludf.DUMMYFUNCTION("INDEX(SPLIT(E312, char(10))+60*60*2, 0, 1)/86400+date(1970,1,1)"),"#VALUE!")</f>
        <v>#VALUE!</v>
      </c>
      <c r="G312" s="63"/>
      <c r="H312" s="40"/>
      <c r="I312" s="29"/>
      <c r="J312" s="31" t="b">
        <v>0</v>
      </c>
    </row>
    <row r="313">
      <c r="A313" s="42"/>
      <c r="F313" s="38" t="str">
        <f>IFERROR(__xludf.DUMMYFUNCTION("INDEX(SPLIT(E313, char(10))+60*60*2, 0, 1)/86400+date(1970,1,1)"),"#VALUE!")</f>
        <v>#VALUE!</v>
      </c>
      <c r="G313" s="63"/>
      <c r="H313" s="40"/>
      <c r="I313" s="29"/>
      <c r="J313" s="31" t="b">
        <v>0</v>
      </c>
    </row>
    <row r="314">
      <c r="A314" s="42"/>
      <c r="F314" s="38" t="str">
        <f>IFERROR(__xludf.DUMMYFUNCTION("INDEX(SPLIT(E314, char(10))+60*60*2, 0, 1)/86400+date(1970,1,1)"),"#VALUE!")</f>
        <v>#VALUE!</v>
      </c>
      <c r="G314" s="63"/>
      <c r="H314" s="40"/>
      <c r="I314" s="29"/>
      <c r="J314" s="31" t="b">
        <v>0</v>
      </c>
    </row>
    <row r="315">
      <c r="A315" s="42"/>
      <c r="F315" s="38" t="str">
        <f>IFERROR(__xludf.DUMMYFUNCTION("INDEX(SPLIT(E315, char(10))+60*60*2, 0, 1)/86400+date(1970,1,1)"),"#VALUE!")</f>
        <v>#VALUE!</v>
      </c>
      <c r="G315" s="63"/>
      <c r="H315" s="40"/>
      <c r="I315" s="29"/>
      <c r="J315" s="31" t="b">
        <v>0</v>
      </c>
    </row>
    <row r="316">
      <c r="A316" s="42"/>
      <c r="F316" s="38" t="str">
        <f>IFERROR(__xludf.DUMMYFUNCTION("INDEX(SPLIT(E316, char(10))+60*60*2, 0, 1)/86400+date(1970,1,1)"),"#VALUE!")</f>
        <v>#VALUE!</v>
      </c>
      <c r="G316" s="63"/>
      <c r="H316" s="40"/>
      <c r="I316" s="29"/>
      <c r="J316" s="31" t="b">
        <v>0</v>
      </c>
    </row>
    <row r="317">
      <c r="A317" s="42"/>
      <c r="F317" s="38" t="str">
        <f>IFERROR(__xludf.DUMMYFUNCTION("INDEX(SPLIT(E317, char(10))+60*60*2, 0, 1)/86400+date(1970,1,1)"),"#VALUE!")</f>
        <v>#VALUE!</v>
      </c>
      <c r="G317" s="63"/>
      <c r="H317" s="40"/>
      <c r="I317" s="29"/>
      <c r="J317" s="31" t="b">
        <v>0</v>
      </c>
    </row>
    <row r="318">
      <c r="A318" s="42"/>
      <c r="F318" s="38" t="str">
        <f>IFERROR(__xludf.DUMMYFUNCTION("INDEX(SPLIT(E318, char(10))+60*60*2, 0, 1)/86400+date(1970,1,1)"),"#VALUE!")</f>
        <v>#VALUE!</v>
      </c>
      <c r="G318" s="63"/>
      <c r="H318" s="40"/>
      <c r="I318" s="29"/>
      <c r="J318" s="31" t="b">
        <v>0</v>
      </c>
    </row>
    <row r="319">
      <c r="A319" s="42"/>
      <c r="F319" s="38" t="str">
        <f>IFERROR(__xludf.DUMMYFUNCTION("INDEX(SPLIT(E319, char(10))+60*60*2, 0, 1)/86400+date(1970,1,1)"),"#VALUE!")</f>
        <v>#VALUE!</v>
      </c>
      <c r="G319" s="63"/>
      <c r="H319" s="40"/>
      <c r="I319" s="29"/>
      <c r="J319" s="31" t="b">
        <v>0</v>
      </c>
    </row>
    <row r="320">
      <c r="A320" s="42"/>
      <c r="F320" s="38" t="str">
        <f>IFERROR(__xludf.DUMMYFUNCTION("INDEX(SPLIT(E320, char(10))+60*60*2, 0, 1)/86400+date(1970,1,1)"),"#VALUE!")</f>
        <v>#VALUE!</v>
      </c>
      <c r="G320" s="63"/>
      <c r="H320" s="40"/>
      <c r="I320" s="29"/>
      <c r="J320" s="31" t="b">
        <v>0</v>
      </c>
    </row>
    <row r="321">
      <c r="A321" s="42"/>
      <c r="F321" s="38" t="str">
        <f>IFERROR(__xludf.DUMMYFUNCTION("INDEX(SPLIT(E321, char(10))+60*60*2, 0, 1)/86400+date(1970,1,1)"),"#VALUE!")</f>
        <v>#VALUE!</v>
      </c>
      <c r="G321" s="63"/>
      <c r="H321" s="40"/>
      <c r="I321" s="29"/>
      <c r="J321" s="31" t="b">
        <v>0</v>
      </c>
    </row>
    <row r="322">
      <c r="A322" s="42"/>
      <c r="F322" s="38" t="str">
        <f>IFERROR(__xludf.DUMMYFUNCTION("INDEX(SPLIT(E322, char(10))+60*60*2, 0, 1)/86400+date(1970,1,1)"),"#VALUE!")</f>
        <v>#VALUE!</v>
      </c>
      <c r="G322" s="63"/>
      <c r="H322" s="40"/>
      <c r="I322" s="29"/>
      <c r="J322" s="31" t="b">
        <v>0</v>
      </c>
    </row>
    <row r="323">
      <c r="A323" s="42"/>
      <c r="F323" s="38" t="str">
        <f>IFERROR(__xludf.DUMMYFUNCTION("INDEX(SPLIT(E323, char(10))+60*60*2, 0, 1)/86400+date(1970,1,1)"),"#VALUE!")</f>
        <v>#VALUE!</v>
      </c>
      <c r="G323" s="63"/>
      <c r="H323" s="40"/>
      <c r="I323" s="29"/>
      <c r="J323" s="31" t="b">
        <v>0</v>
      </c>
    </row>
    <row r="324">
      <c r="A324" s="42"/>
      <c r="F324" s="38" t="str">
        <f>IFERROR(__xludf.DUMMYFUNCTION("INDEX(SPLIT(E324, char(10))+60*60*2, 0, 1)/86400+date(1970,1,1)"),"#VALUE!")</f>
        <v>#VALUE!</v>
      </c>
      <c r="G324" s="63"/>
      <c r="H324" s="40"/>
      <c r="I324" s="29"/>
      <c r="J324" s="31" t="b">
        <v>0</v>
      </c>
    </row>
    <row r="325">
      <c r="A325" s="42"/>
      <c r="F325" s="38" t="str">
        <f>IFERROR(__xludf.DUMMYFUNCTION("INDEX(SPLIT(E325, char(10))+60*60*2, 0, 1)/86400+date(1970,1,1)"),"#VALUE!")</f>
        <v>#VALUE!</v>
      </c>
      <c r="G325" s="63"/>
      <c r="H325" s="40"/>
      <c r="I325" s="29"/>
      <c r="J325" s="31" t="b">
        <v>0</v>
      </c>
    </row>
    <row r="326">
      <c r="A326" s="42"/>
      <c r="F326" s="38" t="str">
        <f>IFERROR(__xludf.DUMMYFUNCTION("INDEX(SPLIT(E326, char(10))+60*60*2, 0, 1)/86400+date(1970,1,1)"),"#VALUE!")</f>
        <v>#VALUE!</v>
      </c>
      <c r="G326" s="63"/>
      <c r="H326" s="40"/>
      <c r="I326" s="29"/>
      <c r="J326" s="31" t="b">
        <v>0</v>
      </c>
    </row>
    <row r="327">
      <c r="A327" s="42"/>
      <c r="F327" s="38" t="str">
        <f>IFERROR(__xludf.DUMMYFUNCTION("INDEX(SPLIT(E327, char(10))+60*60*2, 0, 1)/86400+date(1970,1,1)"),"#VALUE!")</f>
        <v>#VALUE!</v>
      </c>
      <c r="G327" s="63"/>
      <c r="H327" s="40"/>
      <c r="I327" s="29"/>
      <c r="J327" s="31" t="b">
        <v>0</v>
      </c>
    </row>
    <row r="328">
      <c r="A328" s="42"/>
      <c r="F328" s="38" t="str">
        <f>IFERROR(__xludf.DUMMYFUNCTION("INDEX(SPLIT(E328, char(10))+60*60*2, 0, 1)/86400+date(1970,1,1)"),"#VALUE!")</f>
        <v>#VALUE!</v>
      </c>
      <c r="G328" s="63"/>
      <c r="H328" s="40"/>
      <c r="I328" s="29"/>
      <c r="J328" s="31" t="b">
        <v>0</v>
      </c>
    </row>
    <row r="329">
      <c r="A329" s="42"/>
      <c r="F329" s="38" t="str">
        <f>IFERROR(__xludf.DUMMYFUNCTION("INDEX(SPLIT(E329, char(10))+60*60*2, 0, 1)/86400+date(1970,1,1)"),"#VALUE!")</f>
        <v>#VALUE!</v>
      </c>
      <c r="G329" s="63"/>
      <c r="H329" s="40"/>
      <c r="I329" s="29"/>
      <c r="J329" s="31" t="b">
        <v>0</v>
      </c>
    </row>
    <row r="330">
      <c r="A330" s="42"/>
      <c r="F330" s="38" t="str">
        <f>IFERROR(__xludf.DUMMYFUNCTION("INDEX(SPLIT(E330, char(10))+60*60*2, 0, 1)/86400+date(1970,1,1)"),"#VALUE!")</f>
        <v>#VALUE!</v>
      </c>
      <c r="G330" s="63"/>
      <c r="H330" s="40"/>
      <c r="I330" s="29"/>
      <c r="J330" s="31" t="b">
        <v>0</v>
      </c>
    </row>
    <row r="331">
      <c r="A331" s="42"/>
      <c r="F331" s="38" t="str">
        <f>IFERROR(__xludf.DUMMYFUNCTION("INDEX(SPLIT(E331, char(10))+60*60*2, 0, 1)/86400+date(1970,1,1)"),"#VALUE!")</f>
        <v>#VALUE!</v>
      </c>
      <c r="G331" s="63"/>
      <c r="H331" s="40"/>
      <c r="I331" s="29"/>
      <c r="J331" s="31" t="b">
        <v>0</v>
      </c>
    </row>
    <row r="332">
      <c r="A332" s="42"/>
      <c r="F332" s="38" t="str">
        <f>IFERROR(__xludf.DUMMYFUNCTION("INDEX(SPLIT(E332, char(10))+60*60*2, 0, 1)/86400+date(1970,1,1)"),"#VALUE!")</f>
        <v>#VALUE!</v>
      </c>
      <c r="G332" s="63"/>
      <c r="H332" s="40"/>
      <c r="I332" s="29"/>
      <c r="J332" s="31" t="b">
        <v>0</v>
      </c>
    </row>
    <row r="333">
      <c r="A333" s="42"/>
      <c r="F333" s="38" t="str">
        <f>IFERROR(__xludf.DUMMYFUNCTION("INDEX(SPLIT(E333, char(10))+60*60*2, 0, 1)/86400+date(1970,1,1)"),"#VALUE!")</f>
        <v>#VALUE!</v>
      </c>
      <c r="G333" s="63"/>
      <c r="H333" s="40"/>
      <c r="I333" s="29"/>
      <c r="J333" s="31" t="b">
        <v>0</v>
      </c>
    </row>
    <row r="334">
      <c r="A334" s="42"/>
      <c r="F334" s="38" t="str">
        <f>IFERROR(__xludf.DUMMYFUNCTION("INDEX(SPLIT(E334, char(10))+60*60*2, 0, 1)/86400+date(1970,1,1)"),"#VALUE!")</f>
        <v>#VALUE!</v>
      </c>
      <c r="G334" s="63"/>
      <c r="H334" s="40"/>
      <c r="I334" s="29"/>
      <c r="J334" s="31" t="b">
        <v>0</v>
      </c>
    </row>
    <row r="335">
      <c r="A335" s="42"/>
      <c r="F335" s="38" t="str">
        <f>IFERROR(__xludf.DUMMYFUNCTION("INDEX(SPLIT(E335, char(10))+60*60*2, 0, 1)/86400+date(1970,1,1)"),"#VALUE!")</f>
        <v>#VALUE!</v>
      </c>
      <c r="G335" s="63"/>
      <c r="H335" s="40"/>
      <c r="I335" s="29"/>
      <c r="J335" s="31" t="b">
        <v>0</v>
      </c>
    </row>
    <row r="336">
      <c r="A336" s="42"/>
      <c r="F336" s="38" t="str">
        <f>IFERROR(__xludf.DUMMYFUNCTION("INDEX(SPLIT(E336, char(10))+60*60*2, 0, 1)/86400+date(1970,1,1)"),"#VALUE!")</f>
        <v>#VALUE!</v>
      </c>
      <c r="G336" s="63"/>
      <c r="H336" s="40"/>
      <c r="I336" s="29"/>
      <c r="J336" s="31" t="b">
        <v>0</v>
      </c>
    </row>
    <row r="337">
      <c r="A337" s="42"/>
      <c r="F337" s="38" t="str">
        <f>IFERROR(__xludf.DUMMYFUNCTION("INDEX(SPLIT(E337, char(10))+60*60*2, 0, 1)/86400+date(1970,1,1)"),"#VALUE!")</f>
        <v>#VALUE!</v>
      </c>
      <c r="G337" s="63"/>
      <c r="H337" s="40"/>
      <c r="I337" s="29"/>
      <c r="J337" s="31" t="b">
        <v>0</v>
      </c>
    </row>
    <row r="338">
      <c r="A338" s="42"/>
      <c r="F338" s="38" t="str">
        <f>IFERROR(__xludf.DUMMYFUNCTION("INDEX(SPLIT(E338, char(10))+60*60*2, 0, 1)/86400+date(1970,1,1)"),"#VALUE!")</f>
        <v>#VALUE!</v>
      </c>
      <c r="G338" s="63"/>
      <c r="H338" s="40"/>
      <c r="I338" s="29"/>
      <c r="J338" s="31" t="b">
        <v>0</v>
      </c>
    </row>
    <row r="339">
      <c r="A339" s="42"/>
      <c r="F339" s="38" t="str">
        <f>IFERROR(__xludf.DUMMYFUNCTION("INDEX(SPLIT(E339, char(10))+60*60*2, 0, 1)/86400+date(1970,1,1)"),"#VALUE!")</f>
        <v>#VALUE!</v>
      </c>
      <c r="G339" s="63"/>
      <c r="H339" s="40"/>
      <c r="I339" s="29"/>
      <c r="J339" s="31" t="b">
        <v>0</v>
      </c>
    </row>
    <row r="340">
      <c r="A340" s="42"/>
      <c r="F340" s="38" t="str">
        <f>IFERROR(__xludf.DUMMYFUNCTION("INDEX(SPLIT(E340, char(10))+60*60*2, 0, 1)/86400+date(1970,1,1)"),"#VALUE!")</f>
        <v>#VALUE!</v>
      </c>
      <c r="G340" s="63"/>
      <c r="H340" s="40"/>
      <c r="I340" s="29"/>
      <c r="J340" s="31" t="b">
        <v>0</v>
      </c>
    </row>
    <row r="341">
      <c r="A341" s="42"/>
      <c r="F341" s="38" t="str">
        <f>IFERROR(__xludf.DUMMYFUNCTION("INDEX(SPLIT(E341, char(10))+60*60*2, 0, 1)/86400+date(1970,1,1)"),"#VALUE!")</f>
        <v>#VALUE!</v>
      </c>
      <c r="G341" s="63"/>
      <c r="H341" s="40"/>
      <c r="I341" s="29"/>
      <c r="J341" s="31" t="b">
        <v>0</v>
      </c>
    </row>
    <row r="342">
      <c r="A342" s="42"/>
      <c r="F342" s="38" t="str">
        <f>IFERROR(__xludf.DUMMYFUNCTION("INDEX(SPLIT(E342, char(10))+60*60*2, 0, 1)/86400+date(1970,1,1)"),"#VALUE!")</f>
        <v>#VALUE!</v>
      </c>
      <c r="G342" s="63"/>
      <c r="H342" s="40"/>
      <c r="I342" s="29"/>
      <c r="J342" s="31" t="b">
        <v>0</v>
      </c>
    </row>
    <row r="343">
      <c r="A343" s="42"/>
      <c r="F343" s="38" t="str">
        <f>IFERROR(__xludf.DUMMYFUNCTION("INDEX(SPLIT(E343, char(10))+60*60*2, 0, 1)/86400+date(1970,1,1)"),"#VALUE!")</f>
        <v>#VALUE!</v>
      </c>
      <c r="G343" s="63"/>
      <c r="H343" s="40"/>
      <c r="I343" s="29"/>
      <c r="J343" s="31" t="b">
        <v>0</v>
      </c>
    </row>
    <row r="344">
      <c r="A344" s="42"/>
      <c r="F344" s="38" t="str">
        <f>IFERROR(__xludf.DUMMYFUNCTION("INDEX(SPLIT(E344, char(10))+60*60*2, 0, 1)/86400+date(1970,1,1)"),"#VALUE!")</f>
        <v>#VALUE!</v>
      </c>
      <c r="G344" s="63"/>
      <c r="H344" s="40"/>
      <c r="I344" s="29"/>
      <c r="J344" s="31" t="b">
        <v>0</v>
      </c>
    </row>
    <row r="345">
      <c r="A345" s="42"/>
      <c r="F345" s="38" t="str">
        <f>IFERROR(__xludf.DUMMYFUNCTION("INDEX(SPLIT(E345, char(10))+60*60*2, 0, 1)/86400+date(1970,1,1)"),"#VALUE!")</f>
        <v>#VALUE!</v>
      </c>
      <c r="G345" s="63"/>
      <c r="H345" s="40"/>
      <c r="I345" s="29"/>
      <c r="J345" s="31" t="b">
        <v>0</v>
      </c>
    </row>
    <row r="346">
      <c r="A346" s="42"/>
      <c r="F346" s="38" t="str">
        <f>IFERROR(__xludf.DUMMYFUNCTION("INDEX(SPLIT(E346, char(10))+60*60*2, 0, 1)/86400+date(1970,1,1)"),"#VALUE!")</f>
        <v>#VALUE!</v>
      </c>
      <c r="G346" s="63"/>
      <c r="H346" s="40"/>
      <c r="I346" s="29"/>
      <c r="J346" s="31" t="b">
        <v>0</v>
      </c>
    </row>
    <row r="347">
      <c r="A347" s="42"/>
      <c r="F347" s="38" t="str">
        <f>IFERROR(__xludf.DUMMYFUNCTION("INDEX(SPLIT(E347, char(10))+60*60*2, 0, 1)/86400+date(1970,1,1)"),"#VALUE!")</f>
        <v>#VALUE!</v>
      </c>
      <c r="G347" s="63"/>
      <c r="H347" s="40"/>
      <c r="I347" s="29"/>
      <c r="J347" s="31" t="b">
        <v>0</v>
      </c>
    </row>
    <row r="348">
      <c r="A348" s="42"/>
      <c r="F348" s="38" t="str">
        <f>IFERROR(__xludf.DUMMYFUNCTION("INDEX(SPLIT(E348, char(10))+60*60*2, 0, 1)/86400+date(1970,1,1)"),"#VALUE!")</f>
        <v>#VALUE!</v>
      </c>
      <c r="G348" s="63"/>
      <c r="H348" s="40"/>
      <c r="I348" s="29"/>
      <c r="J348" s="31" t="b">
        <v>0</v>
      </c>
    </row>
    <row r="349">
      <c r="A349" s="42"/>
      <c r="F349" s="38" t="str">
        <f>IFERROR(__xludf.DUMMYFUNCTION("INDEX(SPLIT(E349, char(10))+60*60*2, 0, 1)/86400+date(1970,1,1)"),"#VALUE!")</f>
        <v>#VALUE!</v>
      </c>
      <c r="G349" s="63"/>
      <c r="H349" s="40"/>
      <c r="I349" s="29"/>
      <c r="J349" s="31" t="b">
        <v>0</v>
      </c>
    </row>
    <row r="350">
      <c r="A350" s="42"/>
      <c r="F350" s="38" t="str">
        <f>IFERROR(__xludf.DUMMYFUNCTION("INDEX(SPLIT(E350, char(10))+60*60*2, 0, 1)/86400+date(1970,1,1)"),"#VALUE!")</f>
        <v>#VALUE!</v>
      </c>
      <c r="G350" s="63"/>
      <c r="H350" s="40"/>
      <c r="I350" s="29"/>
      <c r="J350" s="31" t="b">
        <v>0</v>
      </c>
    </row>
    <row r="351">
      <c r="A351" s="42"/>
      <c r="F351" s="38" t="str">
        <f>IFERROR(__xludf.DUMMYFUNCTION("INDEX(SPLIT(E351, char(10))+60*60*2, 0, 1)/86400+date(1970,1,1)"),"#VALUE!")</f>
        <v>#VALUE!</v>
      </c>
      <c r="G351" s="63"/>
      <c r="H351" s="40"/>
      <c r="I351" s="29"/>
      <c r="J351" s="31" t="b">
        <v>0</v>
      </c>
    </row>
    <row r="352">
      <c r="A352" s="42"/>
      <c r="F352" s="38" t="str">
        <f>IFERROR(__xludf.DUMMYFUNCTION("INDEX(SPLIT(E352, char(10))+60*60*2, 0, 1)/86400+date(1970,1,1)"),"#VALUE!")</f>
        <v>#VALUE!</v>
      </c>
      <c r="G352" s="63"/>
      <c r="H352" s="40"/>
      <c r="I352" s="29"/>
      <c r="J352" s="31" t="b">
        <v>0</v>
      </c>
    </row>
    <row r="353">
      <c r="A353" s="42"/>
      <c r="F353" s="38" t="str">
        <f>IFERROR(__xludf.DUMMYFUNCTION("INDEX(SPLIT(E353, char(10))+60*60*2, 0, 1)/86400+date(1970,1,1)"),"#VALUE!")</f>
        <v>#VALUE!</v>
      </c>
      <c r="G353" s="63"/>
      <c r="H353" s="40"/>
      <c r="I353" s="29"/>
      <c r="J353" s="31" t="b">
        <v>0</v>
      </c>
    </row>
    <row r="354">
      <c r="A354" s="42"/>
      <c r="F354" s="38" t="str">
        <f>IFERROR(__xludf.DUMMYFUNCTION("INDEX(SPLIT(E354, char(10))+60*60*2, 0, 1)/86400+date(1970,1,1)"),"#VALUE!")</f>
        <v>#VALUE!</v>
      </c>
      <c r="G354" s="63"/>
      <c r="H354" s="40"/>
      <c r="I354" s="29"/>
      <c r="J354" s="31" t="b">
        <v>0</v>
      </c>
    </row>
    <row r="355">
      <c r="A355" s="42"/>
      <c r="F355" s="38" t="str">
        <f>IFERROR(__xludf.DUMMYFUNCTION("INDEX(SPLIT(E355, char(10))+60*60*2, 0, 1)/86400+date(1970,1,1)"),"#VALUE!")</f>
        <v>#VALUE!</v>
      </c>
      <c r="G355" s="63"/>
      <c r="H355" s="40"/>
      <c r="I355" s="29"/>
      <c r="J355" s="31" t="b">
        <v>0</v>
      </c>
    </row>
    <row r="356">
      <c r="A356" s="42"/>
      <c r="F356" s="38" t="str">
        <f>IFERROR(__xludf.DUMMYFUNCTION("INDEX(SPLIT(E356, char(10))+60*60*2, 0, 1)/86400+date(1970,1,1)"),"#VALUE!")</f>
        <v>#VALUE!</v>
      </c>
      <c r="G356" s="63"/>
      <c r="H356" s="40"/>
      <c r="I356" s="29"/>
      <c r="J356" s="31" t="b">
        <v>0</v>
      </c>
    </row>
    <row r="357">
      <c r="A357" s="42"/>
      <c r="F357" s="38" t="str">
        <f>IFERROR(__xludf.DUMMYFUNCTION("INDEX(SPLIT(E357, char(10))+60*60*2, 0, 1)/86400+date(1970,1,1)"),"#VALUE!")</f>
        <v>#VALUE!</v>
      </c>
      <c r="G357" s="63"/>
      <c r="H357" s="40"/>
      <c r="I357" s="29"/>
      <c r="J357" s="31" t="b">
        <v>0</v>
      </c>
    </row>
    <row r="358">
      <c r="A358" s="42"/>
      <c r="F358" s="38" t="str">
        <f>IFERROR(__xludf.DUMMYFUNCTION("INDEX(SPLIT(E358, char(10))+60*60*2, 0, 1)/86400+date(1970,1,1)"),"#VALUE!")</f>
        <v>#VALUE!</v>
      </c>
      <c r="G358" s="63"/>
      <c r="H358" s="40"/>
      <c r="I358" s="29"/>
      <c r="J358" s="31" t="b">
        <v>0</v>
      </c>
    </row>
    <row r="359">
      <c r="A359" s="42"/>
      <c r="F359" s="38" t="str">
        <f>IFERROR(__xludf.DUMMYFUNCTION("INDEX(SPLIT(E359, char(10))+60*60*2, 0, 1)/86400+date(1970,1,1)"),"#VALUE!")</f>
        <v>#VALUE!</v>
      </c>
      <c r="G359" s="63"/>
      <c r="H359" s="40"/>
      <c r="I359" s="29"/>
      <c r="J359" s="31" t="b">
        <v>0</v>
      </c>
    </row>
    <row r="360">
      <c r="A360" s="42"/>
      <c r="F360" s="38" t="str">
        <f>IFERROR(__xludf.DUMMYFUNCTION("INDEX(SPLIT(E360, char(10))+60*60*2, 0, 1)/86400+date(1970,1,1)"),"#VALUE!")</f>
        <v>#VALUE!</v>
      </c>
      <c r="G360" s="63"/>
      <c r="H360" s="40"/>
      <c r="I360" s="29"/>
      <c r="J360" s="31" t="b">
        <v>0</v>
      </c>
    </row>
    <row r="361">
      <c r="A361" s="42"/>
      <c r="F361" s="38" t="str">
        <f>IFERROR(__xludf.DUMMYFUNCTION("INDEX(SPLIT(E361, char(10))+60*60*2, 0, 1)/86400+date(1970,1,1)"),"#VALUE!")</f>
        <v>#VALUE!</v>
      </c>
      <c r="G361" s="63"/>
      <c r="H361" s="40"/>
      <c r="I361" s="29"/>
      <c r="J361" s="31" t="b">
        <v>0</v>
      </c>
    </row>
    <row r="362">
      <c r="A362" s="42"/>
      <c r="F362" s="38" t="str">
        <f>IFERROR(__xludf.DUMMYFUNCTION("INDEX(SPLIT(E362, char(10))+60*60*2, 0, 1)/86400+date(1970,1,1)"),"#VALUE!")</f>
        <v>#VALUE!</v>
      </c>
      <c r="G362" s="63"/>
      <c r="H362" s="40"/>
      <c r="I362" s="29"/>
      <c r="J362" s="31" t="b">
        <v>0</v>
      </c>
    </row>
    <row r="363">
      <c r="A363" s="42"/>
      <c r="F363" s="38" t="str">
        <f>IFERROR(__xludf.DUMMYFUNCTION("INDEX(SPLIT(E363, char(10))+60*60*2, 0, 1)/86400+date(1970,1,1)"),"#VALUE!")</f>
        <v>#VALUE!</v>
      </c>
      <c r="G363" s="63"/>
      <c r="H363" s="40"/>
      <c r="I363" s="29"/>
      <c r="J363" s="31" t="b">
        <v>0</v>
      </c>
    </row>
    <row r="364">
      <c r="A364" s="42"/>
      <c r="F364" s="38" t="str">
        <f>IFERROR(__xludf.DUMMYFUNCTION("INDEX(SPLIT(E364, char(10))+60*60*2, 0, 1)/86400+date(1970,1,1)"),"#VALUE!")</f>
        <v>#VALUE!</v>
      </c>
      <c r="G364" s="63"/>
      <c r="H364" s="40"/>
      <c r="I364" s="29"/>
      <c r="J364" s="31" t="b">
        <v>0</v>
      </c>
    </row>
    <row r="365">
      <c r="A365" s="42"/>
      <c r="F365" s="38" t="str">
        <f>IFERROR(__xludf.DUMMYFUNCTION("INDEX(SPLIT(E365, char(10))+60*60*2, 0, 1)/86400+date(1970,1,1)"),"#VALUE!")</f>
        <v>#VALUE!</v>
      </c>
      <c r="G365" s="63"/>
      <c r="H365" s="40"/>
      <c r="I365" s="29"/>
      <c r="J365" s="31" t="b">
        <v>0</v>
      </c>
    </row>
    <row r="366">
      <c r="A366" s="42"/>
      <c r="F366" s="38" t="str">
        <f>IFERROR(__xludf.DUMMYFUNCTION("INDEX(SPLIT(E366, char(10))+60*60*2, 0, 1)/86400+date(1970,1,1)"),"#VALUE!")</f>
        <v>#VALUE!</v>
      </c>
      <c r="G366" s="63"/>
      <c r="H366" s="40"/>
      <c r="I366" s="29"/>
      <c r="J366" s="31" t="b">
        <v>0</v>
      </c>
    </row>
    <row r="367">
      <c r="A367" s="42"/>
      <c r="F367" s="38" t="str">
        <f>IFERROR(__xludf.DUMMYFUNCTION("INDEX(SPLIT(E367, char(10))+60*60*2, 0, 1)/86400+date(1970,1,1)"),"#VALUE!")</f>
        <v>#VALUE!</v>
      </c>
      <c r="G367" s="63"/>
      <c r="H367" s="40"/>
      <c r="I367" s="29"/>
      <c r="J367" s="31" t="b">
        <v>0</v>
      </c>
    </row>
    <row r="368">
      <c r="A368" s="42"/>
      <c r="F368" s="38" t="str">
        <f>IFERROR(__xludf.DUMMYFUNCTION("INDEX(SPLIT(E368, char(10))+60*60*2, 0, 1)/86400+date(1970,1,1)"),"#VALUE!")</f>
        <v>#VALUE!</v>
      </c>
      <c r="G368" s="63"/>
      <c r="H368" s="40"/>
      <c r="I368" s="29"/>
      <c r="J368" s="31" t="b">
        <v>0</v>
      </c>
    </row>
    <row r="369">
      <c r="A369" s="42"/>
      <c r="F369" s="38" t="str">
        <f>IFERROR(__xludf.DUMMYFUNCTION("INDEX(SPLIT(E369, char(10))+60*60*2, 0, 1)/86400+date(1970,1,1)"),"#VALUE!")</f>
        <v>#VALUE!</v>
      </c>
      <c r="G369" s="63"/>
      <c r="H369" s="40"/>
      <c r="I369" s="29"/>
      <c r="J369" s="31" t="b">
        <v>0</v>
      </c>
    </row>
    <row r="370">
      <c r="A370" s="42"/>
      <c r="F370" s="38" t="str">
        <f>IFERROR(__xludf.DUMMYFUNCTION("INDEX(SPLIT(E370, char(10))+60*60*2, 0, 1)/86400+date(1970,1,1)"),"#VALUE!")</f>
        <v>#VALUE!</v>
      </c>
      <c r="G370" s="63"/>
      <c r="H370" s="40"/>
      <c r="I370" s="29"/>
      <c r="J370" s="31" t="b">
        <v>0</v>
      </c>
    </row>
    <row r="371">
      <c r="A371" s="42"/>
      <c r="F371" s="38" t="str">
        <f>IFERROR(__xludf.DUMMYFUNCTION("INDEX(SPLIT(E371, char(10))+60*60*2, 0, 1)/86400+date(1970,1,1)"),"#VALUE!")</f>
        <v>#VALUE!</v>
      </c>
      <c r="G371" s="63"/>
      <c r="H371" s="40"/>
      <c r="I371" s="29"/>
      <c r="J371" s="31" t="b">
        <v>0</v>
      </c>
    </row>
    <row r="372">
      <c r="A372" s="42"/>
      <c r="F372" s="38" t="str">
        <f>IFERROR(__xludf.DUMMYFUNCTION("INDEX(SPLIT(E372, char(10))+60*60*2, 0, 1)/86400+date(1970,1,1)"),"#VALUE!")</f>
        <v>#VALUE!</v>
      </c>
      <c r="G372" s="63"/>
      <c r="H372" s="40"/>
      <c r="I372" s="29"/>
      <c r="J372" s="31" t="b">
        <v>0</v>
      </c>
    </row>
    <row r="373">
      <c r="A373" s="42"/>
      <c r="F373" s="38" t="str">
        <f>IFERROR(__xludf.DUMMYFUNCTION("INDEX(SPLIT(E373, char(10))+60*60*2, 0, 1)/86400+date(1970,1,1)"),"#VALUE!")</f>
        <v>#VALUE!</v>
      </c>
      <c r="G373" s="63"/>
      <c r="H373" s="40"/>
      <c r="I373" s="29"/>
      <c r="J373" s="31" t="b">
        <v>0</v>
      </c>
    </row>
    <row r="374">
      <c r="A374" s="42"/>
      <c r="F374" s="38" t="str">
        <f>IFERROR(__xludf.DUMMYFUNCTION("INDEX(SPLIT(E374, char(10))+60*60*2, 0, 1)/86400+date(1970,1,1)"),"#VALUE!")</f>
        <v>#VALUE!</v>
      </c>
      <c r="G374" s="63"/>
      <c r="H374" s="40"/>
      <c r="I374" s="29"/>
      <c r="J374" s="31" t="b">
        <v>0</v>
      </c>
    </row>
    <row r="375">
      <c r="A375" s="42"/>
      <c r="F375" s="38" t="str">
        <f>IFERROR(__xludf.DUMMYFUNCTION("INDEX(SPLIT(E375, char(10))+60*60*2, 0, 1)/86400+date(1970,1,1)"),"#VALUE!")</f>
        <v>#VALUE!</v>
      </c>
      <c r="G375" s="63"/>
      <c r="H375" s="40"/>
      <c r="I375" s="29"/>
      <c r="J375" s="31" t="b">
        <v>0</v>
      </c>
    </row>
    <row r="376">
      <c r="A376" s="42"/>
      <c r="F376" s="38" t="str">
        <f>IFERROR(__xludf.DUMMYFUNCTION("INDEX(SPLIT(E376, char(10))+60*60*2, 0, 1)/86400+date(1970,1,1)"),"#VALUE!")</f>
        <v>#VALUE!</v>
      </c>
      <c r="G376" s="63"/>
      <c r="H376" s="40"/>
      <c r="I376" s="29"/>
      <c r="J376" s="31" t="b">
        <v>0</v>
      </c>
    </row>
    <row r="377">
      <c r="A377" s="42"/>
      <c r="F377" s="38" t="str">
        <f>IFERROR(__xludf.DUMMYFUNCTION("INDEX(SPLIT(E377, char(10))+60*60*2, 0, 1)/86400+date(1970,1,1)"),"#VALUE!")</f>
        <v>#VALUE!</v>
      </c>
      <c r="G377" s="63"/>
      <c r="H377" s="40"/>
      <c r="I377" s="29"/>
      <c r="J377" s="31" t="b">
        <v>0</v>
      </c>
    </row>
    <row r="378">
      <c r="A378" s="42"/>
      <c r="F378" s="38" t="str">
        <f>IFERROR(__xludf.DUMMYFUNCTION("INDEX(SPLIT(E378, char(10))+60*60*2, 0, 1)/86400+date(1970,1,1)"),"#VALUE!")</f>
        <v>#VALUE!</v>
      </c>
      <c r="G378" s="63"/>
      <c r="H378" s="40"/>
      <c r="I378" s="29"/>
      <c r="J378" s="31" t="b">
        <v>0</v>
      </c>
    </row>
    <row r="379">
      <c r="A379" s="42"/>
      <c r="F379" s="38" t="str">
        <f>IFERROR(__xludf.DUMMYFUNCTION("INDEX(SPLIT(E379, char(10))+60*60*2, 0, 1)/86400+date(1970,1,1)"),"#VALUE!")</f>
        <v>#VALUE!</v>
      </c>
      <c r="G379" s="63"/>
      <c r="H379" s="40"/>
      <c r="I379" s="29"/>
      <c r="J379" s="31" t="b">
        <v>0</v>
      </c>
    </row>
    <row r="380">
      <c r="A380" s="42"/>
      <c r="F380" s="38" t="str">
        <f>IFERROR(__xludf.DUMMYFUNCTION("INDEX(SPLIT(E380, char(10))+60*60*2, 0, 1)/86400+date(1970,1,1)"),"#VALUE!")</f>
        <v>#VALUE!</v>
      </c>
      <c r="G380" s="63"/>
      <c r="H380" s="40"/>
      <c r="I380" s="29"/>
      <c r="J380" s="31" t="b">
        <v>0</v>
      </c>
    </row>
    <row r="381">
      <c r="A381" s="42"/>
      <c r="F381" s="38" t="str">
        <f>IFERROR(__xludf.DUMMYFUNCTION("INDEX(SPLIT(E381, char(10))+60*60*2, 0, 1)/86400+date(1970,1,1)"),"#VALUE!")</f>
        <v>#VALUE!</v>
      </c>
      <c r="G381" s="63"/>
      <c r="H381" s="40"/>
      <c r="I381" s="29"/>
      <c r="J381" s="31" t="b">
        <v>0</v>
      </c>
    </row>
    <row r="382">
      <c r="A382" s="42"/>
      <c r="F382" s="38" t="str">
        <f>IFERROR(__xludf.DUMMYFUNCTION("INDEX(SPLIT(E382, char(10))+60*60*2, 0, 1)/86400+date(1970,1,1)"),"#VALUE!")</f>
        <v>#VALUE!</v>
      </c>
      <c r="G382" s="63"/>
      <c r="H382" s="40"/>
      <c r="I382" s="29"/>
      <c r="J382" s="31" t="b">
        <v>0</v>
      </c>
    </row>
    <row r="383">
      <c r="A383" s="42"/>
      <c r="F383" s="38" t="str">
        <f>IFERROR(__xludf.DUMMYFUNCTION("INDEX(SPLIT(E383, char(10))+60*60*2, 0, 1)/86400+date(1970,1,1)"),"#VALUE!")</f>
        <v>#VALUE!</v>
      </c>
      <c r="G383" s="63"/>
      <c r="H383" s="40"/>
      <c r="I383" s="29"/>
      <c r="J383" s="31" t="b">
        <v>0</v>
      </c>
    </row>
    <row r="384">
      <c r="A384" s="42"/>
      <c r="F384" s="38" t="str">
        <f>IFERROR(__xludf.DUMMYFUNCTION("INDEX(SPLIT(E384, char(10))+60*60*2, 0, 1)/86400+date(1970,1,1)"),"#VALUE!")</f>
        <v>#VALUE!</v>
      </c>
      <c r="G384" s="63"/>
      <c r="H384" s="40"/>
      <c r="I384" s="29"/>
      <c r="J384" s="31" t="b">
        <v>0</v>
      </c>
    </row>
    <row r="385">
      <c r="A385" s="42"/>
      <c r="F385" s="38" t="str">
        <f>IFERROR(__xludf.DUMMYFUNCTION("INDEX(SPLIT(E385, char(10))+60*60*2, 0, 1)/86400+date(1970,1,1)"),"#VALUE!")</f>
        <v>#VALUE!</v>
      </c>
      <c r="G385" s="63"/>
      <c r="H385" s="40"/>
      <c r="I385" s="29"/>
      <c r="J385" s="31" t="b">
        <v>0</v>
      </c>
    </row>
    <row r="386">
      <c r="A386" s="42"/>
      <c r="F386" s="38" t="str">
        <f>IFERROR(__xludf.DUMMYFUNCTION("INDEX(SPLIT(E386, char(10))+60*60*2, 0, 1)/86400+date(1970,1,1)"),"#VALUE!")</f>
        <v>#VALUE!</v>
      </c>
      <c r="G386" s="63"/>
      <c r="H386" s="40"/>
      <c r="I386" s="29"/>
      <c r="J386" s="31" t="b">
        <v>0</v>
      </c>
    </row>
    <row r="387">
      <c r="A387" s="42"/>
      <c r="F387" s="38" t="str">
        <f>IFERROR(__xludf.DUMMYFUNCTION("INDEX(SPLIT(E387, char(10))+60*60*2, 0, 1)/86400+date(1970,1,1)"),"#VALUE!")</f>
        <v>#VALUE!</v>
      </c>
      <c r="G387" s="63"/>
      <c r="H387" s="40"/>
      <c r="I387" s="29"/>
      <c r="J387" s="31" t="b">
        <v>0</v>
      </c>
    </row>
    <row r="388">
      <c r="A388" s="42"/>
      <c r="F388" s="38" t="str">
        <f>IFERROR(__xludf.DUMMYFUNCTION("INDEX(SPLIT(E388, char(10))+60*60*2, 0, 1)/86400+date(1970,1,1)"),"#VALUE!")</f>
        <v>#VALUE!</v>
      </c>
      <c r="G388" s="63"/>
      <c r="H388" s="40"/>
      <c r="I388" s="29"/>
      <c r="J388" s="31" t="b">
        <v>0</v>
      </c>
    </row>
    <row r="389">
      <c r="A389" s="42"/>
      <c r="F389" s="38" t="str">
        <f>IFERROR(__xludf.DUMMYFUNCTION("INDEX(SPLIT(E389, char(10))+60*60*2, 0, 1)/86400+date(1970,1,1)"),"#VALUE!")</f>
        <v>#VALUE!</v>
      </c>
      <c r="G389" s="63"/>
      <c r="H389" s="40"/>
      <c r="I389" s="29"/>
      <c r="J389" s="31" t="b">
        <v>0</v>
      </c>
    </row>
    <row r="390">
      <c r="A390" s="42"/>
      <c r="F390" s="38" t="str">
        <f>IFERROR(__xludf.DUMMYFUNCTION("INDEX(SPLIT(E390, char(10))+60*60*2, 0, 1)/86400+date(1970,1,1)"),"#VALUE!")</f>
        <v>#VALUE!</v>
      </c>
      <c r="G390" s="63"/>
      <c r="H390" s="40"/>
      <c r="I390" s="29"/>
      <c r="J390" s="31" t="b">
        <v>0</v>
      </c>
    </row>
    <row r="391">
      <c r="A391" s="42"/>
      <c r="F391" s="38" t="str">
        <f>IFERROR(__xludf.DUMMYFUNCTION("INDEX(SPLIT(E391, char(10))+60*60*2, 0, 1)/86400+date(1970,1,1)"),"#VALUE!")</f>
        <v>#VALUE!</v>
      </c>
      <c r="G391" s="63"/>
      <c r="H391" s="40"/>
      <c r="I391" s="29"/>
      <c r="J391" s="31" t="b">
        <v>0</v>
      </c>
    </row>
    <row r="392">
      <c r="A392" s="42"/>
      <c r="F392" s="38" t="str">
        <f>IFERROR(__xludf.DUMMYFUNCTION("INDEX(SPLIT(E392, char(10))+60*60*2, 0, 1)/86400+date(1970,1,1)"),"#VALUE!")</f>
        <v>#VALUE!</v>
      </c>
      <c r="G392" s="63"/>
      <c r="H392" s="40"/>
      <c r="I392" s="29"/>
      <c r="J392" s="31" t="b">
        <v>0</v>
      </c>
    </row>
    <row r="393">
      <c r="A393" s="42"/>
      <c r="F393" s="38" t="str">
        <f>IFERROR(__xludf.DUMMYFUNCTION("INDEX(SPLIT(E393, char(10))+60*60*2, 0, 1)/86400+date(1970,1,1)"),"#VALUE!")</f>
        <v>#VALUE!</v>
      </c>
      <c r="G393" s="63"/>
      <c r="H393" s="40"/>
      <c r="I393" s="29"/>
      <c r="J393" s="31" t="b">
        <v>0</v>
      </c>
    </row>
    <row r="394">
      <c r="A394" s="42"/>
      <c r="F394" s="38" t="str">
        <f>IFERROR(__xludf.DUMMYFUNCTION("INDEX(SPLIT(E394, char(10))+60*60*2, 0, 1)/86400+date(1970,1,1)"),"#VALUE!")</f>
        <v>#VALUE!</v>
      </c>
      <c r="G394" s="63"/>
      <c r="H394" s="40"/>
      <c r="I394" s="29"/>
      <c r="J394" s="31" t="b">
        <v>0</v>
      </c>
    </row>
    <row r="395">
      <c r="A395" s="42"/>
      <c r="F395" s="38" t="str">
        <f>IFERROR(__xludf.DUMMYFUNCTION("INDEX(SPLIT(E395, char(10))+60*60*2, 0, 1)/86400+date(1970,1,1)"),"#VALUE!")</f>
        <v>#VALUE!</v>
      </c>
      <c r="G395" s="63"/>
      <c r="H395" s="40"/>
      <c r="I395" s="29"/>
      <c r="J395" s="31" t="b">
        <v>0</v>
      </c>
    </row>
    <row r="396">
      <c r="A396" s="42"/>
      <c r="F396" s="38" t="str">
        <f>IFERROR(__xludf.DUMMYFUNCTION("INDEX(SPLIT(E396, char(10))+60*60*2, 0, 1)/86400+date(1970,1,1)"),"#VALUE!")</f>
        <v>#VALUE!</v>
      </c>
      <c r="G396" s="63"/>
      <c r="H396" s="40"/>
      <c r="I396" s="29"/>
      <c r="J396" s="31" t="b">
        <v>0</v>
      </c>
    </row>
    <row r="397">
      <c r="A397" s="42"/>
      <c r="F397" s="38" t="str">
        <f>IFERROR(__xludf.DUMMYFUNCTION("INDEX(SPLIT(E397, char(10))+60*60*2, 0, 1)/86400+date(1970,1,1)"),"#VALUE!")</f>
        <v>#VALUE!</v>
      </c>
      <c r="G397" s="63"/>
      <c r="H397" s="40"/>
      <c r="I397" s="29"/>
      <c r="J397" s="31" t="b">
        <v>0</v>
      </c>
    </row>
    <row r="398">
      <c r="A398" s="42"/>
      <c r="F398" s="38" t="str">
        <f>IFERROR(__xludf.DUMMYFUNCTION("INDEX(SPLIT(E398, char(10))+60*60*2, 0, 1)/86400+date(1970,1,1)"),"#VALUE!")</f>
        <v>#VALUE!</v>
      </c>
      <c r="G398" s="63"/>
      <c r="H398" s="40"/>
      <c r="I398" s="29"/>
      <c r="J398" s="31" t="b">
        <v>0</v>
      </c>
    </row>
    <row r="399">
      <c r="A399" s="42"/>
      <c r="F399" s="38" t="str">
        <f>IFERROR(__xludf.DUMMYFUNCTION("INDEX(SPLIT(E399, char(10))+60*60*2, 0, 1)/86400+date(1970,1,1)"),"#VALUE!")</f>
        <v>#VALUE!</v>
      </c>
      <c r="G399" s="63"/>
      <c r="H399" s="40"/>
      <c r="I399" s="29"/>
      <c r="J399" s="31" t="b">
        <v>0</v>
      </c>
    </row>
    <row r="400">
      <c r="A400" s="42"/>
      <c r="F400" s="38" t="str">
        <f>IFERROR(__xludf.DUMMYFUNCTION("INDEX(SPLIT(E400, char(10))+60*60*2, 0, 1)/86400+date(1970,1,1)"),"#VALUE!")</f>
        <v>#VALUE!</v>
      </c>
      <c r="G400" s="63"/>
      <c r="H400" s="40"/>
      <c r="I400" s="29"/>
      <c r="J400" s="31" t="b">
        <v>0</v>
      </c>
    </row>
    <row r="401">
      <c r="A401" s="42"/>
      <c r="F401" s="38" t="str">
        <f>IFERROR(__xludf.DUMMYFUNCTION("INDEX(SPLIT(E401, char(10))+60*60*2, 0, 1)/86400+date(1970,1,1)"),"#VALUE!")</f>
        <v>#VALUE!</v>
      </c>
      <c r="G401" s="63"/>
      <c r="H401" s="40"/>
      <c r="I401" s="29"/>
      <c r="J401" s="31" t="b">
        <v>0</v>
      </c>
    </row>
    <row r="402">
      <c r="A402" s="42"/>
      <c r="F402" s="38" t="str">
        <f>IFERROR(__xludf.DUMMYFUNCTION("INDEX(SPLIT(E402, char(10))+60*60*2, 0, 1)/86400+date(1970,1,1)"),"#VALUE!")</f>
        <v>#VALUE!</v>
      </c>
      <c r="G402" s="63"/>
      <c r="H402" s="40"/>
      <c r="I402" s="29"/>
      <c r="J402" s="31" t="b">
        <v>0</v>
      </c>
    </row>
    <row r="403">
      <c r="A403" s="42"/>
      <c r="F403" s="38" t="str">
        <f>IFERROR(__xludf.DUMMYFUNCTION("INDEX(SPLIT(E403, char(10))+60*60*2, 0, 1)/86400+date(1970,1,1)"),"#VALUE!")</f>
        <v>#VALUE!</v>
      </c>
      <c r="G403" s="63"/>
      <c r="H403" s="40"/>
      <c r="I403" s="29"/>
      <c r="J403" s="31" t="b">
        <v>0</v>
      </c>
    </row>
    <row r="404">
      <c r="A404" s="42"/>
      <c r="F404" s="38" t="str">
        <f>IFERROR(__xludf.DUMMYFUNCTION("INDEX(SPLIT(E404, char(10))+60*60*2, 0, 1)/86400+date(1970,1,1)"),"#VALUE!")</f>
        <v>#VALUE!</v>
      </c>
      <c r="G404" s="63"/>
      <c r="H404" s="40"/>
      <c r="I404" s="29"/>
      <c r="J404" s="31" t="b">
        <v>0</v>
      </c>
    </row>
    <row r="405">
      <c r="A405" s="42"/>
      <c r="F405" s="38" t="str">
        <f>IFERROR(__xludf.DUMMYFUNCTION("INDEX(SPLIT(E405, char(10))+60*60*2, 0, 1)/86400+date(1970,1,1)"),"#VALUE!")</f>
        <v>#VALUE!</v>
      </c>
      <c r="G405" s="63"/>
      <c r="H405" s="40"/>
      <c r="I405" s="29"/>
      <c r="J405" s="31" t="b">
        <v>0</v>
      </c>
    </row>
    <row r="406">
      <c r="A406" s="42"/>
      <c r="F406" s="38" t="str">
        <f>IFERROR(__xludf.DUMMYFUNCTION("INDEX(SPLIT(E406, char(10))+60*60*2, 0, 1)/86400+date(1970,1,1)"),"#VALUE!")</f>
        <v>#VALUE!</v>
      </c>
      <c r="G406" s="63"/>
      <c r="H406" s="40"/>
      <c r="I406" s="29"/>
      <c r="J406" s="31" t="b">
        <v>0</v>
      </c>
    </row>
    <row r="407">
      <c r="A407" s="42"/>
      <c r="F407" s="38" t="str">
        <f>IFERROR(__xludf.DUMMYFUNCTION("INDEX(SPLIT(E407, char(10))+60*60*2, 0, 1)/86400+date(1970,1,1)"),"#VALUE!")</f>
        <v>#VALUE!</v>
      </c>
      <c r="G407" s="63"/>
      <c r="H407" s="40"/>
      <c r="I407" s="29"/>
      <c r="J407" s="31" t="b">
        <v>0</v>
      </c>
    </row>
    <row r="408">
      <c r="A408" s="42"/>
      <c r="F408" s="38" t="str">
        <f>IFERROR(__xludf.DUMMYFUNCTION("INDEX(SPLIT(E408, char(10))+60*60*2, 0, 1)/86400+date(1970,1,1)"),"#VALUE!")</f>
        <v>#VALUE!</v>
      </c>
      <c r="G408" s="63"/>
      <c r="H408" s="40"/>
      <c r="I408" s="29"/>
      <c r="J408" s="31" t="b">
        <v>0</v>
      </c>
    </row>
    <row r="409">
      <c r="A409" s="42"/>
      <c r="F409" s="38" t="str">
        <f>IFERROR(__xludf.DUMMYFUNCTION("INDEX(SPLIT(E409, char(10))+60*60*2, 0, 1)/86400+date(1970,1,1)"),"#VALUE!")</f>
        <v>#VALUE!</v>
      </c>
      <c r="G409" s="63"/>
      <c r="H409" s="40"/>
      <c r="I409" s="29"/>
      <c r="J409" s="31" t="b">
        <v>0</v>
      </c>
    </row>
    <row r="410">
      <c r="A410" s="42"/>
      <c r="F410" s="38" t="str">
        <f>IFERROR(__xludf.DUMMYFUNCTION("INDEX(SPLIT(E410, char(10))+60*60*2, 0, 1)/86400+date(1970,1,1)"),"#VALUE!")</f>
        <v>#VALUE!</v>
      </c>
      <c r="G410" s="63"/>
      <c r="H410" s="40"/>
      <c r="I410" s="29"/>
      <c r="J410" s="31" t="b">
        <v>0</v>
      </c>
    </row>
    <row r="411">
      <c r="A411" s="42"/>
      <c r="F411" s="38" t="str">
        <f>IFERROR(__xludf.DUMMYFUNCTION("INDEX(SPLIT(E411, char(10))+60*60*2, 0, 1)/86400+date(1970,1,1)"),"#VALUE!")</f>
        <v>#VALUE!</v>
      </c>
      <c r="G411" s="63"/>
      <c r="H411" s="40"/>
      <c r="I411" s="29"/>
      <c r="J411" s="31" t="b">
        <v>0</v>
      </c>
    </row>
    <row r="412">
      <c r="A412" s="42"/>
      <c r="F412" s="38" t="str">
        <f>IFERROR(__xludf.DUMMYFUNCTION("INDEX(SPLIT(E412, char(10))+60*60*2, 0, 1)/86400+date(1970,1,1)"),"#VALUE!")</f>
        <v>#VALUE!</v>
      </c>
      <c r="G412" s="63"/>
      <c r="H412" s="40"/>
      <c r="I412" s="29"/>
      <c r="J412" s="31" t="b">
        <v>0</v>
      </c>
    </row>
    <row r="413">
      <c r="A413" s="42"/>
      <c r="F413" s="38" t="str">
        <f>IFERROR(__xludf.DUMMYFUNCTION("INDEX(SPLIT(E413, char(10))+60*60*2, 0, 1)/86400+date(1970,1,1)"),"#VALUE!")</f>
        <v>#VALUE!</v>
      </c>
      <c r="G413" s="63"/>
      <c r="H413" s="40"/>
      <c r="I413" s="29"/>
      <c r="J413" s="31" t="b">
        <v>0</v>
      </c>
    </row>
    <row r="414">
      <c r="A414" s="42"/>
      <c r="F414" s="38" t="str">
        <f>IFERROR(__xludf.DUMMYFUNCTION("INDEX(SPLIT(E414, char(10))+60*60*2, 0, 1)/86400+date(1970,1,1)"),"#VALUE!")</f>
        <v>#VALUE!</v>
      </c>
      <c r="G414" s="63"/>
      <c r="H414" s="40"/>
      <c r="I414" s="29"/>
      <c r="J414" s="31" t="b">
        <v>0</v>
      </c>
    </row>
    <row r="415">
      <c r="A415" s="42"/>
      <c r="F415" s="38" t="str">
        <f>IFERROR(__xludf.DUMMYFUNCTION("INDEX(SPLIT(E415, char(10))+60*60*2, 0, 1)/86400+date(1970,1,1)"),"#VALUE!")</f>
        <v>#VALUE!</v>
      </c>
      <c r="G415" s="63"/>
      <c r="H415" s="40"/>
      <c r="I415" s="29"/>
      <c r="J415" s="31" t="b">
        <v>0</v>
      </c>
    </row>
    <row r="416">
      <c r="A416" s="42"/>
      <c r="F416" s="38" t="str">
        <f>IFERROR(__xludf.DUMMYFUNCTION("INDEX(SPLIT(E416, char(10))+60*60*2, 0, 1)/86400+date(1970,1,1)"),"#VALUE!")</f>
        <v>#VALUE!</v>
      </c>
      <c r="G416" s="63"/>
      <c r="H416" s="40"/>
      <c r="I416" s="29"/>
      <c r="J416" s="31" t="b">
        <v>0</v>
      </c>
    </row>
    <row r="417">
      <c r="A417" s="42"/>
      <c r="F417" s="38" t="str">
        <f>IFERROR(__xludf.DUMMYFUNCTION("INDEX(SPLIT(E417, char(10))+60*60*2, 0, 1)/86400+date(1970,1,1)"),"#VALUE!")</f>
        <v>#VALUE!</v>
      </c>
      <c r="G417" s="63"/>
      <c r="H417" s="40"/>
      <c r="I417" s="29"/>
      <c r="J417" s="31" t="b">
        <v>0</v>
      </c>
    </row>
    <row r="418">
      <c r="A418" s="42"/>
      <c r="F418" s="38" t="str">
        <f>IFERROR(__xludf.DUMMYFUNCTION("INDEX(SPLIT(E418, char(10))+60*60*2, 0, 1)/86400+date(1970,1,1)"),"#VALUE!")</f>
        <v>#VALUE!</v>
      </c>
      <c r="G418" s="63"/>
      <c r="H418" s="40"/>
      <c r="I418" s="29"/>
      <c r="J418" s="31" t="b">
        <v>0</v>
      </c>
    </row>
    <row r="419">
      <c r="A419" s="42"/>
      <c r="F419" s="38" t="str">
        <f>IFERROR(__xludf.DUMMYFUNCTION("INDEX(SPLIT(E419, char(10))+60*60*2, 0, 1)/86400+date(1970,1,1)"),"#VALUE!")</f>
        <v>#VALUE!</v>
      </c>
      <c r="G419" s="63"/>
      <c r="H419" s="40"/>
      <c r="I419" s="29"/>
      <c r="J419" s="31" t="b">
        <v>0</v>
      </c>
    </row>
    <row r="420">
      <c r="A420" s="42"/>
      <c r="F420" s="38" t="str">
        <f>IFERROR(__xludf.DUMMYFUNCTION("INDEX(SPLIT(E420, char(10))+60*60*2, 0, 1)/86400+date(1970,1,1)"),"#VALUE!")</f>
        <v>#VALUE!</v>
      </c>
      <c r="G420" s="63"/>
      <c r="H420" s="40"/>
      <c r="I420" s="29"/>
      <c r="J420" s="31" t="b">
        <v>0</v>
      </c>
    </row>
    <row r="421">
      <c r="A421" s="42"/>
      <c r="F421" s="38" t="str">
        <f>IFERROR(__xludf.DUMMYFUNCTION("INDEX(SPLIT(E421, char(10))+60*60*2, 0, 1)/86400+date(1970,1,1)"),"#VALUE!")</f>
        <v>#VALUE!</v>
      </c>
      <c r="G421" s="63"/>
      <c r="H421" s="40"/>
      <c r="I421" s="29"/>
      <c r="J421" s="31" t="b">
        <v>0</v>
      </c>
    </row>
    <row r="422">
      <c r="A422" s="42"/>
      <c r="F422" s="38" t="str">
        <f>IFERROR(__xludf.DUMMYFUNCTION("INDEX(SPLIT(E422, char(10))+60*60*2, 0, 1)/86400+date(1970,1,1)"),"#VALUE!")</f>
        <v>#VALUE!</v>
      </c>
      <c r="G422" s="63"/>
      <c r="H422" s="40"/>
      <c r="I422" s="29"/>
      <c r="J422" s="31" t="b">
        <v>0</v>
      </c>
    </row>
    <row r="423">
      <c r="A423" s="42"/>
      <c r="F423" s="38" t="str">
        <f>IFERROR(__xludf.DUMMYFUNCTION("INDEX(SPLIT(E423, char(10))+60*60*2, 0, 1)/86400+date(1970,1,1)"),"#VALUE!")</f>
        <v>#VALUE!</v>
      </c>
      <c r="G423" s="63"/>
      <c r="H423" s="40"/>
      <c r="I423" s="29"/>
      <c r="J423" s="31" t="b">
        <v>0</v>
      </c>
    </row>
    <row r="424">
      <c r="A424" s="42"/>
      <c r="F424" s="38" t="str">
        <f>IFERROR(__xludf.DUMMYFUNCTION("INDEX(SPLIT(E424, char(10))+60*60*2, 0, 1)/86400+date(1970,1,1)"),"#VALUE!")</f>
        <v>#VALUE!</v>
      </c>
      <c r="G424" s="63"/>
      <c r="H424" s="40"/>
      <c r="I424" s="29"/>
      <c r="J424" s="31" t="b">
        <v>0</v>
      </c>
    </row>
    <row r="425">
      <c r="A425" s="42"/>
      <c r="F425" s="38" t="str">
        <f>IFERROR(__xludf.DUMMYFUNCTION("INDEX(SPLIT(E425, char(10))+60*60*2, 0, 1)/86400+date(1970,1,1)"),"#VALUE!")</f>
        <v>#VALUE!</v>
      </c>
      <c r="G425" s="63"/>
      <c r="H425" s="40"/>
      <c r="I425" s="29"/>
      <c r="J425" s="31" t="b">
        <v>0</v>
      </c>
    </row>
    <row r="426">
      <c r="A426" s="42"/>
      <c r="F426" s="38" t="str">
        <f>IFERROR(__xludf.DUMMYFUNCTION("INDEX(SPLIT(E426, char(10))+60*60*2, 0, 1)/86400+date(1970,1,1)"),"#VALUE!")</f>
        <v>#VALUE!</v>
      </c>
      <c r="G426" s="63"/>
      <c r="H426" s="40"/>
      <c r="I426" s="29"/>
      <c r="J426" s="31" t="b">
        <v>0</v>
      </c>
    </row>
    <row r="427">
      <c r="A427" s="42"/>
      <c r="F427" s="38" t="str">
        <f>IFERROR(__xludf.DUMMYFUNCTION("INDEX(SPLIT(E427, char(10))+60*60*2, 0, 1)/86400+date(1970,1,1)"),"#VALUE!")</f>
        <v>#VALUE!</v>
      </c>
      <c r="G427" s="63"/>
      <c r="H427" s="40"/>
      <c r="I427" s="29"/>
      <c r="J427" s="31" t="b">
        <v>0</v>
      </c>
    </row>
    <row r="428">
      <c r="A428" s="42"/>
      <c r="F428" s="38" t="str">
        <f>IFERROR(__xludf.DUMMYFUNCTION("INDEX(SPLIT(E428, char(10))+60*60*2, 0, 1)/86400+date(1970,1,1)"),"#VALUE!")</f>
        <v>#VALUE!</v>
      </c>
      <c r="G428" s="63"/>
      <c r="H428" s="40"/>
      <c r="I428" s="29"/>
      <c r="J428" s="31" t="b">
        <v>0</v>
      </c>
    </row>
    <row r="429">
      <c r="A429" s="42"/>
      <c r="F429" s="38" t="str">
        <f>IFERROR(__xludf.DUMMYFUNCTION("INDEX(SPLIT(E429, char(10))+60*60*2, 0, 1)/86400+date(1970,1,1)"),"#VALUE!")</f>
        <v>#VALUE!</v>
      </c>
      <c r="G429" s="63"/>
      <c r="H429" s="40"/>
      <c r="I429" s="29"/>
      <c r="J429" s="31" t="b">
        <v>0</v>
      </c>
    </row>
    <row r="430">
      <c r="A430" s="42"/>
      <c r="F430" s="38" t="str">
        <f>IFERROR(__xludf.DUMMYFUNCTION("INDEX(SPLIT(E430, char(10))+60*60*2, 0, 1)/86400+date(1970,1,1)"),"#VALUE!")</f>
        <v>#VALUE!</v>
      </c>
      <c r="G430" s="63"/>
      <c r="H430" s="40"/>
      <c r="I430" s="29"/>
      <c r="J430" s="31" t="b">
        <v>0</v>
      </c>
    </row>
    <row r="431">
      <c r="A431" s="42"/>
      <c r="F431" s="38" t="str">
        <f>IFERROR(__xludf.DUMMYFUNCTION("INDEX(SPLIT(E431, char(10))+60*60*2, 0, 1)/86400+date(1970,1,1)"),"#VALUE!")</f>
        <v>#VALUE!</v>
      </c>
      <c r="G431" s="63"/>
      <c r="H431" s="40"/>
      <c r="I431" s="29"/>
      <c r="J431" s="31" t="b">
        <v>0</v>
      </c>
    </row>
    <row r="432">
      <c r="A432" s="42"/>
      <c r="F432" s="38" t="str">
        <f>IFERROR(__xludf.DUMMYFUNCTION("INDEX(SPLIT(E432, char(10))+60*60*2, 0, 1)/86400+date(1970,1,1)"),"#VALUE!")</f>
        <v>#VALUE!</v>
      </c>
      <c r="G432" s="63"/>
      <c r="H432" s="40"/>
      <c r="I432" s="29"/>
      <c r="J432" s="31" t="b">
        <v>0</v>
      </c>
    </row>
    <row r="433">
      <c r="A433" s="42"/>
      <c r="F433" s="38" t="str">
        <f>IFERROR(__xludf.DUMMYFUNCTION("INDEX(SPLIT(E433, char(10))+60*60*2, 0, 1)/86400+date(1970,1,1)"),"#VALUE!")</f>
        <v>#VALUE!</v>
      </c>
      <c r="G433" s="63"/>
      <c r="H433" s="40"/>
      <c r="I433" s="29"/>
      <c r="J433" s="31" t="b">
        <v>0</v>
      </c>
    </row>
    <row r="434">
      <c r="A434" s="42"/>
      <c r="F434" s="38" t="str">
        <f>IFERROR(__xludf.DUMMYFUNCTION("INDEX(SPLIT(E434, char(10))+60*60*2, 0, 1)/86400+date(1970,1,1)"),"#VALUE!")</f>
        <v>#VALUE!</v>
      </c>
      <c r="G434" s="63"/>
      <c r="H434" s="40"/>
      <c r="I434" s="29"/>
      <c r="J434" s="31" t="b">
        <v>0</v>
      </c>
    </row>
    <row r="435">
      <c r="A435" s="42"/>
      <c r="F435" s="38" t="str">
        <f>IFERROR(__xludf.DUMMYFUNCTION("INDEX(SPLIT(E435, char(10))+60*60*2, 0, 1)/86400+date(1970,1,1)"),"#VALUE!")</f>
        <v>#VALUE!</v>
      </c>
      <c r="G435" s="63"/>
      <c r="H435" s="40"/>
      <c r="I435" s="29"/>
      <c r="J435" s="31" t="b">
        <v>0</v>
      </c>
    </row>
    <row r="436">
      <c r="A436" s="42"/>
      <c r="F436" s="38" t="str">
        <f>IFERROR(__xludf.DUMMYFUNCTION("INDEX(SPLIT(E436, char(10))+60*60*2, 0, 1)/86400+date(1970,1,1)"),"#VALUE!")</f>
        <v>#VALUE!</v>
      </c>
      <c r="G436" s="63"/>
      <c r="H436" s="40"/>
      <c r="I436" s="29"/>
      <c r="J436" s="31" t="b">
        <v>0</v>
      </c>
    </row>
    <row r="437">
      <c r="A437" s="42"/>
      <c r="F437" s="38" t="str">
        <f>IFERROR(__xludf.DUMMYFUNCTION("INDEX(SPLIT(E437, char(10))+60*60*2, 0, 1)/86400+date(1970,1,1)"),"#VALUE!")</f>
        <v>#VALUE!</v>
      </c>
      <c r="G437" s="63"/>
      <c r="H437" s="40"/>
      <c r="I437" s="29"/>
      <c r="J437" s="31" t="b">
        <v>0</v>
      </c>
    </row>
    <row r="438">
      <c r="A438" s="42"/>
      <c r="F438" s="38" t="str">
        <f>IFERROR(__xludf.DUMMYFUNCTION("INDEX(SPLIT(E438, char(10))+60*60*2, 0, 1)/86400+date(1970,1,1)"),"#VALUE!")</f>
        <v>#VALUE!</v>
      </c>
      <c r="G438" s="63"/>
      <c r="H438" s="40"/>
      <c r="I438" s="29"/>
      <c r="J438" s="31" t="b">
        <v>0</v>
      </c>
    </row>
    <row r="439">
      <c r="A439" s="42"/>
      <c r="F439" s="38" t="str">
        <f>IFERROR(__xludf.DUMMYFUNCTION("INDEX(SPLIT(E439, char(10))+60*60*2, 0, 1)/86400+date(1970,1,1)"),"#VALUE!")</f>
        <v>#VALUE!</v>
      </c>
      <c r="G439" s="63"/>
      <c r="H439" s="40"/>
      <c r="I439" s="29"/>
      <c r="J439" s="31" t="b">
        <v>0</v>
      </c>
    </row>
    <row r="440">
      <c r="A440" s="42"/>
      <c r="F440" s="38" t="str">
        <f>IFERROR(__xludf.DUMMYFUNCTION("INDEX(SPLIT(E440, char(10))+60*60*2, 0, 1)/86400+date(1970,1,1)"),"#VALUE!")</f>
        <v>#VALUE!</v>
      </c>
      <c r="G440" s="63"/>
      <c r="H440" s="40"/>
      <c r="I440" s="29"/>
      <c r="J440" s="31" t="b">
        <v>0</v>
      </c>
    </row>
    <row r="441">
      <c r="A441" s="42"/>
      <c r="F441" s="38" t="str">
        <f>IFERROR(__xludf.DUMMYFUNCTION("INDEX(SPLIT(E441, char(10))+60*60*2, 0, 1)/86400+date(1970,1,1)"),"#VALUE!")</f>
        <v>#VALUE!</v>
      </c>
      <c r="G441" s="63"/>
      <c r="H441" s="40"/>
      <c r="I441" s="29"/>
      <c r="J441" s="31" t="b">
        <v>0</v>
      </c>
    </row>
    <row r="442">
      <c r="A442" s="42"/>
      <c r="F442" s="38" t="str">
        <f>IFERROR(__xludf.DUMMYFUNCTION("INDEX(SPLIT(E442, char(10))+60*60*2, 0, 1)/86400+date(1970,1,1)"),"#VALUE!")</f>
        <v>#VALUE!</v>
      </c>
      <c r="G442" s="63"/>
      <c r="H442" s="40"/>
      <c r="I442" s="29"/>
      <c r="J442" s="31" t="b">
        <v>0</v>
      </c>
    </row>
    <row r="443">
      <c r="A443" s="42"/>
      <c r="F443" s="38" t="str">
        <f>IFERROR(__xludf.DUMMYFUNCTION("INDEX(SPLIT(E443, char(10))+60*60*2, 0, 1)/86400+date(1970,1,1)"),"#VALUE!")</f>
        <v>#VALUE!</v>
      </c>
      <c r="G443" s="63"/>
      <c r="H443" s="40"/>
      <c r="I443" s="29"/>
      <c r="J443" s="31" t="b">
        <v>0</v>
      </c>
    </row>
    <row r="444">
      <c r="A444" s="42"/>
      <c r="F444" s="38" t="str">
        <f>IFERROR(__xludf.DUMMYFUNCTION("INDEX(SPLIT(E444, char(10))+60*60*2, 0, 1)/86400+date(1970,1,1)"),"#VALUE!")</f>
        <v>#VALUE!</v>
      </c>
      <c r="G444" s="63"/>
      <c r="H444" s="40"/>
      <c r="I444" s="29"/>
      <c r="J444" s="31" t="b">
        <v>0</v>
      </c>
    </row>
    <row r="445">
      <c r="A445" s="42"/>
      <c r="F445" s="38" t="str">
        <f>IFERROR(__xludf.DUMMYFUNCTION("INDEX(SPLIT(E445, char(10))+60*60*2, 0, 1)/86400+date(1970,1,1)"),"#VALUE!")</f>
        <v>#VALUE!</v>
      </c>
      <c r="G445" s="63"/>
      <c r="H445" s="40"/>
      <c r="I445" s="29"/>
      <c r="J445" s="31" t="b">
        <v>0</v>
      </c>
    </row>
    <row r="446">
      <c r="A446" s="42"/>
      <c r="F446" s="38" t="str">
        <f>IFERROR(__xludf.DUMMYFUNCTION("INDEX(SPLIT(E446, char(10))+60*60*2, 0, 1)/86400+date(1970,1,1)"),"#VALUE!")</f>
        <v>#VALUE!</v>
      </c>
      <c r="G446" s="63"/>
      <c r="H446" s="40"/>
      <c r="I446" s="29"/>
      <c r="J446" s="31" t="b">
        <v>0</v>
      </c>
    </row>
    <row r="447">
      <c r="A447" s="42"/>
      <c r="F447" s="38" t="str">
        <f>IFERROR(__xludf.DUMMYFUNCTION("INDEX(SPLIT(E447, char(10))+60*60*2, 0, 1)/86400+date(1970,1,1)"),"#VALUE!")</f>
        <v>#VALUE!</v>
      </c>
      <c r="G447" s="63"/>
      <c r="H447" s="40"/>
      <c r="I447" s="29"/>
      <c r="J447" s="31" t="b">
        <v>0</v>
      </c>
    </row>
    <row r="448">
      <c r="A448" s="42"/>
      <c r="F448" s="38" t="str">
        <f>IFERROR(__xludf.DUMMYFUNCTION("INDEX(SPLIT(E448, char(10))+60*60*2, 0, 1)/86400+date(1970,1,1)"),"#VALUE!")</f>
        <v>#VALUE!</v>
      </c>
      <c r="G448" s="63"/>
      <c r="H448" s="40"/>
      <c r="I448" s="29"/>
      <c r="J448" s="31" t="b">
        <v>0</v>
      </c>
    </row>
    <row r="449">
      <c r="A449" s="42"/>
      <c r="F449" s="38" t="str">
        <f>IFERROR(__xludf.DUMMYFUNCTION("INDEX(SPLIT(E449, char(10))+60*60*2, 0, 1)/86400+date(1970,1,1)"),"#VALUE!")</f>
        <v>#VALUE!</v>
      </c>
      <c r="G449" s="63"/>
      <c r="H449" s="40"/>
      <c r="I449" s="29"/>
      <c r="J449" s="31" t="b">
        <v>0</v>
      </c>
    </row>
    <row r="450">
      <c r="A450" s="42"/>
      <c r="F450" s="38" t="str">
        <f>IFERROR(__xludf.DUMMYFUNCTION("INDEX(SPLIT(E450, char(10))+60*60*2, 0, 1)/86400+date(1970,1,1)"),"#VALUE!")</f>
        <v>#VALUE!</v>
      </c>
      <c r="G450" s="63"/>
      <c r="H450" s="40"/>
      <c r="I450" s="29"/>
      <c r="J450" s="31" t="b">
        <v>0</v>
      </c>
    </row>
    <row r="451">
      <c r="A451" s="42"/>
      <c r="F451" s="38" t="str">
        <f>IFERROR(__xludf.DUMMYFUNCTION("INDEX(SPLIT(E451, char(10))+60*60*2, 0, 1)/86400+date(1970,1,1)"),"#VALUE!")</f>
        <v>#VALUE!</v>
      </c>
      <c r="G451" s="63"/>
      <c r="H451" s="40"/>
      <c r="I451" s="29"/>
      <c r="J451" s="31" t="b">
        <v>0</v>
      </c>
    </row>
    <row r="452">
      <c r="A452" s="42"/>
      <c r="F452" s="38" t="str">
        <f>IFERROR(__xludf.DUMMYFUNCTION("INDEX(SPLIT(E452, char(10))+60*60*2, 0, 1)/86400+date(1970,1,1)"),"#VALUE!")</f>
        <v>#VALUE!</v>
      </c>
      <c r="G452" s="63"/>
      <c r="H452" s="40"/>
      <c r="I452" s="29"/>
      <c r="J452" s="31" t="b">
        <v>0</v>
      </c>
    </row>
    <row r="453">
      <c r="A453" s="42"/>
      <c r="F453" s="38" t="str">
        <f>IFERROR(__xludf.DUMMYFUNCTION("INDEX(SPLIT(E453, char(10))+60*60*2, 0, 1)/86400+date(1970,1,1)"),"#VALUE!")</f>
        <v>#VALUE!</v>
      </c>
      <c r="G453" s="63"/>
      <c r="H453" s="40"/>
      <c r="I453" s="29"/>
      <c r="J453" s="31" t="b">
        <v>0</v>
      </c>
    </row>
    <row r="454">
      <c r="A454" s="42"/>
      <c r="F454" s="38" t="str">
        <f>IFERROR(__xludf.DUMMYFUNCTION("INDEX(SPLIT(E454, char(10))+60*60*2, 0, 1)/86400+date(1970,1,1)"),"#VALUE!")</f>
        <v>#VALUE!</v>
      </c>
      <c r="G454" s="63"/>
      <c r="H454" s="40"/>
      <c r="I454" s="29"/>
      <c r="J454" s="31" t="b">
        <v>0</v>
      </c>
    </row>
    <row r="455">
      <c r="A455" s="42"/>
      <c r="F455" s="38" t="str">
        <f>IFERROR(__xludf.DUMMYFUNCTION("INDEX(SPLIT(E455, char(10))+60*60*2, 0, 1)/86400+date(1970,1,1)"),"#VALUE!")</f>
        <v>#VALUE!</v>
      </c>
      <c r="G455" s="63"/>
      <c r="H455" s="40"/>
      <c r="I455" s="29"/>
      <c r="J455" s="31" t="b">
        <v>0</v>
      </c>
    </row>
    <row r="456">
      <c r="A456" s="42"/>
      <c r="F456" s="38" t="str">
        <f>IFERROR(__xludf.DUMMYFUNCTION("INDEX(SPLIT(E456, char(10))+60*60*2, 0, 1)/86400+date(1970,1,1)"),"#VALUE!")</f>
        <v>#VALUE!</v>
      </c>
      <c r="G456" s="63"/>
      <c r="H456" s="40"/>
      <c r="I456" s="29"/>
      <c r="J456" s="31" t="b">
        <v>0</v>
      </c>
    </row>
    <row r="457">
      <c r="A457" s="42"/>
      <c r="F457" s="38" t="str">
        <f>IFERROR(__xludf.DUMMYFUNCTION("INDEX(SPLIT(E457, char(10))+60*60*2, 0, 1)/86400+date(1970,1,1)"),"#VALUE!")</f>
        <v>#VALUE!</v>
      </c>
      <c r="G457" s="63"/>
      <c r="H457" s="40"/>
      <c r="I457" s="29"/>
      <c r="J457" s="31" t="b">
        <v>0</v>
      </c>
    </row>
    <row r="458">
      <c r="A458" s="42"/>
      <c r="F458" s="38" t="str">
        <f>IFERROR(__xludf.DUMMYFUNCTION("INDEX(SPLIT(E458, char(10))+60*60*2, 0, 1)/86400+date(1970,1,1)"),"#VALUE!")</f>
        <v>#VALUE!</v>
      </c>
      <c r="G458" s="63"/>
      <c r="H458" s="40"/>
      <c r="I458" s="29"/>
      <c r="J458" s="31" t="b">
        <v>0</v>
      </c>
    </row>
    <row r="459">
      <c r="A459" s="42"/>
      <c r="F459" s="38" t="str">
        <f>IFERROR(__xludf.DUMMYFUNCTION("INDEX(SPLIT(E459, char(10))+60*60*2, 0, 1)/86400+date(1970,1,1)"),"#VALUE!")</f>
        <v>#VALUE!</v>
      </c>
      <c r="G459" s="63"/>
      <c r="H459" s="40"/>
      <c r="I459" s="29"/>
      <c r="J459" s="31" t="b">
        <v>0</v>
      </c>
    </row>
    <row r="460">
      <c r="A460" s="42"/>
      <c r="F460" s="38" t="str">
        <f>IFERROR(__xludf.DUMMYFUNCTION("INDEX(SPLIT(E460, char(10))+60*60*2, 0, 1)/86400+date(1970,1,1)"),"#VALUE!")</f>
        <v>#VALUE!</v>
      </c>
      <c r="G460" s="63"/>
      <c r="H460" s="40"/>
      <c r="I460" s="29"/>
      <c r="J460" s="31" t="b">
        <v>0</v>
      </c>
    </row>
    <row r="461">
      <c r="A461" s="42"/>
      <c r="F461" s="38" t="str">
        <f>IFERROR(__xludf.DUMMYFUNCTION("INDEX(SPLIT(E461, char(10))+60*60*2, 0, 1)/86400+date(1970,1,1)"),"#VALUE!")</f>
        <v>#VALUE!</v>
      </c>
      <c r="G461" s="63"/>
      <c r="H461" s="40"/>
      <c r="I461" s="29"/>
      <c r="J461" s="31" t="b">
        <v>0</v>
      </c>
    </row>
    <row r="462">
      <c r="A462" s="42"/>
      <c r="F462" s="38" t="str">
        <f>IFERROR(__xludf.DUMMYFUNCTION("INDEX(SPLIT(E462, char(10))+60*60*2, 0, 1)/86400+date(1970,1,1)"),"#VALUE!")</f>
        <v>#VALUE!</v>
      </c>
      <c r="G462" s="63"/>
      <c r="H462" s="40"/>
      <c r="I462" s="29"/>
      <c r="J462" s="31" t="b">
        <v>0</v>
      </c>
    </row>
    <row r="463">
      <c r="A463" s="42"/>
      <c r="F463" s="38" t="str">
        <f>IFERROR(__xludf.DUMMYFUNCTION("INDEX(SPLIT(E463, char(10))+60*60*2, 0, 1)/86400+date(1970,1,1)"),"#VALUE!")</f>
        <v>#VALUE!</v>
      </c>
      <c r="G463" s="63"/>
      <c r="H463" s="40"/>
      <c r="I463" s="29"/>
      <c r="J463" s="31" t="b">
        <v>0</v>
      </c>
    </row>
    <row r="464">
      <c r="A464" s="42"/>
      <c r="F464" s="38" t="str">
        <f>IFERROR(__xludf.DUMMYFUNCTION("INDEX(SPLIT(E464, char(10))+60*60*2, 0, 1)/86400+date(1970,1,1)"),"#VALUE!")</f>
        <v>#VALUE!</v>
      </c>
      <c r="G464" s="63"/>
      <c r="H464" s="40"/>
      <c r="I464" s="29"/>
      <c r="J464" s="31" t="b">
        <v>0</v>
      </c>
    </row>
    <row r="465">
      <c r="A465" s="42"/>
      <c r="F465" s="38" t="str">
        <f>IFERROR(__xludf.DUMMYFUNCTION("INDEX(SPLIT(E465, char(10))+60*60*2, 0, 1)/86400+date(1970,1,1)"),"#VALUE!")</f>
        <v>#VALUE!</v>
      </c>
      <c r="G465" s="63"/>
      <c r="H465" s="40"/>
      <c r="I465" s="29"/>
      <c r="J465" s="31" t="b">
        <v>0</v>
      </c>
    </row>
    <row r="466">
      <c r="A466" s="42"/>
      <c r="F466" s="38" t="str">
        <f>IFERROR(__xludf.DUMMYFUNCTION("INDEX(SPLIT(E466, char(10))+60*60*2, 0, 1)/86400+date(1970,1,1)"),"#VALUE!")</f>
        <v>#VALUE!</v>
      </c>
      <c r="G466" s="63"/>
      <c r="H466" s="40"/>
      <c r="I466" s="29"/>
      <c r="J466" s="31" t="b">
        <v>0</v>
      </c>
    </row>
    <row r="467">
      <c r="A467" s="42"/>
      <c r="F467" s="38" t="str">
        <f>IFERROR(__xludf.DUMMYFUNCTION("INDEX(SPLIT(E467, char(10))+60*60*2, 0, 1)/86400+date(1970,1,1)"),"#VALUE!")</f>
        <v>#VALUE!</v>
      </c>
      <c r="G467" s="63"/>
      <c r="H467" s="40"/>
      <c r="I467" s="29"/>
      <c r="J467" s="31" t="b">
        <v>0</v>
      </c>
    </row>
    <row r="468">
      <c r="A468" s="42"/>
      <c r="F468" s="38" t="str">
        <f>IFERROR(__xludf.DUMMYFUNCTION("INDEX(SPLIT(E468, char(10))+60*60*2, 0, 1)/86400+date(1970,1,1)"),"#VALUE!")</f>
        <v>#VALUE!</v>
      </c>
      <c r="G468" s="63"/>
      <c r="H468" s="40"/>
      <c r="I468" s="29"/>
      <c r="J468" s="31" t="b">
        <v>0</v>
      </c>
    </row>
    <row r="469">
      <c r="A469" s="42"/>
      <c r="F469" s="38" t="str">
        <f>IFERROR(__xludf.DUMMYFUNCTION("INDEX(SPLIT(E469, char(10))+60*60*2, 0, 1)/86400+date(1970,1,1)"),"#VALUE!")</f>
        <v>#VALUE!</v>
      </c>
      <c r="G469" s="63"/>
      <c r="H469" s="40"/>
      <c r="I469" s="29"/>
      <c r="J469" s="31" t="b">
        <v>0</v>
      </c>
    </row>
    <row r="470">
      <c r="A470" s="42"/>
      <c r="F470" s="38" t="str">
        <f>IFERROR(__xludf.DUMMYFUNCTION("INDEX(SPLIT(E470, char(10))+60*60*2, 0, 1)/86400+date(1970,1,1)"),"#VALUE!")</f>
        <v>#VALUE!</v>
      </c>
      <c r="G470" s="63"/>
      <c r="H470" s="40"/>
      <c r="I470" s="29"/>
      <c r="J470" s="31" t="b">
        <v>0</v>
      </c>
    </row>
    <row r="471">
      <c r="A471" s="42"/>
      <c r="F471" s="38" t="str">
        <f>IFERROR(__xludf.DUMMYFUNCTION("INDEX(SPLIT(E471, char(10))+60*60*2, 0, 1)/86400+date(1970,1,1)"),"#VALUE!")</f>
        <v>#VALUE!</v>
      </c>
      <c r="G471" s="63"/>
      <c r="H471" s="40"/>
      <c r="I471" s="29"/>
      <c r="J471" s="31" t="b">
        <v>0</v>
      </c>
    </row>
    <row r="472">
      <c r="A472" s="42"/>
      <c r="F472" s="38" t="str">
        <f>IFERROR(__xludf.DUMMYFUNCTION("INDEX(SPLIT(E472, char(10))+60*60*2, 0, 1)/86400+date(1970,1,1)"),"#VALUE!")</f>
        <v>#VALUE!</v>
      </c>
      <c r="G472" s="63"/>
      <c r="H472" s="40"/>
      <c r="I472" s="29"/>
      <c r="J472" s="31" t="b">
        <v>0</v>
      </c>
    </row>
    <row r="473">
      <c r="A473" s="42"/>
      <c r="F473" s="38" t="str">
        <f>IFERROR(__xludf.DUMMYFUNCTION("INDEX(SPLIT(E473, char(10))+60*60*2, 0, 1)/86400+date(1970,1,1)"),"#VALUE!")</f>
        <v>#VALUE!</v>
      </c>
      <c r="G473" s="63"/>
      <c r="H473" s="40"/>
      <c r="I473" s="29"/>
      <c r="J473" s="31" t="b">
        <v>0</v>
      </c>
    </row>
    <row r="474">
      <c r="A474" s="42"/>
      <c r="F474" s="38" t="str">
        <f>IFERROR(__xludf.DUMMYFUNCTION("INDEX(SPLIT(E474, char(10))+60*60*2, 0, 1)/86400+date(1970,1,1)"),"#VALUE!")</f>
        <v>#VALUE!</v>
      </c>
      <c r="G474" s="63"/>
      <c r="H474" s="40"/>
      <c r="I474" s="29"/>
      <c r="J474" s="31" t="b">
        <v>0</v>
      </c>
    </row>
    <row r="475">
      <c r="A475" s="42"/>
      <c r="F475" s="38" t="str">
        <f>IFERROR(__xludf.DUMMYFUNCTION("INDEX(SPLIT(E475, char(10))+60*60*2, 0, 1)/86400+date(1970,1,1)"),"#VALUE!")</f>
        <v>#VALUE!</v>
      </c>
      <c r="G475" s="63"/>
      <c r="H475" s="40"/>
      <c r="I475" s="29"/>
      <c r="J475" s="31" t="b">
        <v>0</v>
      </c>
    </row>
    <row r="476">
      <c r="A476" s="42"/>
      <c r="F476" s="38" t="str">
        <f>IFERROR(__xludf.DUMMYFUNCTION("INDEX(SPLIT(E476, char(10))+60*60*2, 0, 1)/86400+date(1970,1,1)"),"#VALUE!")</f>
        <v>#VALUE!</v>
      </c>
      <c r="G476" s="63"/>
      <c r="H476" s="40"/>
      <c r="I476" s="29"/>
      <c r="J476" s="31" t="b">
        <v>0</v>
      </c>
    </row>
    <row r="477">
      <c r="A477" s="42"/>
      <c r="F477" s="38" t="str">
        <f>IFERROR(__xludf.DUMMYFUNCTION("INDEX(SPLIT(E477, char(10))+60*60*2, 0, 1)/86400+date(1970,1,1)"),"#VALUE!")</f>
        <v>#VALUE!</v>
      </c>
      <c r="G477" s="63"/>
      <c r="H477" s="40"/>
      <c r="I477" s="29"/>
      <c r="J477" s="31" t="b">
        <v>0</v>
      </c>
    </row>
    <row r="478">
      <c r="A478" s="42"/>
      <c r="F478" s="38" t="str">
        <f>IFERROR(__xludf.DUMMYFUNCTION("INDEX(SPLIT(E478, char(10))+60*60*2, 0, 1)/86400+date(1970,1,1)"),"#VALUE!")</f>
        <v>#VALUE!</v>
      </c>
      <c r="G478" s="63"/>
      <c r="H478" s="40"/>
      <c r="I478" s="29"/>
      <c r="J478" s="31" t="b">
        <v>0</v>
      </c>
    </row>
    <row r="479">
      <c r="A479" s="42"/>
      <c r="F479" s="38" t="str">
        <f>IFERROR(__xludf.DUMMYFUNCTION("INDEX(SPLIT(E479, char(10))+60*60*2, 0, 1)/86400+date(1970,1,1)"),"#VALUE!")</f>
        <v>#VALUE!</v>
      </c>
      <c r="G479" s="63"/>
      <c r="H479" s="40"/>
      <c r="I479" s="29"/>
      <c r="J479" s="31" t="b">
        <v>0</v>
      </c>
    </row>
    <row r="480">
      <c r="A480" s="42"/>
      <c r="F480" s="38" t="str">
        <f>IFERROR(__xludf.DUMMYFUNCTION("INDEX(SPLIT(E480, char(10))+60*60*2, 0, 1)/86400+date(1970,1,1)"),"#VALUE!")</f>
        <v>#VALUE!</v>
      </c>
      <c r="G480" s="63"/>
      <c r="H480" s="40"/>
      <c r="I480" s="29"/>
      <c r="J480" s="31" t="b">
        <v>0</v>
      </c>
    </row>
    <row r="481">
      <c r="A481" s="42"/>
      <c r="F481" s="38" t="str">
        <f>IFERROR(__xludf.DUMMYFUNCTION("INDEX(SPLIT(E481, char(10))+60*60*2, 0, 1)/86400+date(1970,1,1)"),"#VALUE!")</f>
        <v>#VALUE!</v>
      </c>
      <c r="G481" s="63"/>
      <c r="H481" s="40"/>
      <c r="I481" s="29"/>
      <c r="J481" s="31" t="b">
        <v>0</v>
      </c>
    </row>
    <row r="482">
      <c r="A482" s="42"/>
      <c r="F482" s="38" t="str">
        <f>IFERROR(__xludf.DUMMYFUNCTION("INDEX(SPLIT(E482, char(10))+60*60*2, 0, 1)/86400+date(1970,1,1)"),"#VALUE!")</f>
        <v>#VALUE!</v>
      </c>
      <c r="G482" s="63"/>
      <c r="H482" s="40"/>
      <c r="I482" s="29"/>
      <c r="J482" s="31" t="b">
        <v>0</v>
      </c>
    </row>
    <row r="483">
      <c r="A483" s="42"/>
      <c r="F483" s="38" t="str">
        <f>IFERROR(__xludf.DUMMYFUNCTION("INDEX(SPLIT(E483, char(10))+60*60*2, 0, 1)/86400+date(1970,1,1)"),"#VALUE!")</f>
        <v>#VALUE!</v>
      </c>
      <c r="G483" s="63"/>
      <c r="H483" s="40"/>
      <c r="I483" s="29"/>
      <c r="J483" s="31" t="b">
        <v>0</v>
      </c>
    </row>
    <row r="484">
      <c r="A484" s="42"/>
      <c r="F484" s="38" t="str">
        <f>IFERROR(__xludf.DUMMYFUNCTION("INDEX(SPLIT(E484, char(10))+60*60*2, 0, 1)/86400+date(1970,1,1)"),"#VALUE!")</f>
        <v>#VALUE!</v>
      </c>
      <c r="G484" s="63"/>
      <c r="H484" s="40"/>
      <c r="I484" s="29"/>
      <c r="J484" s="31" t="b">
        <v>0</v>
      </c>
    </row>
    <row r="485">
      <c r="A485" s="42"/>
      <c r="F485" s="38" t="str">
        <f>IFERROR(__xludf.DUMMYFUNCTION("INDEX(SPLIT(E485, char(10))+60*60*2, 0, 1)/86400+date(1970,1,1)"),"#VALUE!")</f>
        <v>#VALUE!</v>
      </c>
      <c r="G485" s="63"/>
      <c r="H485" s="40"/>
      <c r="I485" s="29"/>
      <c r="J485" s="31" t="b">
        <v>0</v>
      </c>
    </row>
    <row r="486">
      <c r="A486" s="42"/>
      <c r="F486" s="38" t="str">
        <f>IFERROR(__xludf.DUMMYFUNCTION("INDEX(SPLIT(E486, char(10))+60*60*2, 0, 1)/86400+date(1970,1,1)"),"#VALUE!")</f>
        <v>#VALUE!</v>
      </c>
      <c r="G486" s="63"/>
      <c r="H486" s="40"/>
      <c r="I486" s="29"/>
      <c r="J486" s="31" t="b">
        <v>0</v>
      </c>
    </row>
    <row r="487">
      <c r="A487" s="42"/>
      <c r="F487" s="38" t="str">
        <f>IFERROR(__xludf.DUMMYFUNCTION("INDEX(SPLIT(E487, char(10))+60*60*2, 0, 1)/86400+date(1970,1,1)"),"#VALUE!")</f>
        <v>#VALUE!</v>
      </c>
      <c r="G487" s="63"/>
      <c r="H487" s="40"/>
      <c r="I487" s="29"/>
      <c r="J487" s="31" t="b">
        <v>0</v>
      </c>
    </row>
    <row r="488">
      <c r="A488" s="42"/>
      <c r="F488" s="38" t="str">
        <f>IFERROR(__xludf.DUMMYFUNCTION("INDEX(SPLIT(E488, char(10))+60*60*2, 0, 1)/86400+date(1970,1,1)"),"#VALUE!")</f>
        <v>#VALUE!</v>
      </c>
      <c r="G488" s="63"/>
      <c r="H488" s="40"/>
      <c r="I488" s="29"/>
      <c r="J488" s="31" t="b">
        <v>0</v>
      </c>
    </row>
    <row r="489">
      <c r="A489" s="42"/>
      <c r="F489" s="38" t="str">
        <f>IFERROR(__xludf.DUMMYFUNCTION("INDEX(SPLIT(E489, char(10))+60*60*2, 0, 1)/86400+date(1970,1,1)"),"#VALUE!")</f>
        <v>#VALUE!</v>
      </c>
      <c r="G489" s="63"/>
      <c r="H489" s="40"/>
      <c r="I489" s="29"/>
      <c r="J489" s="31" t="b">
        <v>0</v>
      </c>
    </row>
    <row r="490">
      <c r="A490" s="42"/>
      <c r="F490" s="38" t="str">
        <f>IFERROR(__xludf.DUMMYFUNCTION("INDEX(SPLIT(E490, char(10))+60*60*2, 0, 1)/86400+date(1970,1,1)"),"#VALUE!")</f>
        <v>#VALUE!</v>
      </c>
      <c r="G490" s="63"/>
      <c r="H490" s="40"/>
      <c r="I490" s="29"/>
      <c r="J490" s="31" t="b">
        <v>0</v>
      </c>
    </row>
    <row r="491">
      <c r="A491" s="42"/>
      <c r="F491" s="38" t="str">
        <f>IFERROR(__xludf.DUMMYFUNCTION("INDEX(SPLIT(E491, char(10))+60*60*2, 0, 1)/86400+date(1970,1,1)"),"#VALUE!")</f>
        <v>#VALUE!</v>
      </c>
      <c r="G491" s="63"/>
      <c r="H491" s="40"/>
      <c r="I491" s="29"/>
      <c r="J491" s="31" t="b">
        <v>0</v>
      </c>
    </row>
    <row r="492">
      <c r="A492" s="42"/>
      <c r="F492" s="38" t="str">
        <f>IFERROR(__xludf.DUMMYFUNCTION("INDEX(SPLIT(E492, char(10))+60*60*2, 0, 1)/86400+date(1970,1,1)"),"#VALUE!")</f>
        <v>#VALUE!</v>
      </c>
      <c r="G492" s="63"/>
      <c r="H492" s="40"/>
      <c r="I492" s="29"/>
      <c r="J492" s="31" t="b">
        <v>0</v>
      </c>
    </row>
    <row r="493">
      <c r="A493" s="42"/>
      <c r="F493" s="38" t="str">
        <f>IFERROR(__xludf.DUMMYFUNCTION("INDEX(SPLIT(E493, char(10))+60*60*2, 0, 1)/86400+date(1970,1,1)"),"#VALUE!")</f>
        <v>#VALUE!</v>
      </c>
      <c r="G493" s="63"/>
      <c r="H493" s="40"/>
      <c r="I493" s="29"/>
      <c r="J493" s="31" t="b">
        <v>0</v>
      </c>
    </row>
    <row r="494">
      <c r="A494" s="42"/>
      <c r="F494" s="38" t="str">
        <f>IFERROR(__xludf.DUMMYFUNCTION("INDEX(SPLIT(E494, char(10))+60*60*2, 0, 1)/86400+date(1970,1,1)"),"#VALUE!")</f>
        <v>#VALUE!</v>
      </c>
      <c r="G494" s="63"/>
      <c r="H494" s="40"/>
      <c r="I494" s="29"/>
      <c r="J494" s="31" t="b">
        <v>0</v>
      </c>
    </row>
    <row r="495">
      <c r="A495" s="42"/>
      <c r="F495" s="38" t="str">
        <f>IFERROR(__xludf.DUMMYFUNCTION("INDEX(SPLIT(E495, char(10))+60*60*2, 0, 1)/86400+date(1970,1,1)"),"#VALUE!")</f>
        <v>#VALUE!</v>
      </c>
      <c r="G495" s="63"/>
      <c r="H495" s="40"/>
      <c r="I495" s="29"/>
      <c r="J495" s="31" t="b">
        <v>0</v>
      </c>
    </row>
    <row r="496">
      <c r="A496" s="42"/>
      <c r="F496" s="38" t="str">
        <f>IFERROR(__xludf.DUMMYFUNCTION("INDEX(SPLIT(E496, char(10))+60*60*2, 0, 1)/86400+date(1970,1,1)"),"#VALUE!")</f>
        <v>#VALUE!</v>
      </c>
      <c r="G496" s="63"/>
      <c r="H496" s="40"/>
      <c r="I496" s="29"/>
      <c r="J496" s="31" t="b">
        <v>0</v>
      </c>
    </row>
    <row r="497">
      <c r="A497" s="42"/>
      <c r="F497" s="38" t="str">
        <f>IFERROR(__xludf.DUMMYFUNCTION("INDEX(SPLIT(E497, char(10))+60*60*2, 0, 1)/86400+date(1970,1,1)"),"#VALUE!")</f>
        <v>#VALUE!</v>
      </c>
      <c r="G497" s="63"/>
      <c r="H497" s="40"/>
      <c r="I497" s="29"/>
      <c r="J497" s="31" t="b">
        <v>0</v>
      </c>
    </row>
    <row r="498">
      <c r="A498" s="42"/>
      <c r="F498" s="38" t="str">
        <f>IFERROR(__xludf.DUMMYFUNCTION("INDEX(SPLIT(E498, char(10))+60*60*2, 0, 1)/86400+date(1970,1,1)"),"#VALUE!")</f>
        <v>#VALUE!</v>
      </c>
      <c r="G498" s="63"/>
      <c r="H498" s="40"/>
      <c r="I498" s="29"/>
      <c r="J498" s="31" t="b">
        <v>0</v>
      </c>
    </row>
    <row r="499">
      <c r="A499" s="42"/>
      <c r="F499" s="38" t="str">
        <f>IFERROR(__xludf.DUMMYFUNCTION("INDEX(SPLIT(E499, char(10))+60*60*2, 0, 1)/86400+date(1970,1,1)"),"#VALUE!")</f>
        <v>#VALUE!</v>
      </c>
      <c r="G499" s="63"/>
      <c r="H499" s="40"/>
      <c r="I499" s="29"/>
      <c r="J499" s="31" t="b">
        <v>0</v>
      </c>
    </row>
    <row r="500">
      <c r="A500" s="42"/>
      <c r="F500" s="38" t="str">
        <f>IFERROR(__xludf.DUMMYFUNCTION("INDEX(SPLIT(E500, char(10))+60*60*2, 0, 1)/86400+date(1970,1,1)"),"#VALUE!")</f>
        <v>#VALUE!</v>
      </c>
      <c r="G500" s="63"/>
      <c r="H500" s="40"/>
      <c r="I500" s="29"/>
      <c r="J500" s="31" t="b">
        <v>0</v>
      </c>
    </row>
    <row r="501">
      <c r="A501" s="42"/>
      <c r="F501" s="38" t="str">
        <f>IFERROR(__xludf.DUMMYFUNCTION("INDEX(SPLIT(E501, char(10))+60*60*2, 0, 1)/86400+date(1970,1,1)"),"#VALUE!")</f>
        <v>#VALUE!</v>
      </c>
      <c r="G501" s="63"/>
      <c r="H501" s="40"/>
      <c r="I501" s="29"/>
      <c r="J501" s="31" t="b">
        <v>0</v>
      </c>
    </row>
    <row r="502">
      <c r="A502" s="42"/>
      <c r="F502" s="38" t="str">
        <f>IFERROR(__xludf.DUMMYFUNCTION("INDEX(SPLIT(E502, char(10))+60*60*2, 0, 1)/86400+date(1970,1,1)"),"#VALUE!")</f>
        <v>#VALUE!</v>
      </c>
      <c r="G502" s="63"/>
      <c r="H502" s="40"/>
      <c r="I502" s="29"/>
      <c r="J502" s="31" t="b">
        <v>0</v>
      </c>
    </row>
    <row r="503">
      <c r="A503" s="42"/>
      <c r="F503" s="38" t="str">
        <f>IFERROR(__xludf.DUMMYFUNCTION("INDEX(SPLIT(E503, char(10))+60*60*2, 0, 1)/86400+date(1970,1,1)"),"#VALUE!")</f>
        <v>#VALUE!</v>
      </c>
      <c r="G503" s="63"/>
      <c r="H503" s="40"/>
      <c r="I503" s="29"/>
      <c r="J503" s="31" t="b">
        <v>0</v>
      </c>
    </row>
    <row r="504">
      <c r="A504" s="42"/>
      <c r="F504" s="38" t="str">
        <f>IFERROR(__xludf.DUMMYFUNCTION("INDEX(SPLIT(E504, char(10))+60*60*2, 0, 1)/86400+date(1970,1,1)"),"#VALUE!")</f>
        <v>#VALUE!</v>
      </c>
      <c r="G504" s="63"/>
      <c r="H504" s="40"/>
      <c r="I504" s="29"/>
      <c r="J504" s="31" t="b">
        <v>0</v>
      </c>
    </row>
    <row r="505">
      <c r="A505" s="42"/>
      <c r="F505" s="38" t="str">
        <f>IFERROR(__xludf.DUMMYFUNCTION("INDEX(SPLIT(E505, char(10))+60*60*2, 0, 1)/86400+date(1970,1,1)"),"#VALUE!")</f>
        <v>#VALUE!</v>
      </c>
      <c r="G505" s="63"/>
      <c r="H505" s="40"/>
      <c r="I505" s="29"/>
      <c r="J505" s="31" t="b">
        <v>0</v>
      </c>
    </row>
    <row r="506">
      <c r="A506" s="42"/>
      <c r="F506" s="38" t="str">
        <f>IFERROR(__xludf.DUMMYFUNCTION("INDEX(SPLIT(E506, char(10))+60*60*2, 0, 1)/86400+date(1970,1,1)"),"#VALUE!")</f>
        <v>#VALUE!</v>
      </c>
      <c r="G506" s="63"/>
      <c r="H506" s="40"/>
      <c r="I506" s="29"/>
      <c r="J506" s="31" t="b">
        <v>0</v>
      </c>
    </row>
    <row r="507">
      <c r="A507" s="42"/>
      <c r="F507" s="38" t="str">
        <f>IFERROR(__xludf.DUMMYFUNCTION("INDEX(SPLIT(E507, char(10))+60*60*2, 0, 1)/86400+date(1970,1,1)"),"#VALUE!")</f>
        <v>#VALUE!</v>
      </c>
      <c r="G507" s="63"/>
      <c r="H507" s="40"/>
      <c r="I507" s="29"/>
      <c r="J507" s="31" t="b">
        <v>0</v>
      </c>
    </row>
    <row r="508">
      <c r="A508" s="42"/>
      <c r="F508" s="38" t="str">
        <f>IFERROR(__xludf.DUMMYFUNCTION("INDEX(SPLIT(E508, char(10))+60*60*2, 0, 1)/86400+date(1970,1,1)"),"#VALUE!")</f>
        <v>#VALUE!</v>
      </c>
      <c r="G508" s="63"/>
      <c r="H508" s="40"/>
      <c r="I508" s="29"/>
      <c r="J508" s="31" t="b">
        <v>0</v>
      </c>
    </row>
    <row r="509">
      <c r="A509" s="42"/>
      <c r="F509" s="38" t="str">
        <f>IFERROR(__xludf.DUMMYFUNCTION("INDEX(SPLIT(E509, char(10))+60*60*2, 0, 1)/86400+date(1970,1,1)"),"#VALUE!")</f>
        <v>#VALUE!</v>
      </c>
      <c r="G509" s="63"/>
      <c r="H509" s="40"/>
      <c r="I509" s="29"/>
      <c r="J509" s="31" t="b">
        <v>0</v>
      </c>
    </row>
    <row r="510">
      <c r="A510" s="42"/>
      <c r="F510" s="38" t="str">
        <f>IFERROR(__xludf.DUMMYFUNCTION("INDEX(SPLIT(E510, char(10))+60*60*2, 0, 1)/86400+date(1970,1,1)"),"#VALUE!")</f>
        <v>#VALUE!</v>
      </c>
      <c r="G510" s="63"/>
      <c r="H510" s="40"/>
      <c r="I510" s="29"/>
      <c r="J510" s="31" t="b">
        <v>0</v>
      </c>
    </row>
    <row r="511">
      <c r="A511" s="42"/>
      <c r="F511" s="38" t="str">
        <f>IFERROR(__xludf.DUMMYFUNCTION("INDEX(SPLIT(E511, char(10))+60*60*2, 0, 1)/86400+date(1970,1,1)"),"#VALUE!")</f>
        <v>#VALUE!</v>
      </c>
      <c r="G511" s="63"/>
      <c r="H511" s="40"/>
      <c r="I511" s="29"/>
      <c r="J511" s="31" t="b">
        <v>0</v>
      </c>
    </row>
    <row r="512">
      <c r="A512" s="42"/>
      <c r="F512" s="38" t="str">
        <f>IFERROR(__xludf.DUMMYFUNCTION("INDEX(SPLIT(E512, char(10))+60*60*2, 0, 1)/86400+date(1970,1,1)"),"#VALUE!")</f>
        <v>#VALUE!</v>
      </c>
      <c r="G512" s="63"/>
      <c r="H512" s="40"/>
      <c r="I512" s="29"/>
      <c r="J512" s="31" t="b">
        <v>0</v>
      </c>
    </row>
    <row r="513">
      <c r="A513" s="42"/>
      <c r="F513" s="38" t="str">
        <f>IFERROR(__xludf.DUMMYFUNCTION("INDEX(SPLIT(E513, char(10))+60*60*2, 0, 1)/86400+date(1970,1,1)"),"#VALUE!")</f>
        <v>#VALUE!</v>
      </c>
      <c r="G513" s="63"/>
      <c r="H513" s="40"/>
      <c r="I513" s="29"/>
      <c r="J513" s="31" t="b">
        <v>0</v>
      </c>
    </row>
    <row r="514">
      <c r="A514" s="42"/>
      <c r="F514" s="38" t="str">
        <f>IFERROR(__xludf.DUMMYFUNCTION("INDEX(SPLIT(E514, char(10))+60*60*2, 0, 1)/86400+date(1970,1,1)"),"#VALUE!")</f>
        <v>#VALUE!</v>
      </c>
      <c r="G514" s="63"/>
      <c r="H514" s="40"/>
      <c r="I514" s="29"/>
      <c r="J514" s="31" t="b">
        <v>0</v>
      </c>
    </row>
    <row r="515">
      <c r="A515" s="42"/>
      <c r="F515" s="38" t="str">
        <f>IFERROR(__xludf.DUMMYFUNCTION("INDEX(SPLIT(E515, char(10))+60*60*2, 0, 1)/86400+date(1970,1,1)"),"#VALUE!")</f>
        <v>#VALUE!</v>
      </c>
      <c r="G515" s="63"/>
      <c r="H515" s="40"/>
      <c r="I515" s="29"/>
      <c r="J515" s="31" t="b">
        <v>0</v>
      </c>
    </row>
    <row r="516">
      <c r="A516" s="42"/>
      <c r="F516" s="38" t="str">
        <f>IFERROR(__xludf.DUMMYFUNCTION("INDEX(SPLIT(E516, char(10))+60*60*2, 0, 1)/86400+date(1970,1,1)"),"#VALUE!")</f>
        <v>#VALUE!</v>
      </c>
      <c r="G516" s="63"/>
      <c r="H516" s="40"/>
      <c r="I516" s="29"/>
      <c r="J516" s="31" t="b">
        <v>0</v>
      </c>
    </row>
    <row r="517">
      <c r="A517" s="42"/>
      <c r="F517" s="38" t="str">
        <f>IFERROR(__xludf.DUMMYFUNCTION("INDEX(SPLIT(E517, char(10))+60*60*2, 0, 1)/86400+date(1970,1,1)"),"#VALUE!")</f>
        <v>#VALUE!</v>
      </c>
      <c r="G517" s="63"/>
      <c r="H517" s="40"/>
      <c r="I517" s="29"/>
      <c r="J517" s="31" t="b">
        <v>0</v>
      </c>
    </row>
    <row r="518">
      <c r="A518" s="42"/>
      <c r="F518" s="38" t="str">
        <f>IFERROR(__xludf.DUMMYFUNCTION("INDEX(SPLIT(E518, char(10))+60*60*2, 0, 1)/86400+date(1970,1,1)"),"#VALUE!")</f>
        <v>#VALUE!</v>
      </c>
      <c r="G518" s="63"/>
      <c r="H518" s="40"/>
      <c r="I518" s="29"/>
      <c r="J518" s="31" t="b">
        <v>0</v>
      </c>
    </row>
    <row r="519">
      <c r="A519" s="42"/>
      <c r="F519" s="38" t="str">
        <f>IFERROR(__xludf.DUMMYFUNCTION("INDEX(SPLIT(E519, char(10))+60*60*2, 0, 1)/86400+date(1970,1,1)"),"#VALUE!")</f>
        <v>#VALUE!</v>
      </c>
      <c r="G519" s="63"/>
      <c r="H519" s="40"/>
      <c r="I519" s="29"/>
      <c r="J519" s="31" t="b">
        <v>0</v>
      </c>
    </row>
    <row r="520">
      <c r="A520" s="42"/>
      <c r="F520" s="38" t="str">
        <f>IFERROR(__xludf.DUMMYFUNCTION("INDEX(SPLIT(E520, char(10))+60*60*2, 0, 1)/86400+date(1970,1,1)"),"#VALUE!")</f>
        <v>#VALUE!</v>
      </c>
      <c r="G520" s="63"/>
      <c r="H520" s="40"/>
      <c r="I520" s="29"/>
      <c r="J520" s="31" t="b">
        <v>0</v>
      </c>
    </row>
    <row r="521">
      <c r="A521" s="42"/>
      <c r="F521" s="38" t="str">
        <f>IFERROR(__xludf.DUMMYFUNCTION("INDEX(SPLIT(E521, char(10))+60*60*2, 0, 1)/86400+date(1970,1,1)"),"#VALUE!")</f>
        <v>#VALUE!</v>
      </c>
      <c r="G521" s="63"/>
      <c r="H521" s="40"/>
      <c r="I521" s="29"/>
      <c r="J521" s="31" t="b">
        <v>0</v>
      </c>
    </row>
    <row r="522">
      <c r="A522" s="42"/>
      <c r="F522" s="38" t="str">
        <f>IFERROR(__xludf.DUMMYFUNCTION("INDEX(SPLIT(E522, char(10))+60*60*2, 0, 1)/86400+date(1970,1,1)"),"#VALUE!")</f>
        <v>#VALUE!</v>
      </c>
      <c r="G522" s="63"/>
      <c r="H522" s="40"/>
      <c r="I522" s="29"/>
      <c r="J522" s="31" t="b">
        <v>0</v>
      </c>
    </row>
    <row r="523">
      <c r="A523" s="42"/>
      <c r="F523" s="38" t="str">
        <f>IFERROR(__xludf.DUMMYFUNCTION("INDEX(SPLIT(E523, char(10))+60*60*2, 0, 1)/86400+date(1970,1,1)"),"#VALUE!")</f>
        <v>#VALUE!</v>
      </c>
      <c r="G523" s="63"/>
      <c r="H523" s="40"/>
      <c r="I523" s="29"/>
      <c r="J523" s="31" t="b">
        <v>0</v>
      </c>
    </row>
    <row r="524">
      <c r="A524" s="42"/>
      <c r="F524" s="38" t="str">
        <f>IFERROR(__xludf.DUMMYFUNCTION("INDEX(SPLIT(E524, char(10))+60*60*2, 0, 1)/86400+date(1970,1,1)"),"#VALUE!")</f>
        <v>#VALUE!</v>
      </c>
      <c r="G524" s="63"/>
      <c r="H524" s="40"/>
      <c r="I524" s="29"/>
      <c r="J524" s="31" t="b">
        <v>0</v>
      </c>
    </row>
    <row r="525">
      <c r="A525" s="42"/>
      <c r="F525" s="38" t="str">
        <f>IFERROR(__xludf.DUMMYFUNCTION("INDEX(SPLIT(E525, char(10))+60*60*2, 0, 1)/86400+date(1970,1,1)"),"#VALUE!")</f>
        <v>#VALUE!</v>
      </c>
      <c r="G525" s="63"/>
      <c r="H525" s="40"/>
      <c r="I525" s="29"/>
      <c r="J525" s="31" t="b">
        <v>0</v>
      </c>
    </row>
    <row r="526">
      <c r="A526" s="42"/>
      <c r="F526" s="38" t="str">
        <f>IFERROR(__xludf.DUMMYFUNCTION("INDEX(SPLIT(E526, char(10))+60*60*2, 0, 1)/86400+date(1970,1,1)"),"#VALUE!")</f>
        <v>#VALUE!</v>
      </c>
      <c r="G526" s="63"/>
      <c r="H526" s="40"/>
      <c r="I526" s="29"/>
      <c r="J526" s="31" t="b">
        <v>0</v>
      </c>
    </row>
    <row r="527">
      <c r="A527" s="42"/>
      <c r="F527" s="38" t="str">
        <f>IFERROR(__xludf.DUMMYFUNCTION("INDEX(SPLIT(E527, char(10))+60*60*2, 0, 1)/86400+date(1970,1,1)"),"#VALUE!")</f>
        <v>#VALUE!</v>
      </c>
      <c r="G527" s="63"/>
      <c r="H527" s="40"/>
      <c r="I527" s="29"/>
      <c r="J527" s="31" t="b">
        <v>0</v>
      </c>
    </row>
    <row r="528">
      <c r="A528" s="42"/>
      <c r="F528" s="38" t="str">
        <f>IFERROR(__xludf.DUMMYFUNCTION("INDEX(SPLIT(E528, char(10))+60*60*2, 0, 1)/86400+date(1970,1,1)"),"#VALUE!")</f>
        <v>#VALUE!</v>
      </c>
      <c r="G528" s="63"/>
      <c r="H528" s="40"/>
      <c r="I528" s="29"/>
      <c r="J528" s="31" t="b">
        <v>0</v>
      </c>
    </row>
    <row r="529">
      <c r="A529" s="42"/>
      <c r="F529" s="38" t="str">
        <f>IFERROR(__xludf.DUMMYFUNCTION("INDEX(SPLIT(E529, char(10))+60*60*2, 0, 1)/86400+date(1970,1,1)"),"#VALUE!")</f>
        <v>#VALUE!</v>
      </c>
      <c r="G529" s="63"/>
      <c r="H529" s="40"/>
      <c r="I529" s="29"/>
      <c r="J529" s="31" t="b">
        <v>0</v>
      </c>
    </row>
    <row r="530">
      <c r="A530" s="42"/>
      <c r="F530" s="38" t="str">
        <f>IFERROR(__xludf.DUMMYFUNCTION("INDEX(SPLIT(E530, char(10))+60*60*2, 0, 1)/86400+date(1970,1,1)"),"#VALUE!")</f>
        <v>#VALUE!</v>
      </c>
      <c r="G530" s="63"/>
      <c r="H530" s="40"/>
      <c r="I530" s="29"/>
      <c r="J530" s="31" t="b">
        <v>0</v>
      </c>
    </row>
    <row r="531">
      <c r="A531" s="42"/>
      <c r="F531" s="38" t="str">
        <f>IFERROR(__xludf.DUMMYFUNCTION("INDEX(SPLIT(E531, char(10))+60*60*2, 0, 1)/86400+date(1970,1,1)"),"#VALUE!")</f>
        <v>#VALUE!</v>
      </c>
      <c r="G531" s="63"/>
      <c r="H531" s="40"/>
      <c r="I531" s="29"/>
      <c r="J531" s="31" t="b">
        <v>0</v>
      </c>
    </row>
    <row r="532">
      <c r="A532" s="42"/>
      <c r="F532" s="38" t="str">
        <f>IFERROR(__xludf.DUMMYFUNCTION("INDEX(SPLIT(E532, char(10))+60*60*2, 0, 1)/86400+date(1970,1,1)"),"#VALUE!")</f>
        <v>#VALUE!</v>
      </c>
      <c r="G532" s="63"/>
      <c r="H532" s="40"/>
      <c r="I532" s="29"/>
      <c r="J532" s="31" t="b">
        <v>0</v>
      </c>
    </row>
    <row r="533">
      <c r="A533" s="42"/>
      <c r="F533" s="38" t="str">
        <f>IFERROR(__xludf.DUMMYFUNCTION("INDEX(SPLIT(E533, char(10))+60*60*2, 0, 1)/86400+date(1970,1,1)"),"#VALUE!")</f>
        <v>#VALUE!</v>
      </c>
      <c r="G533" s="63"/>
      <c r="H533" s="40"/>
      <c r="I533" s="29"/>
      <c r="J533" s="31" t="b">
        <v>0</v>
      </c>
    </row>
    <row r="534">
      <c r="A534" s="42"/>
      <c r="F534" s="38" t="str">
        <f>IFERROR(__xludf.DUMMYFUNCTION("INDEX(SPLIT(E534, char(10))+60*60*2, 0, 1)/86400+date(1970,1,1)"),"#VALUE!")</f>
        <v>#VALUE!</v>
      </c>
      <c r="G534" s="63"/>
      <c r="H534" s="40"/>
      <c r="I534" s="29"/>
      <c r="J534" s="31" t="b">
        <v>0</v>
      </c>
    </row>
    <row r="535">
      <c r="A535" s="42"/>
      <c r="F535" s="38" t="str">
        <f>IFERROR(__xludf.DUMMYFUNCTION("INDEX(SPLIT(E535, char(10))+60*60*2, 0, 1)/86400+date(1970,1,1)"),"#VALUE!")</f>
        <v>#VALUE!</v>
      </c>
      <c r="G535" s="63"/>
      <c r="H535" s="40"/>
      <c r="I535" s="29"/>
      <c r="J535" s="31" t="b">
        <v>0</v>
      </c>
    </row>
    <row r="536">
      <c r="A536" s="42"/>
      <c r="F536" s="38" t="str">
        <f>IFERROR(__xludf.DUMMYFUNCTION("INDEX(SPLIT(E536, char(10))+60*60*2, 0, 1)/86400+date(1970,1,1)"),"#VALUE!")</f>
        <v>#VALUE!</v>
      </c>
      <c r="G536" s="63"/>
      <c r="H536" s="40"/>
      <c r="I536" s="29"/>
      <c r="J536" s="31" t="b">
        <v>0</v>
      </c>
    </row>
    <row r="537">
      <c r="A537" s="42"/>
      <c r="F537" s="38" t="str">
        <f>IFERROR(__xludf.DUMMYFUNCTION("INDEX(SPLIT(E537, char(10))+60*60*2, 0, 1)/86400+date(1970,1,1)"),"#VALUE!")</f>
        <v>#VALUE!</v>
      </c>
      <c r="G537" s="63"/>
      <c r="H537" s="40"/>
      <c r="I537" s="29"/>
      <c r="J537" s="31" t="b">
        <v>0</v>
      </c>
    </row>
    <row r="538">
      <c r="A538" s="42"/>
      <c r="F538" s="38" t="str">
        <f>IFERROR(__xludf.DUMMYFUNCTION("INDEX(SPLIT(E538, char(10))+60*60*2, 0, 1)/86400+date(1970,1,1)"),"#VALUE!")</f>
        <v>#VALUE!</v>
      </c>
      <c r="G538" s="63"/>
      <c r="H538" s="40"/>
      <c r="I538" s="29"/>
      <c r="J538" s="31" t="b">
        <v>0</v>
      </c>
    </row>
    <row r="539">
      <c r="A539" s="42"/>
      <c r="F539" s="38" t="str">
        <f>IFERROR(__xludf.DUMMYFUNCTION("INDEX(SPLIT(E539, char(10))+60*60*2, 0, 1)/86400+date(1970,1,1)"),"#VALUE!")</f>
        <v>#VALUE!</v>
      </c>
      <c r="G539" s="63"/>
      <c r="H539" s="40"/>
      <c r="I539" s="29"/>
      <c r="J539" s="31" t="b">
        <v>0</v>
      </c>
    </row>
    <row r="540">
      <c r="A540" s="42"/>
      <c r="F540" s="38" t="str">
        <f>IFERROR(__xludf.DUMMYFUNCTION("INDEX(SPLIT(E540, char(10))+60*60*2, 0, 1)/86400+date(1970,1,1)"),"#VALUE!")</f>
        <v>#VALUE!</v>
      </c>
      <c r="G540" s="63"/>
      <c r="H540" s="40"/>
      <c r="I540" s="29"/>
      <c r="J540" s="31" t="b">
        <v>0</v>
      </c>
    </row>
    <row r="541">
      <c r="A541" s="42"/>
      <c r="F541" s="38" t="str">
        <f>IFERROR(__xludf.DUMMYFUNCTION("INDEX(SPLIT(E541, char(10))+60*60*2, 0, 1)/86400+date(1970,1,1)"),"#VALUE!")</f>
        <v>#VALUE!</v>
      </c>
      <c r="G541" s="63"/>
      <c r="H541" s="40"/>
      <c r="I541" s="29"/>
      <c r="J541" s="31" t="b">
        <v>0</v>
      </c>
    </row>
    <row r="542">
      <c r="A542" s="42"/>
      <c r="F542" s="38" t="str">
        <f>IFERROR(__xludf.DUMMYFUNCTION("INDEX(SPLIT(E542, char(10))+60*60*2, 0, 1)/86400+date(1970,1,1)"),"#VALUE!")</f>
        <v>#VALUE!</v>
      </c>
      <c r="G542" s="63"/>
      <c r="H542" s="40"/>
      <c r="I542" s="29"/>
      <c r="J542" s="31" t="b">
        <v>0</v>
      </c>
    </row>
    <row r="543">
      <c r="A543" s="42"/>
      <c r="F543" s="38" t="str">
        <f>IFERROR(__xludf.DUMMYFUNCTION("INDEX(SPLIT(E543, char(10))+60*60*2, 0, 1)/86400+date(1970,1,1)"),"#VALUE!")</f>
        <v>#VALUE!</v>
      </c>
      <c r="G543" s="63"/>
      <c r="H543" s="40"/>
      <c r="I543" s="29"/>
      <c r="J543" s="31" t="b">
        <v>0</v>
      </c>
    </row>
    <row r="544">
      <c r="A544" s="42"/>
      <c r="F544" s="38" t="str">
        <f>IFERROR(__xludf.DUMMYFUNCTION("INDEX(SPLIT(E544, char(10))+60*60*2, 0, 1)/86400+date(1970,1,1)"),"#VALUE!")</f>
        <v>#VALUE!</v>
      </c>
      <c r="G544" s="63"/>
      <c r="H544" s="40"/>
      <c r="I544" s="29"/>
      <c r="J544" s="31" t="b">
        <v>0</v>
      </c>
    </row>
    <row r="545">
      <c r="A545" s="42"/>
      <c r="F545" s="38" t="str">
        <f>IFERROR(__xludf.DUMMYFUNCTION("INDEX(SPLIT(E545, char(10))+60*60*2, 0, 1)/86400+date(1970,1,1)"),"#VALUE!")</f>
        <v>#VALUE!</v>
      </c>
      <c r="G545" s="63"/>
      <c r="H545" s="40"/>
      <c r="I545" s="29"/>
      <c r="J545" s="31" t="b">
        <v>0</v>
      </c>
    </row>
    <row r="546">
      <c r="A546" s="42"/>
      <c r="F546" s="38" t="str">
        <f>IFERROR(__xludf.DUMMYFUNCTION("INDEX(SPLIT(E546, char(10))+60*60*2, 0, 1)/86400+date(1970,1,1)"),"#VALUE!")</f>
        <v>#VALUE!</v>
      </c>
      <c r="G546" s="63"/>
      <c r="H546" s="40"/>
      <c r="I546" s="29"/>
      <c r="J546" s="31" t="b">
        <v>0</v>
      </c>
    </row>
    <row r="547">
      <c r="A547" s="42"/>
      <c r="F547" s="38" t="str">
        <f>IFERROR(__xludf.DUMMYFUNCTION("INDEX(SPLIT(E547, char(10))+60*60*2, 0, 1)/86400+date(1970,1,1)"),"#VALUE!")</f>
        <v>#VALUE!</v>
      </c>
      <c r="G547" s="63"/>
      <c r="H547" s="40"/>
      <c r="I547" s="29"/>
      <c r="J547" s="31" t="b">
        <v>0</v>
      </c>
    </row>
    <row r="548">
      <c r="A548" s="42"/>
      <c r="F548" s="38" t="str">
        <f>IFERROR(__xludf.DUMMYFUNCTION("INDEX(SPLIT(E548, char(10))+60*60*2, 0, 1)/86400+date(1970,1,1)"),"#VALUE!")</f>
        <v>#VALUE!</v>
      </c>
      <c r="G548" s="63"/>
      <c r="H548" s="40"/>
      <c r="I548" s="29"/>
      <c r="J548" s="31" t="b">
        <v>0</v>
      </c>
    </row>
    <row r="549">
      <c r="A549" s="42"/>
      <c r="F549" s="38" t="str">
        <f>IFERROR(__xludf.DUMMYFUNCTION("INDEX(SPLIT(E549, char(10))+60*60*2, 0, 1)/86400+date(1970,1,1)"),"#VALUE!")</f>
        <v>#VALUE!</v>
      </c>
      <c r="G549" s="63"/>
      <c r="H549" s="40"/>
      <c r="I549" s="29"/>
      <c r="J549" s="31" t="b">
        <v>0</v>
      </c>
    </row>
    <row r="550">
      <c r="A550" s="42"/>
      <c r="F550" s="38" t="str">
        <f>IFERROR(__xludf.DUMMYFUNCTION("INDEX(SPLIT(E550, char(10))+60*60*2, 0, 1)/86400+date(1970,1,1)"),"#VALUE!")</f>
        <v>#VALUE!</v>
      </c>
      <c r="G550" s="63"/>
      <c r="H550" s="40"/>
      <c r="I550" s="29"/>
      <c r="J550" s="31" t="b">
        <v>0</v>
      </c>
    </row>
    <row r="551">
      <c r="A551" s="42"/>
      <c r="F551" s="38" t="str">
        <f>IFERROR(__xludf.DUMMYFUNCTION("INDEX(SPLIT(E551, char(10))+60*60*2, 0, 1)/86400+date(1970,1,1)"),"#VALUE!")</f>
        <v>#VALUE!</v>
      </c>
      <c r="G551" s="63"/>
      <c r="H551" s="40"/>
      <c r="I551" s="29"/>
      <c r="J551" s="31" t="b">
        <v>0</v>
      </c>
    </row>
    <row r="552">
      <c r="A552" s="42"/>
      <c r="F552" s="38" t="str">
        <f>IFERROR(__xludf.DUMMYFUNCTION("INDEX(SPLIT(E552, char(10))+60*60*2, 0, 1)/86400+date(1970,1,1)"),"#VALUE!")</f>
        <v>#VALUE!</v>
      </c>
      <c r="G552" s="63"/>
      <c r="H552" s="40"/>
      <c r="I552" s="29"/>
      <c r="J552" s="31" t="b">
        <v>0</v>
      </c>
    </row>
    <row r="553">
      <c r="A553" s="42"/>
      <c r="F553" s="38" t="str">
        <f>IFERROR(__xludf.DUMMYFUNCTION("INDEX(SPLIT(E553, char(10))+60*60*2, 0, 1)/86400+date(1970,1,1)"),"#VALUE!")</f>
        <v>#VALUE!</v>
      </c>
      <c r="G553" s="63"/>
      <c r="H553" s="40"/>
      <c r="I553" s="29"/>
      <c r="J553" s="31" t="b">
        <v>0</v>
      </c>
    </row>
    <row r="554">
      <c r="A554" s="42"/>
      <c r="F554" s="38" t="str">
        <f>IFERROR(__xludf.DUMMYFUNCTION("INDEX(SPLIT(E554, char(10))+60*60*2, 0, 1)/86400+date(1970,1,1)"),"#VALUE!")</f>
        <v>#VALUE!</v>
      </c>
      <c r="G554" s="63"/>
      <c r="H554" s="40"/>
      <c r="I554" s="29"/>
      <c r="J554" s="31" t="b">
        <v>0</v>
      </c>
    </row>
    <row r="555">
      <c r="A555" s="42"/>
      <c r="F555" s="38" t="str">
        <f>IFERROR(__xludf.DUMMYFUNCTION("INDEX(SPLIT(E555, char(10))+60*60*2, 0, 1)/86400+date(1970,1,1)"),"#VALUE!")</f>
        <v>#VALUE!</v>
      </c>
      <c r="G555" s="63"/>
      <c r="H555" s="40"/>
      <c r="I555" s="29"/>
      <c r="J555" s="31" t="b">
        <v>0</v>
      </c>
    </row>
    <row r="556">
      <c r="A556" s="42"/>
      <c r="F556" s="38" t="str">
        <f>IFERROR(__xludf.DUMMYFUNCTION("INDEX(SPLIT(E556, char(10))+60*60*2, 0, 1)/86400+date(1970,1,1)"),"#VALUE!")</f>
        <v>#VALUE!</v>
      </c>
      <c r="G556" s="63"/>
      <c r="H556" s="40"/>
      <c r="I556" s="29"/>
      <c r="J556" s="31" t="b">
        <v>0</v>
      </c>
    </row>
    <row r="557">
      <c r="A557" s="42"/>
      <c r="F557" s="38" t="str">
        <f>IFERROR(__xludf.DUMMYFUNCTION("INDEX(SPLIT(E557, char(10))+60*60*2, 0, 1)/86400+date(1970,1,1)"),"#VALUE!")</f>
        <v>#VALUE!</v>
      </c>
      <c r="G557" s="63"/>
      <c r="H557" s="40"/>
      <c r="I557" s="29"/>
      <c r="J557" s="31" t="b">
        <v>0</v>
      </c>
    </row>
    <row r="558">
      <c r="A558" s="42"/>
      <c r="F558" s="38" t="str">
        <f>IFERROR(__xludf.DUMMYFUNCTION("INDEX(SPLIT(E558, char(10))+60*60*2, 0, 1)/86400+date(1970,1,1)"),"#VALUE!")</f>
        <v>#VALUE!</v>
      </c>
      <c r="G558" s="63"/>
      <c r="H558" s="40"/>
      <c r="I558" s="29"/>
      <c r="J558" s="31" t="b">
        <v>0</v>
      </c>
    </row>
    <row r="559">
      <c r="A559" s="42"/>
      <c r="F559" s="38" t="str">
        <f>IFERROR(__xludf.DUMMYFUNCTION("INDEX(SPLIT(E559, char(10))+60*60*2, 0, 1)/86400+date(1970,1,1)"),"#VALUE!")</f>
        <v>#VALUE!</v>
      </c>
      <c r="G559" s="63"/>
      <c r="H559" s="40"/>
      <c r="I559" s="29"/>
      <c r="J559" s="31" t="b">
        <v>0</v>
      </c>
    </row>
    <row r="560">
      <c r="A560" s="42"/>
      <c r="F560" s="38" t="str">
        <f>IFERROR(__xludf.DUMMYFUNCTION("INDEX(SPLIT(E560, char(10))+60*60*2, 0, 1)/86400+date(1970,1,1)"),"#VALUE!")</f>
        <v>#VALUE!</v>
      </c>
      <c r="G560" s="63"/>
      <c r="H560" s="40"/>
      <c r="I560" s="29"/>
      <c r="J560" s="31" t="b">
        <v>0</v>
      </c>
    </row>
    <row r="561">
      <c r="A561" s="42"/>
      <c r="F561" s="38" t="str">
        <f>IFERROR(__xludf.DUMMYFUNCTION("INDEX(SPLIT(E561, char(10))+60*60*2, 0, 1)/86400+date(1970,1,1)"),"#VALUE!")</f>
        <v>#VALUE!</v>
      </c>
      <c r="G561" s="63"/>
      <c r="H561" s="40"/>
      <c r="I561" s="29"/>
      <c r="J561" s="31" t="b">
        <v>0</v>
      </c>
    </row>
    <row r="562">
      <c r="A562" s="42"/>
      <c r="F562" s="38" t="str">
        <f>IFERROR(__xludf.DUMMYFUNCTION("INDEX(SPLIT(E562, char(10))+60*60*2, 0, 1)/86400+date(1970,1,1)"),"#VALUE!")</f>
        <v>#VALUE!</v>
      </c>
      <c r="G562" s="63"/>
      <c r="H562" s="40"/>
      <c r="I562" s="29"/>
      <c r="J562" s="31" t="b">
        <v>0</v>
      </c>
    </row>
    <row r="563">
      <c r="A563" s="42"/>
      <c r="F563" s="38" t="str">
        <f>IFERROR(__xludf.DUMMYFUNCTION("INDEX(SPLIT(E563, char(10))+60*60*2, 0, 1)/86400+date(1970,1,1)"),"#VALUE!")</f>
        <v>#VALUE!</v>
      </c>
      <c r="G563" s="63"/>
      <c r="H563" s="40"/>
      <c r="I563" s="29"/>
      <c r="J563" s="31" t="b">
        <v>0</v>
      </c>
    </row>
    <row r="564">
      <c r="A564" s="42"/>
      <c r="F564" s="38" t="str">
        <f>IFERROR(__xludf.DUMMYFUNCTION("INDEX(SPLIT(E564, char(10))+60*60*2, 0, 1)/86400+date(1970,1,1)"),"#VALUE!")</f>
        <v>#VALUE!</v>
      </c>
      <c r="G564" s="63"/>
      <c r="H564" s="40"/>
      <c r="I564" s="29"/>
      <c r="J564" s="31" t="b">
        <v>0</v>
      </c>
    </row>
    <row r="565">
      <c r="A565" s="42"/>
      <c r="F565" s="38" t="str">
        <f>IFERROR(__xludf.DUMMYFUNCTION("INDEX(SPLIT(E565, char(10))+60*60*2, 0, 1)/86400+date(1970,1,1)"),"#VALUE!")</f>
        <v>#VALUE!</v>
      </c>
      <c r="G565" s="63"/>
      <c r="H565" s="40"/>
      <c r="I565" s="29"/>
      <c r="J565" s="31" t="b">
        <v>0</v>
      </c>
    </row>
    <row r="566">
      <c r="A566" s="42"/>
      <c r="F566" s="38" t="str">
        <f>IFERROR(__xludf.DUMMYFUNCTION("INDEX(SPLIT(E566, char(10))+60*60*2, 0, 1)/86400+date(1970,1,1)"),"#VALUE!")</f>
        <v>#VALUE!</v>
      </c>
      <c r="G566" s="63"/>
      <c r="H566" s="40"/>
      <c r="I566" s="29"/>
      <c r="J566" s="31" t="b">
        <v>0</v>
      </c>
    </row>
    <row r="567">
      <c r="A567" s="42"/>
      <c r="F567" s="38" t="str">
        <f>IFERROR(__xludf.DUMMYFUNCTION("INDEX(SPLIT(E567, char(10))+60*60*2, 0, 1)/86400+date(1970,1,1)"),"#VALUE!")</f>
        <v>#VALUE!</v>
      </c>
      <c r="G567" s="63"/>
      <c r="H567" s="40"/>
      <c r="I567" s="29"/>
      <c r="J567" s="31" t="b">
        <v>0</v>
      </c>
    </row>
    <row r="568">
      <c r="A568" s="42"/>
      <c r="F568" s="38" t="str">
        <f>IFERROR(__xludf.DUMMYFUNCTION("INDEX(SPLIT(E568, char(10))+60*60*2, 0, 1)/86400+date(1970,1,1)"),"#VALUE!")</f>
        <v>#VALUE!</v>
      </c>
      <c r="G568" s="63"/>
      <c r="H568" s="40"/>
      <c r="I568" s="29"/>
      <c r="J568" s="31" t="b">
        <v>0</v>
      </c>
    </row>
    <row r="569">
      <c r="A569" s="42"/>
      <c r="F569" s="38" t="str">
        <f>IFERROR(__xludf.DUMMYFUNCTION("INDEX(SPLIT(E569, char(10))+60*60*2, 0, 1)/86400+date(1970,1,1)"),"#VALUE!")</f>
        <v>#VALUE!</v>
      </c>
      <c r="G569" s="63"/>
      <c r="H569" s="40"/>
      <c r="I569" s="29"/>
      <c r="J569" s="31" t="b">
        <v>0</v>
      </c>
    </row>
    <row r="570">
      <c r="A570" s="42"/>
      <c r="F570" s="38" t="str">
        <f>IFERROR(__xludf.DUMMYFUNCTION("INDEX(SPLIT(E570, char(10))+60*60*2, 0, 1)/86400+date(1970,1,1)"),"#VALUE!")</f>
        <v>#VALUE!</v>
      </c>
      <c r="G570" s="63"/>
      <c r="H570" s="40"/>
      <c r="I570" s="29"/>
      <c r="J570" s="31" t="b">
        <v>0</v>
      </c>
    </row>
    <row r="571">
      <c r="A571" s="42"/>
      <c r="F571" s="38" t="str">
        <f>IFERROR(__xludf.DUMMYFUNCTION("INDEX(SPLIT(E571, char(10))+60*60*2, 0, 1)/86400+date(1970,1,1)"),"#VALUE!")</f>
        <v>#VALUE!</v>
      </c>
      <c r="G571" s="63"/>
      <c r="H571" s="40"/>
      <c r="I571" s="29"/>
      <c r="J571" s="31" t="b">
        <v>0</v>
      </c>
    </row>
    <row r="572">
      <c r="A572" s="42"/>
      <c r="F572" s="38" t="str">
        <f>IFERROR(__xludf.DUMMYFUNCTION("INDEX(SPLIT(E572, char(10))+60*60*2, 0, 1)/86400+date(1970,1,1)"),"#VALUE!")</f>
        <v>#VALUE!</v>
      </c>
      <c r="G572" s="63"/>
      <c r="H572" s="40"/>
      <c r="I572" s="29"/>
      <c r="J572" s="31" t="b">
        <v>0</v>
      </c>
    </row>
    <row r="573">
      <c r="A573" s="42"/>
      <c r="F573" s="38" t="str">
        <f>IFERROR(__xludf.DUMMYFUNCTION("INDEX(SPLIT(E573, char(10))+60*60*2, 0, 1)/86400+date(1970,1,1)"),"#VALUE!")</f>
        <v>#VALUE!</v>
      </c>
      <c r="G573" s="63"/>
      <c r="H573" s="40"/>
      <c r="I573" s="29"/>
      <c r="J573" s="31" t="b">
        <v>0</v>
      </c>
    </row>
    <row r="574">
      <c r="A574" s="42"/>
      <c r="F574" s="38" t="str">
        <f>IFERROR(__xludf.DUMMYFUNCTION("INDEX(SPLIT(E574, char(10))+60*60*2, 0, 1)/86400+date(1970,1,1)"),"#VALUE!")</f>
        <v>#VALUE!</v>
      </c>
      <c r="G574" s="63"/>
      <c r="H574" s="40"/>
      <c r="I574" s="29"/>
      <c r="J574" s="31" t="b">
        <v>0</v>
      </c>
    </row>
    <row r="575">
      <c r="A575" s="42"/>
      <c r="F575" s="38" t="str">
        <f>IFERROR(__xludf.DUMMYFUNCTION("INDEX(SPLIT(E575, char(10))+60*60*2, 0, 1)/86400+date(1970,1,1)"),"#VALUE!")</f>
        <v>#VALUE!</v>
      </c>
      <c r="G575" s="63"/>
      <c r="H575" s="40"/>
      <c r="I575" s="29"/>
      <c r="J575" s="31" t="b">
        <v>0</v>
      </c>
    </row>
    <row r="576">
      <c r="A576" s="42"/>
      <c r="F576" s="38" t="str">
        <f>IFERROR(__xludf.DUMMYFUNCTION("INDEX(SPLIT(E576, char(10))+60*60*2, 0, 1)/86400+date(1970,1,1)"),"#VALUE!")</f>
        <v>#VALUE!</v>
      </c>
      <c r="G576" s="63"/>
      <c r="H576" s="40"/>
      <c r="I576" s="29"/>
      <c r="J576" s="31" t="b">
        <v>0</v>
      </c>
    </row>
    <row r="577">
      <c r="A577" s="42"/>
      <c r="F577" s="38" t="str">
        <f>IFERROR(__xludf.DUMMYFUNCTION("INDEX(SPLIT(E577, char(10))+60*60*2, 0, 1)/86400+date(1970,1,1)"),"#VALUE!")</f>
        <v>#VALUE!</v>
      </c>
      <c r="G577" s="63"/>
      <c r="H577" s="40"/>
      <c r="I577" s="29"/>
      <c r="J577" s="31" t="b">
        <v>0</v>
      </c>
    </row>
    <row r="578">
      <c r="A578" s="42"/>
      <c r="F578" s="38" t="str">
        <f>IFERROR(__xludf.DUMMYFUNCTION("INDEX(SPLIT(E578, char(10))+60*60*2, 0, 1)/86400+date(1970,1,1)"),"#VALUE!")</f>
        <v>#VALUE!</v>
      </c>
      <c r="G578" s="63"/>
      <c r="H578" s="40"/>
      <c r="I578" s="29"/>
      <c r="J578" s="31" t="b">
        <v>0</v>
      </c>
    </row>
    <row r="579">
      <c r="A579" s="42"/>
      <c r="F579" s="38" t="str">
        <f>IFERROR(__xludf.DUMMYFUNCTION("INDEX(SPLIT(E579, char(10))+60*60*2, 0, 1)/86400+date(1970,1,1)"),"#VALUE!")</f>
        <v>#VALUE!</v>
      </c>
      <c r="G579" s="63"/>
      <c r="H579" s="40"/>
      <c r="I579" s="29"/>
      <c r="J579" s="31" t="b">
        <v>0</v>
      </c>
    </row>
    <row r="580">
      <c r="A580" s="42"/>
      <c r="F580" s="38" t="str">
        <f>IFERROR(__xludf.DUMMYFUNCTION("INDEX(SPLIT(E580, char(10))+60*60*2, 0, 1)/86400+date(1970,1,1)"),"#VALUE!")</f>
        <v>#VALUE!</v>
      </c>
      <c r="G580" s="63"/>
      <c r="H580" s="40"/>
      <c r="I580" s="29"/>
      <c r="J580" s="31" t="b">
        <v>0</v>
      </c>
    </row>
    <row r="581">
      <c r="A581" s="42"/>
      <c r="F581" s="38" t="str">
        <f>IFERROR(__xludf.DUMMYFUNCTION("INDEX(SPLIT(E581, char(10))+60*60*2, 0, 1)/86400+date(1970,1,1)"),"#VALUE!")</f>
        <v>#VALUE!</v>
      </c>
      <c r="G581" s="63"/>
      <c r="H581" s="40"/>
      <c r="I581" s="29"/>
      <c r="J581" s="31" t="b">
        <v>0</v>
      </c>
    </row>
    <row r="582">
      <c r="A582" s="42"/>
      <c r="F582" s="38" t="str">
        <f>IFERROR(__xludf.DUMMYFUNCTION("INDEX(SPLIT(E582, char(10))+60*60*2, 0, 1)/86400+date(1970,1,1)"),"#VALUE!")</f>
        <v>#VALUE!</v>
      </c>
      <c r="G582" s="63"/>
      <c r="H582" s="40"/>
      <c r="I582" s="29"/>
      <c r="J582" s="31" t="b">
        <v>0</v>
      </c>
    </row>
    <row r="583">
      <c r="A583" s="42"/>
      <c r="F583" s="38" t="str">
        <f>IFERROR(__xludf.DUMMYFUNCTION("INDEX(SPLIT(E583, char(10))+60*60*2, 0, 1)/86400+date(1970,1,1)"),"#VALUE!")</f>
        <v>#VALUE!</v>
      </c>
      <c r="G583" s="63"/>
      <c r="H583" s="40"/>
      <c r="I583" s="29"/>
      <c r="J583" s="31" t="b">
        <v>0</v>
      </c>
    </row>
    <row r="584">
      <c r="A584" s="42"/>
      <c r="F584" s="38" t="str">
        <f>IFERROR(__xludf.DUMMYFUNCTION("INDEX(SPLIT(E584, char(10))+60*60*2, 0, 1)/86400+date(1970,1,1)"),"#VALUE!")</f>
        <v>#VALUE!</v>
      </c>
      <c r="G584" s="63"/>
      <c r="H584" s="40"/>
      <c r="I584" s="29"/>
      <c r="J584" s="31" t="b">
        <v>0</v>
      </c>
    </row>
    <row r="585">
      <c r="A585" s="42"/>
      <c r="F585" s="38" t="str">
        <f>IFERROR(__xludf.DUMMYFUNCTION("INDEX(SPLIT(E585, char(10))+60*60*2, 0, 1)/86400+date(1970,1,1)"),"#VALUE!")</f>
        <v>#VALUE!</v>
      </c>
      <c r="G585" s="63"/>
      <c r="H585" s="40"/>
      <c r="I585" s="29"/>
      <c r="J585" s="31" t="b">
        <v>0</v>
      </c>
    </row>
    <row r="586">
      <c r="A586" s="42"/>
      <c r="F586" s="38" t="str">
        <f>IFERROR(__xludf.DUMMYFUNCTION("INDEX(SPLIT(E586, char(10))+60*60*2, 0, 1)/86400+date(1970,1,1)"),"#VALUE!")</f>
        <v>#VALUE!</v>
      </c>
      <c r="G586" s="63"/>
      <c r="H586" s="40"/>
      <c r="I586" s="29"/>
      <c r="J586" s="31" t="b">
        <v>0</v>
      </c>
    </row>
    <row r="587">
      <c r="A587" s="42"/>
      <c r="F587" s="38" t="str">
        <f>IFERROR(__xludf.DUMMYFUNCTION("INDEX(SPLIT(E587, char(10))+60*60*2, 0, 1)/86400+date(1970,1,1)"),"#VALUE!")</f>
        <v>#VALUE!</v>
      </c>
      <c r="G587" s="63"/>
      <c r="H587" s="40"/>
      <c r="I587" s="29"/>
      <c r="J587" s="31" t="b">
        <v>0</v>
      </c>
    </row>
    <row r="588">
      <c r="A588" s="42"/>
      <c r="F588" s="38" t="str">
        <f>IFERROR(__xludf.DUMMYFUNCTION("INDEX(SPLIT(E588, char(10))+60*60*2, 0, 1)/86400+date(1970,1,1)"),"#VALUE!")</f>
        <v>#VALUE!</v>
      </c>
      <c r="G588" s="63"/>
      <c r="H588" s="40"/>
      <c r="I588" s="29"/>
      <c r="J588" s="31" t="b">
        <v>0</v>
      </c>
    </row>
    <row r="589">
      <c r="A589" s="42"/>
      <c r="F589" s="38" t="str">
        <f>IFERROR(__xludf.DUMMYFUNCTION("INDEX(SPLIT(E589, char(10))+60*60*2, 0, 1)/86400+date(1970,1,1)"),"#VALUE!")</f>
        <v>#VALUE!</v>
      </c>
      <c r="G589" s="63"/>
      <c r="H589" s="40"/>
      <c r="I589" s="29"/>
      <c r="J589" s="31" t="b">
        <v>0</v>
      </c>
    </row>
    <row r="590">
      <c r="A590" s="42"/>
      <c r="F590" s="38" t="str">
        <f>IFERROR(__xludf.DUMMYFUNCTION("INDEX(SPLIT(E590, char(10))+60*60*2, 0, 1)/86400+date(1970,1,1)"),"#VALUE!")</f>
        <v>#VALUE!</v>
      </c>
      <c r="G590" s="63"/>
      <c r="H590" s="40"/>
      <c r="I590" s="29"/>
      <c r="J590" s="31" t="b">
        <v>0</v>
      </c>
    </row>
    <row r="591">
      <c r="A591" s="42"/>
      <c r="F591" s="38" t="str">
        <f>IFERROR(__xludf.DUMMYFUNCTION("INDEX(SPLIT(E591, char(10))+60*60*2, 0, 1)/86400+date(1970,1,1)"),"#VALUE!")</f>
        <v>#VALUE!</v>
      </c>
      <c r="G591" s="63"/>
      <c r="H591" s="40"/>
      <c r="I591" s="29"/>
      <c r="J591" s="31" t="b">
        <v>0</v>
      </c>
    </row>
    <row r="592">
      <c r="A592" s="42"/>
      <c r="F592" s="38" t="str">
        <f>IFERROR(__xludf.DUMMYFUNCTION("INDEX(SPLIT(E592, char(10))+60*60*2, 0, 1)/86400+date(1970,1,1)"),"#VALUE!")</f>
        <v>#VALUE!</v>
      </c>
      <c r="G592" s="63"/>
      <c r="H592" s="40"/>
      <c r="I592" s="29"/>
      <c r="J592" s="31" t="b">
        <v>0</v>
      </c>
    </row>
    <row r="593">
      <c r="A593" s="42"/>
      <c r="F593" s="38" t="str">
        <f>IFERROR(__xludf.DUMMYFUNCTION("INDEX(SPLIT(E593, char(10))+60*60*2, 0, 1)/86400+date(1970,1,1)"),"#VALUE!")</f>
        <v>#VALUE!</v>
      </c>
      <c r="G593" s="63"/>
      <c r="H593" s="40"/>
      <c r="I593" s="29"/>
      <c r="J593" s="31" t="b">
        <v>0</v>
      </c>
    </row>
    <row r="594">
      <c r="A594" s="42"/>
      <c r="F594" s="38" t="str">
        <f>IFERROR(__xludf.DUMMYFUNCTION("INDEX(SPLIT(E594, char(10))+60*60*2, 0, 1)/86400+date(1970,1,1)"),"#VALUE!")</f>
        <v>#VALUE!</v>
      </c>
      <c r="G594" s="63"/>
      <c r="H594" s="40"/>
      <c r="I594" s="29"/>
      <c r="J594" s="31" t="b">
        <v>0</v>
      </c>
    </row>
    <row r="595">
      <c r="A595" s="42"/>
      <c r="F595" s="38" t="str">
        <f>IFERROR(__xludf.DUMMYFUNCTION("INDEX(SPLIT(E595, char(10))+60*60*2, 0, 1)/86400+date(1970,1,1)"),"#VALUE!")</f>
        <v>#VALUE!</v>
      </c>
      <c r="G595" s="63"/>
      <c r="H595" s="40"/>
      <c r="I595" s="29"/>
      <c r="J595" s="31" t="b">
        <v>0</v>
      </c>
    </row>
    <row r="596">
      <c r="A596" s="42"/>
      <c r="F596" s="38" t="str">
        <f>IFERROR(__xludf.DUMMYFUNCTION("INDEX(SPLIT(E596, char(10))+60*60*2, 0, 1)/86400+date(1970,1,1)"),"#VALUE!")</f>
        <v>#VALUE!</v>
      </c>
      <c r="G596" s="63"/>
      <c r="H596" s="40"/>
      <c r="I596" s="29"/>
      <c r="J596" s="31" t="b">
        <v>0</v>
      </c>
    </row>
    <row r="597">
      <c r="A597" s="42"/>
      <c r="F597" s="38" t="str">
        <f>IFERROR(__xludf.DUMMYFUNCTION("INDEX(SPLIT(E597, char(10))+60*60*2, 0, 1)/86400+date(1970,1,1)"),"#VALUE!")</f>
        <v>#VALUE!</v>
      </c>
      <c r="G597" s="63"/>
      <c r="H597" s="40"/>
      <c r="I597" s="29"/>
      <c r="J597" s="31" t="b">
        <v>0</v>
      </c>
    </row>
    <row r="598">
      <c r="A598" s="42"/>
      <c r="F598" s="38" t="str">
        <f>IFERROR(__xludf.DUMMYFUNCTION("INDEX(SPLIT(E598, char(10))+60*60*2, 0, 1)/86400+date(1970,1,1)"),"#VALUE!")</f>
        <v>#VALUE!</v>
      </c>
      <c r="G598" s="63"/>
      <c r="H598" s="40"/>
      <c r="I598" s="29"/>
      <c r="J598" s="31" t="b">
        <v>0</v>
      </c>
    </row>
    <row r="599">
      <c r="A599" s="42"/>
      <c r="F599" s="38" t="str">
        <f>IFERROR(__xludf.DUMMYFUNCTION("INDEX(SPLIT(E599, char(10))+60*60*2, 0, 1)/86400+date(1970,1,1)"),"#VALUE!")</f>
        <v>#VALUE!</v>
      </c>
      <c r="G599" s="63"/>
      <c r="H599" s="40"/>
      <c r="I599" s="29"/>
      <c r="J599" s="31" t="b">
        <v>0</v>
      </c>
    </row>
    <row r="600">
      <c r="A600" s="42"/>
      <c r="F600" s="38" t="str">
        <f>IFERROR(__xludf.DUMMYFUNCTION("INDEX(SPLIT(E600, char(10))+60*60*2, 0, 1)/86400+date(1970,1,1)"),"#VALUE!")</f>
        <v>#VALUE!</v>
      </c>
      <c r="G600" s="63"/>
      <c r="H600" s="40"/>
      <c r="I600" s="29"/>
      <c r="J600" s="31" t="b">
        <v>0</v>
      </c>
    </row>
    <row r="601">
      <c r="A601" s="42"/>
      <c r="F601" s="38" t="str">
        <f>IFERROR(__xludf.DUMMYFUNCTION("INDEX(SPLIT(E601, char(10))+60*60*2, 0, 1)/86400+date(1970,1,1)"),"#VALUE!")</f>
        <v>#VALUE!</v>
      </c>
      <c r="G601" s="63"/>
      <c r="H601" s="40"/>
      <c r="I601" s="29"/>
      <c r="J601" s="31" t="b">
        <v>0</v>
      </c>
    </row>
    <row r="602">
      <c r="A602" s="42"/>
      <c r="F602" s="38" t="str">
        <f>IFERROR(__xludf.DUMMYFUNCTION("INDEX(SPLIT(E602, char(10))+60*60*2, 0, 1)/86400+date(1970,1,1)"),"#VALUE!")</f>
        <v>#VALUE!</v>
      </c>
      <c r="G602" s="63"/>
      <c r="H602" s="40"/>
      <c r="I602" s="29"/>
      <c r="J602" s="31" t="b">
        <v>0</v>
      </c>
    </row>
    <row r="603">
      <c r="A603" s="42"/>
      <c r="F603" s="38" t="str">
        <f>IFERROR(__xludf.DUMMYFUNCTION("INDEX(SPLIT(E603, char(10))+60*60*2, 0, 1)/86400+date(1970,1,1)"),"#VALUE!")</f>
        <v>#VALUE!</v>
      </c>
      <c r="G603" s="63"/>
      <c r="H603" s="40"/>
      <c r="I603" s="29"/>
      <c r="J603" s="31" t="b">
        <v>0</v>
      </c>
    </row>
    <row r="604">
      <c r="A604" s="42"/>
      <c r="F604" s="38" t="str">
        <f>IFERROR(__xludf.DUMMYFUNCTION("INDEX(SPLIT(E604, char(10))+60*60*2, 0, 1)/86400+date(1970,1,1)"),"#VALUE!")</f>
        <v>#VALUE!</v>
      </c>
      <c r="G604" s="63"/>
      <c r="H604" s="40"/>
      <c r="I604" s="29"/>
      <c r="J604" s="31" t="b">
        <v>0</v>
      </c>
    </row>
    <row r="605">
      <c r="A605" s="42"/>
      <c r="F605" s="38" t="str">
        <f>IFERROR(__xludf.DUMMYFUNCTION("INDEX(SPLIT(E605, char(10))+60*60*2, 0, 1)/86400+date(1970,1,1)"),"#VALUE!")</f>
        <v>#VALUE!</v>
      </c>
      <c r="G605" s="63"/>
      <c r="H605" s="40"/>
      <c r="I605" s="29"/>
      <c r="J605" s="31" t="b">
        <v>0</v>
      </c>
    </row>
    <row r="606">
      <c r="A606" s="42"/>
      <c r="F606" s="38" t="str">
        <f>IFERROR(__xludf.DUMMYFUNCTION("INDEX(SPLIT(E606, char(10))+60*60*2, 0, 1)/86400+date(1970,1,1)"),"#VALUE!")</f>
        <v>#VALUE!</v>
      </c>
      <c r="G606" s="63"/>
      <c r="H606" s="40"/>
      <c r="I606" s="29"/>
      <c r="J606" s="31" t="b">
        <v>0</v>
      </c>
    </row>
    <row r="607">
      <c r="A607" s="42"/>
      <c r="F607" s="38" t="str">
        <f>IFERROR(__xludf.DUMMYFUNCTION("INDEX(SPLIT(E607, char(10))+60*60*2, 0, 1)/86400+date(1970,1,1)"),"#VALUE!")</f>
        <v>#VALUE!</v>
      </c>
      <c r="G607" s="63"/>
      <c r="H607" s="40"/>
      <c r="I607" s="29"/>
      <c r="J607" s="31" t="b">
        <v>0</v>
      </c>
    </row>
    <row r="608">
      <c r="A608" s="42"/>
      <c r="F608" s="38" t="str">
        <f>IFERROR(__xludf.DUMMYFUNCTION("INDEX(SPLIT(E608, char(10))+60*60*2, 0, 1)/86400+date(1970,1,1)"),"#VALUE!")</f>
        <v>#VALUE!</v>
      </c>
      <c r="G608" s="63"/>
      <c r="H608" s="40"/>
      <c r="I608" s="29"/>
      <c r="J608" s="31" t="b">
        <v>0</v>
      </c>
    </row>
    <row r="609">
      <c r="A609" s="42"/>
      <c r="F609" s="38" t="str">
        <f>IFERROR(__xludf.DUMMYFUNCTION("INDEX(SPLIT(E609, char(10))+60*60*2, 0, 1)/86400+date(1970,1,1)"),"#VALUE!")</f>
        <v>#VALUE!</v>
      </c>
      <c r="G609" s="63"/>
      <c r="H609" s="40"/>
      <c r="I609" s="29"/>
      <c r="J609" s="31" t="b">
        <v>0</v>
      </c>
    </row>
    <row r="610">
      <c r="A610" s="42"/>
      <c r="F610" s="38" t="str">
        <f>IFERROR(__xludf.DUMMYFUNCTION("INDEX(SPLIT(E610, char(10))+60*60*2, 0, 1)/86400+date(1970,1,1)"),"#VALUE!")</f>
        <v>#VALUE!</v>
      </c>
      <c r="G610" s="63"/>
      <c r="H610" s="40"/>
      <c r="I610" s="29"/>
      <c r="J610" s="31" t="b">
        <v>0</v>
      </c>
    </row>
    <row r="611">
      <c r="A611" s="42"/>
      <c r="F611" s="38" t="str">
        <f>IFERROR(__xludf.DUMMYFUNCTION("INDEX(SPLIT(E611, char(10))+60*60*2, 0, 1)/86400+date(1970,1,1)"),"#VALUE!")</f>
        <v>#VALUE!</v>
      </c>
      <c r="G611" s="63"/>
      <c r="H611" s="40"/>
      <c r="I611" s="29"/>
      <c r="J611" s="31" t="b">
        <v>0</v>
      </c>
    </row>
    <row r="612">
      <c r="A612" s="42"/>
      <c r="F612" s="38" t="str">
        <f>IFERROR(__xludf.DUMMYFUNCTION("INDEX(SPLIT(E612, char(10))+60*60*2, 0, 1)/86400+date(1970,1,1)"),"#VALUE!")</f>
        <v>#VALUE!</v>
      </c>
      <c r="G612" s="63"/>
      <c r="H612" s="40"/>
      <c r="I612" s="29"/>
      <c r="J612" s="31" t="b">
        <v>0</v>
      </c>
    </row>
    <row r="613">
      <c r="A613" s="42"/>
      <c r="F613" s="38" t="str">
        <f>IFERROR(__xludf.DUMMYFUNCTION("INDEX(SPLIT(E613, char(10))+60*60*2, 0, 1)/86400+date(1970,1,1)"),"#VALUE!")</f>
        <v>#VALUE!</v>
      </c>
      <c r="G613" s="63"/>
      <c r="H613" s="40"/>
      <c r="I613" s="29"/>
      <c r="J613" s="31" t="b">
        <v>0</v>
      </c>
    </row>
    <row r="614">
      <c r="A614" s="42"/>
      <c r="F614" s="38" t="str">
        <f>IFERROR(__xludf.DUMMYFUNCTION("INDEX(SPLIT(E614, char(10))+60*60*2, 0, 1)/86400+date(1970,1,1)"),"#VALUE!")</f>
        <v>#VALUE!</v>
      </c>
      <c r="G614" s="63"/>
      <c r="H614" s="40"/>
      <c r="I614" s="29"/>
      <c r="J614" s="31" t="b">
        <v>0</v>
      </c>
    </row>
    <row r="615">
      <c r="A615" s="42"/>
      <c r="F615" s="38" t="str">
        <f>IFERROR(__xludf.DUMMYFUNCTION("INDEX(SPLIT(E615, char(10))+60*60*2, 0, 1)/86400+date(1970,1,1)"),"#VALUE!")</f>
        <v>#VALUE!</v>
      </c>
      <c r="G615" s="63"/>
      <c r="H615" s="40"/>
      <c r="I615" s="29"/>
      <c r="J615" s="31" t="b">
        <v>0</v>
      </c>
    </row>
    <row r="616">
      <c r="A616" s="42"/>
      <c r="F616" s="38" t="str">
        <f>IFERROR(__xludf.DUMMYFUNCTION("INDEX(SPLIT(E616, char(10))+60*60*2, 0, 1)/86400+date(1970,1,1)"),"#VALUE!")</f>
        <v>#VALUE!</v>
      </c>
      <c r="G616" s="63"/>
      <c r="H616" s="40"/>
      <c r="I616" s="29"/>
      <c r="J616" s="31" t="b">
        <v>0</v>
      </c>
    </row>
    <row r="617">
      <c r="A617" s="42"/>
      <c r="F617" s="38" t="str">
        <f>IFERROR(__xludf.DUMMYFUNCTION("INDEX(SPLIT(E617, char(10))+60*60*2, 0, 1)/86400+date(1970,1,1)"),"#VALUE!")</f>
        <v>#VALUE!</v>
      </c>
      <c r="G617" s="63"/>
      <c r="H617" s="40"/>
      <c r="I617" s="29"/>
      <c r="J617" s="31" t="b">
        <v>0</v>
      </c>
    </row>
    <row r="618">
      <c r="A618" s="42"/>
      <c r="F618" s="38" t="str">
        <f>IFERROR(__xludf.DUMMYFUNCTION("INDEX(SPLIT(E618, char(10))+60*60*2, 0, 1)/86400+date(1970,1,1)"),"#VALUE!")</f>
        <v>#VALUE!</v>
      </c>
      <c r="G618" s="63"/>
      <c r="H618" s="40"/>
      <c r="I618" s="29"/>
      <c r="J618" s="31" t="b">
        <v>0</v>
      </c>
    </row>
    <row r="619">
      <c r="A619" s="42"/>
      <c r="F619" s="38" t="str">
        <f>IFERROR(__xludf.DUMMYFUNCTION("INDEX(SPLIT(E619, char(10))+60*60*2, 0, 1)/86400+date(1970,1,1)"),"#VALUE!")</f>
        <v>#VALUE!</v>
      </c>
      <c r="G619" s="63"/>
      <c r="H619" s="40"/>
      <c r="I619" s="29"/>
      <c r="J619" s="31" t="b">
        <v>0</v>
      </c>
    </row>
    <row r="620">
      <c r="A620" s="42"/>
      <c r="F620" s="38" t="str">
        <f>IFERROR(__xludf.DUMMYFUNCTION("INDEX(SPLIT(E620, char(10))+60*60*2, 0, 1)/86400+date(1970,1,1)"),"#VALUE!")</f>
        <v>#VALUE!</v>
      </c>
      <c r="G620" s="63"/>
      <c r="H620" s="40"/>
      <c r="I620" s="29"/>
      <c r="J620" s="31" t="b">
        <v>0</v>
      </c>
    </row>
    <row r="621">
      <c r="A621" s="42"/>
      <c r="F621" s="38" t="str">
        <f>IFERROR(__xludf.DUMMYFUNCTION("INDEX(SPLIT(E621, char(10))+60*60*2, 0, 1)/86400+date(1970,1,1)"),"#VALUE!")</f>
        <v>#VALUE!</v>
      </c>
      <c r="G621" s="63"/>
      <c r="H621" s="40"/>
      <c r="I621" s="29"/>
      <c r="J621" s="31" t="b">
        <v>0</v>
      </c>
    </row>
    <row r="622">
      <c r="A622" s="42"/>
      <c r="F622" s="38" t="str">
        <f>IFERROR(__xludf.DUMMYFUNCTION("INDEX(SPLIT(E622, char(10))+60*60*2, 0, 1)/86400+date(1970,1,1)"),"#VALUE!")</f>
        <v>#VALUE!</v>
      </c>
      <c r="G622" s="63"/>
      <c r="H622" s="40"/>
      <c r="I622" s="29"/>
      <c r="J622" s="31" t="b">
        <v>0</v>
      </c>
    </row>
    <row r="623">
      <c r="A623" s="42"/>
      <c r="F623" s="38" t="str">
        <f>IFERROR(__xludf.DUMMYFUNCTION("INDEX(SPLIT(E623, char(10))+60*60*2, 0, 1)/86400+date(1970,1,1)"),"#VALUE!")</f>
        <v>#VALUE!</v>
      </c>
      <c r="G623" s="63"/>
      <c r="H623" s="40"/>
      <c r="I623" s="29"/>
      <c r="J623" s="31" t="b">
        <v>0</v>
      </c>
    </row>
    <row r="624">
      <c r="A624" s="42"/>
      <c r="F624" s="38" t="str">
        <f>IFERROR(__xludf.DUMMYFUNCTION("INDEX(SPLIT(E624, char(10))+60*60*2, 0, 1)/86400+date(1970,1,1)"),"#VALUE!")</f>
        <v>#VALUE!</v>
      </c>
      <c r="G624" s="63"/>
      <c r="H624" s="40"/>
      <c r="I624" s="29"/>
      <c r="J624" s="31" t="b">
        <v>0</v>
      </c>
    </row>
    <row r="625">
      <c r="A625" s="42"/>
      <c r="F625" s="38" t="str">
        <f>IFERROR(__xludf.DUMMYFUNCTION("INDEX(SPLIT(E625, char(10))+60*60*2, 0, 1)/86400+date(1970,1,1)"),"#VALUE!")</f>
        <v>#VALUE!</v>
      </c>
      <c r="G625" s="63"/>
      <c r="H625" s="40"/>
      <c r="I625" s="29"/>
      <c r="J625" s="31" t="b">
        <v>0</v>
      </c>
    </row>
    <row r="626">
      <c r="A626" s="42"/>
      <c r="F626" s="38" t="str">
        <f>IFERROR(__xludf.DUMMYFUNCTION("INDEX(SPLIT(E626, char(10))+60*60*2, 0, 1)/86400+date(1970,1,1)"),"#VALUE!")</f>
        <v>#VALUE!</v>
      </c>
      <c r="G626" s="63"/>
      <c r="H626" s="40"/>
      <c r="I626" s="29"/>
      <c r="J626" s="31" t="b">
        <v>0</v>
      </c>
    </row>
    <row r="627">
      <c r="A627" s="42"/>
      <c r="F627" s="38" t="str">
        <f>IFERROR(__xludf.DUMMYFUNCTION("INDEX(SPLIT(E627, char(10))+60*60*2, 0, 1)/86400+date(1970,1,1)"),"#VALUE!")</f>
        <v>#VALUE!</v>
      </c>
      <c r="G627" s="63"/>
      <c r="H627" s="40"/>
      <c r="I627" s="29"/>
      <c r="J627" s="31" t="b">
        <v>0</v>
      </c>
    </row>
    <row r="628">
      <c r="A628" s="42"/>
      <c r="F628" s="38" t="str">
        <f>IFERROR(__xludf.DUMMYFUNCTION("INDEX(SPLIT(E628, char(10))+60*60*2, 0, 1)/86400+date(1970,1,1)"),"#VALUE!")</f>
        <v>#VALUE!</v>
      </c>
      <c r="G628" s="63"/>
      <c r="H628" s="40"/>
      <c r="I628" s="29"/>
      <c r="J628" s="31" t="b">
        <v>0</v>
      </c>
    </row>
    <row r="629">
      <c r="A629" s="42"/>
      <c r="F629" s="38" t="str">
        <f>IFERROR(__xludf.DUMMYFUNCTION("INDEX(SPLIT(E629, char(10))+60*60*2, 0, 1)/86400+date(1970,1,1)"),"#VALUE!")</f>
        <v>#VALUE!</v>
      </c>
      <c r="G629" s="63"/>
      <c r="H629" s="40"/>
      <c r="I629" s="29"/>
      <c r="J629" s="31" t="b">
        <v>0</v>
      </c>
    </row>
    <row r="630">
      <c r="A630" s="42"/>
      <c r="F630" s="38" t="str">
        <f>IFERROR(__xludf.DUMMYFUNCTION("INDEX(SPLIT(E630, char(10))+60*60*2, 0, 1)/86400+date(1970,1,1)"),"#VALUE!")</f>
        <v>#VALUE!</v>
      </c>
      <c r="G630" s="63"/>
      <c r="H630" s="40"/>
      <c r="I630" s="29"/>
      <c r="J630" s="31" t="b">
        <v>0</v>
      </c>
    </row>
    <row r="631">
      <c r="A631" s="42"/>
      <c r="F631" s="38" t="str">
        <f>IFERROR(__xludf.DUMMYFUNCTION("INDEX(SPLIT(E631, char(10))+60*60*2, 0, 1)/86400+date(1970,1,1)"),"#VALUE!")</f>
        <v>#VALUE!</v>
      </c>
      <c r="G631" s="63"/>
      <c r="H631" s="40"/>
      <c r="I631" s="29"/>
      <c r="J631" s="31" t="b">
        <v>0</v>
      </c>
    </row>
    <row r="632">
      <c r="A632" s="42"/>
      <c r="F632" s="38" t="str">
        <f>IFERROR(__xludf.DUMMYFUNCTION("INDEX(SPLIT(E632, char(10))+60*60*2, 0, 1)/86400+date(1970,1,1)"),"#VALUE!")</f>
        <v>#VALUE!</v>
      </c>
      <c r="G632" s="63"/>
      <c r="H632" s="40"/>
      <c r="I632" s="29"/>
      <c r="J632" s="31" t="b">
        <v>0</v>
      </c>
    </row>
    <row r="633">
      <c r="A633" s="42"/>
      <c r="F633" s="38" t="str">
        <f>IFERROR(__xludf.DUMMYFUNCTION("INDEX(SPLIT(E633, char(10))+60*60*2, 0, 1)/86400+date(1970,1,1)"),"#VALUE!")</f>
        <v>#VALUE!</v>
      </c>
      <c r="G633" s="63"/>
      <c r="H633" s="40"/>
      <c r="I633" s="29"/>
      <c r="J633" s="31" t="b">
        <v>0</v>
      </c>
    </row>
    <row r="634">
      <c r="A634" s="42"/>
      <c r="F634" s="38" t="str">
        <f>IFERROR(__xludf.DUMMYFUNCTION("INDEX(SPLIT(E634, char(10))+60*60*2, 0, 1)/86400+date(1970,1,1)"),"#VALUE!")</f>
        <v>#VALUE!</v>
      </c>
      <c r="G634" s="63"/>
      <c r="H634" s="40"/>
      <c r="I634" s="29"/>
      <c r="J634" s="31" t="b">
        <v>0</v>
      </c>
    </row>
    <row r="635">
      <c r="A635" s="42"/>
      <c r="F635" s="38" t="str">
        <f>IFERROR(__xludf.DUMMYFUNCTION("INDEX(SPLIT(E635, char(10))+60*60*2, 0, 1)/86400+date(1970,1,1)"),"#VALUE!")</f>
        <v>#VALUE!</v>
      </c>
      <c r="G635" s="63"/>
      <c r="H635" s="40"/>
      <c r="I635" s="29"/>
      <c r="J635" s="31" t="b">
        <v>0</v>
      </c>
    </row>
    <row r="636">
      <c r="A636" s="42"/>
      <c r="F636" s="38" t="str">
        <f>IFERROR(__xludf.DUMMYFUNCTION("INDEX(SPLIT(E636, char(10))+60*60*2, 0, 1)/86400+date(1970,1,1)"),"#VALUE!")</f>
        <v>#VALUE!</v>
      </c>
      <c r="G636" s="63"/>
      <c r="H636" s="40"/>
      <c r="I636" s="29"/>
      <c r="J636" s="31" t="b">
        <v>0</v>
      </c>
    </row>
    <row r="637">
      <c r="A637" s="42"/>
      <c r="F637" s="38" t="str">
        <f>IFERROR(__xludf.DUMMYFUNCTION("INDEX(SPLIT(E637, char(10))+60*60*2, 0, 1)/86400+date(1970,1,1)"),"#VALUE!")</f>
        <v>#VALUE!</v>
      </c>
      <c r="G637" s="63"/>
      <c r="H637" s="40"/>
      <c r="I637" s="29"/>
      <c r="J637" s="31" t="b">
        <v>0</v>
      </c>
    </row>
    <row r="638">
      <c r="A638" s="42"/>
      <c r="F638" s="38" t="str">
        <f>IFERROR(__xludf.DUMMYFUNCTION("INDEX(SPLIT(E638, char(10))+60*60*2, 0, 1)/86400+date(1970,1,1)"),"#VALUE!")</f>
        <v>#VALUE!</v>
      </c>
      <c r="G638" s="63"/>
      <c r="H638" s="40"/>
      <c r="I638" s="29"/>
      <c r="J638" s="31" t="b">
        <v>0</v>
      </c>
    </row>
    <row r="639">
      <c r="A639" s="42"/>
      <c r="F639" s="38" t="str">
        <f>IFERROR(__xludf.DUMMYFUNCTION("INDEX(SPLIT(E639, char(10))+60*60*2, 0, 1)/86400+date(1970,1,1)"),"#VALUE!")</f>
        <v>#VALUE!</v>
      </c>
      <c r="G639" s="63"/>
      <c r="H639" s="40"/>
      <c r="I639" s="29"/>
      <c r="J639" s="31" t="b">
        <v>0</v>
      </c>
    </row>
    <row r="640">
      <c r="A640" s="42"/>
      <c r="F640" s="38" t="str">
        <f>IFERROR(__xludf.DUMMYFUNCTION("INDEX(SPLIT(E640, char(10))+60*60*2, 0, 1)/86400+date(1970,1,1)"),"#VALUE!")</f>
        <v>#VALUE!</v>
      </c>
      <c r="G640" s="63"/>
      <c r="H640" s="40"/>
      <c r="I640" s="29"/>
      <c r="J640" s="31" t="b">
        <v>0</v>
      </c>
    </row>
    <row r="641">
      <c r="A641" s="42"/>
      <c r="F641" s="38" t="str">
        <f>IFERROR(__xludf.DUMMYFUNCTION("INDEX(SPLIT(E641, char(10))+60*60*2, 0, 1)/86400+date(1970,1,1)"),"#VALUE!")</f>
        <v>#VALUE!</v>
      </c>
      <c r="G641" s="63"/>
      <c r="H641" s="40"/>
      <c r="I641" s="29"/>
      <c r="J641" s="31" t="b">
        <v>0</v>
      </c>
    </row>
    <row r="642">
      <c r="A642" s="42"/>
      <c r="F642" s="38" t="str">
        <f>IFERROR(__xludf.DUMMYFUNCTION("INDEX(SPLIT(E642, char(10))+60*60*2, 0, 1)/86400+date(1970,1,1)"),"#VALUE!")</f>
        <v>#VALUE!</v>
      </c>
      <c r="G642" s="63"/>
      <c r="H642" s="40"/>
      <c r="I642" s="29"/>
      <c r="J642" s="31" t="b">
        <v>0</v>
      </c>
    </row>
    <row r="643">
      <c r="A643" s="42"/>
      <c r="F643" s="38" t="str">
        <f>IFERROR(__xludf.DUMMYFUNCTION("INDEX(SPLIT(E643, char(10))+60*60*2, 0, 1)/86400+date(1970,1,1)"),"#VALUE!")</f>
        <v>#VALUE!</v>
      </c>
      <c r="G643" s="63"/>
      <c r="H643" s="40"/>
      <c r="I643" s="29"/>
      <c r="J643" s="31" t="b">
        <v>0</v>
      </c>
    </row>
    <row r="644">
      <c r="A644" s="42"/>
      <c r="F644" s="38" t="str">
        <f>IFERROR(__xludf.DUMMYFUNCTION("INDEX(SPLIT(E644, char(10))+60*60*2, 0, 1)/86400+date(1970,1,1)"),"#VALUE!")</f>
        <v>#VALUE!</v>
      </c>
      <c r="G644" s="63"/>
      <c r="H644" s="40"/>
      <c r="I644" s="29"/>
      <c r="J644" s="31" t="b">
        <v>0</v>
      </c>
    </row>
    <row r="645">
      <c r="A645" s="42"/>
      <c r="F645" s="38" t="str">
        <f>IFERROR(__xludf.DUMMYFUNCTION("INDEX(SPLIT(E645, char(10))+60*60*2, 0, 1)/86400+date(1970,1,1)"),"#VALUE!")</f>
        <v>#VALUE!</v>
      </c>
      <c r="G645" s="63"/>
      <c r="H645" s="40"/>
      <c r="I645" s="29"/>
      <c r="J645" s="31" t="b">
        <v>0</v>
      </c>
    </row>
    <row r="646">
      <c r="A646" s="42"/>
      <c r="F646" s="38" t="str">
        <f>IFERROR(__xludf.DUMMYFUNCTION("INDEX(SPLIT(E646, char(10))+60*60*2, 0, 1)/86400+date(1970,1,1)"),"#VALUE!")</f>
        <v>#VALUE!</v>
      </c>
      <c r="G646" s="63"/>
      <c r="H646" s="40"/>
      <c r="I646" s="29"/>
      <c r="J646" s="31" t="b">
        <v>0</v>
      </c>
    </row>
    <row r="647">
      <c r="A647" s="42"/>
      <c r="F647" s="38" t="str">
        <f>IFERROR(__xludf.DUMMYFUNCTION("INDEX(SPLIT(E647, char(10))+60*60*2, 0, 1)/86400+date(1970,1,1)"),"#VALUE!")</f>
        <v>#VALUE!</v>
      </c>
      <c r="G647" s="63"/>
      <c r="H647" s="40"/>
      <c r="I647" s="29"/>
      <c r="J647" s="31" t="b">
        <v>0</v>
      </c>
    </row>
    <row r="648">
      <c r="A648" s="42"/>
      <c r="F648" s="38" t="str">
        <f>IFERROR(__xludf.DUMMYFUNCTION("INDEX(SPLIT(E648, char(10))+60*60*2, 0, 1)/86400+date(1970,1,1)"),"#VALUE!")</f>
        <v>#VALUE!</v>
      </c>
      <c r="G648" s="63"/>
      <c r="H648" s="40"/>
      <c r="I648" s="29"/>
      <c r="J648" s="31" t="b">
        <v>0</v>
      </c>
    </row>
    <row r="649">
      <c r="A649" s="42"/>
      <c r="F649" s="38" t="str">
        <f>IFERROR(__xludf.DUMMYFUNCTION("INDEX(SPLIT(E649, char(10))+60*60*2, 0, 1)/86400+date(1970,1,1)"),"#VALUE!")</f>
        <v>#VALUE!</v>
      </c>
      <c r="G649" s="63"/>
      <c r="H649" s="40"/>
      <c r="I649" s="29"/>
      <c r="J649" s="31" t="b">
        <v>0</v>
      </c>
    </row>
    <row r="650">
      <c r="A650" s="42"/>
      <c r="F650" s="38" t="str">
        <f>IFERROR(__xludf.DUMMYFUNCTION("INDEX(SPLIT(E650, char(10))+60*60*2, 0, 1)/86400+date(1970,1,1)"),"#VALUE!")</f>
        <v>#VALUE!</v>
      </c>
      <c r="G650" s="63"/>
      <c r="H650" s="40"/>
      <c r="I650" s="29"/>
      <c r="J650" s="31" t="b">
        <v>0</v>
      </c>
    </row>
    <row r="651">
      <c r="A651" s="42"/>
      <c r="F651" s="38" t="str">
        <f>IFERROR(__xludf.DUMMYFUNCTION("INDEX(SPLIT(E651, char(10))+60*60*2, 0, 1)/86400+date(1970,1,1)"),"#VALUE!")</f>
        <v>#VALUE!</v>
      </c>
      <c r="G651" s="63"/>
      <c r="H651" s="40"/>
      <c r="I651" s="29"/>
      <c r="J651" s="31" t="b">
        <v>0</v>
      </c>
    </row>
    <row r="652">
      <c r="A652" s="42"/>
      <c r="F652" s="38" t="str">
        <f>IFERROR(__xludf.DUMMYFUNCTION("INDEX(SPLIT(E652, char(10))+60*60*2, 0, 1)/86400+date(1970,1,1)"),"#VALUE!")</f>
        <v>#VALUE!</v>
      </c>
      <c r="G652" s="63"/>
      <c r="H652" s="40"/>
      <c r="I652" s="29"/>
      <c r="J652" s="31" t="b">
        <v>0</v>
      </c>
    </row>
    <row r="653">
      <c r="A653" s="42"/>
      <c r="F653" s="38" t="str">
        <f>IFERROR(__xludf.DUMMYFUNCTION("INDEX(SPLIT(E653, char(10))+60*60*2, 0, 1)/86400+date(1970,1,1)"),"#VALUE!")</f>
        <v>#VALUE!</v>
      </c>
      <c r="G653" s="63"/>
      <c r="H653" s="40"/>
      <c r="I653" s="29"/>
      <c r="J653" s="31" t="b">
        <v>0</v>
      </c>
    </row>
    <row r="654">
      <c r="A654" s="42"/>
      <c r="F654" s="38" t="str">
        <f>IFERROR(__xludf.DUMMYFUNCTION("INDEX(SPLIT(E654, char(10))+60*60*2, 0, 1)/86400+date(1970,1,1)"),"#VALUE!")</f>
        <v>#VALUE!</v>
      </c>
      <c r="G654" s="63"/>
      <c r="H654" s="40"/>
      <c r="I654" s="29"/>
      <c r="J654" s="31" t="b">
        <v>0</v>
      </c>
    </row>
    <row r="655">
      <c r="A655" s="42"/>
      <c r="F655" s="38" t="str">
        <f>IFERROR(__xludf.DUMMYFUNCTION("INDEX(SPLIT(E655, char(10))+60*60*2, 0, 1)/86400+date(1970,1,1)"),"#VALUE!")</f>
        <v>#VALUE!</v>
      </c>
      <c r="G655" s="63"/>
      <c r="H655" s="40"/>
      <c r="I655" s="29"/>
      <c r="J655" s="31" t="b">
        <v>0</v>
      </c>
    </row>
    <row r="656">
      <c r="A656" s="42"/>
      <c r="F656" s="38" t="str">
        <f>IFERROR(__xludf.DUMMYFUNCTION("INDEX(SPLIT(E656, char(10))+60*60*2, 0, 1)/86400+date(1970,1,1)"),"#VALUE!")</f>
        <v>#VALUE!</v>
      </c>
      <c r="G656" s="63"/>
      <c r="H656" s="40"/>
      <c r="I656" s="29"/>
      <c r="J656" s="31" t="b">
        <v>0</v>
      </c>
    </row>
    <row r="657">
      <c r="A657" s="42"/>
      <c r="F657" s="38" t="str">
        <f>IFERROR(__xludf.DUMMYFUNCTION("INDEX(SPLIT(E657, char(10))+60*60*2, 0, 1)/86400+date(1970,1,1)"),"#VALUE!")</f>
        <v>#VALUE!</v>
      </c>
      <c r="G657" s="63"/>
      <c r="H657" s="40"/>
      <c r="I657" s="29"/>
      <c r="J657" s="31" t="b">
        <v>0</v>
      </c>
    </row>
    <row r="658">
      <c r="A658" s="42"/>
      <c r="F658" s="38" t="str">
        <f>IFERROR(__xludf.DUMMYFUNCTION("INDEX(SPLIT(E658, char(10))+60*60*2, 0, 1)/86400+date(1970,1,1)"),"#VALUE!")</f>
        <v>#VALUE!</v>
      </c>
      <c r="G658" s="63"/>
      <c r="H658" s="40"/>
      <c r="I658" s="29"/>
      <c r="J658" s="31" t="b">
        <v>0</v>
      </c>
    </row>
    <row r="659">
      <c r="A659" s="42"/>
      <c r="F659" s="38" t="str">
        <f>IFERROR(__xludf.DUMMYFUNCTION("INDEX(SPLIT(E659, char(10))+60*60*2, 0, 1)/86400+date(1970,1,1)"),"#VALUE!")</f>
        <v>#VALUE!</v>
      </c>
      <c r="G659" s="63"/>
      <c r="H659" s="40"/>
      <c r="I659" s="29"/>
      <c r="J659" s="31" t="b">
        <v>0</v>
      </c>
    </row>
    <row r="660">
      <c r="A660" s="42"/>
      <c r="F660" s="38" t="str">
        <f>IFERROR(__xludf.DUMMYFUNCTION("INDEX(SPLIT(E660, char(10))+60*60*2, 0, 1)/86400+date(1970,1,1)"),"#VALUE!")</f>
        <v>#VALUE!</v>
      </c>
      <c r="G660" s="63"/>
      <c r="H660" s="40"/>
      <c r="I660" s="29"/>
      <c r="J660" s="31" t="b">
        <v>0</v>
      </c>
    </row>
    <row r="661">
      <c r="A661" s="42"/>
      <c r="F661" s="38" t="str">
        <f>IFERROR(__xludf.DUMMYFUNCTION("INDEX(SPLIT(E661, char(10))+60*60*2, 0, 1)/86400+date(1970,1,1)"),"#VALUE!")</f>
        <v>#VALUE!</v>
      </c>
      <c r="G661" s="63"/>
      <c r="H661" s="40"/>
      <c r="I661" s="29"/>
      <c r="J661" s="31" t="b">
        <v>0</v>
      </c>
    </row>
    <row r="662">
      <c r="A662" s="42"/>
      <c r="F662" s="38" t="str">
        <f>IFERROR(__xludf.DUMMYFUNCTION("INDEX(SPLIT(E662, char(10))+60*60*2, 0, 1)/86400+date(1970,1,1)"),"#VALUE!")</f>
        <v>#VALUE!</v>
      </c>
      <c r="G662" s="63"/>
      <c r="H662" s="40"/>
      <c r="I662" s="29"/>
      <c r="J662" s="31" t="b">
        <v>0</v>
      </c>
    </row>
    <row r="663">
      <c r="A663" s="42"/>
      <c r="F663" s="38" t="str">
        <f>IFERROR(__xludf.DUMMYFUNCTION("INDEX(SPLIT(E663, char(10))+60*60*2, 0, 1)/86400+date(1970,1,1)"),"#VALUE!")</f>
        <v>#VALUE!</v>
      </c>
      <c r="G663" s="63"/>
      <c r="H663" s="40"/>
      <c r="I663" s="29"/>
      <c r="J663" s="31" t="b">
        <v>0</v>
      </c>
    </row>
    <row r="664">
      <c r="A664" s="42"/>
      <c r="F664" s="38" t="str">
        <f>IFERROR(__xludf.DUMMYFUNCTION("INDEX(SPLIT(E664, char(10))+60*60*2, 0, 1)/86400+date(1970,1,1)"),"#VALUE!")</f>
        <v>#VALUE!</v>
      </c>
      <c r="G664" s="63"/>
      <c r="H664" s="40"/>
      <c r="I664" s="29"/>
      <c r="J664" s="31" t="b">
        <v>0</v>
      </c>
    </row>
    <row r="665">
      <c r="A665" s="42"/>
      <c r="F665" s="38" t="str">
        <f>IFERROR(__xludf.DUMMYFUNCTION("INDEX(SPLIT(E665, char(10))+60*60*2, 0, 1)/86400+date(1970,1,1)"),"#VALUE!")</f>
        <v>#VALUE!</v>
      </c>
      <c r="G665" s="63"/>
      <c r="H665" s="40"/>
      <c r="I665" s="29"/>
      <c r="J665" s="31" t="b">
        <v>0</v>
      </c>
    </row>
    <row r="666">
      <c r="A666" s="42"/>
      <c r="F666" s="38" t="str">
        <f>IFERROR(__xludf.DUMMYFUNCTION("INDEX(SPLIT(E666, char(10))+60*60*2, 0, 1)/86400+date(1970,1,1)"),"#VALUE!")</f>
        <v>#VALUE!</v>
      </c>
      <c r="G666" s="63"/>
      <c r="H666" s="40"/>
      <c r="I666" s="29"/>
      <c r="J666" s="31" t="b">
        <v>0</v>
      </c>
    </row>
    <row r="667">
      <c r="A667" s="42"/>
      <c r="F667" s="38" t="str">
        <f>IFERROR(__xludf.DUMMYFUNCTION("INDEX(SPLIT(E667, char(10))+60*60*2, 0, 1)/86400+date(1970,1,1)"),"#VALUE!")</f>
        <v>#VALUE!</v>
      </c>
      <c r="G667" s="63"/>
      <c r="H667" s="40"/>
      <c r="I667" s="29"/>
      <c r="J667" s="31" t="b">
        <v>0</v>
      </c>
    </row>
    <row r="668">
      <c r="A668" s="42"/>
      <c r="F668" s="38" t="str">
        <f>IFERROR(__xludf.DUMMYFUNCTION("INDEX(SPLIT(E668, char(10))+60*60*2, 0, 1)/86400+date(1970,1,1)"),"#VALUE!")</f>
        <v>#VALUE!</v>
      </c>
      <c r="G668" s="63"/>
      <c r="H668" s="40"/>
      <c r="I668" s="29"/>
      <c r="J668" s="31" t="b">
        <v>0</v>
      </c>
    </row>
    <row r="669">
      <c r="A669" s="42"/>
      <c r="F669" s="38" t="str">
        <f>IFERROR(__xludf.DUMMYFUNCTION("INDEX(SPLIT(E669, char(10))+60*60*2, 0, 1)/86400+date(1970,1,1)"),"#VALUE!")</f>
        <v>#VALUE!</v>
      </c>
      <c r="G669" s="63"/>
      <c r="H669" s="40"/>
      <c r="I669" s="29"/>
      <c r="J669" s="31" t="b">
        <v>0</v>
      </c>
    </row>
    <row r="670">
      <c r="A670" s="42"/>
      <c r="F670" s="38" t="str">
        <f>IFERROR(__xludf.DUMMYFUNCTION("INDEX(SPLIT(E670, char(10))+60*60*2, 0, 1)/86400+date(1970,1,1)"),"#VALUE!")</f>
        <v>#VALUE!</v>
      </c>
      <c r="G670" s="63"/>
      <c r="H670" s="40"/>
      <c r="I670" s="29"/>
      <c r="J670" s="31" t="b">
        <v>0</v>
      </c>
    </row>
    <row r="671">
      <c r="A671" s="42"/>
      <c r="F671" s="38" t="str">
        <f>IFERROR(__xludf.DUMMYFUNCTION("INDEX(SPLIT(E671, char(10))+60*60*2, 0, 1)/86400+date(1970,1,1)"),"#VALUE!")</f>
        <v>#VALUE!</v>
      </c>
      <c r="G671" s="63"/>
      <c r="H671" s="40"/>
      <c r="I671" s="29"/>
      <c r="J671" s="31" t="b">
        <v>0</v>
      </c>
    </row>
    <row r="672">
      <c r="A672" s="42"/>
      <c r="F672" s="38" t="str">
        <f>IFERROR(__xludf.DUMMYFUNCTION("INDEX(SPLIT(E672, char(10))+60*60*2, 0, 1)/86400+date(1970,1,1)"),"#VALUE!")</f>
        <v>#VALUE!</v>
      </c>
      <c r="G672" s="63"/>
      <c r="H672" s="40"/>
      <c r="I672" s="29"/>
      <c r="J672" s="31" t="b">
        <v>0</v>
      </c>
    </row>
    <row r="673">
      <c r="A673" s="42"/>
      <c r="F673" s="38" t="str">
        <f>IFERROR(__xludf.DUMMYFUNCTION("INDEX(SPLIT(E673, char(10))+60*60*2, 0, 1)/86400+date(1970,1,1)"),"#VALUE!")</f>
        <v>#VALUE!</v>
      </c>
      <c r="G673" s="63"/>
      <c r="H673" s="40"/>
      <c r="I673" s="29"/>
      <c r="J673" s="31" t="b">
        <v>0</v>
      </c>
    </row>
    <row r="674">
      <c r="A674" s="42"/>
      <c r="F674" s="38" t="str">
        <f>IFERROR(__xludf.DUMMYFUNCTION("INDEX(SPLIT(E674, char(10))+60*60*2, 0, 1)/86400+date(1970,1,1)"),"#VALUE!")</f>
        <v>#VALUE!</v>
      </c>
      <c r="G674" s="63"/>
      <c r="H674" s="40"/>
      <c r="I674" s="29"/>
      <c r="J674" s="31" t="b">
        <v>0</v>
      </c>
    </row>
    <row r="675">
      <c r="A675" s="42"/>
      <c r="F675" s="38" t="str">
        <f>IFERROR(__xludf.DUMMYFUNCTION("INDEX(SPLIT(E675, char(10))+60*60*2, 0, 1)/86400+date(1970,1,1)"),"#VALUE!")</f>
        <v>#VALUE!</v>
      </c>
      <c r="G675" s="63"/>
      <c r="H675" s="40"/>
      <c r="I675" s="29"/>
      <c r="J675" s="31" t="b">
        <v>0</v>
      </c>
    </row>
    <row r="676">
      <c r="A676" s="42"/>
      <c r="F676" s="38" t="str">
        <f>IFERROR(__xludf.DUMMYFUNCTION("INDEX(SPLIT(E676, char(10))+60*60*2, 0, 1)/86400+date(1970,1,1)"),"#VALUE!")</f>
        <v>#VALUE!</v>
      </c>
      <c r="G676" s="63"/>
      <c r="H676" s="40"/>
      <c r="I676" s="29"/>
      <c r="J676" s="31" t="b">
        <v>0</v>
      </c>
    </row>
    <row r="677">
      <c r="A677" s="42"/>
      <c r="F677" s="38" t="str">
        <f>IFERROR(__xludf.DUMMYFUNCTION("INDEX(SPLIT(E677, char(10))+60*60*2, 0, 1)/86400+date(1970,1,1)"),"#VALUE!")</f>
        <v>#VALUE!</v>
      </c>
      <c r="G677" s="63"/>
      <c r="H677" s="40"/>
      <c r="I677" s="29"/>
      <c r="J677" s="31" t="b">
        <v>0</v>
      </c>
    </row>
    <row r="678">
      <c r="A678" s="42"/>
      <c r="F678" s="38" t="str">
        <f>IFERROR(__xludf.DUMMYFUNCTION("INDEX(SPLIT(E678, char(10))+60*60*2, 0, 1)/86400+date(1970,1,1)"),"#VALUE!")</f>
        <v>#VALUE!</v>
      </c>
      <c r="G678" s="63"/>
      <c r="H678" s="40"/>
      <c r="I678" s="29"/>
      <c r="J678" s="31" t="b">
        <v>0</v>
      </c>
    </row>
    <row r="679">
      <c r="A679" s="42"/>
      <c r="F679" s="38" t="str">
        <f>IFERROR(__xludf.DUMMYFUNCTION("INDEX(SPLIT(E679, char(10))+60*60*2, 0, 1)/86400+date(1970,1,1)"),"#VALUE!")</f>
        <v>#VALUE!</v>
      </c>
      <c r="G679" s="63"/>
      <c r="H679" s="40"/>
      <c r="I679" s="29"/>
      <c r="J679" s="31" t="b">
        <v>0</v>
      </c>
    </row>
    <row r="680">
      <c r="A680" s="42"/>
      <c r="F680" s="38" t="str">
        <f>IFERROR(__xludf.DUMMYFUNCTION("INDEX(SPLIT(E680, char(10))+60*60*2, 0, 1)/86400+date(1970,1,1)"),"#VALUE!")</f>
        <v>#VALUE!</v>
      </c>
      <c r="G680" s="63"/>
      <c r="H680" s="40"/>
      <c r="I680" s="29"/>
      <c r="J680" s="31" t="b">
        <v>0</v>
      </c>
    </row>
    <row r="681">
      <c r="A681" s="42"/>
      <c r="F681" s="38" t="str">
        <f>IFERROR(__xludf.DUMMYFUNCTION("INDEX(SPLIT(E681, char(10))+60*60*2, 0, 1)/86400+date(1970,1,1)"),"#VALUE!")</f>
        <v>#VALUE!</v>
      </c>
      <c r="G681" s="63"/>
      <c r="H681" s="40"/>
      <c r="I681" s="29"/>
      <c r="J681" s="31" t="b">
        <v>0</v>
      </c>
    </row>
    <row r="682">
      <c r="A682" s="42"/>
      <c r="F682" s="38" t="str">
        <f>IFERROR(__xludf.DUMMYFUNCTION("INDEX(SPLIT(E682, char(10))+60*60*2, 0, 1)/86400+date(1970,1,1)"),"#VALUE!")</f>
        <v>#VALUE!</v>
      </c>
      <c r="G682" s="63"/>
      <c r="H682" s="40"/>
      <c r="I682" s="29"/>
      <c r="J682" s="31" t="b">
        <v>0</v>
      </c>
    </row>
    <row r="683">
      <c r="A683" s="42"/>
      <c r="F683" s="38" t="str">
        <f>IFERROR(__xludf.DUMMYFUNCTION("INDEX(SPLIT(E683, char(10))+60*60*2, 0, 1)/86400+date(1970,1,1)"),"#VALUE!")</f>
        <v>#VALUE!</v>
      </c>
      <c r="G683" s="63"/>
      <c r="H683" s="40"/>
      <c r="I683" s="29"/>
      <c r="J683" s="31" t="b">
        <v>0</v>
      </c>
    </row>
    <row r="684">
      <c r="A684" s="42"/>
      <c r="F684" s="38" t="str">
        <f>IFERROR(__xludf.DUMMYFUNCTION("INDEX(SPLIT(E684, char(10))+60*60*2, 0, 1)/86400+date(1970,1,1)"),"#VALUE!")</f>
        <v>#VALUE!</v>
      </c>
      <c r="G684" s="63"/>
      <c r="H684" s="40"/>
      <c r="I684" s="29"/>
      <c r="J684" s="31" t="b">
        <v>0</v>
      </c>
    </row>
    <row r="685">
      <c r="A685" s="42"/>
      <c r="F685" s="38" t="str">
        <f>IFERROR(__xludf.DUMMYFUNCTION("INDEX(SPLIT(E685, char(10))+60*60*2, 0, 1)/86400+date(1970,1,1)"),"#VALUE!")</f>
        <v>#VALUE!</v>
      </c>
      <c r="G685" s="63"/>
      <c r="H685" s="40"/>
      <c r="I685" s="29"/>
      <c r="J685" s="31" t="b">
        <v>0</v>
      </c>
    </row>
    <row r="686">
      <c r="A686" s="42"/>
      <c r="F686" s="38" t="str">
        <f>IFERROR(__xludf.DUMMYFUNCTION("INDEX(SPLIT(E686, char(10))+60*60*2, 0, 1)/86400+date(1970,1,1)"),"#VALUE!")</f>
        <v>#VALUE!</v>
      </c>
      <c r="G686" s="63"/>
      <c r="H686" s="40"/>
      <c r="I686" s="29"/>
      <c r="J686" s="31" t="b">
        <v>0</v>
      </c>
    </row>
    <row r="687">
      <c r="A687" s="42"/>
      <c r="F687" s="38" t="str">
        <f>IFERROR(__xludf.DUMMYFUNCTION("INDEX(SPLIT(E687, char(10))+60*60*2, 0, 1)/86400+date(1970,1,1)"),"#VALUE!")</f>
        <v>#VALUE!</v>
      </c>
      <c r="G687" s="63"/>
      <c r="H687" s="40"/>
      <c r="I687" s="29"/>
      <c r="J687" s="31" t="b">
        <v>0</v>
      </c>
    </row>
    <row r="688">
      <c r="A688" s="42"/>
      <c r="F688" s="38" t="str">
        <f>IFERROR(__xludf.DUMMYFUNCTION("INDEX(SPLIT(E688, char(10))+60*60*2, 0, 1)/86400+date(1970,1,1)"),"#VALUE!")</f>
        <v>#VALUE!</v>
      </c>
      <c r="G688" s="63"/>
      <c r="H688" s="40"/>
      <c r="I688" s="29"/>
      <c r="J688" s="31" t="b">
        <v>0</v>
      </c>
    </row>
    <row r="689">
      <c r="A689" s="42"/>
      <c r="F689" s="38" t="str">
        <f>IFERROR(__xludf.DUMMYFUNCTION("INDEX(SPLIT(E689, char(10))+60*60*2, 0, 1)/86400+date(1970,1,1)"),"#VALUE!")</f>
        <v>#VALUE!</v>
      </c>
      <c r="G689" s="63"/>
      <c r="H689" s="40"/>
      <c r="I689" s="29"/>
      <c r="J689" s="31" t="b">
        <v>0</v>
      </c>
    </row>
    <row r="690">
      <c r="A690" s="42"/>
      <c r="F690" s="38" t="str">
        <f>IFERROR(__xludf.DUMMYFUNCTION("INDEX(SPLIT(E690, char(10))+60*60*2, 0, 1)/86400+date(1970,1,1)"),"#VALUE!")</f>
        <v>#VALUE!</v>
      </c>
      <c r="G690" s="63"/>
      <c r="H690" s="40"/>
      <c r="I690" s="29"/>
      <c r="J690" s="31" t="b">
        <v>0</v>
      </c>
    </row>
    <row r="691">
      <c r="A691" s="42"/>
      <c r="F691" s="38" t="str">
        <f>IFERROR(__xludf.DUMMYFUNCTION("INDEX(SPLIT(E691, char(10))+60*60*2, 0, 1)/86400+date(1970,1,1)"),"#VALUE!")</f>
        <v>#VALUE!</v>
      </c>
      <c r="G691" s="63"/>
      <c r="H691" s="40"/>
      <c r="I691" s="29"/>
      <c r="J691" s="31" t="b">
        <v>0</v>
      </c>
    </row>
    <row r="692">
      <c r="A692" s="42"/>
      <c r="F692" s="38" t="str">
        <f>IFERROR(__xludf.DUMMYFUNCTION("INDEX(SPLIT(E692, char(10))+60*60*2, 0, 1)/86400+date(1970,1,1)"),"#VALUE!")</f>
        <v>#VALUE!</v>
      </c>
      <c r="G692" s="63"/>
      <c r="H692" s="40"/>
      <c r="I692" s="29"/>
      <c r="J692" s="31" t="b">
        <v>0</v>
      </c>
    </row>
    <row r="693">
      <c r="A693" s="42"/>
      <c r="F693" s="38" t="str">
        <f>IFERROR(__xludf.DUMMYFUNCTION("INDEX(SPLIT(E693, char(10))+60*60*2, 0, 1)/86400+date(1970,1,1)"),"#VALUE!")</f>
        <v>#VALUE!</v>
      </c>
      <c r="G693" s="63"/>
      <c r="H693" s="40"/>
      <c r="I693" s="29"/>
      <c r="J693" s="31" t="b">
        <v>0</v>
      </c>
    </row>
    <row r="694">
      <c r="A694" s="42"/>
      <c r="F694" s="38" t="str">
        <f>IFERROR(__xludf.DUMMYFUNCTION("INDEX(SPLIT(E694, char(10))+60*60*2, 0, 1)/86400+date(1970,1,1)"),"#VALUE!")</f>
        <v>#VALUE!</v>
      </c>
      <c r="G694" s="63"/>
      <c r="H694" s="40"/>
      <c r="I694" s="29"/>
      <c r="J694" s="31" t="b">
        <v>0</v>
      </c>
    </row>
    <row r="695">
      <c r="A695" s="42"/>
      <c r="F695" s="38" t="str">
        <f>IFERROR(__xludf.DUMMYFUNCTION("INDEX(SPLIT(E695, char(10))+60*60*2, 0, 1)/86400+date(1970,1,1)"),"#VALUE!")</f>
        <v>#VALUE!</v>
      </c>
      <c r="G695" s="63"/>
      <c r="H695" s="40"/>
      <c r="I695" s="29"/>
      <c r="J695" s="31" t="b">
        <v>0</v>
      </c>
    </row>
    <row r="696">
      <c r="A696" s="42"/>
      <c r="F696" s="38" t="str">
        <f>IFERROR(__xludf.DUMMYFUNCTION("INDEX(SPLIT(E696, char(10))+60*60*2, 0, 1)/86400+date(1970,1,1)"),"#VALUE!")</f>
        <v>#VALUE!</v>
      </c>
      <c r="G696" s="63"/>
      <c r="H696" s="40"/>
      <c r="I696" s="29"/>
      <c r="J696" s="31" t="b">
        <v>0</v>
      </c>
    </row>
    <row r="697">
      <c r="A697" s="42"/>
      <c r="F697" s="38" t="str">
        <f>IFERROR(__xludf.DUMMYFUNCTION("INDEX(SPLIT(E697, char(10))+60*60*2, 0, 1)/86400+date(1970,1,1)"),"#VALUE!")</f>
        <v>#VALUE!</v>
      </c>
      <c r="G697" s="63"/>
      <c r="H697" s="40"/>
      <c r="I697" s="29"/>
      <c r="J697" s="31" t="b">
        <v>0</v>
      </c>
    </row>
    <row r="698">
      <c r="A698" s="42"/>
      <c r="F698" s="38" t="str">
        <f>IFERROR(__xludf.DUMMYFUNCTION("INDEX(SPLIT(E698, char(10))+60*60*2, 0, 1)/86400+date(1970,1,1)"),"#VALUE!")</f>
        <v>#VALUE!</v>
      </c>
      <c r="G698" s="63"/>
      <c r="H698" s="40"/>
      <c r="I698" s="29"/>
      <c r="J698" s="31" t="b">
        <v>0</v>
      </c>
    </row>
    <row r="699">
      <c r="A699" s="42"/>
      <c r="F699" s="38" t="str">
        <f>IFERROR(__xludf.DUMMYFUNCTION("INDEX(SPLIT(E699, char(10))+60*60*2, 0, 1)/86400+date(1970,1,1)"),"#VALUE!")</f>
        <v>#VALUE!</v>
      </c>
      <c r="G699" s="63"/>
      <c r="H699" s="40"/>
      <c r="I699" s="29"/>
      <c r="J699" s="31" t="b">
        <v>0</v>
      </c>
    </row>
    <row r="700">
      <c r="A700" s="42"/>
      <c r="F700" s="38" t="str">
        <f>IFERROR(__xludf.DUMMYFUNCTION("INDEX(SPLIT(E700, char(10))+60*60*2, 0, 1)/86400+date(1970,1,1)"),"#VALUE!")</f>
        <v>#VALUE!</v>
      </c>
      <c r="G700" s="63"/>
      <c r="H700" s="40"/>
      <c r="I700" s="29"/>
      <c r="J700" s="31" t="b">
        <v>0</v>
      </c>
    </row>
    <row r="701">
      <c r="A701" s="42"/>
      <c r="F701" s="38" t="str">
        <f>IFERROR(__xludf.DUMMYFUNCTION("INDEX(SPLIT(E701, char(10))+60*60*2, 0, 1)/86400+date(1970,1,1)"),"#VALUE!")</f>
        <v>#VALUE!</v>
      </c>
      <c r="G701" s="63"/>
      <c r="H701" s="40"/>
      <c r="I701" s="29"/>
      <c r="J701" s="31" t="b">
        <v>0</v>
      </c>
    </row>
    <row r="702">
      <c r="A702" s="42"/>
      <c r="F702" s="38" t="str">
        <f>IFERROR(__xludf.DUMMYFUNCTION("INDEX(SPLIT(E702, char(10))+60*60*2, 0, 1)/86400+date(1970,1,1)"),"#VALUE!")</f>
        <v>#VALUE!</v>
      </c>
      <c r="G702" s="63"/>
      <c r="H702" s="40"/>
      <c r="I702" s="29"/>
      <c r="J702" s="31" t="b">
        <v>0</v>
      </c>
    </row>
    <row r="703">
      <c r="A703" s="42"/>
      <c r="F703" s="38" t="str">
        <f>IFERROR(__xludf.DUMMYFUNCTION("INDEX(SPLIT(E703, char(10))+60*60*2, 0, 1)/86400+date(1970,1,1)"),"#VALUE!")</f>
        <v>#VALUE!</v>
      </c>
      <c r="G703" s="63"/>
      <c r="H703" s="40"/>
      <c r="I703" s="29"/>
      <c r="J703" s="31" t="b">
        <v>0</v>
      </c>
    </row>
    <row r="704">
      <c r="A704" s="42"/>
      <c r="F704" s="38" t="str">
        <f>IFERROR(__xludf.DUMMYFUNCTION("INDEX(SPLIT(E704, char(10))+60*60*2, 0, 1)/86400+date(1970,1,1)"),"#VALUE!")</f>
        <v>#VALUE!</v>
      </c>
      <c r="G704" s="63"/>
      <c r="H704" s="40"/>
      <c r="I704" s="29"/>
      <c r="J704" s="31" t="b">
        <v>0</v>
      </c>
    </row>
    <row r="705">
      <c r="A705" s="42"/>
      <c r="F705" s="38" t="str">
        <f>IFERROR(__xludf.DUMMYFUNCTION("INDEX(SPLIT(E705, char(10))+60*60*2, 0, 1)/86400+date(1970,1,1)"),"#VALUE!")</f>
        <v>#VALUE!</v>
      </c>
      <c r="G705" s="63"/>
      <c r="H705" s="40"/>
      <c r="I705" s="29"/>
      <c r="J705" s="31" t="b">
        <v>0</v>
      </c>
    </row>
    <row r="706">
      <c r="A706" s="42"/>
      <c r="F706" s="38" t="str">
        <f>IFERROR(__xludf.DUMMYFUNCTION("INDEX(SPLIT(E706, char(10))+60*60*2, 0, 1)/86400+date(1970,1,1)"),"#VALUE!")</f>
        <v>#VALUE!</v>
      </c>
      <c r="G706" s="63"/>
      <c r="H706" s="40"/>
      <c r="I706" s="29"/>
      <c r="J706" s="31" t="b">
        <v>0</v>
      </c>
    </row>
    <row r="707">
      <c r="A707" s="42"/>
      <c r="F707" s="38" t="str">
        <f>IFERROR(__xludf.DUMMYFUNCTION("INDEX(SPLIT(E707, char(10))+60*60*2, 0, 1)/86400+date(1970,1,1)"),"#VALUE!")</f>
        <v>#VALUE!</v>
      </c>
      <c r="G707" s="63"/>
      <c r="H707" s="40"/>
      <c r="I707" s="29"/>
      <c r="J707" s="31" t="b">
        <v>0</v>
      </c>
    </row>
    <row r="708">
      <c r="A708" s="42"/>
      <c r="F708" s="38" t="str">
        <f>IFERROR(__xludf.DUMMYFUNCTION("INDEX(SPLIT(E708, char(10))+60*60*2, 0, 1)/86400+date(1970,1,1)"),"#VALUE!")</f>
        <v>#VALUE!</v>
      </c>
      <c r="G708" s="63"/>
      <c r="H708" s="40"/>
      <c r="I708" s="29"/>
      <c r="J708" s="31" t="b">
        <v>0</v>
      </c>
    </row>
    <row r="709">
      <c r="A709" s="42"/>
      <c r="F709" s="38" t="str">
        <f>IFERROR(__xludf.DUMMYFUNCTION("INDEX(SPLIT(E709, char(10))+60*60*2, 0, 1)/86400+date(1970,1,1)"),"#VALUE!")</f>
        <v>#VALUE!</v>
      </c>
      <c r="G709" s="63"/>
      <c r="H709" s="40"/>
      <c r="I709" s="29"/>
      <c r="J709" s="31" t="b">
        <v>0</v>
      </c>
    </row>
    <row r="710">
      <c r="A710" s="42"/>
      <c r="F710" s="38" t="str">
        <f>IFERROR(__xludf.DUMMYFUNCTION("INDEX(SPLIT(E710, char(10))+60*60*2, 0, 1)/86400+date(1970,1,1)"),"#VALUE!")</f>
        <v>#VALUE!</v>
      </c>
      <c r="G710" s="63"/>
      <c r="H710" s="40"/>
      <c r="I710" s="29"/>
      <c r="J710" s="31" t="b">
        <v>0</v>
      </c>
    </row>
    <row r="711">
      <c r="A711" s="42"/>
      <c r="F711" s="38" t="str">
        <f>IFERROR(__xludf.DUMMYFUNCTION("INDEX(SPLIT(E711, char(10))+60*60*2, 0, 1)/86400+date(1970,1,1)"),"#VALUE!")</f>
        <v>#VALUE!</v>
      </c>
      <c r="G711" s="63"/>
      <c r="H711" s="40"/>
      <c r="I711" s="29"/>
      <c r="J711" s="31" t="b">
        <v>0</v>
      </c>
    </row>
    <row r="712">
      <c r="A712" s="42"/>
      <c r="F712" s="38" t="str">
        <f>IFERROR(__xludf.DUMMYFUNCTION("INDEX(SPLIT(E712, char(10))+60*60*2, 0, 1)/86400+date(1970,1,1)"),"#VALUE!")</f>
        <v>#VALUE!</v>
      </c>
      <c r="G712" s="63"/>
      <c r="H712" s="40"/>
      <c r="I712" s="29"/>
      <c r="J712" s="31" t="b">
        <v>0</v>
      </c>
    </row>
    <row r="713">
      <c r="A713" s="42"/>
      <c r="F713" s="38" t="str">
        <f>IFERROR(__xludf.DUMMYFUNCTION("INDEX(SPLIT(E713, char(10))+60*60*2, 0, 1)/86400+date(1970,1,1)"),"#VALUE!")</f>
        <v>#VALUE!</v>
      </c>
      <c r="G713" s="63"/>
      <c r="H713" s="40"/>
      <c r="I713" s="29"/>
      <c r="J713" s="31" t="b">
        <v>0</v>
      </c>
    </row>
    <row r="714">
      <c r="A714" s="42"/>
      <c r="F714" s="38" t="str">
        <f>IFERROR(__xludf.DUMMYFUNCTION("INDEX(SPLIT(E714, char(10))+60*60*2, 0, 1)/86400+date(1970,1,1)"),"#VALUE!")</f>
        <v>#VALUE!</v>
      </c>
      <c r="G714" s="63"/>
      <c r="H714" s="40"/>
      <c r="I714" s="29"/>
      <c r="J714" s="31" t="b">
        <v>0</v>
      </c>
    </row>
    <row r="715">
      <c r="A715" s="42"/>
      <c r="F715" s="38" t="str">
        <f>IFERROR(__xludf.DUMMYFUNCTION("INDEX(SPLIT(E715, char(10))+60*60*2, 0, 1)/86400+date(1970,1,1)"),"#VALUE!")</f>
        <v>#VALUE!</v>
      </c>
      <c r="G715" s="63"/>
      <c r="H715" s="40"/>
      <c r="I715" s="29"/>
      <c r="J715" s="31" t="b">
        <v>0</v>
      </c>
    </row>
    <row r="716">
      <c r="A716" s="42"/>
      <c r="F716" s="38" t="str">
        <f>IFERROR(__xludf.DUMMYFUNCTION("INDEX(SPLIT(E716, char(10))+60*60*2, 0, 1)/86400+date(1970,1,1)"),"#VALUE!")</f>
        <v>#VALUE!</v>
      </c>
      <c r="G716" s="63"/>
      <c r="H716" s="40"/>
      <c r="I716" s="29"/>
      <c r="J716" s="31" t="b">
        <v>0</v>
      </c>
    </row>
    <row r="717">
      <c r="A717" s="42"/>
      <c r="F717" s="38" t="str">
        <f>IFERROR(__xludf.DUMMYFUNCTION("INDEX(SPLIT(E717, char(10))+60*60*2, 0, 1)/86400+date(1970,1,1)"),"#VALUE!")</f>
        <v>#VALUE!</v>
      </c>
      <c r="G717" s="63"/>
      <c r="H717" s="40"/>
      <c r="I717" s="29"/>
      <c r="J717" s="31" t="b">
        <v>0</v>
      </c>
    </row>
    <row r="718">
      <c r="A718" s="42"/>
      <c r="F718" s="38" t="str">
        <f>IFERROR(__xludf.DUMMYFUNCTION("INDEX(SPLIT(E718, char(10))+60*60*2, 0, 1)/86400+date(1970,1,1)"),"#VALUE!")</f>
        <v>#VALUE!</v>
      </c>
      <c r="G718" s="63"/>
      <c r="H718" s="40"/>
      <c r="I718" s="29"/>
      <c r="J718" s="31" t="b">
        <v>0</v>
      </c>
    </row>
    <row r="719">
      <c r="A719" s="42"/>
      <c r="F719" s="38" t="str">
        <f>IFERROR(__xludf.DUMMYFUNCTION("INDEX(SPLIT(E719, char(10))+60*60*2, 0, 1)/86400+date(1970,1,1)"),"#VALUE!")</f>
        <v>#VALUE!</v>
      </c>
      <c r="G719" s="63"/>
      <c r="H719" s="40"/>
      <c r="I719" s="29"/>
      <c r="J719" s="31" t="b">
        <v>0</v>
      </c>
    </row>
    <row r="720">
      <c r="A720" s="42"/>
      <c r="F720" s="38" t="str">
        <f>IFERROR(__xludf.DUMMYFUNCTION("INDEX(SPLIT(E720, char(10))+60*60*2, 0, 1)/86400+date(1970,1,1)"),"#VALUE!")</f>
        <v>#VALUE!</v>
      </c>
      <c r="G720" s="63"/>
      <c r="H720" s="40"/>
      <c r="I720" s="29"/>
      <c r="J720" s="31" t="b">
        <v>0</v>
      </c>
    </row>
    <row r="721">
      <c r="A721" s="42"/>
      <c r="F721" s="38" t="str">
        <f>IFERROR(__xludf.DUMMYFUNCTION("INDEX(SPLIT(E721, char(10))+60*60*2, 0, 1)/86400+date(1970,1,1)"),"#VALUE!")</f>
        <v>#VALUE!</v>
      </c>
      <c r="G721" s="63"/>
      <c r="H721" s="40"/>
      <c r="I721" s="29"/>
      <c r="J721" s="31" t="b">
        <v>0</v>
      </c>
    </row>
    <row r="722">
      <c r="A722" s="42"/>
      <c r="F722" s="38" t="str">
        <f>IFERROR(__xludf.DUMMYFUNCTION("INDEX(SPLIT(E722, char(10))+60*60*2, 0, 1)/86400+date(1970,1,1)"),"#VALUE!")</f>
        <v>#VALUE!</v>
      </c>
      <c r="G722" s="63"/>
      <c r="H722" s="40"/>
      <c r="I722" s="29"/>
      <c r="J722" s="31" t="b">
        <v>0</v>
      </c>
    </row>
    <row r="723">
      <c r="A723" s="42"/>
      <c r="F723" s="38" t="str">
        <f>IFERROR(__xludf.DUMMYFUNCTION("INDEX(SPLIT(E723, char(10))+60*60*2, 0, 1)/86400+date(1970,1,1)"),"#VALUE!")</f>
        <v>#VALUE!</v>
      </c>
      <c r="G723" s="63"/>
      <c r="H723" s="40"/>
      <c r="I723" s="29"/>
      <c r="J723" s="31" t="b">
        <v>0</v>
      </c>
    </row>
    <row r="724">
      <c r="A724" s="42"/>
      <c r="F724" s="38" t="str">
        <f>IFERROR(__xludf.DUMMYFUNCTION("INDEX(SPLIT(E724, char(10))+60*60*2, 0, 1)/86400+date(1970,1,1)"),"#VALUE!")</f>
        <v>#VALUE!</v>
      </c>
      <c r="G724" s="63"/>
      <c r="H724" s="40"/>
      <c r="I724" s="29"/>
      <c r="J724" s="31" t="b">
        <v>0</v>
      </c>
    </row>
    <row r="725">
      <c r="A725" s="42"/>
      <c r="F725" s="38" t="str">
        <f>IFERROR(__xludf.DUMMYFUNCTION("INDEX(SPLIT(E725, char(10))+60*60*2, 0, 1)/86400+date(1970,1,1)"),"#VALUE!")</f>
        <v>#VALUE!</v>
      </c>
      <c r="G725" s="63"/>
      <c r="H725" s="40"/>
      <c r="I725" s="29"/>
      <c r="J725" s="31" t="b">
        <v>0</v>
      </c>
    </row>
    <row r="726">
      <c r="A726" s="42"/>
      <c r="F726" s="38" t="str">
        <f>IFERROR(__xludf.DUMMYFUNCTION("INDEX(SPLIT(E726, char(10))+60*60*2, 0, 1)/86400+date(1970,1,1)"),"#VALUE!")</f>
        <v>#VALUE!</v>
      </c>
      <c r="G726" s="63"/>
      <c r="H726" s="40"/>
      <c r="I726" s="29"/>
      <c r="J726" s="31" t="b">
        <v>0</v>
      </c>
    </row>
    <row r="727">
      <c r="A727" s="42"/>
      <c r="F727" s="38" t="str">
        <f>IFERROR(__xludf.DUMMYFUNCTION("INDEX(SPLIT(E727, char(10))+60*60*2, 0, 1)/86400+date(1970,1,1)"),"#VALUE!")</f>
        <v>#VALUE!</v>
      </c>
      <c r="G727" s="63"/>
      <c r="H727" s="40"/>
      <c r="I727" s="29"/>
      <c r="J727" s="31" t="b">
        <v>0</v>
      </c>
    </row>
    <row r="728">
      <c r="A728" s="42"/>
      <c r="F728" s="38" t="str">
        <f>IFERROR(__xludf.DUMMYFUNCTION("INDEX(SPLIT(E728, char(10))+60*60*2, 0, 1)/86400+date(1970,1,1)"),"#VALUE!")</f>
        <v>#VALUE!</v>
      </c>
      <c r="G728" s="63"/>
      <c r="H728" s="40"/>
      <c r="I728" s="29"/>
      <c r="J728" s="31" t="b">
        <v>0</v>
      </c>
    </row>
    <row r="729">
      <c r="A729" s="42"/>
      <c r="F729" s="38" t="str">
        <f>IFERROR(__xludf.DUMMYFUNCTION("INDEX(SPLIT(E729, char(10))+60*60*2, 0, 1)/86400+date(1970,1,1)"),"#VALUE!")</f>
        <v>#VALUE!</v>
      </c>
      <c r="G729" s="63"/>
      <c r="H729" s="40"/>
      <c r="I729" s="29"/>
      <c r="J729" s="31" t="b">
        <v>0</v>
      </c>
    </row>
    <row r="730">
      <c r="A730" s="42"/>
      <c r="F730" s="38" t="str">
        <f>IFERROR(__xludf.DUMMYFUNCTION("INDEX(SPLIT(E730, char(10))+60*60*2, 0, 1)/86400+date(1970,1,1)"),"#VALUE!")</f>
        <v>#VALUE!</v>
      </c>
      <c r="G730" s="63"/>
      <c r="H730" s="40"/>
      <c r="I730" s="29"/>
      <c r="J730" s="31" t="b">
        <v>0</v>
      </c>
    </row>
    <row r="731">
      <c r="A731" s="42"/>
      <c r="F731" s="38" t="str">
        <f>IFERROR(__xludf.DUMMYFUNCTION("INDEX(SPLIT(E731, char(10))+60*60*2, 0, 1)/86400+date(1970,1,1)"),"#VALUE!")</f>
        <v>#VALUE!</v>
      </c>
      <c r="G731" s="63"/>
      <c r="H731" s="40"/>
      <c r="I731" s="29"/>
      <c r="J731" s="31" t="b">
        <v>0</v>
      </c>
    </row>
    <row r="732">
      <c r="A732" s="42"/>
      <c r="F732" s="38" t="str">
        <f>IFERROR(__xludf.DUMMYFUNCTION("INDEX(SPLIT(E732, char(10))+60*60*2, 0, 1)/86400+date(1970,1,1)"),"#VALUE!")</f>
        <v>#VALUE!</v>
      </c>
      <c r="G732" s="63"/>
      <c r="H732" s="40"/>
      <c r="I732" s="29"/>
      <c r="J732" s="31" t="b">
        <v>0</v>
      </c>
    </row>
    <row r="733">
      <c r="A733" s="42"/>
      <c r="F733" s="38" t="str">
        <f>IFERROR(__xludf.DUMMYFUNCTION("INDEX(SPLIT(E733, char(10))+60*60*2, 0, 1)/86400+date(1970,1,1)"),"#VALUE!")</f>
        <v>#VALUE!</v>
      </c>
      <c r="G733" s="63"/>
      <c r="H733" s="40"/>
      <c r="I733" s="29"/>
      <c r="J733" s="31" t="b">
        <v>0</v>
      </c>
    </row>
    <row r="734">
      <c r="A734" s="42"/>
      <c r="F734" s="38" t="str">
        <f>IFERROR(__xludf.DUMMYFUNCTION("INDEX(SPLIT(E734, char(10))+60*60*2, 0, 1)/86400+date(1970,1,1)"),"#VALUE!")</f>
        <v>#VALUE!</v>
      </c>
      <c r="G734" s="63"/>
      <c r="H734" s="40"/>
      <c r="I734" s="29"/>
      <c r="J734" s="31" t="b">
        <v>0</v>
      </c>
    </row>
    <row r="735">
      <c r="A735" s="42"/>
      <c r="F735" s="38" t="str">
        <f>IFERROR(__xludf.DUMMYFUNCTION("INDEX(SPLIT(E735, char(10))+60*60*2, 0, 1)/86400+date(1970,1,1)"),"#VALUE!")</f>
        <v>#VALUE!</v>
      </c>
      <c r="G735" s="63"/>
      <c r="H735" s="40"/>
      <c r="I735" s="29"/>
      <c r="J735" s="31" t="b">
        <v>0</v>
      </c>
    </row>
    <row r="736">
      <c r="A736" s="42"/>
      <c r="F736" s="38" t="str">
        <f>IFERROR(__xludf.DUMMYFUNCTION("INDEX(SPLIT(E736, char(10))+60*60*2, 0, 1)/86400+date(1970,1,1)"),"#VALUE!")</f>
        <v>#VALUE!</v>
      </c>
      <c r="G736" s="63"/>
      <c r="H736" s="40"/>
      <c r="I736" s="29"/>
      <c r="J736" s="31" t="b">
        <v>0</v>
      </c>
    </row>
    <row r="737">
      <c r="A737" s="42"/>
      <c r="F737" s="38" t="str">
        <f>IFERROR(__xludf.DUMMYFUNCTION("INDEX(SPLIT(E737, char(10))+60*60*2, 0, 1)/86400+date(1970,1,1)"),"#VALUE!")</f>
        <v>#VALUE!</v>
      </c>
      <c r="G737" s="63"/>
      <c r="H737" s="40"/>
      <c r="I737" s="29"/>
      <c r="J737" s="31" t="b">
        <v>0</v>
      </c>
    </row>
    <row r="738">
      <c r="A738" s="42"/>
      <c r="F738" s="38" t="str">
        <f>IFERROR(__xludf.DUMMYFUNCTION("INDEX(SPLIT(E738, char(10))+60*60*2, 0, 1)/86400+date(1970,1,1)"),"#VALUE!")</f>
        <v>#VALUE!</v>
      </c>
      <c r="G738" s="63"/>
      <c r="H738" s="40"/>
      <c r="I738" s="29"/>
      <c r="J738" s="31" t="b">
        <v>0</v>
      </c>
    </row>
    <row r="739">
      <c r="A739" s="42"/>
      <c r="F739" s="38" t="str">
        <f>IFERROR(__xludf.DUMMYFUNCTION("INDEX(SPLIT(E739, char(10))+60*60*2, 0, 1)/86400+date(1970,1,1)"),"#VALUE!")</f>
        <v>#VALUE!</v>
      </c>
      <c r="G739" s="63"/>
      <c r="H739" s="40"/>
      <c r="I739" s="29"/>
      <c r="J739" s="31" t="b">
        <v>0</v>
      </c>
    </row>
    <row r="740">
      <c r="A740" s="42"/>
      <c r="F740" s="38" t="str">
        <f>IFERROR(__xludf.DUMMYFUNCTION("INDEX(SPLIT(E740, char(10))+60*60*2, 0, 1)/86400+date(1970,1,1)"),"#VALUE!")</f>
        <v>#VALUE!</v>
      </c>
      <c r="G740" s="63"/>
      <c r="H740" s="40"/>
      <c r="I740" s="29"/>
      <c r="J740" s="31" t="b">
        <v>0</v>
      </c>
    </row>
    <row r="741">
      <c r="A741" s="42"/>
      <c r="F741" s="38" t="str">
        <f>IFERROR(__xludf.DUMMYFUNCTION("INDEX(SPLIT(E741, char(10))+60*60*2, 0, 1)/86400+date(1970,1,1)"),"#VALUE!")</f>
        <v>#VALUE!</v>
      </c>
      <c r="G741" s="63"/>
      <c r="H741" s="40"/>
      <c r="I741" s="29"/>
      <c r="J741" s="31" t="b">
        <v>0</v>
      </c>
    </row>
    <row r="742">
      <c r="A742" s="42"/>
      <c r="F742" s="38" t="str">
        <f>IFERROR(__xludf.DUMMYFUNCTION("INDEX(SPLIT(E742, char(10))+60*60*2, 0, 1)/86400+date(1970,1,1)"),"#VALUE!")</f>
        <v>#VALUE!</v>
      </c>
      <c r="G742" s="63"/>
      <c r="H742" s="40"/>
      <c r="I742" s="29"/>
      <c r="J742" s="31" t="b">
        <v>0</v>
      </c>
    </row>
    <row r="743">
      <c r="A743" s="42"/>
      <c r="F743" s="38" t="str">
        <f>IFERROR(__xludf.DUMMYFUNCTION("INDEX(SPLIT(E743, char(10))+60*60*2, 0, 1)/86400+date(1970,1,1)"),"#VALUE!")</f>
        <v>#VALUE!</v>
      </c>
      <c r="G743" s="63"/>
      <c r="H743" s="40"/>
      <c r="I743" s="29"/>
      <c r="J743" s="31" t="b">
        <v>0</v>
      </c>
    </row>
    <row r="744">
      <c r="A744" s="42"/>
      <c r="F744" s="38" t="str">
        <f>IFERROR(__xludf.DUMMYFUNCTION("INDEX(SPLIT(E744, char(10))+60*60*2, 0, 1)/86400+date(1970,1,1)"),"#VALUE!")</f>
        <v>#VALUE!</v>
      </c>
      <c r="G744" s="63"/>
      <c r="H744" s="40"/>
      <c r="I744" s="29"/>
      <c r="J744" s="31" t="b">
        <v>0</v>
      </c>
    </row>
    <row r="745">
      <c r="A745" s="42"/>
      <c r="F745" s="38" t="str">
        <f>IFERROR(__xludf.DUMMYFUNCTION("INDEX(SPLIT(E745, char(10))+60*60*2, 0, 1)/86400+date(1970,1,1)"),"#VALUE!")</f>
        <v>#VALUE!</v>
      </c>
      <c r="G745" s="63"/>
      <c r="H745" s="40"/>
      <c r="I745" s="29"/>
      <c r="J745" s="31" t="b">
        <v>0</v>
      </c>
    </row>
    <row r="746">
      <c r="A746" s="42"/>
      <c r="F746" s="38" t="str">
        <f>IFERROR(__xludf.DUMMYFUNCTION("INDEX(SPLIT(E746, char(10))+60*60*2, 0, 1)/86400+date(1970,1,1)"),"#VALUE!")</f>
        <v>#VALUE!</v>
      </c>
      <c r="G746" s="63"/>
      <c r="H746" s="40"/>
      <c r="I746" s="29"/>
      <c r="J746" s="31" t="b">
        <v>0</v>
      </c>
    </row>
    <row r="747">
      <c r="A747" s="42"/>
      <c r="F747" s="38" t="str">
        <f>IFERROR(__xludf.DUMMYFUNCTION("INDEX(SPLIT(E747, char(10))+60*60*2, 0, 1)/86400+date(1970,1,1)"),"#VALUE!")</f>
        <v>#VALUE!</v>
      </c>
      <c r="G747" s="63"/>
      <c r="H747" s="40"/>
      <c r="I747" s="29"/>
      <c r="J747" s="31" t="b">
        <v>0</v>
      </c>
    </row>
    <row r="748">
      <c r="A748" s="42"/>
      <c r="F748" s="38" t="str">
        <f>IFERROR(__xludf.DUMMYFUNCTION("INDEX(SPLIT(E748, char(10))+60*60*2, 0, 1)/86400+date(1970,1,1)"),"#VALUE!")</f>
        <v>#VALUE!</v>
      </c>
      <c r="G748" s="63"/>
      <c r="H748" s="40"/>
      <c r="I748" s="29"/>
      <c r="J748" s="31" t="b">
        <v>0</v>
      </c>
    </row>
    <row r="749">
      <c r="A749" s="42"/>
      <c r="F749" s="38" t="str">
        <f>IFERROR(__xludf.DUMMYFUNCTION("INDEX(SPLIT(E749, char(10))+60*60*2, 0, 1)/86400+date(1970,1,1)"),"#VALUE!")</f>
        <v>#VALUE!</v>
      </c>
      <c r="G749" s="63"/>
      <c r="H749" s="40"/>
      <c r="I749" s="29"/>
      <c r="J749" s="31" t="b">
        <v>0</v>
      </c>
    </row>
    <row r="750">
      <c r="A750" s="42"/>
      <c r="F750" s="38" t="str">
        <f>IFERROR(__xludf.DUMMYFUNCTION("INDEX(SPLIT(E750, char(10))+60*60*2, 0, 1)/86400+date(1970,1,1)"),"#VALUE!")</f>
        <v>#VALUE!</v>
      </c>
      <c r="G750" s="63"/>
      <c r="H750" s="40"/>
      <c r="I750" s="29"/>
      <c r="J750" s="31" t="b">
        <v>0</v>
      </c>
    </row>
    <row r="751">
      <c r="A751" s="42"/>
      <c r="F751" s="38" t="str">
        <f>IFERROR(__xludf.DUMMYFUNCTION("INDEX(SPLIT(E751, char(10))+60*60*2, 0, 1)/86400+date(1970,1,1)"),"#VALUE!")</f>
        <v>#VALUE!</v>
      </c>
      <c r="G751" s="63"/>
      <c r="H751" s="40"/>
      <c r="I751" s="29"/>
      <c r="J751" s="31" t="b">
        <v>0</v>
      </c>
    </row>
    <row r="752">
      <c r="A752" s="42"/>
      <c r="F752" s="38" t="str">
        <f>IFERROR(__xludf.DUMMYFUNCTION("INDEX(SPLIT(E752, char(10))+60*60*2, 0, 1)/86400+date(1970,1,1)"),"#VALUE!")</f>
        <v>#VALUE!</v>
      </c>
      <c r="G752" s="63"/>
      <c r="H752" s="40"/>
      <c r="I752" s="29"/>
      <c r="J752" s="31" t="b">
        <v>0</v>
      </c>
    </row>
    <row r="753">
      <c r="A753" s="42"/>
      <c r="F753" s="38" t="str">
        <f>IFERROR(__xludf.DUMMYFUNCTION("INDEX(SPLIT(E753, char(10))+60*60*2, 0, 1)/86400+date(1970,1,1)"),"#VALUE!")</f>
        <v>#VALUE!</v>
      </c>
      <c r="G753" s="63"/>
      <c r="H753" s="40"/>
      <c r="I753" s="29"/>
      <c r="J753" s="31" t="b">
        <v>0</v>
      </c>
    </row>
    <row r="754">
      <c r="A754" s="42"/>
      <c r="F754" s="38" t="str">
        <f>IFERROR(__xludf.DUMMYFUNCTION("INDEX(SPLIT(E754, char(10))+60*60*2, 0, 1)/86400+date(1970,1,1)"),"#VALUE!")</f>
        <v>#VALUE!</v>
      </c>
      <c r="G754" s="63"/>
      <c r="H754" s="40"/>
      <c r="I754" s="29"/>
      <c r="J754" s="31" t="b">
        <v>0</v>
      </c>
    </row>
    <row r="755">
      <c r="A755" s="42"/>
      <c r="F755" s="38" t="str">
        <f>IFERROR(__xludf.DUMMYFUNCTION("INDEX(SPLIT(E755, char(10))+60*60*2, 0, 1)/86400+date(1970,1,1)"),"#VALUE!")</f>
        <v>#VALUE!</v>
      </c>
      <c r="G755" s="63"/>
      <c r="H755" s="40"/>
      <c r="I755" s="29"/>
      <c r="J755" s="31" t="b">
        <v>0</v>
      </c>
    </row>
    <row r="756">
      <c r="A756" s="42"/>
      <c r="F756" s="38" t="str">
        <f>IFERROR(__xludf.DUMMYFUNCTION("INDEX(SPLIT(E756, char(10))+60*60*2, 0, 1)/86400+date(1970,1,1)"),"#VALUE!")</f>
        <v>#VALUE!</v>
      </c>
      <c r="G756" s="63"/>
      <c r="H756" s="40"/>
      <c r="I756" s="29"/>
      <c r="J756" s="31" t="b">
        <v>0</v>
      </c>
    </row>
    <row r="757">
      <c r="A757" s="42"/>
      <c r="F757" s="38" t="str">
        <f>IFERROR(__xludf.DUMMYFUNCTION("INDEX(SPLIT(E757, char(10))+60*60*2, 0, 1)/86400+date(1970,1,1)"),"#VALUE!")</f>
        <v>#VALUE!</v>
      </c>
      <c r="G757" s="63"/>
      <c r="H757" s="40"/>
      <c r="I757" s="29"/>
      <c r="J757" s="31" t="b">
        <v>0</v>
      </c>
    </row>
    <row r="758">
      <c r="A758" s="42"/>
      <c r="F758" s="38" t="str">
        <f>IFERROR(__xludf.DUMMYFUNCTION("INDEX(SPLIT(E758, char(10))+60*60*2, 0, 1)/86400+date(1970,1,1)"),"#VALUE!")</f>
        <v>#VALUE!</v>
      </c>
      <c r="G758" s="63"/>
      <c r="H758" s="40"/>
      <c r="I758" s="29"/>
      <c r="J758" s="31" t="b">
        <v>0</v>
      </c>
    </row>
    <row r="759">
      <c r="A759" s="42"/>
      <c r="F759" s="38" t="str">
        <f>IFERROR(__xludf.DUMMYFUNCTION("INDEX(SPLIT(E759, char(10))+60*60*2, 0, 1)/86400+date(1970,1,1)"),"#VALUE!")</f>
        <v>#VALUE!</v>
      </c>
      <c r="G759" s="63"/>
      <c r="H759" s="40"/>
      <c r="I759" s="29"/>
      <c r="J759" s="31" t="b">
        <v>0</v>
      </c>
    </row>
    <row r="760">
      <c r="A760" s="42"/>
      <c r="F760" s="38" t="str">
        <f>IFERROR(__xludf.DUMMYFUNCTION("INDEX(SPLIT(E760, char(10))+60*60*2, 0, 1)/86400+date(1970,1,1)"),"#VALUE!")</f>
        <v>#VALUE!</v>
      </c>
      <c r="G760" s="63"/>
      <c r="H760" s="40"/>
      <c r="I760" s="29"/>
      <c r="J760" s="31" t="b">
        <v>0</v>
      </c>
    </row>
    <row r="761">
      <c r="A761" s="42"/>
      <c r="F761" s="38" t="str">
        <f>IFERROR(__xludf.DUMMYFUNCTION("INDEX(SPLIT(E761, char(10))+60*60*2, 0, 1)/86400+date(1970,1,1)"),"#VALUE!")</f>
        <v>#VALUE!</v>
      </c>
      <c r="G761" s="63"/>
      <c r="H761" s="40"/>
      <c r="I761" s="29"/>
      <c r="J761" s="31" t="b">
        <v>0</v>
      </c>
    </row>
    <row r="762">
      <c r="A762" s="42"/>
      <c r="F762" s="38" t="str">
        <f>IFERROR(__xludf.DUMMYFUNCTION("INDEX(SPLIT(E762, char(10))+60*60*2, 0, 1)/86400+date(1970,1,1)"),"#VALUE!")</f>
        <v>#VALUE!</v>
      </c>
      <c r="G762" s="63"/>
      <c r="H762" s="40"/>
      <c r="I762" s="29"/>
      <c r="J762" s="31" t="b">
        <v>0</v>
      </c>
    </row>
    <row r="763">
      <c r="A763" s="42"/>
      <c r="F763" s="38" t="str">
        <f>IFERROR(__xludf.DUMMYFUNCTION("INDEX(SPLIT(E763, char(10))+60*60*2, 0, 1)/86400+date(1970,1,1)"),"#VALUE!")</f>
        <v>#VALUE!</v>
      </c>
      <c r="G763" s="63"/>
      <c r="H763" s="40"/>
      <c r="I763" s="29"/>
      <c r="J763" s="31" t="b">
        <v>0</v>
      </c>
    </row>
    <row r="764">
      <c r="A764" s="42"/>
      <c r="F764" s="38" t="str">
        <f>IFERROR(__xludf.DUMMYFUNCTION("INDEX(SPLIT(E764, char(10))+60*60*2, 0, 1)/86400+date(1970,1,1)"),"#VALUE!")</f>
        <v>#VALUE!</v>
      </c>
      <c r="G764" s="63"/>
      <c r="H764" s="40"/>
      <c r="I764" s="29"/>
      <c r="J764" s="31" t="b">
        <v>0</v>
      </c>
    </row>
    <row r="765">
      <c r="A765" s="42"/>
      <c r="F765" s="38" t="str">
        <f>IFERROR(__xludf.DUMMYFUNCTION("INDEX(SPLIT(E765, char(10))+60*60*2, 0, 1)/86400+date(1970,1,1)"),"#VALUE!")</f>
        <v>#VALUE!</v>
      </c>
      <c r="G765" s="63"/>
      <c r="H765" s="40"/>
      <c r="I765" s="29"/>
      <c r="J765" s="31" t="b">
        <v>0</v>
      </c>
    </row>
    <row r="766">
      <c r="A766" s="42"/>
      <c r="F766" s="38" t="str">
        <f>IFERROR(__xludf.DUMMYFUNCTION("INDEX(SPLIT(E766, char(10))+60*60*2, 0, 1)/86400+date(1970,1,1)"),"#VALUE!")</f>
        <v>#VALUE!</v>
      </c>
      <c r="G766" s="63"/>
      <c r="H766" s="40"/>
      <c r="I766" s="29"/>
      <c r="J766" s="31" t="b">
        <v>0</v>
      </c>
    </row>
    <row r="767">
      <c r="A767" s="42"/>
      <c r="F767" s="38" t="str">
        <f>IFERROR(__xludf.DUMMYFUNCTION("INDEX(SPLIT(E767, char(10))+60*60*2, 0, 1)/86400+date(1970,1,1)"),"#VALUE!")</f>
        <v>#VALUE!</v>
      </c>
      <c r="G767" s="63"/>
      <c r="H767" s="40"/>
      <c r="I767" s="29"/>
      <c r="J767" s="31" t="b">
        <v>0</v>
      </c>
    </row>
    <row r="768">
      <c r="A768" s="42"/>
      <c r="F768" s="38" t="str">
        <f>IFERROR(__xludf.DUMMYFUNCTION("INDEX(SPLIT(E768, char(10))+60*60*2, 0, 1)/86400+date(1970,1,1)"),"#VALUE!")</f>
        <v>#VALUE!</v>
      </c>
      <c r="G768" s="63"/>
      <c r="H768" s="40"/>
      <c r="I768" s="29"/>
      <c r="J768" s="31" t="b">
        <v>0</v>
      </c>
    </row>
    <row r="769">
      <c r="A769" s="42"/>
      <c r="F769" s="38" t="str">
        <f>IFERROR(__xludf.DUMMYFUNCTION("INDEX(SPLIT(E769, char(10))+60*60*2, 0, 1)/86400+date(1970,1,1)"),"#VALUE!")</f>
        <v>#VALUE!</v>
      </c>
      <c r="G769" s="63"/>
      <c r="H769" s="40"/>
      <c r="I769" s="29"/>
      <c r="J769" s="31" t="b">
        <v>0</v>
      </c>
    </row>
    <row r="770">
      <c r="A770" s="42"/>
      <c r="F770" s="38" t="str">
        <f>IFERROR(__xludf.DUMMYFUNCTION("INDEX(SPLIT(E770, char(10))+60*60*2, 0, 1)/86400+date(1970,1,1)"),"#VALUE!")</f>
        <v>#VALUE!</v>
      </c>
      <c r="G770" s="63"/>
      <c r="H770" s="40"/>
      <c r="I770" s="29"/>
      <c r="J770" s="31" t="b">
        <v>0</v>
      </c>
    </row>
    <row r="771">
      <c r="A771" s="42"/>
      <c r="F771" s="38" t="str">
        <f>IFERROR(__xludf.DUMMYFUNCTION("INDEX(SPLIT(E771, char(10))+60*60*2, 0, 1)/86400+date(1970,1,1)"),"#VALUE!")</f>
        <v>#VALUE!</v>
      </c>
      <c r="G771" s="63"/>
      <c r="H771" s="40"/>
      <c r="I771" s="29"/>
      <c r="J771" s="31" t="b">
        <v>0</v>
      </c>
    </row>
    <row r="772">
      <c r="A772" s="42"/>
      <c r="F772" s="38" t="str">
        <f>IFERROR(__xludf.DUMMYFUNCTION("INDEX(SPLIT(E772, char(10))+60*60*2, 0, 1)/86400+date(1970,1,1)"),"#VALUE!")</f>
        <v>#VALUE!</v>
      </c>
      <c r="G772" s="63"/>
      <c r="H772" s="40"/>
      <c r="I772" s="29"/>
      <c r="J772" s="31" t="b">
        <v>0</v>
      </c>
    </row>
    <row r="773">
      <c r="A773" s="42"/>
      <c r="F773" s="38" t="str">
        <f>IFERROR(__xludf.DUMMYFUNCTION("INDEX(SPLIT(E773, char(10))+60*60*2, 0, 1)/86400+date(1970,1,1)"),"#VALUE!")</f>
        <v>#VALUE!</v>
      </c>
      <c r="G773" s="63"/>
      <c r="H773" s="40"/>
      <c r="I773" s="29"/>
      <c r="J773" s="31" t="b">
        <v>0</v>
      </c>
    </row>
    <row r="774">
      <c r="A774" s="42"/>
      <c r="F774" s="38" t="str">
        <f>IFERROR(__xludf.DUMMYFUNCTION("INDEX(SPLIT(E774, char(10))+60*60*2, 0, 1)/86400+date(1970,1,1)"),"#VALUE!")</f>
        <v>#VALUE!</v>
      </c>
      <c r="G774" s="63"/>
      <c r="H774" s="40"/>
      <c r="I774" s="29"/>
      <c r="J774" s="31" t="b">
        <v>0</v>
      </c>
    </row>
    <row r="775">
      <c r="A775" s="42"/>
      <c r="F775" s="38" t="str">
        <f>IFERROR(__xludf.DUMMYFUNCTION("INDEX(SPLIT(E775, char(10))+60*60*2, 0, 1)/86400+date(1970,1,1)"),"#VALUE!")</f>
        <v>#VALUE!</v>
      </c>
      <c r="G775" s="63"/>
      <c r="H775" s="40"/>
      <c r="I775" s="29"/>
      <c r="J775" s="31" t="b">
        <v>0</v>
      </c>
    </row>
    <row r="776">
      <c r="A776" s="42"/>
      <c r="F776" s="38" t="str">
        <f>IFERROR(__xludf.DUMMYFUNCTION("INDEX(SPLIT(E776, char(10))+60*60*2, 0, 1)/86400+date(1970,1,1)"),"#VALUE!")</f>
        <v>#VALUE!</v>
      </c>
      <c r="G776" s="63"/>
      <c r="H776" s="40"/>
      <c r="I776" s="29"/>
      <c r="J776" s="31" t="b">
        <v>0</v>
      </c>
    </row>
    <row r="777">
      <c r="A777" s="42"/>
      <c r="F777" s="38" t="str">
        <f>IFERROR(__xludf.DUMMYFUNCTION("INDEX(SPLIT(E777, char(10))+60*60*2, 0, 1)/86400+date(1970,1,1)"),"#VALUE!")</f>
        <v>#VALUE!</v>
      </c>
      <c r="G777" s="63"/>
      <c r="H777" s="40"/>
      <c r="I777" s="29"/>
      <c r="J777" s="31" t="b">
        <v>0</v>
      </c>
    </row>
    <row r="778">
      <c r="A778" s="42"/>
      <c r="F778" s="38" t="str">
        <f>IFERROR(__xludf.DUMMYFUNCTION("INDEX(SPLIT(E778, char(10))+60*60*2, 0, 1)/86400+date(1970,1,1)"),"#VALUE!")</f>
        <v>#VALUE!</v>
      </c>
      <c r="G778" s="63"/>
      <c r="H778" s="40"/>
      <c r="I778" s="29"/>
      <c r="J778" s="31" t="b">
        <v>0</v>
      </c>
    </row>
    <row r="779">
      <c r="A779" s="42"/>
      <c r="F779" s="38" t="str">
        <f>IFERROR(__xludf.DUMMYFUNCTION("INDEX(SPLIT(E779, char(10))+60*60*2, 0, 1)/86400+date(1970,1,1)"),"#VALUE!")</f>
        <v>#VALUE!</v>
      </c>
      <c r="G779" s="63"/>
      <c r="H779" s="40"/>
      <c r="I779" s="29"/>
      <c r="J779" s="31" t="b">
        <v>0</v>
      </c>
    </row>
    <row r="780">
      <c r="A780" s="42"/>
      <c r="F780" s="38" t="str">
        <f>IFERROR(__xludf.DUMMYFUNCTION("INDEX(SPLIT(E780, char(10))+60*60*2, 0, 1)/86400+date(1970,1,1)"),"#VALUE!")</f>
        <v>#VALUE!</v>
      </c>
      <c r="G780" s="63"/>
      <c r="H780" s="40"/>
      <c r="I780" s="29"/>
      <c r="J780" s="31" t="b">
        <v>0</v>
      </c>
    </row>
    <row r="781">
      <c r="A781" s="42"/>
      <c r="F781" s="38" t="str">
        <f>IFERROR(__xludf.DUMMYFUNCTION("INDEX(SPLIT(E781, char(10))+60*60*2, 0, 1)/86400+date(1970,1,1)"),"#VALUE!")</f>
        <v>#VALUE!</v>
      </c>
      <c r="G781" s="63"/>
      <c r="H781" s="40"/>
      <c r="I781" s="29"/>
      <c r="J781" s="31" t="b">
        <v>0</v>
      </c>
    </row>
    <row r="782">
      <c r="A782" s="42"/>
      <c r="F782" s="38" t="str">
        <f>IFERROR(__xludf.DUMMYFUNCTION("INDEX(SPLIT(E782, char(10))+60*60*2, 0, 1)/86400+date(1970,1,1)"),"#VALUE!")</f>
        <v>#VALUE!</v>
      </c>
      <c r="G782" s="63"/>
      <c r="H782" s="40"/>
      <c r="I782" s="29"/>
      <c r="J782" s="31" t="b">
        <v>0</v>
      </c>
    </row>
    <row r="783">
      <c r="A783" s="42"/>
      <c r="F783" s="38" t="str">
        <f>IFERROR(__xludf.DUMMYFUNCTION("INDEX(SPLIT(E783, char(10))+60*60*2, 0, 1)/86400+date(1970,1,1)"),"#VALUE!")</f>
        <v>#VALUE!</v>
      </c>
      <c r="G783" s="63"/>
      <c r="H783" s="40"/>
      <c r="I783" s="29"/>
      <c r="J783" s="31" t="b">
        <v>0</v>
      </c>
    </row>
    <row r="784">
      <c r="A784" s="42"/>
      <c r="F784" s="38" t="str">
        <f>IFERROR(__xludf.DUMMYFUNCTION("INDEX(SPLIT(E784, char(10))+60*60*2, 0, 1)/86400+date(1970,1,1)"),"#VALUE!")</f>
        <v>#VALUE!</v>
      </c>
      <c r="G784" s="63"/>
      <c r="H784" s="40"/>
      <c r="I784" s="29"/>
      <c r="J784" s="31" t="b">
        <v>0</v>
      </c>
    </row>
    <row r="785">
      <c r="A785" s="42"/>
      <c r="F785" s="38" t="str">
        <f>IFERROR(__xludf.DUMMYFUNCTION("INDEX(SPLIT(E785, char(10))+60*60*2, 0, 1)/86400+date(1970,1,1)"),"#VALUE!")</f>
        <v>#VALUE!</v>
      </c>
      <c r="G785" s="63"/>
      <c r="H785" s="40"/>
      <c r="I785" s="29"/>
      <c r="J785" s="31" t="b">
        <v>0</v>
      </c>
    </row>
    <row r="786">
      <c r="A786" s="42"/>
      <c r="F786" s="38" t="str">
        <f>IFERROR(__xludf.DUMMYFUNCTION("INDEX(SPLIT(E786, char(10))+60*60*2, 0, 1)/86400+date(1970,1,1)"),"#VALUE!")</f>
        <v>#VALUE!</v>
      </c>
      <c r="G786" s="63"/>
      <c r="H786" s="40"/>
      <c r="I786" s="29"/>
      <c r="J786" s="31" t="b">
        <v>0</v>
      </c>
    </row>
    <row r="787">
      <c r="A787" s="42"/>
      <c r="F787" s="38" t="str">
        <f>IFERROR(__xludf.DUMMYFUNCTION("INDEX(SPLIT(E787, char(10))+60*60*2, 0, 1)/86400+date(1970,1,1)"),"#VALUE!")</f>
        <v>#VALUE!</v>
      </c>
      <c r="G787" s="63"/>
      <c r="H787" s="40"/>
      <c r="I787" s="29"/>
      <c r="J787" s="31" t="b">
        <v>0</v>
      </c>
    </row>
    <row r="788">
      <c r="A788" s="42"/>
      <c r="F788" s="38" t="str">
        <f>IFERROR(__xludf.DUMMYFUNCTION("INDEX(SPLIT(E788, char(10))+60*60*2, 0, 1)/86400+date(1970,1,1)"),"#VALUE!")</f>
        <v>#VALUE!</v>
      </c>
      <c r="G788" s="63"/>
      <c r="H788" s="40"/>
      <c r="I788" s="29"/>
      <c r="J788" s="31" t="b">
        <v>0</v>
      </c>
    </row>
    <row r="789">
      <c r="A789" s="42"/>
      <c r="F789" s="38" t="str">
        <f>IFERROR(__xludf.DUMMYFUNCTION("INDEX(SPLIT(E789, char(10))+60*60*2, 0, 1)/86400+date(1970,1,1)"),"#VALUE!")</f>
        <v>#VALUE!</v>
      </c>
      <c r="G789" s="63"/>
      <c r="H789" s="40"/>
      <c r="I789" s="29"/>
      <c r="J789" s="31" t="b">
        <v>0</v>
      </c>
    </row>
    <row r="790">
      <c r="A790" s="42"/>
      <c r="F790" s="38" t="str">
        <f>IFERROR(__xludf.DUMMYFUNCTION("INDEX(SPLIT(E790, char(10))+60*60*2, 0, 1)/86400+date(1970,1,1)"),"#VALUE!")</f>
        <v>#VALUE!</v>
      </c>
      <c r="G790" s="63"/>
      <c r="H790" s="40"/>
      <c r="I790" s="29"/>
      <c r="J790" s="31" t="b">
        <v>0</v>
      </c>
    </row>
    <row r="791">
      <c r="A791" s="42"/>
      <c r="F791" s="38" t="str">
        <f>IFERROR(__xludf.DUMMYFUNCTION("INDEX(SPLIT(E791, char(10))+60*60*2, 0, 1)/86400+date(1970,1,1)"),"#VALUE!")</f>
        <v>#VALUE!</v>
      </c>
      <c r="G791" s="63"/>
      <c r="H791" s="40"/>
      <c r="I791" s="29"/>
      <c r="J791" s="31" t="b">
        <v>0</v>
      </c>
    </row>
    <row r="792">
      <c r="A792" s="42"/>
      <c r="F792" s="38" t="str">
        <f>IFERROR(__xludf.DUMMYFUNCTION("INDEX(SPLIT(E792, char(10))+60*60*2, 0, 1)/86400+date(1970,1,1)"),"#VALUE!")</f>
        <v>#VALUE!</v>
      </c>
      <c r="G792" s="63"/>
      <c r="H792" s="40"/>
      <c r="I792" s="29"/>
      <c r="J792" s="31" t="b">
        <v>0</v>
      </c>
    </row>
    <row r="793">
      <c r="A793" s="42"/>
      <c r="F793" s="38" t="str">
        <f>IFERROR(__xludf.DUMMYFUNCTION("INDEX(SPLIT(E793, char(10))+60*60*2, 0, 1)/86400+date(1970,1,1)"),"#VALUE!")</f>
        <v>#VALUE!</v>
      </c>
      <c r="G793" s="63"/>
      <c r="H793" s="40"/>
      <c r="I793" s="29"/>
      <c r="J793" s="31" t="b">
        <v>0</v>
      </c>
    </row>
    <row r="794">
      <c r="A794" s="42"/>
      <c r="F794" s="38" t="str">
        <f>IFERROR(__xludf.DUMMYFUNCTION("INDEX(SPLIT(E794, char(10))+60*60*2, 0, 1)/86400+date(1970,1,1)"),"#VALUE!")</f>
        <v>#VALUE!</v>
      </c>
      <c r="G794" s="63"/>
      <c r="H794" s="40"/>
      <c r="I794" s="29"/>
      <c r="J794" s="31" t="b">
        <v>0</v>
      </c>
    </row>
    <row r="795">
      <c r="A795" s="42"/>
      <c r="F795" s="38" t="str">
        <f>IFERROR(__xludf.DUMMYFUNCTION("INDEX(SPLIT(E795, char(10))+60*60*2, 0, 1)/86400+date(1970,1,1)"),"#VALUE!")</f>
        <v>#VALUE!</v>
      </c>
      <c r="G795" s="63"/>
      <c r="H795" s="40"/>
      <c r="I795" s="29"/>
      <c r="J795" s="31" t="b">
        <v>0</v>
      </c>
    </row>
    <row r="796">
      <c r="A796" s="42"/>
      <c r="F796" s="38" t="str">
        <f>IFERROR(__xludf.DUMMYFUNCTION("INDEX(SPLIT(E796, char(10))+60*60*2, 0, 1)/86400+date(1970,1,1)"),"#VALUE!")</f>
        <v>#VALUE!</v>
      </c>
      <c r="G796" s="63"/>
      <c r="H796" s="40"/>
      <c r="I796" s="29"/>
      <c r="J796" s="31" t="b">
        <v>0</v>
      </c>
    </row>
    <row r="797">
      <c r="A797" s="42"/>
      <c r="F797" s="38" t="str">
        <f>IFERROR(__xludf.DUMMYFUNCTION("INDEX(SPLIT(E797, char(10))+60*60*2, 0, 1)/86400+date(1970,1,1)"),"#VALUE!")</f>
        <v>#VALUE!</v>
      </c>
      <c r="G797" s="63"/>
      <c r="H797" s="40"/>
      <c r="I797" s="29"/>
      <c r="J797" s="31" t="b">
        <v>0</v>
      </c>
    </row>
    <row r="798">
      <c r="A798" s="42"/>
      <c r="F798" s="38" t="str">
        <f>IFERROR(__xludf.DUMMYFUNCTION("INDEX(SPLIT(E798, char(10))+60*60*2, 0, 1)/86400+date(1970,1,1)"),"#VALUE!")</f>
        <v>#VALUE!</v>
      </c>
      <c r="G798" s="63"/>
      <c r="H798" s="40"/>
      <c r="I798" s="29"/>
      <c r="J798" s="31" t="b">
        <v>0</v>
      </c>
    </row>
    <row r="799">
      <c r="A799" s="42"/>
      <c r="F799" s="38" t="str">
        <f>IFERROR(__xludf.DUMMYFUNCTION("INDEX(SPLIT(E799, char(10))+60*60*2, 0, 1)/86400+date(1970,1,1)"),"#VALUE!")</f>
        <v>#VALUE!</v>
      </c>
      <c r="G799" s="63"/>
      <c r="H799" s="40"/>
      <c r="I799" s="29"/>
      <c r="J799" s="31" t="b">
        <v>0</v>
      </c>
    </row>
    <row r="800">
      <c r="A800" s="42"/>
      <c r="F800" s="38" t="str">
        <f>IFERROR(__xludf.DUMMYFUNCTION("INDEX(SPLIT(E800, char(10))+60*60*2, 0, 1)/86400+date(1970,1,1)"),"#VALUE!")</f>
        <v>#VALUE!</v>
      </c>
      <c r="G800" s="63"/>
      <c r="H800" s="40"/>
      <c r="I800" s="29"/>
      <c r="J800" s="31" t="b">
        <v>0</v>
      </c>
    </row>
    <row r="801">
      <c r="A801" s="42"/>
      <c r="F801" s="38" t="str">
        <f>IFERROR(__xludf.DUMMYFUNCTION("INDEX(SPLIT(E801, char(10))+60*60*2, 0, 1)/86400+date(1970,1,1)"),"#VALUE!")</f>
        <v>#VALUE!</v>
      </c>
      <c r="G801" s="63"/>
      <c r="H801" s="40"/>
      <c r="I801" s="29"/>
      <c r="J801" s="31" t="b">
        <v>0</v>
      </c>
    </row>
    <row r="802">
      <c r="A802" s="42"/>
      <c r="F802" s="38" t="str">
        <f>IFERROR(__xludf.DUMMYFUNCTION("INDEX(SPLIT(E802, char(10))+60*60*2, 0, 1)/86400+date(1970,1,1)"),"#VALUE!")</f>
        <v>#VALUE!</v>
      </c>
      <c r="G802" s="63"/>
      <c r="H802" s="40"/>
      <c r="I802" s="29"/>
      <c r="J802" s="31" t="b">
        <v>0</v>
      </c>
    </row>
    <row r="803">
      <c r="A803" s="42"/>
      <c r="F803" s="38" t="str">
        <f>IFERROR(__xludf.DUMMYFUNCTION("INDEX(SPLIT(E803, char(10))+60*60*2, 0, 1)/86400+date(1970,1,1)"),"#VALUE!")</f>
        <v>#VALUE!</v>
      </c>
      <c r="G803" s="63"/>
      <c r="H803" s="40"/>
      <c r="I803" s="29"/>
      <c r="J803" s="31" t="b">
        <v>0</v>
      </c>
    </row>
    <row r="804">
      <c r="A804" s="42"/>
      <c r="F804" s="38" t="str">
        <f>IFERROR(__xludf.DUMMYFUNCTION("INDEX(SPLIT(E804, char(10))+60*60*2, 0, 1)/86400+date(1970,1,1)"),"#VALUE!")</f>
        <v>#VALUE!</v>
      </c>
      <c r="G804" s="63"/>
      <c r="H804" s="40"/>
      <c r="I804" s="29"/>
      <c r="J804" s="31" t="b">
        <v>0</v>
      </c>
    </row>
    <row r="805">
      <c r="A805" s="42"/>
      <c r="F805" s="38" t="str">
        <f>IFERROR(__xludf.DUMMYFUNCTION("INDEX(SPLIT(E805, char(10))+60*60*2, 0, 1)/86400+date(1970,1,1)"),"#VALUE!")</f>
        <v>#VALUE!</v>
      </c>
      <c r="G805" s="63"/>
      <c r="H805" s="40"/>
      <c r="I805" s="29"/>
      <c r="J805" s="31" t="b">
        <v>0</v>
      </c>
    </row>
    <row r="806">
      <c r="A806" s="42"/>
      <c r="F806" s="38" t="str">
        <f>IFERROR(__xludf.DUMMYFUNCTION("INDEX(SPLIT(E806, char(10))+60*60*2, 0, 1)/86400+date(1970,1,1)"),"#VALUE!")</f>
        <v>#VALUE!</v>
      </c>
      <c r="G806" s="63"/>
      <c r="H806" s="40"/>
      <c r="I806" s="29"/>
      <c r="J806" s="31" t="b">
        <v>0</v>
      </c>
    </row>
    <row r="807">
      <c r="A807" s="42"/>
      <c r="F807" s="38" t="str">
        <f>IFERROR(__xludf.DUMMYFUNCTION("INDEX(SPLIT(E807, char(10))+60*60*2, 0, 1)/86400+date(1970,1,1)"),"#VALUE!")</f>
        <v>#VALUE!</v>
      </c>
      <c r="G807" s="63"/>
      <c r="H807" s="40"/>
      <c r="I807" s="29"/>
      <c r="J807" s="31" t="b">
        <v>0</v>
      </c>
    </row>
    <row r="808">
      <c r="A808" s="42"/>
      <c r="F808" s="38" t="str">
        <f>IFERROR(__xludf.DUMMYFUNCTION("INDEX(SPLIT(E808, char(10))+60*60*2, 0, 1)/86400+date(1970,1,1)"),"#VALUE!")</f>
        <v>#VALUE!</v>
      </c>
      <c r="G808" s="63"/>
      <c r="H808" s="40"/>
      <c r="I808" s="29"/>
      <c r="J808" s="31" t="b">
        <v>0</v>
      </c>
    </row>
    <row r="809">
      <c r="A809" s="42"/>
      <c r="F809" s="38" t="str">
        <f>IFERROR(__xludf.DUMMYFUNCTION("INDEX(SPLIT(E809, char(10))+60*60*2, 0, 1)/86400+date(1970,1,1)"),"#VALUE!")</f>
        <v>#VALUE!</v>
      </c>
      <c r="G809" s="63"/>
      <c r="H809" s="40"/>
      <c r="I809" s="29"/>
      <c r="J809" s="31" t="b">
        <v>0</v>
      </c>
    </row>
    <row r="810">
      <c r="A810" s="42"/>
      <c r="F810" s="38" t="str">
        <f>IFERROR(__xludf.DUMMYFUNCTION("INDEX(SPLIT(E810, char(10))+60*60*2, 0, 1)/86400+date(1970,1,1)"),"#VALUE!")</f>
        <v>#VALUE!</v>
      </c>
      <c r="G810" s="63"/>
      <c r="H810" s="40"/>
      <c r="I810" s="29"/>
      <c r="J810" s="31" t="b">
        <v>0</v>
      </c>
    </row>
    <row r="811">
      <c r="A811" s="42"/>
      <c r="F811" s="38" t="str">
        <f>IFERROR(__xludf.DUMMYFUNCTION("INDEX(SPLIT(E811, char(10))+60*60*2, 0, 1)/86400+date(1970,1,1)"),"#VALUE!")</f>
        <v>#VALUE!</v>
      </c>
      <c r="G811" s="63"/>
      <c r="H811" s="40"/>
      <c r="I811" s="29"/>
      <c r="J811" s="31" t="b">
        <v>0</v>
      </c>
    </row>
    <row r="812">
      <c r="A812" s="42"/>
      <c r="F812" s="38" t="str">
        <f>IFERROR(__xludf.DUMMYFUNCTION("INDEX(SPLIT(E812, char(10))+60*60*2, 0, 1)/86400+date(1970,1,1)"),"#VALUE!")</f>
        <v>#VALUE!</v>
      </c>
      <c r="G812" s="63"/>
      <c r="H812" s="40"/>
      <c r="I812" s="29"/>
      <c r="J812" s="31" t="b">
        <v>0</v>
      </c>
    </row>
    <row r="813">
      <c r="A813" s="42"/>
      <c r="F813" s="38" t="str">
        <f>IFERROR(__xludf.DUMMYFUNCTION("INDEX(SPLIT(E813, char(10))+60*60*2, 0, 1)/86400+date(1970,1,1)"),"#VALUE!")</f>
        <v>#VALUE!</v>
      </c>
      <c r="G813" s="63"/>
      <c r="H813" s="40"/>
      <c r="I813" s="29"/>
      <c r="J813" s="31" t="b">
        <v>0</v>
      </c>
    </row>
    <row r="814">
      <c r="A814" s="42"/>
      <c r="F814" s="38" t="str">
        <f>IFERROR(__xludf.DUMMYFUNCTION("INDEX(SPLIT(E814, char(10))+60*60*2, 0, 1)/86400+date(1970,1,1)"),"#VALUE!")</f>
        <v>#VALUE!</v>
      </c>
      <c r="G814" s="63"/>
      <c r="H814" s="40"/>
      <c r="I814" s="29"/>
      <c r="J814" s="31" t="b">
        <v>0</v>
      </c>
    </row>
    <row r="815">
      <c r="A815" s="42"/>
      <c r="F815" s="38" t="str">
        <f>IFERROR(__xludf.DUMMYFUNCTION("INDEX(SPLIT(E815, char(10))+60*60*2, 0, 1)/86400+date(1970,1,1)"),"#VALUE!")</f>
        <v>#VALUE!</v>
      </c>
      <c r="G815" s="63"/>
      <c r="H815" s="40"/>
      <c r="I815" s="29"/>
      <c r="J815" s="31" t="b">
        <v>0</v>
      </c>
    </row>
    <row r="816">
      <c r="A816" s="42"/>
      <c r="F816" s="38" t="str">
        <f>IFERROR(__xludf.DUMMYFUNCTION("INDEX(SPLIT(E816, char(10))+60*60*2, 0, 1)/86400+date(1970,1,1)"),"#VALUE!")</f>
        <v>#VALUE!</v>
      </c>
      <c r="G816" s="63"/>
      <c r="H816" s="40"/>
      <c r="I816" s="29"/>
      <c r="J816" s="31" t="b">
        <v>0</v>
      </c>
    </row>
    <row r="817">
      <c r="A817" s="42"/>
      <c r="F817" s="38" t="str">
        <f>IFERROR(__xludf.DUMMYFUNCTION("INDEX(SPLIT(E817, char(10))+60*60*2, 0, 1)/86400+date(1970,1,1)"),"#VALUE!")</f>
        <v>#VALUE!</v>
      </c>
      <c r="G817" s="63"/>
      <c r="H817" s="40"/>
      <c r="I817" s="29"/>
      <c r="J817" s="31" t="b">
        <v>0</v>
      </c>
    </row>
    <row r="818">
      <c r="A818" s="42"/>
      <c r="F818" s="38" t="str">
        <f>IFERROR(__xludf.DUMMYFUNCTION("INDEX(SPLIT(E818, char(10))+60*60*2, 0, 1)/86400+date(1970,1,1)"),"#VALUE!")</f>
        <v>#VALUE!</v>
      </c>
      <c r="G818" s="63"/>
      <c r="H818" s="40"/>
      <c r="I818" s="29"/>
      <c r="J818" s="31" t="b">
        <v>0</v>
      </c>
    </row>
    <row r="819">
      <c r="A819" s="42"/>
      <c r="F819" s="38" t="str">
        <f>IFERROR(__xludf.DUMMYFUNCTION("INDEX(SPLIT(E819, char(10))+60*60*2, 0, 1)/86400+date(1970,1,1)"),"#VALUE!")</f>
        <v>#VALUE!</v>
      </c>
      <c r="G819" s="63"/>
      <c r="H819" s="40"/>
      <c r="I819" s="29"/>
      <c r="J819" s="31" t="b">
        <v>0</v>
      </c>
    </row>
    <row r="820">
      <c r="A820" s="42"/>
      <c r="F820" s="38" t="str">
        <f>IFERROR(__xludf.DUMMYFUNCTION("INDEX(SPLIT(E820, char(10))+60*60*2, 0, 1)/86400+date(1970,1,1)"),"#VALUE!")</f>
        <v>#VALUE!</v>
      </c>
      <c r="G820" s="63"/>
      <c r="H820" s="40"/>
      <c r="I820" s="29"/>
      <c r="J820" s="31" t="b">
        <v>0</v>
      </c>
    </row>
    <row r="821">
      <c r="A821" s="42"/>
      <c r="F821" s="38" t="str">
        <f>IFERROR(__xludf.DUMMYFUNCTION("INDEX(SPLIT(E821, char(10))+60*60*2, 0, 1)/86400+date(1970,1,1)"),"#VALUE!")</f>
        <v>#VALUE!</v>
      </c>
      <c r="G821" s="63"/>
      <c r="H821" s="40"/>
      <c r="I821" s="29"/>
      <c r="J821" s="31" t="b">
        <v>0</v>
      </c>
    </row>
    <row r="822">
      <c r="A822" s="42"/>
      <c r="F822" s="38" t="str">
        <f>IFERROR(__xludf.DUMMYFUNCTION("INDEX(SPLIT(E822, char(10))+60*60*2, 0, 1)/86400+date(1970,1,1)"),"#VALUE!")</f>
        <v>#VALUE!</v>
      </c>
      <c r="G822" s="63"/>
      <c r="H822" s="40"/>
      <c r="I822" s="29"/>
      <c r="J822" s="31" t="b">
        <v>0</v>
      </c>
    </row>
    <row r="823">
      <c r="A823" s="42"/>
      <c r="F823" s="38" t="str">
        <f>IFERROR(__xludf.DUMMYFUNCTION("INDEX(SPLIT(E823, char(10))+60*60*2, 0, 1)/86400+date(1970,1,1)"),"#VALUE!")</f>
        <v>#VALUE!</v>
      </c>
      <c r="G823" s="63"/>
      <c r="H823" s="40"/>
      <c r="I823" s="29"/>
      <c r="J823" s="31" t="b">
        <v>0</v>
      </c>
    </row>
    <row r="824">
      <c r="A824" s="42"/>
      <c r="F824" s="38" t="str">
        <f>IFERROR(__xludf.DUMMYFUNCTION("INDEX(SPLIT(E824, char(10))+60*60*2, 0, 1)/86400+date(1970,1,1)"),"#VALUE!")</f>
        <v>#VALUE!</v>
      </c>
      <c r="G824" s="63"/>
      <c r="H824" s="40"/>
      <c r="I824" s="29"/>
      <c r="J824" s="31" t="b">
        <v>0</v>
      </c>
    </row>
    <row r="825">
      <c r="A825" s="42"/>
      <c r="F825" s="38" t="str">
        <f>IFERROR(__xludf.DUMMYFUNCTION("INDEX(SPLIT(E825, char(10))+60*60*2, 0, 1)/86400+date(1970,1,1)"),"#VALUE!")</f>
        <v>#VALUE!</v>
      </c>
      <c r="G825" s="63"/>
      <c r="H825" s="40"/>
      <c r="I825" s="29"/>
      <c r="J825" s="31" t="b">
        <v>0</v>
      </c>
    </row>
    <row r="826">
      <c r="A826" s="42"/>
      <c r="F826" s="38" t="str">
        <f>IFERROR(__xludf.DUMMYFUNCTION("INDEX(SPLIT(E826, char(10))+60*60*2, 0, 1)/86400+date(1970,1,1)"),"#VALUE!")</f>
        <v>#VALUE!</v>
      </c>
      <c r="G826" s="63"/>
      <c r="H826" s="40"/>
      <c r="I826" s="29"/>
      <c r="J826" s="31" t="b">
        <v>0</v>
      </c>
    </row>
    <row r="827">
      <c r="A827" s="42"/>
      <c r="F827" s="38" t="str">
        <f>IFERROR(__xludf.DUMMYFUNCTION("INDEX(SPLIT(E827, char(10))+60*60*2, 0, 1)/86400+date(1970,1,1)"),"#VALUE!")</f>
        <v>#VALUE!</v>
      </c>
      <c r="G827" s="63"/>
      <c r="H827" s="40"/>
      <c r="I827" s="29"/>
      <c r="J827" s="31" t="b">
        <v>0</v>
      </c>
    </row>
    <row r="828">
      <c r="A828" s="42"/>
      <c r="F828" s="38" t="str">
        <f>IFERROR(__xludf.DUMMYFUNCTION("INDEX(SPLIT(E828, char(10))+60*60*2, 0, 1)/86400+date(1970,1,1)"),"#VALUE!")</f>
        <v>#VALUE!</v>
      </c>
      <c r="G828" s="63"/>
      <c r="H828" s="40"/>
      <c r="I828" s="29"/>
      <c r="J828" s="31" t="b">
        <v>0</v>
      </c>
    </row>
    <row r="829">
      <c r="A829" s="42"/>
      <c r="F829" s="38" t="str">
        <f>IFERROR(__xludf.DUMMYFUNCTION("INDEX(SPLIT(E829, char(10))+60*60*2, 0, 1)/86400+date(1970,1,1)"),"#VALUE!")</f>
        <v>#VALUE!</v>
      </c>
      <c r="G829" s="63"/>
      <c r="H829" s="40"/>
      <c r="I829" s="29"/>
      <c r="J829" s="31" t="b">
        <v>0</v>
      </c>
    </row>
    <row r="830">
      <c r="A830" s="42"/>
      <c r="F830" s="38" t="str">
        <f>IFERROR(__xludf.DUMMYFUNCTION("INDEX(SPLIT(E830, char(10))+60*60*2, 0, 1)/86400+date(1970,1,1)"),"#VALUE!")</f>
        <v>#VALUE!</v>
      </c>
      <c r="G830" s="63"/>
      <c r="H830" s="40"/>
      <c r="I830" s="29"/>
      <c r="J830" s="31" t="b">
        <v>0</v>
      </c>
    </row>
    <row r="831">
      <c r="A831" s="42"/>
      <c r="F831" s="38" t="str">
        <f>IFERROR(__xludf.DUMMYFUNCTION("INDEX(SPLIT(E831, char(10))+60*60*2, 0, 1)/86400+date(1970,1,1)"),"#VALUE!")</f>
        <v>#VALUE!</v>
      </c>
      <c r="G831" s="63"/>
      <c r="H831" s="40"/>
      <c r="I831" s="29"/>
      <c r="J831" s="31" t="b">
        <v>0</v>
      </c>
    </row>
    <row r="832">
      <c r="A832" s="42"/>
      <c r="F832" s="38" t="str">
        <f>IFERROR(__xludf.DUMMYFUNCTION("INDEX(SPLIT(E832, char(10))+60*60*2, 0, 1)/86400+date(1970,1,1)"),"#VALUE!")</f>
        <v>#VALUE!</v>
      </c>
      <c r="G832" s="63"/>
      <c r="H832" s="40"/>
      <c r="I832" s="29"/>
      <c r="J832" s="31" t="b">
        <v>0</v>
      </c>
    </row>
    <row r="833">
      <c r="A833" s="42"/>
      <c r="F833" s="38" t="str">
        <f>IFERROR(__xludf.DUMMYFUNCTION("INDEX(SPLIT(E833, char(10))+60*60*2, 0, 1)/86400+date(1970,1,1)"),"#VALUE!")</f>
        <v>#VALUE!</v>
      </c>
      <c r="G833" s="63"/>
      <c r="H833" s="40"/>
      <c r="I833" s="29"/>
      <c r="J833" s="31" t="b">
        <v>0</v>
      </c>
    </row>
    <row r="834">
      <c r="A834" s="42"/>
      <c r="F834" s="38" t="str">
        <f>IFERROR(__xludf.DUMMYFUNCTION("INDEX(SPLIT(E834, char(10))+60*60*2, 0, 1)/86400+date(1970,1,1)"),"#VALUE!")</f>
        <v>#VALUE!</v>
      </c>
      <c r="G834" s="63"/>
      <c r="H834" s="40"/>
      <c r="I834" s="29"/>
      <c r="J834" s="31" t="b">
        <v>0</v>
      </c>
    </row>
    <row r="835">
      <c r="A835" s="42"/>
      <c r="F835" s="38" t="str">
        <f>IFERROR(__xludf.DUMMYFUNCTION("INDEX(SPLIT(E835, char(10))+60*60*2, 0, 1)/86400+date(1970,1,1)"),"#VALUE!")</f>
        <v>#VALUE!</v>
      </c>
      <c r="G835" s="63"/>
      <c r="H835" s="40"/>
      <c r="I835" s="29"/>
      <c r="J835" s="31" t="b">
        <v>0</v>
      </c>
    </row>
    <row r="836">
      <c r="A836" s="42"/>
      <c r="F836" s="38" t="str">
        <f>IFERROR(__xludf.DUMMYFUNCTION("INDEX(SPLIT(E836, char(10))+60*60*2, 0, 1)/86400+date(1970,1,1)"),"#VALUE!")</f>
        <v>#VALUE!</v>
      </c>
      <c r="G836" s="63"/>
      <c r="H836" s="40"/>
      <c r="I836" s="29"/>
      <c r="J836" s="31" t="b">
        <v>0</v>
      </c>
    </row>
    <row r="837">
      <c r="A837" s="42"/>
      <c r="F837" s="38" t="str">
        <f>IFERROR(__xludf.DUMMYFUNCTION("INDEX(SPLIT(E837, char(10))+60*60*2, 0, 1)/86400+date(1970,1,1)"),"#VALUE!")</f>
        <v>#VALUE!</v>
      </c>
      <c r="G837" s="63"/>
      <c r="H837" s="40"/>
      <c r="I837" s="29"/>
      <c r="J837" s="31" t="b">
        <v>0</v>
      </c>
    </row>
    <row r="838">
      <c r="A838" s="42"/>
      <c r="F838" s="38" t="str">
        <f>IFERROR(__xludf.DUMMYFUNCTION("INDEX(SPLIT(E838, char(10))+60*60*2, 0, 1)/86400+date(1970,1,1)"),"#VALUE!")</f>
        <v>#VALUE!</v>
      </c>
      <c r="G838" s="63"/>
      <c r="H838" s="40"/>
      <c r="I838" s="29"/>
      <c r="J838" s="31" t="b">
        <v>0</v>
      </c>
    </row>
    <row r="839">
      <c r="A839" s="42"/>
      <c r="F839" s="38" t="str">
        <f>IFERROR(__xludf.DUMMYFUNCTION("INDEX(SPLIT(E839, char(10))+60*60*2, 0, 1)/86400+date(1970,1,1)"),"#VALUE!")</f>
        <v>#VALUE!</v>
      </c>
      <c r="G839" s="63"/>
      <c r="H839" s="40"/>
      <c r="I839" s="29"/>
      <c r="J839" s="31" t="b">
        <v>0</v>
      </c>
    </row>
    <row r="840">
      <c r="A840" s="42"/>
      <c r="F840" s="38" t="str">
        <f>IFERROR(__xludf.DUMMYFUNCTION("INDEX(SPLIT(E840, char(10))+60*60*2, 0, 1)/86400+date(1970,1,1)"),"#VALUE!")</f>
        <v>#VALUE!</v>
      </c>
      <c r="G840" s="63"/>
      <c r="H840" s="40"/>
      <c r="I840" s="29"/>
      <c r="J840" s="31" t="b">
        <v>0</v>
      </c>
    </row>
    <row r="841">
      <c r="A841" s="42"/>
      <c r="F841" s="38" t="str">
        <f>IFERROR(__xludf.DUMMYFUNCTION("INDEX(SPLIT(E841, char(10))+60*60*2, 0, 1)/86400+date(1970,1,1)"),"#VALUE!")</f>
        <v>#VALUE!</v>
      </c>
      <c r="G841" s="63"/>
      <c r="H841" s="40"/>
      <c r="I841" s="29"/>
      <c r="J841" s="31" t="b">
        <v>0</v>
      </c>
    </row>
    <row r="842">
      <c r="A842" s="42"/>
      <c r="F842" s="38" t="str">
        <f>IFERROR(__xludf.DUMMYFUNCTION("INDEX(SPLIT(E842, char(10))+60*60*2, 0, 1)/86400+date(1970,1,1)"),"#VALUE!")</f>
        <v>#VALUE!</v>
      </c>
      <c r="G842" s="63"/>
      <c r="H842" s="40"/>
      <c r="I842" s="29"/>
      <c r="J842" s="31" t="b">
        <v>0</v>
      </c>
    </row>
    <row r="843">
      <c r="A843" s="42"/>
      <c r="F843" s="38" t="str">
        <f>IFERROR(__xludf.DUMMYFUNCTION("INDEX(SPLIT(E843, char(10))+60*60*2, 0, 1)/86400+date(1970,1,1)"),"#VALUE!")</f>
        <v>#VALUE!</v>
      </c>
      <c r="G843" s="63"/>
      <c r="H843" s="40"/>
      <c r="I843" s="29"/>
      <c r="J843" s="31" t="b">
        <v>0</v>
      </c>
    </row>
    <row r="844">
      <c r="A844" s="42"/>
      <c r="F844" s="38" t="str">
        <f>IFERROR(__xludf.DUMMYFUNCTION("INDEX(SPLIT(E844, char(10))+60*60*2, 0, 1)/86400+date(1970,1,1)"),"#VALUE!")</f>
        <v>#VALUE!</v>
      </c>
      <c r="G844" s="63"/>
      <c r="H844" s="40"/>
      <c r="I844" s="29"/>
      <c r="J844" s="31" t="b">
        <v>0</v>
      </c>
    </row>
    <row r="845">
      <c r="A845" s="42"/>
      <c r="F845" s="38" t="str">
        <f>IFERROR(__xludf.DUMMYFUNCTION("INDEX(SPLIT(E845, char(10))+60*60*2, 0, 1)/86400+date(1970,1,1)"),"#VALUE!")</f>
        <v>#VALUE!</v>
      </c>
      <c r="G845" s="63"/>
      <c r="H845" s="40"/>
      <c r="I845" s="29"/>
      <c r="J845" s="31" t="b">
        <v>0</v>
      </c>
    </row>
    <row r="846">
      <c r="A846" s="42"/>
      <c r="F846" s="38" t="str">
        <f>IFERROR(__xludf.DUMMYFUNCTION("INDEX(SPLIT(E846, char(10))+60*60*2, 0, 1)/86400+date(1970,1,1)"),"#VALUE!")</f>
        <v>#VALUE!</v>
      </c>
      <c r="G846" s="63"/>
      <c r="H846" s="40"/>
      <c r="I846" s="29"/>
      <c r="J846" s="31" t="b">
        <v>0</v>
      </c>
    </row>
    <row r="847">
      <c r="A847" s="42"/>
      <c r="F847" s="38" t="str">
        <f>IFERROR(__xludf.DUMMYFUNCTION("INDEX(SPLIT(E847, char(10))+60*60*2, 0, 1)/86400+date(1970,1,1)"),"#VALUE!")</f>
        <v>#VALUE!</v>
      </c>
      <c r="G847" s="63"/>
      <c r="H847" s="40"/>
      <c r="I847" s="29"/>
      <c r="J847" s="31" t="b">
        <v>0</v>
      </c>
    </row>
    <row r="848">
      <c r="A848" s="42"/>
      <c r="F848" s="38" t="str">
        <f>IFERROR(__xludf.DUMMYFUNCTION("INDEX(SPLIT(E848, char(10))+60*60*2, 0, 1)/86400+date(1970,1,1)"),"#VALUE!")</f>
        <v>#VALUE!</v>
      </c>
      <c r="G848" s="63"/>
      <c r="H848" s="40"/>
      <c r="I848" s="29"/>
      <c r="J848" s="31" t="b">
        <v>0</v>
      </c>
    </row>
    <row r="849">
      <c r="A849" s="42"/>
      <c r="F849" s="38" t="str">
        <f>IFERROR(__xludf.DUMMYFUNCTION("INDEX(SPLIT(E849, char(10))+60*60*2, 0, 1)/86400+date(1970,1,1)"),"#VALUE!")</f>
        <v>#VALUE!</v>
      </c>
      <c r="G849" s="63"/>
      <c r="H849" s="40"/>
      <c r="I849" s="29"/>
      <c r="J849" s="31" t="b">
        <v>0</v>
      </c>
    </row>
    <row r="850">
      <c r="A850" s="42"/>
      <c r="F850" s="38" t="str">
        <f>IFERROR(__xludf.DUMMYFUNCTION("INDEX(SPLIT(E850, char(10))+60*60*2, 0, 1)/86400+date(1970,1,1)"),"#VALUE!")</f>
        <v>#VALUE!</v>
      </c>
      <c r="G850" s="63"/>
      <c r="H850" s="40"/>
      <c r="I850" s="29"/>
      <c r="J850" s="31" t="b">
        <v>0</v>
      </c>
    </row>
    <row r="851">
      <c r="A851" s="42"/>
      <c r="F851" s="38" t="str">
        <f>IFERROR(__xludf.DUMMYFUNCTION("INDEX(SPLIT(E851, char(10))+60*60*2, 0, 1)/86400+date(1970,1,1)"),"#VALUE!")</f>
        <v>#VALUE!</v>
      </c>
      <c r="G851" s="63"/>
      <c r="H851" s="40"/>
      <c r="I851" s="29"/>
      <c r="J851" s="31" t="b">
        <v>0</v>
      </c>
    </row>
    <row r="852">
      <c r="A852" s="42"/>
      <c r="F852" s="38" t="str">
        <f>IFERROR(__xludf.DUMMYFUNCTION("INDEX(SPLIT(E852, char(10))+60*60*2, 0, 1)/86400+date(1970,1,1)"),"#VALUE!")</f>
        <v>#VALUE!</v>
      </c>
      <c r="G852" s="63"/>
      <c r="H852" s="40"/>
      <c r="I852" s="29"/>
      <c r="J852" s="31" t="b">
        <v>0</v>
      </c>
    </row>
    <row r="853">
      <c r="A853" s="42"/>
      <c r="F853" s="38" t="str">
        <f>IFERROR(__xludf.DUMMYFUNCTION("INDEX(SPLIT(E853, char(10))+60*60*2, 0, 1)/86400+date(1970,1,1)"),"#VALUE!")</f>
        <v>#VALUE!</v>
      </c>
      <c r="G853" s="63"/>
      <c r="H853" s="40"/>
      <c r="I853" s="29"/>
      <c r="J853" s="31" t="b">
        <v>0</v>
      </c>
    </row>
    <row r="854">
      <c r="A854" s="42"/>
      <c r="F854" s="38" t="str">
        <f>IFERROR(__xludf.DUMMYFUNCTION("INDEX(SPLIT(E854, char(10))+60*60*2, 0, 1)/86400+date(1970,1,1)"),"#VALUE!")</f>
        <v>#VALUE!</v>
      </c>
      <c r="G854" s="63"/>
      <c r="H854" s="40"/>
      <c r="I854" s="29"/>
      <c r="J854" s="31" t="b">
        <v>0</v>
      </c>
    </row>
    <row r="855">
      <c r="A855" s="42"/>
      <c r="F855" s="38" t="str">
        <f>IFERROR(__xludf.DUMMYFUNCTION("INDEX(SPLIT(E855, char(10))+60*60*2, 0, 1)/86400+date(1970,1,1)"),"#VALUE!")</f>
        <v>#VALUE!</v>
      </c>
      <c r="G855" s="63"/>
      <c r="H855" s="40"/>
      <c r="I855" s="29"/>
      <c r="J855" s="31" t="b">
        <v>0</v>
      </c>
    </row>
    <row r="856">
      <c r="A856" s="42"/>
      <c r="F856" s="38" t="str">
        <f>IFERROR(__xludf.DUMMYFUNCTION("INDEX(SPLIT(E856, char(10))+60*60*2, 0, 1)/86400+date(1970,1,1)"),"#VALUE!")</f>
        <v>#VALUE!</v>
      </c>
      <c r="G856" s="63"/>
      <c r="H856" s="40"/>
      <c r="I856" s="29"/>
      <c r="J856" s="31" t="b">
        <v>0</v>
      </c>
    </row>
    <row r="857">
      <c r="A857" s="42"/>
      <c r="F857" s="38" t="str">
        <f>IFERROR(__xludf.DUMMYFUNCTION("INDEX(SPLIT(E857, char(10))+60*60*2, 0, 1)/86400+date(1970,1,1)"),"#VALUE!")</f>
        <v>#VALUE!</v>
      </c>
      <c r="G857" s="63"/>
      <c r="H857" s="40"/>
      <c r="I857" s="29"/>
      <c r="J857" s="31" t="b">
        <v>0</v>
      </c>
    </row>
    <row r="858">
      <c r="A858" s="42"/>
      <c r="F858" s="38" t="str">
        <f>IFERROR(__xludf.DUMMYFUNCTION("INDEX(SPLIT(E858, char(10))+60*60*2, 0, 1)/86400+date(1970,1,1)"),"#VALUE!")</f>
        <v>#VALUE!</v>
      </c>
      <c r="G858" s="63"/>
      <c r="H858" s="40"/>
      <c r="I858" s="29"/>
      <c r="J858" s="31" t="b">
        <v>0</v>
      </c>
    </row>
    <row r="859">
      <c r="A859" s="42"/>
      <c r="F859" s="38" t="str">
        <f>IFERROR(__xludf.DUMMYFUNCTION("INDEX(SPLIT(E859, char(10))+60*60*2, 0, 1)/86400+date(1970,1,1)"),"#VALUE!")</f>
        <v>#VALUE!</v>
      </c>
      <c r="G859" s="63"/>
      <c r="H859" s="40"/>
      <c r="I859" s="29"/>
      <c r="J859" s="31" t="b">
        <v>0</v>
      </c>
    </row>
    <row r="860">
      <c r="A860" s="42"/>
      <c r="F860" s="38" t="str">
        <f>IFERROR(__xludf.DUMMYFUNCTION("INDEX(SPLIT(E860, char(10))+60*60*2, 0, 1)/86400+date(1970,1,1)"),"#VALUE!")</f>
        <v>#VALUE!</v>
      </c>
      <c r="G860" s="63"/>
      <c r="H860" s="40"/>
      <c r="I860" s="29"/>
      <c r="J860" s="31" t="b">
        <v>0</v>
      </c>
    </row>
    <row r="861">
      <c r="A861" s="42"/>
      <c r="F861" s="38" t="str">
        <f>IFERROR(__xludf.DUMMYFUNCTION("INDEX(SPLIT(E861, char(10))+60*60*2, 0, 1)/86400+date(1970,1,1)"),"#VALUE!")</f>
        <v>#VALUE!</v>
      </c>
      <c r="G861" s="63"/>
      <c r="H861" s="40"/>
      <c r="I861" s="29"/>
      <c r="J861" s="31" t="b">
        <v>0</v>
      </c>
    </row>
    <row r="862">
      <c r="A862" s="42"/>
      <c r="F862" s="38" t="str">
        <f>IFERROR(__xludf.DUMMYFUNCTION("INDEX(SPLIT(E862, char(10))+60*60*2, 0, 1)/86400+date(1970,1,1)"),"#VALUE!")</f>
        <v>#VALUE!</v>
      </c>
      <c r="G862" s="63"/>
      <c r="H862" s="40"/>
      <c r="I862" s="29"/>
      <c r="J862" s="31" t="b">
        <v>0</v>
      </c>
    </row>
    <row r="863">
      <c r="A863" s="42"/>
      <c r="F863" s="38" t="str">
        <f>IFERROR(__xludf.DUMMYFUNCTION("INDEX(SPLIT(E863, char(10))+60*60*2, 0, 1)/86400+date(1970,1,1)"),"#VALUE!")</f>
        <v>#VALUE!</v>
      </c>
      <c r="G863" s="63"/>
      <c r="H863" s="40"/>
      <c r="I863" s="29"/>
      <c r="J863" s="31" t="b">
        <v>0</v>
      </c>
    </row>
    <row r="864">
      <c r="A864" s="42"/>
      <c r="F864" s="38" t="str">
        <f>IFERROR(__xludf.DUMMYFUNCTION("INDEX(SPLIT(E864, char(10))+60*60*2, 0, 1)/86400+date(1970,1,1)"),"#VALUE!")</f>
        <v>#VALUE!</v>
      </c>
      <c r="G864" s="63"/>
      <c r="H864" s="40"/>
      <c r="I864" s="29"/>
      <c r="J864" s="31" t="b">
        <v>0</v>
      </c>
    </row>
    <row r="865">
      <c r="A865" s="42"/>
      <c r="F865" s="38" t="str">
        <f>IFERROR(__xludf.DUMMYFUNCTION("INDEX(SPLIT(E865, char(10))+60*60*2, 0, 1)/86400+date(1970,1,1)"),"#VALUE!")</f>
        <v>#VALUE!</v>
      </c>
      <c r="G865" s="63"/>
      <c r="H865" s="40"/>
      <c r="I865" s="29"/>
      <c r="J865" s="31" t="b">
        <v>0</v>
      </c>
    </row>
    <row r="866">
      <c r="A866" s="42"/>
      <c r="F866" s="38" t="str">
        <f>IFERROR(__xludf.DUMMYFUNCTION("INDEX(SPLIT(E866, char(10))+60*60*2, 0, 1)/86400+date(1970,1,1)"),"#VALUE!")</f>
        <v>#VALUE!</v>
      </c>
      <c r="G866" s="63"/>
      <c r="H866" s="40"/>
      <c r="I866" s="29"/>
      <c r="J866" s="31" t="b">
        <v>0</v>
      </c>
    </row>
    <row r="867">
      <c r="A867" s="42"/>
      <c r="F867" s="38" t="str">
        <f>IFERROR(__xludf.DUMMYFUNCTION("INDEX(SPLIT(E867, char(10))+60*60*2, 0, 1)/86400+date(1970,1,1)"),"#VALUE!")</f>
        <v>#VALUE!</v>
      </c>
      <c r="G867" s="63"/>
      <c r="H867" s="40"/>
      <c r="I867" s="29"/>
      <c r="J867" s="31" t="b">
        <v>0</v>
      </c>
    </row>
    <row r="868">
      <c r="A868" s="42"/>
      <c r="F868" s="38" t="str">
        <f>IFERROR(__xludf.DUMMYFUNCTION("INDEX(SPLIT(E868, char(10))+60*60*2, 0, 1)/86400+date(1970,1,1)"),"#VALUE!")</f>
        <v>#VALUE!</v>
      </c>
      <c r="G868" s="63"/>
      <c r="H868" s="40"/>
      <c r="I868" s="29"/>
      <c r="J868" s="31" t="b">
        <v>0</v>
      </c>
    </row>
    <row r="869">
      <c r="A869" s="42"/>
      <c r="F869" s="38" t="str">
        <f>IFERROR(__xludf.DUMMYFUNCTION("INDEX(SPLIT(E869, char(10))+60*60*2, 0, 1)/86400+date(1970,1,1)"),"#VALUE!")</f>
        <v>#VALUE!</v>
      </c>
      <c r="G869" s="63"/>
      <c r="H869" s="40"/>
      <c r="I869" s="29"/>
      <c r="J869" s="31" t="b">
        <v>0</v>
      </c>
    </row>
    <row r="870">
      <c r="A870" s="42"/>
      <c r="F870" s="38" t="str">
        <f>IFERROR(__xludf.DUMMYFUNCTION("INDEX(SPLIT(E870, char(10))+60*60*2, 0, 1)/86400+date(1970,1,1)"),"#VALUE!")</f>
        <v>#VALUE!</v>
      </c>
      <c r="G870" s="63"/>
      <c r="H870" s="40"/>
      <c r="I870" s="29"/>
      <c r="J870" s="31" t="b">
        <v>0</v>
      </c>
    </row>
    <row r="871">
      <c r="A871" s="42"/>
      <c r="F871" s="38" t="str">
        <f>IFERROR(__xludf.DUMMYFUNCTION("INDEX(SPLIT(E871, char(10))+60*60*2, 0, 1)/86400+date(1970,1,1)"),"#VALUE!")</f>
        <v>#VALUE!</v>
      </c>
      <c r="G871" s="63"/>
      <c r="H871" s="40"/>
      <c r="I871" s="29"/>
      <c r="J871" s="31" t="b">
        <v>0</v>
      </c>
    </row>
    <row r="872">
      <c r="A872" s="42"/>
      <c r="F872" s="38" t="str">
        <f>IFERROR(__xludf.DUMMYFUNCTION("INDEX(SPLIT(E872, char(10))+60*60*2, 0, 1)/86400+date(1970,1,1)"),"#VALUE!")</f>
        <v>#VALUE!</v>
      </c>
      <c r="G872" s="63"/>
      <c r="H872" s="40"/>
      <c r="I872" s="29"/>
      <c r="J872" s="31" t="b">
        <v>0</v>
      </c>
    </row>
    <row r="873">
      <c r="A873" s="42"/>
      <c r="F873" s="38" t="str">
        <f>IFERROR(__xludf.DUMMYFUNCTION("INDEX(SPLIT(E873, char(10))+60*60*2, 0, 1)/86400+date(1970,1,1)"),"#VALUE!")</f>
        <v>#VALUE!</v>
      </c>
      <c r="G873" s="63"/>
      <c r="H873" s="40"/>
      <c r="I873" s="29"/>
      <c r="J873" s="31" t="b">
        <v>0</v>
      </c>
    </row>
    <row r="874">
      <c r="A874" s="42"/>
      <c r="F874" s="38" t="str">
        <f>IFERROR(__xludf.DUMMYFUNCTION("INDEX(SPLIT(E874, char(10))+60*60*2, 0, 1)/86400+date(1970,1,1)"),"#VALUE!")</f>
        <v>#VALUE!</v>
      </c>
      <c r="G874" s="63"/>
      <c r="H874" s="40"/>
      <c r="I874" s="29"/>
      <c r="J874" s="31" t="b">
        <v>0</v>
      </c>
    </row>
    <row r="875">
      <c r="A875" s="42"/>
      <c r="F875" s="38" t="str">
        <f>IFERROR(__xludf.DUMMYFUNCTION("INDEX(SPLIT(E875, char(10))+60*60*2, 0, 1)/86400+date(1970,1,1)"),"#VALUE!")</f>
        <v>#VALUE!</v>
      </c>
      <c r="G875" s="63"/>
      <c r="H875" s="40"/>
      <c r="I875" s="29"/>
      <c r="J875" s="31" t="b">
        <v>0</v>
      </c>
    </row>
    <row r="876">
      <c r="A876" s="42"/>
      <c r="F876" s="38" t="str">
        <f>IFERROR(__xludf.DUMMYFUNCTION("INDEX(SPLIT(E876, char(10))+60*60*2, 0, 1)/86400+date(1970,1,1)"),"#VALUE!")</f>
        <v>#VALUE!</v>
      </c>
      <c r="G876" s="63"/>
      <c r="H876" s="40"/>
      <c r="I876" s="29"/>
      <c r="J876" s="31" t="b">
        <v>0</v>
      </c>
    </row>
    <row r="877">
      <c r="A877" s="42"/>
      <c r="F877" s="38" t="str">
        <f>IFERROR(__xludf.DUMMYFUNCTION("INDEX(SPLIT(E877, char(10))+60*60*2, 0, 1)/86400+date(1970,1,1)"),"#VALUE!")</f>
        <v>#VALUE!</v>
      </c>
      <c r="G877" s="63"/>
      <c r="H877" s="40"/>
      <c r="I877" s="29"/>
      <c r="J877" s="31" t="b">
        <v>0</v>
      </c>
    </row>
    <row r="878">
      <c r="A878" s="42"/>
      <c r="F878" s="38" t="str">
        <f>IFERROR(__xludf.DUMMYFUNCTION("INDEX(SPLIT(E878, char(10))+60*60*2, 0, 1)/86400+date(1970,1,1)"),"#VALUE!")</f>
        <v>#VALUE!</v>
      </c>
      <c r="G878" s="63"/>
      <c r="H878" s="40"/>
      <c r="I878" s="29"/>
      <c r="J878" s="31" t="b">
        <v>0</v>
      </c>
    </row>
    <row r="879">
      <c r="A879" s="42"/>
      <c r="F879" s="38" t="str">
        <f>IFERROR(__xludf.DUMMYFUNCTION("INDEX(SPLIT(E879, char(10))+60*60*2, 0, 1)/86400+date(1970,1,1)"),"#VALUE!")</f>
        <v>#VALUE!</v>
      </c>
      <c r="G879" s="63"/>
      <c r="H879" s="40"/>
      <c r="I879" s="29"/>
      <c r="J879" s="31" t="b">
        <v>0</v>
      </c>
    </row>
    <row r="880">
      <c r="A880" s="42"/>
      <c r="F880" s="38" t="str">
        <f>IFERROR(__xludf.DUMMYFUNCTION("INDEX(SPLIT(E880, char(10))+60*60*2, 0, 1)/86400+date(1970,1,1)"),"#VALUE!")</f>
        <v>#VALUE!</v>
      </c>
      <c r="G880" s="63"/>
      <c r="H880" s="40"/>
      <c r="I880" s="29"/>
      <c r="J880" s="31" t="b">
        <v>0</v>
      </c>
    </row>
    <row r="881">
      <c r="A881" s="42"/>
      <c r="F881" s="38" t="str">
        <f>IFERROR(__xludf.DUMMYFUNCTION("INDEX(SPLIT(E881, char(10))+60*60*2, 0, 1)/86400+date(1970,1,1)"),"#VALUE!")</f>
        <v>#VALUE!</v>
      </c>
      <c r="G881" s="63"/>
      <c r="H881" s="40"/>
      <c r="I881" s="29"/>
      <c r="J881" s="31" t="b">
        <v>0</v>
      </c>
    </row>
    <row r="882">
      <c r="A882" s="42"/>
      <c r="F882" s="38" t="str">
        <f>IFERROR(__xludf.DUMMYFUNCTION("INDEX(SPLIT(E882, char(10))+60*60*2, 0, 1)/86400+date(1970,1,1)"),"#VALUE!")</f>
        <v>#VALUE!</v>
      </c>
      <c r="G882" s="63"/>
      <c r="H882" s="40"/>
      <c r="I882" s="29"/>
      <c r="J882" s="31" t="b">
        <v>0</v>
      </c>
    </row>
    <row r="883">
      <c r="A883" s="42"/>
      <c r="F883" s="38" t="str">
        <f>IFERROR(__xludf.DUMMYFUNCTION("INDEX(SPLIT(E883, char(10))+60*60*2, 0, 1)/86400+date(1970,1,1)"),"#VALUE!")</f>
        <v>#VALUE!</v>
      </c>
      <c r="G883" s="63"/>
      <c r="H883" s="40"/>
      <c r="I883" s="29"/>
      <c r="J883" s="31" t="b">
        <v>0</v>
      </c>
    </row>
    <row r="884">
      <c r="A884" s="42"/>
      <c r="F884" s="38" t="str">
        <f>IFERROR(__xludf.DUMMYFUNCTION("INDEX(SPLIT(E884, char(10))+60*60*2, 0, 1)/86400+date(1970,1,1)"),"#VALUE!")</f>
        <v>#VALUE!</v>
      </c>
      <c r="G884" s="63"/>
      <c r="H884" s="40"/>
      <c r="I884" s="29"/>
      <c r="J884" s="31" t="b">
        <v>0</v>
      </c>
    </row>
    <row r="885">
      <c r="A885" s="42"/>
      <c r="F885" s="38" t="str">
        <f>IFERROR(__xludf.DUMMYFUNCTION("INDEX(SPLIT(E885, char(10))+60*60*2, 0, 1)/86400+date(1970,1,1)"),"#VALUE!")</f>
        <v>#VALUE!</v>
      </c>
      <c r="G885" s="63"/>
      <c r="H885" s="40"/>
      <c r="I885" s="29"/>
      <c r="J885" s="31" t="b">
        <v>0</v>
      </c>
    </row>
    <row r="886">
      <c r="A886" s="42"/>
      <c r="F886" s="38" t="str">
        <f>IFERROR(__xludf.DUMMYFUNCTION("INDEX(SPLIT(E886, char(10))+60*60*2, 0, 1)/86400+date(1970,1,1)"),"#VALUE!")</f>
        <v>#VALUE!</v>
      </c>
      <c r="G886" s="63"/>
      <c r="H886" s="40"/>
      <c r="I886" s="29"/>
      <c r="J886" s="31" t="b">
        <v>0</v>
      </c>
    </row>
    <row r="887">
      <c r="A887" s="42"/>
      <c r="F887" s="38" t="str">
        <f>IFERROR(__xludf.DUMMYFUNCTION("INDEX(SPLIT(E887, char(10))+60*60*2, 0, 1)/86400+date(1970,1,1)"),"#VALUE!")</f>
        <v>#VALUE!</v>
      </c>
      <c r="G887" s="63"/>
      <c r="H887" s="40"/>
      <c r="I887" s="29"/>
      <c r="J887" s="31" t="b">
        <v>0</v>
      </c>
    </row>
    <row r="888">
      <c r="A888" s="42"/>
      <c r="F888" s="38" t="str">
        <f>IFERROR(__xludf.DUMMYFUNCTION("INDEX(SPLIT(E888, char(10))+60*60*2, 0, 1)/86400+date(1970,1,1)"),"#VALUE!")</f>
        <v>#VALUE!</v>
      </c>
      <c r="G888" s="63"/>
      <c r="H888" s="40"/>
      <c r="I888" s="29"/>
      <c r="J888" s="31" t="b">
        <v>0</v>
      </c>
    </row>
    <row r="889">
      <c r="A889" s="42"/>
      <c r="F889" s="38" t="str">
        <f>IFERROR(__xludf.DUMMYFUNCTION("INDEX(SPLIT(E889, char(10))+60*60*2, 0, 1)/86400+date(1970,1,1)"),"#VALUE!")</f>
        <v>#VALUE!</v>
      </c>
      <c r="G889" s="63"/>
      <c r="H889" s="40"/>
      <c r="I889" s="29"/>
      <c r="J889" s="31" t="b">
        <v>0</v>
      </c>
    </row>
    <row r="890">
      <c r="A890" s="42"/>
      <c r="F890" s="38" t="str">
        <f>IFERROR(__xludf.DUMMYFUNCTION("INDEX(SPLIT(E890, char(10))+60*60*2, 0, 1)/86400+date(1970,1,1)"),"#VALUE!")</f>
        <v>#VALUE!</v>
      </c>
      <c r="G890" s="63"/>
      <c r="H890" s="40"/>
      <c r="I890" s="29"/>
      <c r="J890" s="31" t="b">
        <v>0</v>
      </c>
    </row>
    <row r="891">
      <c r="A891" s="42"/>
      <c r="F891" s="38" t="str">
        <f>IFERROR(__xludf.DUMMYFUNCTION("INDEX(SPLIT(E891, char(10))+60*60*2, 0, 1)/86400+date(1970,1,1)"),"#VALUE!")</f>
        <v>#VALUE!</v>
      </c>
      <c r="G891" s="63"/>
      <c r="H891" s="40"/>
      <c r="I891" s="29"/>
      <c r="J891" s="31" t="b">
        <v>0</v>
      </c>
    </row>
    <row r="892">
      <c r="A892" s="42"/>
      <c r="F892" s="38" t="str">
        <f>IFERROR(__xludf.DUMMYFUNCTION("INDEX(SPLIT(E892, char(10))+60*60*2, 0, 1)/86400+date(1970,1,1)"),"#VALUE!")</f>
        <v>#VALUE!</v>
      </c>
      <c r="G892" s="63"/>
      <c r="H892" s="40"/>
      <c r="I892" s="29"/>
      <c r="J892" s="31" t="b">
        <v>0</v>
      </c>
    </row>
    <row r="893">
      <c r="A893" s="42"/>
      <c r="F893" s="38" t="str">
        <f>IFERROR(__xludf.DUMMYFUNCTION("INDEX(SPLIT(E893, char(10))+60*60*2, 0, 1)/86400+date(1970,1,1)"),"#VALUE!")</f>
        <v>#VALUE!</v>
      </c>
      <c r="G893" s="63"/>
      <c r="H893" s="40"/>
      <c r="I893" s="29"/>
      <c r="J893" s="31" t="b">
        <v>0</v>
      </c>
    </row>
    <row r="894">
      <c r="A894" s="42"/>
      <c r="F894" s="38" t="str">
        <f>IFERROR(__xludf.DUMMYFUNCTION("INDEX(SPLIT(E894, char(10))+60*60*2, 0, 1)/86400+date(1970,1,1)"),"#VALUE!")</f>
        <v>#VALUE!</v>
      </c>
      <c r="G894" s="63"/>
      <c r="H894" s="40"/>
      <c r="I894" s="29"/>
      <c r="J894" s="31" t="b">
        <v>0</v>
      </c>
    </row>
    <row r="895">
      <c r="A895" s="42"/>
      <c r="F895" s="38" t="str">
        <f>IFERROR(__xludf.DUMMYFUNCTION("INDEX(SPLIT(E895, char(10))+60*60*2, 0, 1)/86400+date(1970,1,1)"),"#VALUE!")</f>
        <v>#VALUE!</v>
      </c>
      <c r="G895" s="63"/>
      <c r="H895" s="40"/>
      <c r="I895" s="29"/>
      <c r="J895" s="31" t="b">
        <v>0</v>
      </c>
    </row>
    <row r="896">
      <c r="A896" s="42"/>
      <c r="F896" s="38" t="str">
        <f>IFERROR(__xludf.DUMMYFUNCTION("INDEX(SPLIT(E896, char(10))+60*60*2, 0, 1)/86400+date(1970,1,1)"),"#VALUE!")</f>
        <v>#VALUE!</v>
      </c>
      <c r="G896" s="63"/>
      <c r="H896" s="40"/>
      <c r="I896" s="29"/>
      <c r="J896" s="31" t="b">
        <v>0</v>
      </c>
    </row>
    <row r="897">
      <c r="A897" s="42"/>
      <c r="F897" s="38" t="str">
        <f>IFERROR(__xludf.DUMMYFUNCTION("INDEX(SPLIT(E897, char(10))+60*60*2, 0, 1)/86400+date(1970,1,1)"),"#VALUE!")</f>
        <v>#VALUE!</v>
      </c>
      <c r="G897" s="63"/>
      <c r="H897" s="40"/>
      <c r="I897" s="29"/>
      <c r="J897" s="31" t="b">
        <v>0</v>
      </c>
    </row>
    <row r="898">
      <c r="A898" s="42"/>
      <c r="F898" s="38" t="str">
        <f>IFERROR(__xludf.DUMMYFUNCTION("INDEX(SPLIT(E898, char(10))+60*60*2, 0, 1)/86400+date(1970,1,1)"),"#VALUE!")</f>
        <v>#VALUE!</v>
      </c>
      <c r="G898" s="63"/>
      <c r="H898" s="40"/>
      <c r="I898" s="29"/>
      <c r="J898" s="31" t="b">
        <v>0</v>
      </c>
    </row>
    <row r="899">
      <c r="A899" s="42"/>
      <c r="F899" s="38" t="str">
        <f>IFERROR(__xludf.DUMMYFUNCTION("INDEX(SPLIT(E899, char(10))+60*60*2, 0, 1)/86400+date(1970,1,1)"),"#VALUE!")</f>
        <v>#VALUE!</v>
      </c>
      <c r="G899" s="63"/>
      <c r="H899" s="40"/>
      <c r="I899" s="29"/>
      <c r="J899" s="31" t="b">
        <v>0</v>
      </c>
    </row>
    <row r="900">
      <c r="A900" s="42"/>
      <c r="F900" s="38" t="str">
        <f>IFERROR(__xludf.DUMMYFUNCTION("INDEX(SPLIT(E900, char(10))+60*60*2, 0, 1)/86400+date(1970,1,1)"),"#VALUE!")</f>
        <v>#VALUE!</v>
      </c>
      <c r="G900" s="63"/>
      <c r="H900" s="40"/>
      <c r="I900" s="29"/>
      <c r="J900" s="31" t="b">
        <v>0</v>
      </c>
    </row>
    <row r="901">
      <c r="A901" s="42"/>
      <c r="F901" s="38" t="str">
        <f>IFERROR(__xludf.DUMMYFUNCTION("INDEX(SPLIT(E901, char(10))+60*60*2, 0, 1)/86400+date(1970,1,1)"),"#VALUE!")</f>
        <v>#VALUE!</v>
      </c>
      <c r="G901" s="63"/>
      <c r="H901" s="40"/>
      <c r="I901" s="29"/>
      <c r="J901" s="31" t="b">
        <v>0</v>
      </c>
    </row>
    <row r="902">
      <c r="A902" s="42"/>
      <c r="F902" s="38" t="str">
        <f>IFERROR(__xludf.DUMMYFUNCTION("INDEX(SPLIT(E902, char(10))+60*60*2, 0, 1)/86400+date(1970,1,1)"),"#VALUE!")</f>
        <v>#VALUE!</v>
      </c>
      <c r="G902" s="63"/>
      <c r="H902" s="40"/>
      <c r="I902" s="29"/>
      <c r="J902" s="31" t="b">
        <v>0</v>
      </c>
    </row>
    <row r="903">
      <c r="A903" s="42"/>
      <c r="F903" s="38" t="str">
        <f>IFERROR(__xludf.DUMMYFUNCTION("INDEX(SPLIT(E903, char(10))+60*60*2, 0, 1)/86400+date(1970,1,1)"),"#VALUE!")</f>
        <v>#VALUE!</v>
      </c>
      <c r="G903" s="63"/>
      <c r="H903" s="40"/>
      <c r="I903" s="29"/>
      <c r="J903" s="31" t="b">
        <v>0</v>
      </c>
    </row>
    <row r="904">
      <c r="A904" s="42"/>
      <c r="F904" s="38" t="str">
        <f>IFERROR(__xludf.DUMMYFUNCTION("INDEX(SPLIT(E904, char(10))+60*60*2, 0, 1)/86400+date(1970,1,1)"),"#VALUE!")</f>
        <v>#VALUE!</v>
      </c>
      <c r="G904" s="63"/>
      <c r="H904" s="40"/>
      <c r="I904" s="29"/>
      <c r="J904" s="31" t="b">
        <v>0</v>
      </c>
    </row>
    <row r="905">
      <c r="A905" s="42"/>
      <c r="F905" s="38" t="str">
        <f>IFERROR(__xludf.DUMMYFUNCTION("INDEX(SPLIT(E905, char(10))+60*60*2, 0, 1)/86400+date(1970,1,1)"),"#VALUE!")</f>
        <v>#VALUE!</v>
      </c>
      <c r="G905" s="63"/>
      <c r="H905" s="40"/>
      <c r="I905" s="29"/>
      <c r="J905" s="31" t="b">
        <v>0</v>
      </c>
    </row>
    <row r="906">
      <c r="A906" s="42"/>
      <c r="F906" s="38" t="str">
        <f>IFERROR(__xludf.DUMMYFUNCTION("INDEX(SPLIT(E906, char(10))+60*60*2, 0, 1)/86400+date(1970,1,1)"),"#VALUE!")</f>
        <v>#VALUE!</v>
      </c>
      <c r="G906" s="63"/>
      <c r="H906" s="40"/>
      <c r="I906" s="29"/>
      <c r="J906" s="31" t="b">
        <v>0</v>
      </c>
    </row>
    <row r="907">
      <c r="A907" s="42"/>
      <c r="F907" s="38" t="str">
        <f>IFERROR(__xludf.DUMMYFUNCTION("INDEX(SPLIT(E907, char(10))+60*60*2, 0, 1)/86400+date(1970,1,1)"),"#VALUE!")</f>
        <v>#VALUE!</v>
      </c>
      <c r="G907" s="63"/>
      <c r="H907" s="40"/>
      <c r="I907" s="29"/>
      <c r="J907" s="31" t="b">
        <v>0</v>
      </c>
    </row>
    <row r="908">
      <c r="A908" s="42"/>
      <c r="F908" s="38" t="str">
        <f>IFERROR(__xludf.DUMMYFUNCTION("INDEX(SPLIT(E908, char(10))+60*60*2, 0, 1)/86400+date(1970,1,1)"),"#VALUE!")</f>
        <v>#VALUE!</v>
      </c>
      <c r="G908" s="63"/>
      <c r="H908" s="40"/>
      <c r="I908" s="29"/>
      <c r="J908" s="31" t="b">
        <v>0</v>
      </c>
    </row>
    <row r="909">
      <c r="A909" s="42"/>
      <c r="F909" s="38" t="str">
        <f>IFERROR(__xludf.DUMMYFUNCTION("INDEX(SPLIT(E909, char(10))+60*60*2, 0, 1)/86400+date(1970,1,1)"),"#VALUE!")</f>
        <v>#VALUE!</v>
      </c>
      <c r="G909" s="63"/>
      <c r="H909" s="40"/>
      <c r="I909" s="29"/>
      <c r="J909" s="31" t="b">
        <v>0</v>
      </c>
    </row>
    <row r="910">
      <c r="A910" s="42"/>
      <c r="F910" s="38" t="str">
        <f>IFERROR(__xludf.DUMMYFUNCTION("INDEX(SPLIT(E910, char(10))+60*60*2, 0, 1)/86400+date(1970,1,1)"),"#VALUE!")</f>
        <v>#VALUE!</v>
      </c>
      <c r="G910" s="63"/>
      <c r="H910" s="40"/>
      <c r="I910" s="29"/>
      <c r="J910" s="31" t="b">
        <v>0</v>
      </c>
    </row>
    <row r="911">
      <c r="A911" s="42"/>
      <c r="F911" s="38" t="str">
        <f>IFERROR(__xludf.DUMMYFUNCTION("INDEX(SPLIT(E911, char(10))+60*60*2, 0, 1)/86400+date(1970,1,1)"),"#VALUE!")</f>
        <v>#VALUE!</v>
      </c>
      <c r="G911" s="63"/>
      <c r="H911" s="40"/>
      <c r="I911" s="29"/>
      <c r="J911" s="31" t="b">
        <v>0</v>
      </c>
    </row>
    <row r="912">
      <c r="A912" s="42"/>
      <c r="F912" s="38" t="str">
        <f>IFERROR(__xludf.DUMMYFUNCTION("INDEX(SPLIT(E912, char(10))+60*60*2, 0, 1)/86400+date(1970,1,1)"),"#VALUE!")</f>
        <v>#VALUE!</v>
      </c>
      <c r="G912" s="63"/>
      <c r="H912" s="40"/>
      <c r="I912" s="29"/>
      <c r="J912" s="31" t="b">
        <v>0</v>
      </c>
    </row>
    <row r="913">
      <c r="A913" s="42"/>
      <c r="F913" s="38" t="str">
        <f>IFERROR(__xludf.DUMMYFUNCTION("INDEX(SPLIT(E913, char(10))+60*60*2, 0, 1)/86400+date(1970,1,1)"),"#VALUE!")</f>
        <v>#VALUE!</v>
      </c>
      <c r="G913" s="63"/>
      <c r="H913" s="40"/>
      <c r="I913" s="29"/>
      <c r="J913" s="31" t="b">
        <v>0</v>
      </c>
    </row>
    <row r="914">
      <c r="A914" s="42"/>
      <c r="F914" s="38" t="str">
        <f>IFERROR(__xludf.DUMMYFUNCTION("INDEX(SPLIT(E914, char(10))+60*60*2, 0, 1)/86400+date(1970,1,1)"),"#VALUE!")</f>
        <v>#VALUE!</v>
      </c>
      <c r="G914" s="63"/>
      <c r="H914" s="40"/>
      <c r="I914" s="29"/>
      <c r="J914" s="31" t="b">
        <v>0</v>
      </c>
    </row>
    <row r="915">
      <c r="A915" s="42"/>
      <c r="F915" s="38" t="str">
        <f>IFERROR(__xludf.DUMMYFUNCTION("INDEX(SPLIT(E915, char(10))+60*60*2, 0, 1)/86400+date(1970,1,1)"),"#VALUE!")</f>
        <v>#VALUE!</v>
      </c>
      <c r="G915" s="63"/>
      <c r="H915" s="40"/>
      <c r="I915" s="29"/>
      <c r="J915" s="31" t="b">
        <v>0</v>
      </c>
    </row>
    <row r="916">
      <c r="A916" s="42"/>
      <c r="F916" s="38" t="str">
        <f>IFERROR(__xludf.DUMMYFUNCTION("INDEX(SPLIT(E916, char(10))+60*60*2, 0, 1)/86400+date(1970,1,1)"),"#VALUE!")</f>
        <v>#VALUE!</v>
      </c>
      <c r="G916" s="63"/>
      <c r="H916" s="40"/>
      <c r="I916" s="29"/>
      <c r="J916" s="31" t="b">
        <v>0</v>
      </c>
    </row>
    <row r="917">
      <c r="A917" s="42"/>
      <c r="F917" s="38" t="str">
        <f>IFERROR(__xludf.DUMMYFUNCTION("INDEX(SPLIT(E917, char(10))+60*60*2, 0, 1)/86400+date(1970,1,1)"),"#VALUE!")</f>
        <v>#VALUE!</v>
      </c>
      <c r="G917" s="63"/>
      <c r="H917" s="40"/>
      <c r="I917" s="29"/>
      <c r="J917" s="31" t="b">
        <v>0</v>
      </c>
    </row>
    <row r="918">
      <c r="A918" s="42"/>
      <c r="F918" s="38" t="str">
        <f>IFERROR(__xludf.DUMMYFUNCTION("INDEX(SPLIT(E918, char(10))+60*60*2, 0, 1)/86400+date(1970,1,1)"),"#VALUE!")</f>
        <v>#VALUE!</v>
      </c>
      <c r="G918" s="63"/>
      <c r="H918" s="40"/>
      <c r="I918" s="29"/>
      <c r="J918" s="31" t="b">
        <v>0</v>
      </c>
    </row>
    <row r="919">
      <c r="A919" s="42"/>
      <c r="F919" s="38" t="str">
        <f>IFERROR(__xludf.DUMMYFUNCTION("INDEX(SPLIT(E919, char(10))+60*60*2, 0, 1)/86400+date(1970,1,1)"),"#VALUE!")</f>
        <v>#VALUE!</v>
      </c>
      <c r="G919" s="63"/>
      <c r="H919" s="40"/>
      <c r="I919" s="29"/>
      <c r="J919" s="31" t="b">
        <v>0</v>
      </c>
    </row>
    <row r="920">
      <c r="A920" s="42"/>
      <c r="F920" s="38" t="str">
        <f>IFERROR(__xludf.DUMMYFUNCTION("INDEX(SPLIT(E920, char(10))+60*60*2, 0, 1)/86400+date(1970,1,1)"),"#VALUE!")</f>
        <v>#VALUE!</v>
      </c>
      <c r="G920" s="63"/>
      <c r="H920" s="40"/>
      <c r="I920" s="29"/>
      <c r="J920" s="31" t="b">
        <v>0</v>
      </c>
    </row>
    <row r="921">
      <c r="A921" s="42"/>
      <c r="F921" s="38" t="str">
        <f>IFERROR(__xludf.DUMMYFUNCTION("INDEX(SPLIT(E921, char(10))+60*60*2, 0, 1)/86400+date(1970,1,1)"),"#VALUE!")</f>
        <v>#VALUE!</v>
      </c>
      <c r="G921" s="63"/>
      <c r="H921" s="40"/>
      <c r="I921" s="29"/>
      <c r="J921" s="31" t="b">
        <v>0</v>
      </c>
    </row>
    <row r="922">
      <c r="A922" s="42"/>
      <c r="F922" s="38" t="str">
        <f>IFERROR(__xludf.DUMMYFUNCTION("INDEX(SPLIT(E922, char(10))+60*60*2, 0, 1)/86400+date(1970,1,1)"),"#VALUE!")</f>
        <v>#VALUE!</v>
      </c>
      <c r="G922" s="63"/>
      <c r="H922" s="40"/>
      <c r="I922" s="29"/>
      <c r="J922" s="31" t="b">
        <v>0</v>
      </c>
    </row>
    <row r="923">
      <c r="A923" s="42"/>
      <c r="F923" s="38" t="str">
        <f>IFERROR(__xludf.DUMMYFUNCTION("INDEX(SPLIT(E923, char(10))+60*60*2, 0, 1)/86400+date(1970,1,1)"),"#VALUE!")</f>
        <v>#VALUE!</v>
      </c>
      <c r="G923" s="63"/>
      <c r="H923" s="40"/>
      <c r="I923" s="29"/>
      <c r="J923" s="31" t="b">
        <v>0</v>
      </c>
    </row>
    <row r="924">
      <c r="A924" s="42"/>
      <c r="F924" s="38" t="str">
        <f>IFERROR(__xludf.DUMMYFUNCTION("INDEX(SPLIT(E924, char(10))+60*60*2, 0, 1)/86400+date(1970,1,1)"),"#VALUE!")</f>
        <v>#VALUE!</v>
      </c>
      <c r="G924" s="63"/>
      <c r="H924" s="40"/>
      <c r="I924" s="29"/>
      <c r="J924" s="31" t="b">
        <v>0</v>
      </c>
    </row>
    <row r="925">
      <c r="A925" s="42"/>
      <c r="F925" s="38" t="str">
        <f>IFERROR(__xludf.DUMMYFUNCTION("INDEX(SPLIT(E925, char(10))+60*60*2, 0, 1)/86400+date(1970,1,1)"),"#VALUE!")</f>
        <v>#VALUE!</v>
      </c>
      <c r="G925" s="63"/>
      <c r="H925" s="40"/>
      <c r="I925" s="29"/>
      <c r="J925" s="31" t="b">
        <v>0</v>
      </c>
    </row>
    <row r="926">
      <c r="A926" s="42"/>
      <c r="F926" s="38" t="str">
        <f>IFERROR(__xludf.DUMMYFUNCTION("INDEX(SPLIT(E926, char(10))+60*60*2, 0, 1)/86400+date(1970,1,1)"),"#VALUE!")</f>
        <v>#VALUE!</v>
      </c>
      <c r="G926" s="63"/>
      <c r="H926" s="40"/>
      <c r="I926" s="29"/>
      <c r="J926" s="31" t="b">
        <v>0</v>
      </c>
    </row>
    <row r="927">
      <c r="A927" s="42"/>
      <c r="F927" s="38" t="str">
        <f>IFERROR(__xludf.DUMMYFUNCTION("INDEX(SPLIT(E927, char(10))+60*60*2, 0, 1)/86400+date(1970,1,1)"),"#VALUE!")</f>
        <v>#VALUE!</v>
      </c>
      <c r="G927" s="63"/>
      <c r="H927" s="40"/>
      <c r="I927" s="29"/>
      <c r="J927" s="31" t="b">
        <v>0</v>
      </c>
    </row>
    <row r="928">
      <c r="A928" s="42"/>
      <c r="F928" s="38" t="str">
        <f>IFERROR(__xludf.DUMMYFUNCTION("INDEX(SPLIT(E928, char(10))+60*60*2, 0, 1)/86400+date(1970,1,1)"),"#VALUE!")</f>
        <v>#VALUE!</v>
      </c>
      <c r="G928" s="63"/>
      <c r="H928" s="40"/>
      <c r="I928" s="29"/>
      <c r="J928" s="31" t="b">
        <v>0</v>
      </c>
    </row>
    <row r="929">
      <c r="A929" s="42"/>
      <c r="F929" s="38" t="str">
        <f>IFERROR(__xludf.DUMMYFUNCTION("INDEX(SPLIT(E929, char(10))+60*60*2, 0, 1)/86400+date(1970,1,1)"),"#VALUE!")</f>
        <v>#VALUE!</v>
      </c>
      <c r="G929" s="63"/>
      <c r="H929" s="40"/>
      <c r="I929" s="29"/>
      <c r="J929" s="31" t="b">
        <v>0</v>
      </c>
    </row>
    <row r="930">
      <c r="A930" s="42"/>
      <c r="F930" s="38" t="str">
        <f>IFERROR(__xludf.DUMMYFUNCTION("INDEX(SPLIT(E930, char(10))+60*60*2, 0, 1)/86400+date(1970,1,1)"),"#VALUE!")</f>
        <v>#VALUE!</v>
      </c>
      <c r="G930" s="63"/>
      <c r="H930" s="40"/>
      <c r="I930" s="29"/>
      <c r="J930" s="31" t="b">
        <v>0</v>
      </c>
    </row>
    <row r="931">
      <c r="A931" s="42"/>
      <c r="F931" s="38" t="str">
        <f>IFERROR(__xludf.DUMMYFUNCTION("INDEX(SPLIT(E931, char(10))+60*60*2, 0, 1)/86400+date(1970,1,1)"),"#VALUE!")</f>
        <v>#VALUE!</v>
      </c>
      <c r="G931" s="63"/>
      <c r="H931" s="40"/>
      <c r="I931" s="29"/>
      <c r="J931" s="31" t="b">
        <v>0</v>
      </c>
    </row>
    <row r="932">
      <c r="A932" s="42"/>
      <c r="F932" s="38" t="str">
        <f>IFERROR(__xludf.DUMMYFUNCTION("INDEX(SPLIT(E932, char(10))+60*60*2, 0, 1)/86400+date(1970,1,1)"),"#VALUE!")</f>
        <v>#VALUE!</v>
      </c>
      <c r="G932" s="63"/>
      <c r="H932" s="40"/>
      <c r="I932" s="29"/>
      <c r="J932" s="31" t="b">
        <v>0</v>
      </c>
    </row>
    <row r="933">
      <c r="A933" s="42"/>
      <c r="F933" s="38" t="str">
        <f>IFERROR(__xludf.DUMMYFUNCTION("INDEX(SPLIT(E933, char(10))+60*60*2, 0, 1)/86400+date(1970,1,1)"),"#VALUE!")</f>
        <v>#VALUE!</v>
      </c>
      <c r="G933" s="63"/>
      <c r="H933" s="40"/>
      <c r="I933" s="29"/>
      <c r="J933" s="31" t="b">
        <v>0</v>
      </c>
    </row>
    <row r="934">
      <c r="A934" s="42"/>
      <c r="F934" s="38" t="str">
        <f>IFERROR(__xludf.DUMMYFUNCTION("INDEX(SPLIT(E934, char(10))+60*60*2, 0, 1)/86400+date(1970,1,1)"),"#VALUE!")</f>
        <v>#VALUE!</v>
      </c>
      <c r="G934" s="63"/>
      <c r="H934" s="40"/>
      <c r="I934" s="29"/>
      <c r="J934" s="31" t="b">
        <v>0</v>
      </c>
    </row>
    <row r="935">
      <c r="A935" s="42"/>
      <c r="F935" s="38" t="str">
        <f>IFERROR(__xludf.DUMMYFUNCTION("INDEX(SPLIT(E935, char(10))+60*60*2, 0, 1)/86400+date(1970,1,1)"),"#VALUE!")</f>
        <v>#VALUE!</v>
      </c>
      <c r="G935" s="63"/>
      <c r="H935" s="40"/>
      <c r="I935" s="29"/>
      <c r="J935" s="31" t="b">
        <v>0</v>
      </c>
    </row>
    <row r="936">
      <c r="A936" s="42"/>
      <c r="F936" s="38" t="str">
        <f>IFERROR(__xludf.DUMMYFUNCTION("INDEX(SPLIT(E936, char(10))+60*60*2, 0, 1)/86400+date(1970,1,1)"),"#VALUE!")</f>
        <v>#VALUE!</v>
      </c>
      <c r="G936" s="63"/>
      <c r="H936" s="40"/>
      <c r="I936" s="29"/>
      <c r="J936" s="31" t="b">
        <v>0</v>
      </c>
    </row>
    <row r="937">
      <c r="A937" s="42"/>
      <c r="F937" s="38" t="str">
        <f>IFERROR(__xludf.DUMMYFUNCTION("INDEX(SPLIT(E937, char(10))+60*60*2, 0, 1)/86400+date(1970,1,1)"),"#VALUE!")</f>
        <v>#VALUE!</v>
      </c>
      <c r="G937" s="63"/>
      <c r="H937" s="40"/>
      <c r="I937" s="29"/>
      <c r="J937" s="31" t="b">
        <v>0</v>
      </c>
    </row>
    <row r="938">
      <c r="A938" s="42"/>
      <c r="F938" s="38" t="str">
        <f>IFERROR(__xludf.DUMMYFUNCTION("INDEX(SPLIT(E938, char(10))+60*60*2, 0, 1)/86400+date(1970,1,1)"),"#VALUE!")</f>
        <v>#VALUE!</v>
      </c>
      <c r="G938" s="63"/>
      <c r="H938" s="40"/>
      <c r="I938" s="29"/>
      <c r="J938" s="31" t="b">
        <v>0</v>
      </c>
    </row>
    <row r="939">
      <c r="A939" s="42"/>
      <c r="F939" s="38" t="str">
        <f>IFERROR(__xludf.DUMMYFUNCTION("INDEX(SPLIT(E939, char(10))+60*60*2, 0, 1)/86400+date(1970,1,1)"),"#VALUE!")</f>
        <v>#VALUE!</v>
      </c>
      <c r="G939" s="63"/>
      <c r="H939" s="40"/>
      <c r="I939" s="29"/>
      <c r="J939" s="31" t="b">
        <v>0</v>
      </c>
    </row>
    <row r="940">
      <c r="A940" s="42"/>
      <c r="F940" s="38" t="str">
        <f>IFERROR(__xludf.DUMMYFUNCTION("INDEX(SPLIT(E940, char(10))+60*60*2, 0, 1)/86400+date(1970,1,1)"),"#VALUE!")</f>
        <v>#VALUE!</v>
      </c>
      <c r="G940" s="63"/>
      <c r="H940" s="40"/>
      <c r="I940" s="29"/>
      <c r="J940" s="31" t="b">
        <v>0</v>
      </c>
    </row>
    <row r="941">
      <c r="A941" s="42"/>
      <c r="F941" s="38" t="str">
        <f>IFERROR(__xludf.DUMMYFUNCTION("INDEX(SPLIT(E941, char(10))+60*60*2, 0, 1)/86400+date(1970,1,1)"),"#VALUE!")</f>
        <v>#VALUE!</v>
      </c>
      <c r="G941" s="63"/>
      <c r="H941" s="40"/>
      <c r="I941" s="29"/>
      <c r="J941" s="31" t="b">
        <v>0</v>
      </c>
    </row>
    <row r="942">
      <c r="A942" s="42"/>
      <c r="F942" s="38" t="str">
        <f>IFERROR(__xludf.DUMMYFUNCTION("INDEX(SPLIT(E942, char(10))+60*60*2, 0, 1)/86400+date(1970,1,1)"),"#VALUE!")</f>
        <v>#VALUE!</v>
      </c>
      <c r="G942" s="63"/>
      <c r="H942" s="40"/>
      <c r="I942" s="29"/>
      <c r="J942" s="31" t="b">
        <v>0</v>
      </c>
    </row>
    <row r="943">
      <c r="A943" s="42"/>
      <c r="F943" s="38" t="str">
        <f>IFERROR(__xludf.DUMMYFUNCTION("INDEX(SPLIT(E943, char(10))+60*60*2, 0, 1)/86400+date(1970,1,1)"),"#VALUE!")</f>
        <v>#VALUE!</v>
      </c>
      <c r="G943" s="63"/>
      <c r="H943" s="40"/>
      <c r="I943" s="29"/>
      <c r="J943" s="31" t="b">
        <v>0</v>
      </c>
    </row>
    <row r="944">
      <c r="A944" s="42"/>
      <c r="F944" s="38" t="str">
        <f>IFERROR(__xludf.DUMMYFUNCTION("INDEX(SPLIT(E944, char(10))+60*60*2, 0, 1)/86400+date(1970,1,1)"),"#VALUE!")</f>
        <v>#VALUE!</v>
      </c>
      <c r="G944" s="63"/>
      <c r="H944" s="40"/>
      <c r="I944" s="29"/>
      <c r="J944" s="31" t="b">
        <v>0</v>
      </c>
    </row>
    <row r="945">
      <c r="A945" s="42"/>
      <c r="F945" s="38" t="str">
        <f>IFERROR(__xludf.DUMMYFUNCTION("INDEX(SPLIT(E945, char(10))+60*60*2, 0, 1)/86400+date(1970,1,1)"),"#VALUE!")</f>
        <v>#VALUE!</v>
      </c>
      <c r="G945" s="63"/>
      <c r="H945" s="40"/>
      <c r="I945" s="29"/>
      <c r="J945" s="31" t="b">
        <v>0</v>
      </c>
    </row>
    <row r="946">
      <c r="A946" s="42"/>
      <c r="F946" s="38" t="str">
        <f>IFERROR(__xludf.DUMMYFUNCTION("INDEX(SPLIT(E946, char(10))+60*60*2, 0, 1)/86400+date(1970,1,1)"),"#VALUE!")</f>
        <v>#VALUE!</v>
      </c>
      <c r="G946" s="63"/>
      <c r="H946" s="40"/>
      <c r="I946" s="29"/>
      <c r="J946" s="31" t="b">
        <v>0</v>
      </c>
    </row>
    <row r="947">
      <c r="A947" s="42"/>
      <c r="F947" s="38" t="str">
        <f>IFERROR(__xludf.DUMMYFUNCTION("INDEX(SPLIT(E947, char(10))+60*60*2, 0, 1)/86400+date(1970,1,1)"),"#VALUE!")</f>
        <v>#VALUE!</v>
      </c>
      <c r="G947" s="63"/>
      <c r="H947" s="40"/>
      <c r="I947" s="29"/>
      <c r="J947" s="31" t="b">
        <v>0</v>
      </c>
    </row>
    <row r="948">
      <c r="A948" s="42"/>
      <c r="F948" s="38" t="str">
        <f>IFERROR(__xludf.DUMMYFUNCTION("INDEX(SPLIT(E948, char(10))+60*60*2, 0, 1)/86400+date(1970,1,1)"),"#VALUE!")</f>
        <v>#VALUE!</v>
      </c>
      <c r="G948" s="63"/>
      <c r="H948" s="40"/>
      <c r="I948" s="29"/>
      <c r="J948" s="31" t="b">
        <v>0</v>
      </c>
    </row>
    <row r="949">
      <c r="A949" s="42"/>
      <c r="F949" s="38" t="str">
        <f>IFERROR(__xludf.DUMMYFUNCTION("INDEX(SPLIT(E949, char(10))+60*60*2, 0, 1)/86400+date(1970,1,1)"),"#VALUE!")</f>
        <v>#VALUE!</v>
      </c>
      <c r="G949" s="63"/>
      <c r="H949" s="40"/>
      <c r="I949" s="29"/>
      <c r="J949" s="31" t="b">
        <v>0</v>
      </c>
    </row>
    <row r="950">
      <c r="A950" s="42"/>
      <c r="F950" s="38" t="str">
        <f>IFERROR(__xludf.DUMMYFUNCTION("INDEX(SPLIT(E950, char(10))+60*60*2, 0, 1)/86400+date(1970,1,1)"),"#VALUE!")</f>
        <v>#VALUE!</v>
      </c>
      <c r="G950" s="63"/>
      <c r="H950" s="40"/>
      <c r="I950" s="29"/>
      <c r="J950" s="31" t="b">
        <v>0</v>
      </c>
    </row>
    <row r="951">
      <c r="A951" s="42"/>
      <c r="F951" s="38" t="str">
        <f>IFERROR(__xludf.DUMMYFUNCTION("INDEX(SPLIT(E951, char(10))+60*60*2, 0, 1)/86400+date(1970,1,1)"),"#VALUE!")</f>
        <v>#VALUE!</v>
      </c>
      <c r="G951" s="63"/>
      <c r="H951" s="40"/>
      <c r="I951" s="29"/>
      <c r="J951" s="31" t="b">
        <v>0</v>
      </c>
    </row>
    <row r="952">
      <c r="A952" s="42"/>
      <c r="F952" s="38" t="str">
        <f>IFERROR(__xludf.DUMMYFUNCTION("INDEX(SPLIT(E952, char(10))+60*60*2, 0, 1)/86400+date(1970,1,1)"),"#VALUE!")</f>
        <v>#VALUE!</v>
      </c>
      <c r="G952" s="63"/>
      <c r="H952" s="40"/>
      <c r="I952" s="29"/>
      <c r="J952" s="31" t="b">
        <v>0</v>
      </c>
    </row>
    <row r="953">
      <c r="A953" s="42"/>
      <c r="F953" s="38" t="str">
        <f>IFERROR(__xludf.DUMMYFUNCTION("INDEX(SPLIT(E953, char(10))+60*60*2, 0, 1)/86400+date(1970,1,1)"),"#VALUE!")</f>
        <v>#VALUE!</v>
      </c>
      <c r="G953" s="63"/>
      <c r="H953" s="40"/>
      <c r="I953" s="29"/>
      <c r="J953" s="31" t="b">
        <v>0</v>
      </c>
    </row>
    <row r="954">
      <c r="A954" s="42"/>
      <c r="F954" s="38" t="str">
        <f>IFERROR(__xludf.DUMMYFUNCTION("INDEX(SPLIT(E954, char(10))+60*60*2, 0, 1)/86400+date(1970,1,1)"),"#VALUE!")</f>
        <v>#VALUE!</v>
      </c>
      <c r="G954" s="63"/>
      <c r="H954" s="40"/>
      <c r="I954" s="29"/>
      <c r="J954" s="31" t="b">
        <v>0</v>
      </c>
    </row>
    <row r="955">
      <c r="A955" s="42"/>
      <c r="F955" s="38" t="str">
        <f>IFERROR(__xludf.DUMMYFUNCTION("INDEX(SPLIT(E955, char(10))+60*60*2, 0, 1)/86400+date(1970,1,1)"),"#VALUE!")</f>
        <v>#VALUE!</v>
      </c>
      <c r="G955" s="63"/>
      <c r="H955" s="40"/>
      <c r="I955" s="29"/>
      <c r="J955" s="31" t="b">
        <v>0</v>
      </c>
    </row>
    <row r="956">
      <c r="A956" s="42"/>
      <c r="F956" s="38" t="str">
        <f>IFERROR(__xludf.DUMMYFUNCTION("INDEX(SPLIT(E956, char(10))+60*60*2, 0, 1)/86400+date(1970,1,1)"),"#VALUE!")</f>
        <v>#VALUE!</v>
      </c>
      <c r="G956" s="63"/>
      <c r="H956" s="40"/>
      <c r="I956" s="29"/>
      <c r="J956" s="31" t="b">
        <v>0</v>
      </c>
    </row>
    <row r="957">
      <c r="A957" s="42"/>
      <c r="F957" s="38" t="str">
        <f>IFERROR(__xludf.DUMMYFUNCTION("INDEX(SPLIT(E957, char(10))+60*60*2, 0, 1)/86400+date(1970,1,1)"),"#VALUE!")</f>
        <v>#VALUE!</v>
      </c>
      <c r="G957" s="63"/>
      <c r="H957" s="40"/>
      <c r="I957" s="29"/>
      <c r="J957" s="31" t="b">
        <v>0</v>
      </c>
    </row>
    <row r="958">
      <c r="A958" s="42"/>
      <c r="F958" s="38" t="str">
        <f>IFERROR(__xludf.DUMMYFUNCTION("INDEX(SPLIT(E958, char(10))+60*60*2, 0, 1)/86400+date(1970,1,1)"),"#VALUE!")</f>
        <v>#VALUE!</v>
      </c>
      <c r="G958" s="63"/>
      <c r="H958" s="40"/>
      <c r="I958" s="29"/>
      <c r="J958" s="31" t="b">
        <v>0</v>
      </c>
    </row>
    <row r="959">
      <c r="A959" s="42"/>
      <c r="F959" s="38" t="str">
        <f>IFERROR(__xludf.DUMMYFUNCTION("INDEX(SPLIT(E959, char(10))+60*60*2, 0, 1)/86400+date(1970,1,1)"),"#VALUE!")</f>
        <v>#VALUE!</v>
      </c>
      <c r="G959" s="63"/>
      <c r="H959" s="40"/>
      <c r="I959" s="29"/>
      <c r="J959" s="31" t="b">
        <v>0</v>
      </c>
    </row>
    <row r="960">
      <c r="A960" s="42"/>
      <c r="F960" s="38" t="str">
        <f>IFERROR(__xludf.DUMMYFUNCTION("INDEX(SPLIT(E960, char(10))+60*60*2, 0, 1)/86400+date(1970,1,1)"),"#VALUE!")</f>
        <v>#VALUE!</v>
      </c>
      <c r="G960" s="63"/>
      <c r="H960" s="40"/>
      <c r="I960" s="29"/>
      <c r="J960" s="31" t="b">
        <v>0</v>
      </c>
    </row>
    <row r="961">
      <c r="A961" s="42"/>
      <c r="F961" s="38" t="str">
        <f>IFERROR(__xludf.DUMMYFUNCTION("INDEX(SPLIT(E961, char(10))+60*60*2, 0, 1)/86400+date(1970,1,1)"),"#VALUE!")</f>
        <v>#VALUE!</v>
      </c>
      <c r="G961" s="63"/>
      <c r="H961" s="40"/>
      <c r="I961" s="29"/>
      <c r="J961" s="31" t="b">
        <v>0</v>
      </c>
    </row>
    <row r="962">
      <c r="A962" s="42"/>
      <c r="F962" s="38" t="str">
        <f>IFERROR(__xludf.DUMMYFUNCTION("INDEX(SPLIT(E962, char(10))+60*60*2, 0, 1)/86400+date(1970,1,1)"),"#VALUE!")</f>
        <v>#VALUE!</v>
      </c>
      <c r="G962" s="63"/>
      <c r="H962" s="40"/>
      <c r="I962" s="29"/>
      <c r="J962" s="31" t="b">
        <v>0</v>
      </c>
    </row>
    <row r="963">
      <c r="A963" s="42"/>
      <c r="F963" s="38" t="str">
        <f>IFERROR(__xludf.DUMMYFUNCTION("INDEX(SPLIT(E963, char(10))+60*60*2, 0, 1)/86400+date(1970,1,1)"),"#VALUE!")</f>
        <v>#VALUE!</v>
      </c>
      <c r="G963" s="63"/>
      <c r="H963" s="40"/>
      <c r="I963" s="29"/>
      <c r="J963" s="31" t="b">
        <v>0</v>
      </c>
    </row>
    <row r="964">
      <c r="A964" s="42"/>
      <c r="F964" s="38" t="str">
        <f>IFERROR(__xludf.DUMMYFUNCTION("INDEX(SPLIT(E964, char(10))+60*60*2, 0, 1)/86400+date(1970,1,1)"),"#VALUE!")</f>
        <v>#VALUE!</v>
      </c>
      <c r="G964" s="63"/>
      <c r="H964" s="40"/>
      <c r="I964" s="29"/>
      <c r="J964" s="31" t="b">
        <v>0</v>
      </c>
    </row>
    <row r="965">
      <c r="A965" s="42"/>
      <c r="F965" s="38" t="str">
        <f>IFERROR(__xludf.DUMMYFUNCTION("INDEX(SPLIT(E965, char(10))+60*60*2, 0, 1)/86400+date(1970,1,1)"),"#VALUE!")</f>
        <v>#VALUE!</v>
      </c>
      <c r="G965" s="63"/>
      <c r="H965" s="40"/>
      <c r="I965" s="29"/>
      <c r="J965" s="31" t="b">
        <v>0</v>
      </c>
    </row>
    <row r="966">
      <c r="A966" s="42"/>
      <c r="F966" s="38" t="str">
        <f>IFERROR(__xludf.DUMMYFUNCTION("INDEX(SPLIT(E966, char(10))+60*60*2, 0, 1)/86400+date(1970,1,1)"),"#VALUE!")</f>
        <v>#VALUE!</v>
      </c>
      <c r="G966" s="63"/>
      <c r="H966" s="40"/>
      <c r="I966" s="29"/>
      <c r="J966" s="31" t="b">
        <v>0</v>
      </c>
    </row>
    <row r="967">
      <c r="A967" s="42"/>
      <c r="F967" s="38" t="str">
        <f>IFERROR(__xludf.DUMMYFUNCTION("INDEX(SPLIT(E967, char(10))+60*60*2, 0, 1)/86400+date(1970,1,1)"),"#VALUE!")</f>
        <v>#VALUE!</v>
      </c>
      <c r="G967" s="63"/>
      <c r="H967" s="40"/>
      <c r="I967" s="29"/>
      <c r="J967" s="31" t="b">
        <v>0</v>
      </c>
    </row>
    <row r="968">
      <c r="A968" s="42"/>
      <c r="F968" s="38" t="str">
        <f>IFERROR(__xludf.DUMMYFUNCTION("INDEX(SPLIT(E968, char(10))+60*60*2, 0, 1)/86400+date(1970,1,1)"),"#VALUE!")</f>
        <v>#VALUE!</v>
      </c>
      <c r="G968" s="63"/>
      <c r="H968" s="40"/>
      <c r="I968" s="29"/>
      <c r="J968" s="31" t="b">
        <v>0</v>
      </c>
    </row>
    <row r="969">
      <c r="A969" s="42"/>
      <c r="F969" s="38" t="str">
        <f>IFERROR(__xludf.DUMMYFUNCTION("INDEX(SPLIT(E969, char(10))+60*60*2, 0, 1)/86400+date(1970,1,1)"),"#VALUE!")</f>
        <v>#VALUE!</v>
      </c>
      <c r="G969" s="63"/>
      <c r="H969" s="40"/>
      <c r="I969" s="29"/>
      <c r="J969" s="31" t="b">
        <v>0</v>
      </c>
    </row>
    <row r="970">
      <c r="A970" s="42"/>
      <c r="F970" s="38" t="str">
        <f>IFERROR(__xludf.DUMMYFUNCTION("INDEX(SPLIT(E970, char(10))+60*60*2, 0, 1)/86400+date(1970,1,1)"),"#VALUE!")</f>
        <v>#VALUE!</v>
      </c>
      <c r="G970" s="63"/>
      <c r="H970" s="40"/>
      <c r="I970" s="29"/>
      <c r="J970" s="31" t="b">
        <v>0</v>
      </c>
    </row>
    <row r="971">
      <c r="A971" s="42"/>
      <c r="F971" s="38" t="str">
        <f>IFERROR(__xludf.DUMMYFUNCTION("INDEX(SPLIT(E971, char(10))+60*60*2, 0, 1)/86400+date(1970,1,1)"),"#VALUE!")</f>
        <v>#VALUE!</v>
      </c>
      <c r="G971" s="63"/>
      <c r="H971" s="40"/>
      <c r="I971" s="29"/>
      <c r="J971" s="31" t="b">
        <v>0</v>
      </c>
    </row>
    <row r="972">
      <c r="A972" s="42"/>
      <c r="F972" s="38" t="str">
        <f>IFERROR(__xludf.DUMMYFUNCTION("INDEX(SPLIT(E972, char(10))+60*60*2, 0, 1)/86400+date(1970,1,1)"),"#VALUE!")</f>
        <v>#VALUE!</v>
      </c>
      <c r="G972" s="63"/>
      <c r="H972" s="40"/>
      <c r="I972" s="29"/>
      <c r="J972" s="31" t="b">
        <v>0</v>
      </c>
    </row>
    <row r="973">
      <c r="A973" s="42"/>
      <c r="F973" s="38" t="str">
        <f>IFERROR(__xludf.DUMMYFUNCTION("INDEX(SPLIT(E973, char(10))+60*60*2, 0, 1)/86400+date(1970,1,1)"),"#VALUE!")</f>
        <v>#VALUE!</v>
      </c>
      <c r="G973" s="63"/>
      <c r="H973" s="40"/>
      <c r="I973" s="29"/>
      <c r="J973" s="31" t="b">
        <v>0</v>
      </c>
    </row>
    <row r="974">
      <c r="A974" s="42"/>
      <c r="F974" s="38" t="str">
        <f>IFERROR(__xludf.DUMMYFUNCTION("INDEX(SPLIT(E974, char(10))+60*60*2, 0, 1)/86400+date(1970,1,1)"),"#VALUE!")</f>
        <v>#VALUE!</v>
      </c>
      <c r="G974" s="63"/>
      <c r="H974" s="40"/>
      <c r="I974" s="29"/>
      <c r="J974" s="31" t="b">
        <v>0</v>
      </c>
    </row>
    <row r="975">
      <c r="A975" s="42"/>
      <c r="F975" s="38" t="str">
        <f>IFERROR(__xludf.DUMMYFUNCTION("INDEX(SPLIT(E975, char(10))+60*60*2, 0, 1)/86400+date(1970,1,1)"),"#VALUE!")</f>
        <v>#VALUE!</v>
      </c>
      <c r="G975" s="63"/>
      <c r="H975" s="40"/>
      <c r="I975" s="29"/>
      <c r="J975" s="31" t="b">
        <v>0</v>
      </c>
    </row>
    <row r="976">
      <c r="A976" s="42"/>
      <c r="F976" s="38" t="str">
        <f>IFERROR(__xludf.DUMMYFUNCTION("INDEX(SPLIT(E976, char(10))+60*60*2, 0, 1)/86400+date(1970,1,1)"),"#VALUE!")</f>
        <v>#VALUE!</v>
      </c>
      <c r="G976" s="63"/>
      <c r="H976" s="40"/>
      <c r="I976" s="29"/>
      <c r="J976" s="31" t="b">
        <v>0</v>
      </c>
    </row>
    <row r="977">
      <c r="A977" s="42"/>
      <c r="F977" s="38" t="str">
        <f>IFERROR(__xludf.DUMMYFUNCTION("INDEX(SPLIT(E977, char(10))+60*60*2, 0, 1)/86400+date(1970,1,1)"),"#VALUE!")</f>
        <v>#VALUE!</v>
      </c>
      <c r="G977" s="63"/>
      <c r="H977" s="40"/>
      <c r="I977" s="29"/>
      <c r="J977" s="31" t="b">
        <v>0</v>
      </c>
    </row>
    <row r="978">
      <c r="A978" s="42"/>
      <c r="F978" s="38" t="str">
        <f>IFERROR(__xludf.DUMMYFUNCTION("INDEX(SPLIT(E978, char(10))+60*60*2, 0, 1)/86400+date(1970,1,1)"),"#VALUE!")</f>
        <v>#VALUE!</v>
      </c>
      <c r="G978" s="63"/>
      <c r="H978" s="40"/>
      <c r="I978" s="29"/>
      <c r="J978" s="31" t="b">
        <v>0</v>
      </c>
    </row>
    <row r="979">
      <c r="A979" s="42"/>
      <c r="F979" s="38" t="str">
        <f>IFERROR(__xludf.DUMMYFUNCTION("INDEX(SPLIT(E979, char(10))+60*60*2, 0, 1)/86400+date(1970,1,1)"),"#VALUE!")</f>
        <v>#VALUE!</v>
      </c>
      <c r="G979" s="63"/>
      <c r="H979" s="40"/>
      <c r="I979" s="29"/>
      <c r="J979" s="31" t="b">
        <v>0</v>
      </c>
    </row>
    <row r="980">
      <c r="A980" s="42"/>
      <c r="F980" s="38" t="str">
        <f>IFERROR(__xludf.DUMMYFUNCTION("INDEX(SPLIT(E980, char(10))+60*60*2, 0, 1)/86400+date(1970,1,1)"),"#VALUE!")</f>
        <v>#VALUE!</v>
      </c>
      <c r="G980" s="63"/>
      <c r="H980" s="40"/>
      <c r="I980" s="29"/>
      <c r="J980" s="31" t="b">
        <v>0</v>
      </c>
    </row>
    <row r="981">
      <c r="A981" s="42"/>
      <c r="F981" s="38" t="str">
        <f>IFERROR(__xludf.DUMMYFUNCTION("INDEX(SPLIT(E981, char(10))+60*60*2, 0, 1)/86400+date(1970,1,1)"),"#VALUE!")</f>
        <v>#VALUE!</v>
      </c>
      <c r="G981" s="63"/>
      <c r="H981" s="40"/>
      <c r="I981" s="29"/>
      <c r="J981" s="31" t="b">
        <v>0</v>
      </c>
    </row>
    <row r="982">
      <c r="A982" s="42"/>
      <c r="F982" s="38" t="str">
        <f>IFERROR(__xludf.DUMMYFUNCTION("INDEX(SPLIT(E982, char(10))+60*60*2, 0, 1)/86400+date(1970,1,1)"),"#VALUE!")</f>
        <v>#VALUE!</v>
      </c>
      <c r="G982" s="63"/>
      <c r="H982" s="40"/>
      <c r="I982" s="29"/>
      <c r="J982" s="31" t="b">
        <v>0</v>
      </c>
    </row>
    <row r="983">
      <c r="A983" s="42"/>
      <c r="F983" s="38" t="str">
        <f>IFERROR(__xludf.DUMMYFUNCTION("INDEX(SPLIT(E983, char(10))+60*60*2, 0, 1)/86400+date(1970,1,1)"),"#VALUE!")</f>
        <v>#VALUE!</v>
      </c>
      <c r="G983" s="63"/>
      <c r="H983" s="40"/>
      <c r="I983" s="29"/>
      <c r="J983" s="31" t="b">
        <v>0</v>
      </c>
    </row>
    <row r="984">
      <c r="A984" s="42"/>
      <c r="F984" s="38" t="str">
        <f>IFERROR(__xludf.DUMMYFUNCTION("INDEX(SPLIT(E984, char(10))+60*60*2, 0, 1)/86400+date(1970,1,1)"),"#VALUE!")</f>
        <v>#VALUE!</v>
      </c>
      <c r="G984" s="63"/>
      <c r="H984" s="40"/>
      <c r="I984" s="29"/>
      <c r="J984" s="31" t="b">
        <v>0</v>
      </c>
    </row>
    <row r="985">
      <c r="A985" s="42"/>
      <c r="F985" s="38" t="str">
        <f>IFERROR(__xludf.DUMMYFUNCTION("INDEX(SPLIT(E985, char(10))+60*60*2, 0, 1)/86400+date(1970,1,1)"),"#VALUE!")</f>
        <v>#VALUE!</v>
      </c>
      <c r="G985" s="63"/>
      <c r="H985" s="40"/>
      <c r="I985" s="29"/>
      <c r="J985" s="31" t="b">
        <v>0</v>
      </c>
    </row>
    <row r="986">
      <c r="A986" s="42"/>
      <c r="F986" s="38" t="str">
        <f>IFERROR(__xludf.DUMMYFUNCTION("INDEX(SPLIT(E986, char(10))+60*60*2, 0, 1)/86400+date(1970,1,1)"),"#VALUE!")</f>
        <v>#VALUE!</v>
      </c>
      <c r="G986" s="63"/>
      <c r="H986" s="40"/>
      <c r="I986" s="29"/>
      <c r="J986" s="31" t="b">
        <v>0</v>
      </c>
    </row>
    <row r="987">
      <c r="A987" s="42"/>
      <c r="F987" s="38" t="str">
        <f>IFERROR(__xludf.DUMMYFUNCTION("INDEX(SPLIT(E987, char(10))+60*60*2, 0, 1)/86400+date(1970,1,1)"),"#VALUE!")</f>
        <v>#VALUE!</v>
      </c>
      <c r="G987" s="63"/>
      <c r="H987" s="40"/>
      <c r="I987" s="29"/>
      <c r="J987" s="31" t="b">
        <v>0</v>
      </c>
    </row>
    <row r="988">
      <c r="A988" s="42"/>
      <c r="F988" s="38"/>
      <c r="G988" s="63"/>
      <c r="H988" s="40"/>
      <c r="I988" s="29"/>
      <c r="J988" s="31" t="b">
        <v>0</v>
      </c>
    </row>
    <row r="989">
      <c r="A989" s="42"/>
      <c r="F989" s="38"/>
      <c r="G989" s="63"/>
      <c r="H989" s="40"/>
      <c r="I989" s="29"/>
      <c r="J989" s="31" t="b">
        <v>0</v>
      </c>
    </row>
    <row r="990">
      <c r="A990" s="42"/>
      <c r="F990" s="38"/>
      <c r="G990" s="63"/>
      <c r="H990" s="40"/>
      <c r="I990" s="29"/>
      <c r="J990" s="31" t="b">
        <v>0</v>
      </c>
    </row>
    <row r="991">
      <c r="A991" s="42"/>
      <c r="F991" s="38"/>
      <c r="G991" s="63"/>
      <c r="H991" s="40"/>
      <c r="I991" s="29"/>
      <c r="J991" s="31" t="b">
        <v>0</v>
      </c>
    </row>
    <row r="992">
      <c r="A992" s="42"/>
      <c r="F992" s="38"/>
      <c r="G992" s="63"/>
      <c r="H992" s="40"/>
      <c r="I992" s="29"/>
      <c r="J992" s="31" t="b">
        <v>0</v>
      </c>
    </row>
    <row r="993">
      <c r="A993" s="42"/>
      <c r="F993" s="38"/>
      <c r="G993" s="63"/>
      <c r="H993" s="40"/>
      <c r="I993" s="29"/>
      <c r="J993" s="31" t="b">
        <v>0</v>
      </c>
    </row>
    <row r="994">
      <c r="A994" s="42"/>
      <c r="F994" s="38"/>
      <c r="G994" s="63"/>
      <c r="H994" s="40"/>
      <c r="I994" s="29"/>
      <c r="J994" s="31" t="b">
        <v>0</v>
      </c>
    </row>
    <row r="995">
      <c r="A995" s="42"/>
      <c r="F995" s="38"/>
      <c r="G995" s="63"/>
      <c r="H995" s="40"/>
      <c r="I995" s="29"/>
      <c r="J995" s="31" t="b">
        <v>0</v>
      </c>
    </row>
    <row r="996">
      <c r="A996" s="42"/>
      <c r="F996" s="38"/>
      <c r="G996" s="63"/>
      <c r="H996" s="40"/>
      <c r="I996" s="29"/>
      <c r="J996" s="31" t="b">
        <v>0</v>
      </c>
    </row>
    <row r="997">
      <c r="A997" s="42"/>
      <c r="F997" s="38"/>
      <c r="G997" s="63"/>
      <c r="H997" s="40"/>
      <c r="I997" s="29"/>
      <c r="J997" s="31" t="b">
        <v>0</v>
      </c>
    </row>
    <row r="998">
      <c r="A998" s="42"/>
      <c r="F998" s="38"/>
      <c r="G998" s="63"/>
      <c r="H998" s="40"/>
      <c r="I998" s="29"/>
      <c r="J998" s="31" t="b">
        <v>0</v>
      </c>
    </row>
    <row r="999">
      <c r="A999" s="42"/>
      <c r="F999" s="38"/>
      <c r="H999" s="40"/>
      <c r="I999" s="29"/>
      <c r="J999" s="31" t="b">
        <v>0</v>
      </c>
    </row>
    <row r="1000">
      <c r="A1000" s="42"/>
      <c r="F1000" s="38"/>
      <c r="H1000" s="40"/>
      <c r="I1000" s="29"/>
      <c r="J1000" s="31" t="b">
        <v>0</v>
      </c>
    </row>
  </sheetData>
  <mergeCells count="2">
    <mergeCell ref="A10:C10"/>
    <mergeCell ref="A11:C11"/>
  </mergeCells>
  <conditionalFormatting sqref="I1:I1000">
    <cfRule type="cellIs" dxfId="0" priority="1" operator="equal">
      <formula>"Valid"</formula>
    </cfRule>
  </conditionalFormatting>
  <dataValidations>
    <dataValidation type="list" allowBlank="1" sqref="I2:I1000">
      <formula1>$A$2:$A$10</formula1>
    </dataValidation>
  </dataValidations>
  <hyperlinks>
    <hyperlink display="Back to summary" location="Summary!A1" ref="B1"/>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29</v>
      </c>
      <c r="B1" s="32" t="s">
        <v>30</v>
      </c>
      <c r="C1" s="1" t="s">
        <v>31</v>
      </c>
      <c r="D1" s="1" t="s">
        <v>32</v>
      </c>
      <c r="E1" s="1" t="s">
        <v>33</v>
      </c>
      <c r="F1" s="33" t="s">
        <v>34</v>
      </c>
      <c r="G1" s="34" t="s">
        <v>35</v>
      </c>
      <c r="H1" s="35" t="s">
        <v>36</v>
      </c>
      <c r="I1" s="1" t="s">
        <v>37</v>
      </c>
      <c r="J1" s="1" t="s">
        <v>22</v>
      </c>
      <c r="K1" s="1" t="s">
        <v>38</v>
      </c>
    </row>
    <row r="2">
      <c r="A2" s="1" t="s">
        <v>39</v>
      </c>
      <c r="B2" s="31" t="s">
        <v>40</v>
      </c>
      <c r="C2" s="31">
        <f t="shared" ref="C2:C5" si="1">COUNTIF(I:I,A2)</f>
        <v>0</v>
      </c>
      <c r="D2" s="36">
        <f t="shared" ref="D2:D5" si="2">C2/COUNTA(I$2:I1000)</f>
        <v>0</v>
      </c>
      <c r="E2" s="31">
        <v>1.662801756E9</v>
      </c>
      <c r="F2" s="38">
        <f>IFERROR(__xludf.DUMMYFUNCTION("INDEX(SPLIT(E2, char(10))+60*60*2, 0, 1)/86400+date(1970,1,1)"),44814.474027777775)</f>
        <v>44814.47403</v>
      </c>
      <c r="G2" s="31" t="s">
        <v>27</v>
      </c>
      <c r="H2" s="31" t="s">
        <v>28</v>
      </c>
      <c r="I2" s="40" t="s">
        <v>4</v>
      </c>
      <c r="J2" s="31" t="b">
        <v>0</v>
      </c>
    </row>
    <row r="3">
      <c r="A3" s="1" t="s">
        <v>2</v>
      </c>
      <c r="B3" s="31" t="s">
        <v>41</v>
      </c>
      <c r="C3" s="31">
        <f t="shared" si="1"/>
        <v>0</v>
      </c>
      <c r="D3" s="36">
        <f t="shared" si="2"/>
        <v>0</v>
      </c>
      <c r="E3" s="37"/>
      <c r="F3" s="38"/>
      <c r="G3" s="39"/>
      <c r="H3" s="40"/>
      <c r="I3" s="41"/>
    </row>
    <row r="4">
      <c r="A4" s="1" t="s">
        <v>3</v>
      </c>
      <c r="B4" s="31" t="s">
        <v>42</v>
      </c>
      <c r="C4" s="31">
        <f t="shared" si="1"/>
        <v>0</v>
      </c>
      <c r="D4" s="36">
        <f t="shared" si="2"/>
        <v>0</v>
      </c>
      <c r="E4" s="37"/>
      <c r="F4" s="38"/>
      <c r="G4" s="39"/>
      <c r="H4" s="40"/>
      <c r="I4" s="41"/>
    </row>
    <row r="5">
      <c r="A5" s="1" t="s">
        <v>4</v>
      </c>
      <c r="B5" s="31" t="s">
        <v>43</v>
      </c>
      <c r="C5" s="31">
        <f t="shared" si="1"/>
        <v>1</v>
      </c>
      <c r="D5" s="36">
        <f t="shared" si="2"/>
        <v>1</v>
      </c>
      <c r="E5" s="37"/>
      <c r="F5" s="38"/>
      <c r="G5" s="39"/>
      <c r="H5" s="40"/>
      <c r="I5" s="41"/>
    </row>
    <row r="6">
      <c r="A6" s="42"/>
      <c r="B6" s="31" t="s">
        <v>5</v>
      </c>
      <c r="C6" s="43">
        <f t="shared" ref="C6:D6" si="3">SUM(C2:C5)</f>
        <v>1</v>
      </c>
      <c r="D6" s="44">
        <f t="shared" si="3"/>
        <v>1</v>
      </c>
      <c r="E6" s="37"/>
      <c r="F6" s="38"/>
      <c r="G6" s="39"/>
      <c r="H6" s="40"/>
      <c r="I6" s="41"/>
    </row>
    <row r="7">
      <c r="A7" s="45"/>
      <c r="B7" s="31" t="s">
        <v>0</v>
      </c>
      <c r="C7" s="22">
        <f t="shared" ref="C7:D7" si="4">SUM(C5)</f>
        <v>1</v>
      </c>
      <c r="D7" s="17">
        <f t="shared" si="4"/>
        <v>1</v>
      </c>
      <c r="E7" s="37"/>
      <c r="F7" s="38"/>
      <c r="G7" s="39"/>
      <c r="H7" s="40"/>
      <c r="I7" s="41"/>
    </row>
    <row r="8">
      <c r="A8" s="45"/>
      <c r="B8" s="31" t="s">
        <v>44</v>
      </c>
      <c r="C8" s="22">
        <f>C2+C4</f>
        <v>0</v>
      </c>
      <c r="D8" s="17">
        <f>SUM(D5) + D2</f>
        <v>1</v>
      </c>
      <c r="E8" s="37"/>
      <c r="F8" s="38"/>
      <c r="G8" s="39"/>
      <c r="H8" s="40"/>
      <c r="I8" s="41"/>
    </row>
    <row r="9">
      <c r="A9" s="42"/>
      <c r="E9" s="37"/>
      <c r="F9" s="38"/>
      <c r="G9" s="39"/>
      <c r="H9" s="40"/>
      <c r="I9" s="41"/>
    </row>
    <row r="10">
      <c r="A10" s="21" t="s">
        <v>22</v>
      </c>
      <c r="D10" s="17">
        <f>IFERROR(__xludf.DUMMYFUNCTION("COUNTIF(FILTER(J2:J1000, I2:I1000=""Newsworthy""), TRUE)/C5"),0.0)</f>
        <v>0</v>
      </c>
      <c r="E10" s="37"/>
      <c r="F10" s="38"/>
      <c r="G10" s="39"/>
      <c r="H10" s="40"/>
      <c r="I10" s="41"/>
    </row>
    <row r="11">
      <c r="A11" s="21" t="s">
        <v>23</v>
      </c>
      <c r="D11" s="17">
        <f>IFERROR(__xludf.DUMMYFUNCTION("1-COUNTIF(FILTER(J2:J1000, I2:I1000=""Newsworthy""), TRUE)/C5"),1.0)</f>
        <v>1</v>
      </c>
      <c r="E11" s="37"/>
      <c r="F11" s="38"/>
      <c r="G11" s="39"/>
      <c r="H11" s="40"/>
      <c r="I11" s="41"/>
    </row>
    <row r="12">
      <c r="A12" s="46"/>
      <c r="B12" s="47"/>
      <c r="C12" s="48"/>
      <c r="D12" s="48"/>
      <c r="E12" s="37"/>
      <c r="F12" s="38"/>
      <c r="G12" s="39"/>
      <c r="H12" s="40"/>
      <c r="I12" s="40"/>
    </row>
    <row r="13">
      <c r="A13" s="46"/>
      <c r="B13" s="48"/>
      <c r="C13" s="46"/>
      <c r="D13" s="46"/>
      <c r="E13" s="37"/>
      <c r="F13" s="38"/>
      <c r="G13" s="39"/>
      <c r="H13" s="40"/>
      <c r="I13" s="40"/>
    </row>
    <row r="14">
      <c r="A14" s="49"/>
      <c r="B14" s="41"/>
      <c r="C14" s="50"/>
      <c r="D14" s="51"/>
      <c r="E14" s="37"/>
      <c r="F14" s="38"/>
      <c r="G14" s="39"/>
      <c r="H14" s="40"/>
      <c r="I14" s="40"/>
    </row>
    <row r="15">
      <c r="A15" s="49"/>
      <c r="B15" s="41"/>
      <c r="C15" s="50"/>
      <c r="D15" s="51"/>
      <c r="E15" s="37"/>
      <c r="F15" s="38"/>
      <c r="G15" s="39"/>
      <c r="H15" s="40"/>
      <c r="I15" s="40"/>
    </row>
    <row r="16">
      <c r="A16" s="49"/>
      <c r="B16" s="41"/>
      <c r="C16" s="50"/>
      <c r="D16" s="51"/>
      <c r="E16" s="37"/>
      <c r="F16" s="38"/>
      <c r="G16" s="39"/>
      <c r="H16" s="40"/>
      <c r="I16" s="41"/>
    </row>
    <row r="17">
      <c r="A17" s="49"/>
      <c r="B17" s="41"/>
      <c r="C17" s="50"/>
      <c r="D17" s="51"/>
      <c r="E17" s="37"/>
      <c r="F17" s="38"/>
      <c r="G17" s="39"/>
      <c r="H17" s="40"/>
      <c r="I17" s="40"/>
    </row>
    <row r="18">
      <c r="A18" s="52"/>
      <c r="B18" s="46"/>
      <c r="C18" s="53"/>
      <c r="D18" s="51"/>
      <c r="E18" s="37"/>
      <c r="F18" s="38"/>
      <c r="G18" s="39"/>
      <c r="H18" s="40"/>
      <c r="I18" s="40"/>
    </row>
    <row r="19">
      <c r="A19" s="46"/>
      <c r="B19" s="46"/>
      <c r="C19" s="46"/>
      <c r="D19" s="46"/>
      <c r="E19" s="37"/>
      <c r="F19" s="38"/>
      <c r="G19" s="39"/>
      <c r="H19" s="40"/>
      <c r="I19" s="40"/>
    </row>
    <row r="20">
      <c r="A20" s="46"/>
      <c r="B20" s="54"/>
      <c r="C20" s="55"/>
      <c r="D20" s="56"/>
      <c r="E20" s="37"/>
      <c r="F20" s="38"/>
      <c r="G20" s="39"/>
      <c r="H20" s="40"/>
      <c r="I20" s="40"/>
    </row>
    <row r="21">
      <c r="A21" s="46"/>
      <c r="B21" s="54"/>
      <c r="C21" s="55"/>
      <c r="D21" s="56"/>
      <c r="E21" s="37"/>
      <c r="F21" s="38"/>
      <c r="G21" s="39"/>
      <c r="H21" s="40"/>
      <c r="I21" s="40"/>
    </row>
    <row r="22">
      <c r="A22" s="46"/>
      <c r="B22" s="54"/>
      <c r="C22" s="55"/>
      <c r="D22" s="56"/>
      <c r="E22" s="37"/>
      <c r="F22" s="38"/>
      <c r="G22" s="39"/>
      <c r="H22" s="40"/>
      <c r="I22" s="40"/>
    </row>
    <row r="23">
      <c r="A23" s="46"/>
      <c r="B23" s="54"/>
      <c r="C23" s="55"/>
      <c r="D23" s="56"/>
      <c r="E23" s="37"/>
      <c r="F23" s="38"/>
      <c r="G23" s="39"/>
      <c r="H23" s="40"/>
      <c r="I23" s="40"/>
    </row>
    <row r="24">
      <c r="A24" s="49"/>
      <c r="B24" s="41"/>
      <c r="C24" s="55"/>
      <c r="D24" s="56"/>
      <c r="E24" s="37"/>
      <c r="F24" s="38"/>
      <c r="G24" s="39"/>
      <c r="H24" s="40"/>
      <c r="I24" s="41"/>
    </row>
    <row r="25">
      <c r="A25" s="46"/>
      <c r="B25" s="48"/>
      <c r="C25" s="55"/>
      <c r="D25" s="56"/>
      <c r="E25" s="37"/>
      <c r="F25" s="38"/>
      <c r="G25" s="39"/>
      <c r="H25" s="40"/>
      <c r="I25" s="40"/>
    </row>
    <row r="26">
      <c r="A26" s="46"/>
      <c r="B26" s="48"/>
      <c r="C26" s="55"/>
      <c r="D26" s="57"/>
      <c r="E26" s="37"/>
      <c r="F26" s="38"/>
      <c r="G26" s="39"/>
      <c r="H26" s="40"/>
      <c r="I26" s="40"/>
    </row>
    <row r="27">
      <c r="A27" s="46"/>
      <c r="B27" s="48"/>
      <c r="C27" s="55"/>
      <c r="D27" s="57"/>
      <c r="E27" s="37"/>
      <c r="F27" s="38"/>
      <c r="G27" s="39"/>
      <c r="H27" s="40"/>
      <c r="I27" s="41"/>
    </row>
    <row r="28">
      <c r="A28" s="46"/>
      <c r="B28" s="48"/>
      <c r="C28" s="55"/>
      <c r="D28" s="57"/>
      <c r="E28" s="37"/>
      <c r="F28" s="38"/>
      <c r="G28" s="39"/>
      <c r="H28" s="40"/>
      <c r="I28" s="40"/>
    </row>
    <row r="29">
      <c r="A29" s="46"/>
      <c r="B29" s="48"/>
      <c r="C29" s="55"/>
      <c r="D29" s="57"/>
      <c r="E29" s="58"/>
      <c r="F29" s="38"/>
      <c r="G29" s="39"/>
      <c r="H29" s="40"/>
      <c r="I29" s="40"/>
    </row>
    <row r="30">
      <c r="A30" s="46"/>
      <c r="B30" s="48"/>
      <c r="C30" s="55"/>
      <c r="D30" s="57"/>
      <c r="E30" s="59"/>
      <c r="F30" s="38"/>
      <c r="G30" s="60"/>
      <c r="H30" s="40"/>
      <c r="I30" s="40"/>
    </row>
    <row r="31">
      <c r="A31" s="46"/>
      <c r="B31" s="48"/>
      <c r="C31" s="55"/>
      <c r="D31" s="57"/>
      <c r="E31" s="61"/>
      <c r="F31" s="38"/>
      <c r="G31" s="60"/>
      <c r="H31" s="40"/>
    </row>
    <row r="32">
      <c r="A32" s="46"/>
      <c r="B32" s="48"/>
      <c r="C32" s="55"/>
      <c r="D32" s="57"/>
      <c r="E32" s="61"/>
      <c r="F32" s="38"/>
      <c r="G32" s="60"/>
      <c r="H32" s="40"/>
    </row>
    <row r="33">
      <c r="A33" s="46"/>
      <c r="B33" s="48"/>
      <c r="C33" s="55"/>
      <c r="D33" s="57"/>
      <c r="E33" s="61"/>
      <c r="F33" s="38"/>
      <c r="G33" s="60"/>
      <c r="H33" s="40"/>
    </row>
    <row r="34">
      <c r="A34" s="46"/>
      <c r="B34" s="48"/>
      <c r="C34" s="55"/>
      <c r="D34" s="56"/>
      <c r="E34" s="61"/>
      <c r="F34" s="38"/>
      <c r="G34" s="60"/>
      <c r="H34" s="40"/>
    </row>
    <row r="35">
      <c r="A35" s="46"/>
      <c r="B35" s="48"/>
      <c r="C35" s="55"/>
      <c r="D35" s="56"/>
      <c r="E35" s="61"/>
      <c r="F35" s="38"/>
      <c r="G35" s="60"/>
      <c r="H35" s="40"/>
    </row>
    <row r="36">
      <c r="A36" s="46"/>
      <c r="B36" s="48"/>
      <c r="C36" s="55"/>
      <c r="D36" s="56"/>
      <c r="E36" s="61"/>
      <c r="F36" s="38"/>
      <c r="G36" s="60"/>
      <c r="H36" s="40"/>
    </row>
    <row r="37">
      <c r="A37" s="46"/>
      <c r="B37" s="48"/>
      <c r="C37" s="55"/>
      <c r="D37" s="56"/>
      <c r="E37" s="61"/>
      <c r="F37" s="38"/>
      <c r="G37" s="60"/>
      <c r="H37" s="40"/>
    </row>
    <row r="38">
      <c r="A38" s="46"/>
      <c r="B38" s="48"/>
      <c r="C38" s="55"/>
      <c r="D38" s="56"/>
      <c r="E38" s="61"/>
      <c r="F38" s="38"/>
      <c r="G38" s="60"/>
      <c r="H38" s="40"/>
    </row>
    <row r="39">
      <c r="A39" s="46"/>
      <c r="B39" s="48"/>
      <c r="C39" s="55"/>
      <c r="D39" s="56"/>
      <c r="E39" s="61"/>
      <c r="F39" s="38"/>
      <c r="G39" s="60"/>
      <c r="H39" s="40"/>
    </row>
    <row r="40">
      <c r="A40" s="46"/>
      <c r="B40" s="48"/>
      <c r="C40" s="55"/>
      <c r="D40" s="56"/>
      <c r="E40" s="61"/>
      <c r="F40" s="38"/>
      <c r="G40" s="60"/>
      <c r="H40" s="40"/>
    </row>
    <row r="41">
      <c r="A41" s="46"/>
      <c r="B41" s="48"/>
      <c r="C41" s="55"/>
      <c r="D41" s="56"/>
      <c r="E41" s="61"/>
      <c r="F41" s="38"/>
      <c r="G41" s="60"/>
      <c r="H41" s="40"/>
    </row>
    <row r="42">
      <c r="A42" s="46"/>
      <c r="B42" s="48"/>
      <c r="C42" s="55"/>
      <c r="D42" s="57"/>
      <c r="E42" s="61"/>
      <c r="F42" s="38"/>
      <c r="G42" s="60"/>
      <c r="H42" s="40"/>
    </row>
    <row r="43">
      <c r="A43" s="45"/>
      <c r="B43" s="62"/>
      <c r="C43" s="62"/>
      <c r="D43" s="62"/>
      <c r="E43" s="61"/>
      <c r="F43" s="38"/>
      <c r="G43" s="60"/>
      <c r="H43" s="40"/>
    </row>
    <row r="44">
      <c r="A44" s="45"/>
      <c r="B44" s="62"/>
      <c r="C44" s="62"/>
      <c r="D44" s="62"/>
      <c r="E44" s="61"/>
      <c r="F44" s="38"/>
      <c r="G44" s="60"/>
      <c r="H44" s="40"/>
    </row>
    <row r="45">
      <c r="A45" s="42"/>
      <c r="F45" s="38"/>
      <c r="G45" s="60"/>
      <c r="H45" s="40"/>
    </row>
    <row r="46">
      <c r="A46" s="42"/>
      <c r="F46" s="38"/>
      <c r="G46" s="60"/>
      <c r="H46" s="40"/>
    </row>
    <row r="47">
      <c r="A47" s="42"/>
      <c r="F47" s="38"/>
      <c r="G47" s="60"/>
      <c r="H47" s="40"/>
    </row>
    <row r="48">
      <c r="A48" s="42"/>
      <c r="F48" s="38"/>
      <c r="G48" s="60"/>
      <c r="H48" s="40"/>
    </row>
    <row r="49">
      <c r="A49" s="42"/>
      <c r="F49" s="38"/>
      <c r="G49" s="60"/>
      <c r="H49" s="40"/>
    </row>
    <row r="50">
      <c r="A50" s="42"/>
      <c r="F50" s="38"/>
      <c r="G50" s="60"/>
      <c r="H50" s="40"/>
    </row>
    <row r="51">
      <c r="A51" s="42"/>
      <c r="F51" s="38"/>
      <c r="G51" s="60"/>
      <c r="H51" s="40"/>
    </row>
    <row r="52">
      <c r="A52" s="42"/>
      <c r="F52" s="38"/>
      <c r="G52" s="63"/>
      <c r="H52" s="40"/>
    </row>
    <row r="53">
      <c r="A53" s="42"/>
      <c r="F53" s="38"/>
      <c r="G53" s="63"/>
      <c r="H53" s="40"/>
    </row>
    <row r="54">
      <c r="A54" s="42"/>
      <c r="F54" s="38"/>
      <c r="G54" s="63"/>
      <c r="H54" s="40"/>
    </row>
    <row r="55">
      <c r="A55" s="42"/>
      <c r="F55" s="38"/>
      <c r="G55" s="63"/>
      <c r="H55" s="40"/>
    </row>
    <row r="56">
      <c r="A56" s="42"/>
      <c r="F56" s="38"/>
      <c r="G56" s="63"/>
      <c r="H56" s="40"/>
    </row>
    <row r="57">
      <c r="A57" s="42"/>
      <c r="F57" s="38"/>
      <c r="G57" s="63"/>
      <c r="H57" s="40"/>
    </row>
    <row r="58">
      <c r="A58" s="42"/>
      <c r="F58" s="38"/>
      <c r="G58" s="63"/>
      <c r="H58" s="40"/>
    </row>
    <row r="59">
      <c r="A59" s="42"/>
      <c r="F59" s="38"/>
      <c r="G59" s="63"/>
      <c r="H59" s="40"/>
    </row>
    <row r="60">
      <c r="A60" s="42"/>
      <c r="F60" s="38"/>
      <c r="G60" s="63"/>
      <c r="H60" s="40"/>
    </row>
    <row r="61">
      <c r="A61" s="42"/>
      <c r="F61" s="38"/>
      <c r="G61" s="63"/>
      <c r="H61" s="40"/>
    </row>
    <row r="62">
      <c r="A62" s="42"/>
      <c r="F62" s="38"/>
      <c r="G62" s="63"/>
      <c r="H62" s="40"/>
    </row>
    <row r="63">
      <c r="A63" s="42"/>
      <c r="F63" s="38"/>
      <c r="G63" s="63"/>
      <c r="H63" s="40"/>
    </row>
    <row r="64">
      <c r="A64" s="42"/>
      <c r="F64" s="38"/>
      <c r="G64" s="63"/>
      <c r="H64" s="40"/>
    </row>
    <row r="65">
      <c r="A65" s="42"/>
      <c r="F65" s="38"/>
      <c r="G65" s="63"/>
      <c r="H65" s="40"/>
    </row>
    <row r="66">
      <c r="A66" s="42"/>
      <c r="F66" s="38"/>
      <c r="G66" s="63"/>
      <c r="H66" s="40"/>
    </row>
    <row r="67">
      <c r="A67" s="42"/>
      <c r="F67" s="38"/>
      <c r="G67" s="63"/>
      <c r="H67" s="40"/>
    </row>
    <row r="68">
      <c r="A68" s="42"/>
      <c r="F68" s="38"/>
      <c r="G68" s="63"/>
      <c r="H68" s="40"/>
    </row>
    <row r="69">
      <c r="A69" s="42"/>
      <c r="F69" s="38"/>
      <c r="G69" s="63"/>
      <c r="H69" s="40"/>
    </row>
    <row r="70">
      <c r="A70" s="42"/>
      <c r="F70" s="38"/>
      <c r="G70" s="63"/>
      <c r="H70" s="40"/>
    </row>
    <row r="71">
      <c r="A71" s="42"/>
      <c r="F71" s="38"/>
      <c r="G71" s="63"/>
      <c r="H71" s="40"/>
    </row>
    <row r="72">
      <c r="A72" s="42"/>
      <c r="F72" s="38"/>
      <c r="G72" s="63"/>
      <c r="H72" s="40"/>
    </row>
    <row r="73">
      <c r="A73" s="42"/>
      <c r="F73" s="38"/>
      <c r="G73" s="63"/>
      <c r="H73" s="40"/>
    </row>
    <row r="74">
      <c r="A74" s="42"/>
      <c r="F74" s="38"/>
      <c r="G74" s="63"/>
      <c r="H74" s="40"/>
    </row>
    <row r="75">
      <c r="A75" s="42"/>
      <c r="F75" s="38"/>
      <c r="G75" s="63"/>
      <c r="H75" s="40"/>
    </row>
    <row r="76">
      <c r="A76" s="42"/>
      <c r="F76" s="38"/>
      <c r="G76" s="63"/>
      <c r="H76" s="40"/>
    </row>
    <row r="77">
      <c r="A77" s="42"/>
      <c r="F77" s="38"/>
      <c r="G77" s="63"/>
      <c r="H77" s="40"/>
    </row>
    <row r="78">
      <c r="A78" s="42"/>
      <c r="F78" s="38"/>
      <c r="G78" s="63"/>
      <c r="H78" s="40"/>
    </row>
    <row r="79">
      <c r="A79" s="42"/>
      <c r="F79" s="38"/>
      <c r="G79" s="63"/>
      <c r="H79" s="40"/>
    </row>
    <row r="80">
      <c r="A80" s="42"/>
      <c r="F80" s="38"/>
      <c r="G80" s="63"/>
      <c r="H80" s="40"/>
    </row>
    <row r="81">
      <c r="A81" s="42"/>
      <c r="F81" s="38"/>
      <c r="G81" s="63"/>
      <c r="H81" s="40"/>
    </row>
    <row r="82">
      <c r="A82" s="42"/>
      <c r="F82" s="38"/>
      <c r="G82" s="63"/>
      <c r="H82" s="40"/>
    </row>
    <row r="83">
      <c r="A83" s="42"/>
      <c r="F83" s="38"/>
      <c r="G83" s="63"/>
      <c r="H83" s="40"/>
    </row>
    <row r="84">
      <c r="A84" s="42"/>
      <c r="F84" s="38"/>
      <c r="G84" s="63"/>
      <c r="H84" s="40"/>
    </row>
    <row r="85">
      <c r="A85" s="42"/>
      <c r="F85" s="38"/>
      <c r="G85" s="63"/>
      <c r="H85" s="40"/>
    </row>
    <row r="86">
      <c r="A86" s="42"/>
      <c r="F86" s="38"/>
      <c r="G86" s="63"/>
      <c r="H86" s="40"/>
    </row>
    <row r="87">
      <c r="A87" s="42"/>
      <c r="F87" s="38"/>
      <c r="G87" s="63"/>
      <c r="H87" s="40"/>
    </row>
    <row r="88">
      <c r="A88" s="42"/>
      <c r="F88" s="38"/>
      <c r="G88" s="63"/>
      <c r="H88" s="40"/>
    </row>
    <row r="89">
      <c r="A89" s="42"/>
      <c r="F89" s="38"/>
      <c r="G89" s="63"/>
      <c r="H89" s="40"/>
    </row>
    <row r="90">
      <c r="A90" s="42"/>
      <c r="F90" s="38"/>
      <c r="G90" s="63"/>
      <c r="H90" s="40"/>
    </row>
    <row r="91">
      <c r="A91" s="42"/>
      <c r="F91" s="38"/>
      <c r="G91" s="63"/>
      <c r="H91" s="40"/>
    </row>
    <row r="92">
      <c r="A92" s="42"/>
      <c r="F92" s="38"/>
      <c r="G92" s="63"/>
      <c r="H92" s="40"/>
    </row>
    <row r="93">
      <c r="A93" s="42"/>
      <c r="F93" s="38"/>
      <c r="G93" s="63"/>
      <c r="H93" s="40"/>
    </row>
    <row r="94">
      <c r="A94" s="42"/>
      <c r="F94" s="38"/>
      <c r="G94" s="63"/>
      <c r="H94" s="40"/>
    </row>
    <row r="95">
      <c r="A95" s="42"/>
      <c r="F95" s="38"/>
      <c r="G95" s="63"/>
      <c r="H95" s="40"/>
    </row>
    <row r="96">
      <c r="A96" s="42"/>
      <c r="F96" s="38"/>
      <c r="G96" s="63"/>
      <c r="H96" s="40"/>
    </row>
    <row r="97">
      <c r="A97" s="42"/>
      <c r="F97" s="38"/>
      <c r="G97" s="63"/>
      <c r="H97" s="40"/>
    </row>
    <row r="98">
      <c r="A98" s="42"/>
      <c r="F98" s="38"/>
      <c r="G98" s="63"/>
      <c r="H98" s="40"/>
    </row>
    <row r="99">
      <c r="A99" s="42"/>
      <c r="F99" s="38"/>
      <c r="G99" s="63"/>
      <c r="H99" s="40"/>
    </row>
    <row r="100">
      <c r="A100" s="42"/>
      <c r="F100" s="38"/>
      <c r="G100" s="63"/>
      <c r="H100" s="40"/>
    </row>
    <row r="101">
      <c r="A101" s="42"/>
      <c r="F101" s="38"/>
      <c r="G101" s="63"/>
      <c r="H101" s="40"/>
    </row>
    <row r="102">
      <c r="A102" s="42"/>
      <c r="F102" s="38"/>
      <c r="G102" s="63"/>
      <c r="H102" s="40"/>
    </row>
    <row r="103">
      <c r="A103" s="42"/>
      <c r="F103" s="38"/>
      <c r="G103" s="63"/>
      <c r="H103" s="40"/>
    </row>
    <row r="104">
      <c r="A104" s="42"/>
      <c r="F104" s="38"/>
      <c r="G104" s="63"/>
      <c r="H104" s="40"/>
    </row>
    <row r="105">
      <c r="A105" s="42"/>
      <c r="F105" s="38"/>
      <c r="G105" s="63"/>
      <c r="H105" s="40"/>
    </row>
    <row r="106">
      <c r="A106" s="42"/>
      <c r="F106" s="38"/>
      <c r="G106" s="63"/>
      <c r="H106" s="40"/>
    </row>
    <row r="107">
      <c r="A107" s="42"/>
      <c r="F107" s="38"/>
      <c r="G107" s="63"/>
      <c r="H107" s="40"/>
    </row>
    <row r="108">
      <c r="A108" s="42"/>
      <c r="F108" s="38"/>
      <c r="G108" s="63"/>
      <c r="H108" s="40"/>
    </row>
    <row r="109">
      <c r="A109" s="42"/>
      <c r="F109" s="38"/>
      <c r="G109" s="63"/>
      <c r="H109" s="40"/>
    </row>
    <row r="110">
      <c r="A110" s="42"/>
      <c r="F110" s="38"/>
      <c r="G110" s="63"/>
      <c r="H110" s="40"/>
    </row>
    <row r="111">
      <c r="A111" s="42"/>
      <c r="F111" s="38"/>
      <c r="G111" s="63"/>
      <c r="H111" s="40"/>
    </row>
    <row r="112">
      <c r="A112" s="42"/>
      <c r="F112" s="38"/>
      <c r="G112" s="63"/>
      <c r="H112" s="40"/>
    </row>
    <row r="113">
      <c r="A113" s="42"/>
      <c r="F113" s="38"/>
      <c r="G113" s="63"/>
      <c r="H113" s="40"/>
    </row>
    <row r="114">
      <c r="A114" s="42"/>
      <c r="F114" s="38"/>
      <c r="G114" s="63"/>
      <c r="H114" s="40"/>
    </row>
    <row r="115">
      <c r="A115" s="42"/>
      <c r="F115" s="38"/>
      <c r="G115" s="63"/>
      <c r="H115" s="40"/>
    </row>
    <row r="116">
      <c r="A116" s="42"/>
      <c r="F116" s="38"/>
      <c r="G116" s="63"/>
      <c r="H116" s="40"/>
    </row>
    <row r="117">
      <c r="A117" s="42"/>
      <c r="F117" s="38"/>
      <c r="G117" s="63"/>
      <c r="H117" s="40"/>
    </row>
    <row r="118">
      <c r="A118" s="42"/>
      <c r="F118" s="38"/>
      <c r="G118" s="63"/>
      <c r="H118" s="40"/>
    </row>
    <row r="119">
      <c r="A119" s="42"/>
      <c r="F119" s="38"/>
      <c r="G119" s="63"/>
      <c r="H119" s="40"/>
    </row>
    <row r="120">
      <c r="A120" s="42"/>
      <c r="F120" s="38"/>
      <c r="G120" s="63"/>
      <c r="H120" s="40"/>
    </row>
    <row r="121">
      <c r="A121" s="42"/>
      <c r="F121" s="38"/>
      <c r="G121" s="63"/>
      <c r="H121" s="40"/>
    </row>
    <row r="122">
      <c r="A122" s="42"/>
      <c r="F122" s="38"/>
      <c r="G122" s="63"/>
      <c r="H122" s="40"/>
    </row>
    <row r="123">
      <c r="A123" s="42"/>
      <c r="F123" s="38"/>
      <c r="G123" s="63"/>
      <c r="H123" s="40"/>
    </row>
    <row r="124">
      <c r="A124" s="42"/>
      <c r="F124" s="38"/>
      <c r="G124" s="63"/>
      <c r="H124" s="40"/>
    </row>
    <row r="125">
      <c r="A125" s="42"/>
      <c r="F125" s="38"/>
      <c r="G125" s="63"/>
      <c r="H125" s="40"/>
    </row>
    <row r="126">
      <c r="A126" s="42"/>
      <c r="F126" s="38"/>
      <c r="G126" s="63"/>
      <c r="H126" s="40"/>
    </row>
    <row r="127">
      <c r="A127" s="42"/>
      <c r="F127" s="38"/>
      <c r="G127" s="63"/>
      <c r="H127" s="40"/>
    </row>
    <row r="128">
      <c r="A128" s="42"/>
      <c r="F128" s="38"/>
      <c r="G128" s="63"/>
      <c r="H128" s="40"/>
    </row>
    <row r="129">
      <c r="A129" s="42"/>
      <c r="F129" s="38"/>
      <c r="G129" s="63"/>
      <c r="H129" s="40"/>
    </row>
    <row r="130">
      <c r="A130" s="42"/>
      <c r="F130" s="38"/>
      <c r="G130" s="63"/>
      <c r="H130" s="40"/>
    </row>
    <row r="131">
      <c r="A131" s="42"/>
      <c r="F131" s="38"/>
      <c r="G131" s="63"/>
      <c r="H131" s="40"/>
    </row>
    <row r="132">
      <c r="A132" s="42"/>
      <c r="F132" s="38"/>
      <c r="G132" s="63"/>
      <c r="H132" s="40"/>
    </row>
    <row r="133">
      <c r="A133" s="42"/>
      <c r="F133" s="38"/>
      <c r="G133" s="63"/>
      <c r="H133" s="40"/>
    </row>
    <row r="134">
      <c r="A134" s="42"/>
      <c r="F134" s="38"/>
      <c r="G134" s="63"/>
      <c r="H134" s="40"/>
    </row>
    <row r="135">
      <c r="A135" s="42"/>
      <c r="F135" s="38"/>
      <c r="G135" s="63"/>
      <c r="H135" s="40"/>
    </row>
    <row r="136">
      <c r="A136" s="42"/>
      <c r="F136" s="38"/>
      <c r="G136" s="63"/>
      <c r="H136" s="40"/>
    </row>
    <row r="137">
      <c r="A137" s="42"/>
      <c r="F137" s="38"/>
      <c r="G137" s="63"/>
      <c r="H137" s="40"/>
    </row>
    <row r="138">
      <c r="A138" s="42"/>
      <c r="F138" s="38"/>
      <c r="G138" s="63"/>
      <c r="H138" s="40"/>
    </row>
    <row r="139">
      <c r="A139" s="42"/>
      <c r="F139" s="38"/>
      <c r="G139" s="63"/>
      <c r="H139" s="40"/>
    </row>
    <row r="140">
      <c r="A140" s="42"/>
      <c r="F140" s="38"/>
      <c r="G140" s="63"/>
      <c r="H140" s="40"/>
    </row>
    <row r="141">
      <c r="A141" s="42"/>
      <c r="F141" s="38"/>
      <c r="G141" s="63"/>
      <c r="H141" s="40"/>
    </row>
    <row r="142">
      <c r="A142" s="42"/>
      <c r="F142" s="38"/>
      <c r="G142" s="63"/>
      <c r="H142" s="40"/>
    </row>
    <row r="143">
      <c r="A143" s="42"/>
      <c r="F143" s="38"/>
      <c r="G143" s="63"/>
      <c r="H143" s="40"/>
    </row>
    <row r="144">
      <c r="A144" s="42"/>
      <c r="F144" s="38"/>
      <c r="G144" s="63"/>
      <c r="H144" s="40"/>
    </row>
    <row r="145">
      <c r="A145" s="42"/>
      <c r="F145" s="38"/>
      <c r="G145" s="63"/>
      <c r="H145" s="40"/>
    </row>
    <row r="146">
      <c r="A146" s="42"/>
      <c r="F146" s="38"/>
      <c r="G146" s="63"/>
      <c r="H146" s="40"/>
    </row>
    <row r="147">
      <c r="A147" s="42"/>
      <c r="F147" s="38"/>
      <c r="G147" s="63"/>
      <c r="H147" s="40"/>
    </row>
    <row r="148">
      <c r="A148" s="42"/>
      <c r="F148" s="38"/>
      <c r="G148" s="63"/>
      <c r="H148" s="40"/>
    </row>
    <row r="149">
      <c r="A149" s="42"/>
      <c r="F149" s="38"/>
      <c r="G149" s="63"/>
      <c r="H149" s="40"/>
    </row>
    <row r="150">
      <c r="A150" s="42"/>
      <c r="F150" s="38"/>
      <c r="G150" s="63"/>
      <c r="H150" s="40"/>
    </row>
    <row r="151">
      <c r="A151" s="42"/>
      <c r="F151" s="38"/>
      <c r="G151" s="63"/>
      <c r="H151" s="40"/>
    </row>
    <row r="152">
      <c r="A152" s="42"/>
      <c r="F152" s="38"/>
      <c r="G152" s="63"/>
      <c r="H152" s="40"/>
    </row>
    <row r="153">
      <c r="A153" s="42"/>
      <c r="F153" s="38"/>
      <c r="G153" s="63"/>
      <c r="H153" s="40"/>
    </row>
    <row r="154">
      <c r="A154" s="42"/>
      <c r="F154" s="38"/>
      <c r="G154" s="63"/>
      <c r="H154" s="40"/>
    </row>
    <row r="155">
      <c r="A155" s="42"/>
      <c r="F155" s="38"/>
      <c r="G155" s="63"/>
      <c r="H155" s="40"/>
    </row>
    <row r="156">
      <c r="A156" s="42"/>
      <c r="F156" s="38"/>
      <c r="G156" s="63"/>
      <c r="H156" s="40"/>
    </row>
    <row r="157">
      <c r="A157" s="42"/>
      <c r="F157" s="38"/>
      <c r="G157" s="63"/>
      <c r="H157" s="40"/>
    </row>
    <row r="158">
      <c r="A158" s="42"/>
      <c r="F158" s="38"/>
      <c r="G158" s="63"/>
      <c r="H158" s="40"/>
    </row>
    <row r="159">
      <c r="A159" s="42"/>
      <c r="F159" s="38"/>
      <c r="G159" s="63"/>
      <c r="H159" s="40"/>
    </row>
    <row r="160">
      <c r="A160" s="42"/>
      <c r="F160" s="38"/>
      <c r="G160" s="63"/>
      <c r="H160" s="40"/>
    </row>
    <row r="161">
      <c r="A161" s="42"/>
      <c r="F161" s="38"/>
      <c r="G161" s="63"/>
      <c r="H161" s="40"/>
    </row>
    <row r="162">
      <c r="A162" s="42"/>
      <c r="F162" s="38"/>
      <c r="G162" s="63"/>
      <c r="H162" s="40"/>
    </row>
    <row r="163">
      <c r="A163" s="42"/>
      <c r="F163" s="38"/>
      <c r="G163" s="63"/>
      <c r="H163" s="40"/>
    </row>
    <row r="164">
      <c r="A164" s="42"/>
      <c r="F164" s="38"/>
      <c r="G164" s="63"/>
      <c r="H164" s="40"/>
    </row>
    <row r="165">
      <c r="A165" s="42"/>
      <c r="F165" s="38"/>
      <c r="G165" s="63"/>
      <c r="H165" s="40"/>
    </row>
    <row r="166">
      <c r="A166" s="42"/>
      <c r="F166" s="38"/>
      <c r="G166" s="63"/>
      <c r="H166" s="40"/>
    </row>
    <row r="167">
      <c r="A167" s="42"/>
      <c r="F167" s="38"/>
      <c r="G167" s="63"/>
      <c r="H167" s="40"/>
    </row>
    <row r="168">
      <c r="A168" s="42"/>
      <c r="F168" s="38"/>
      <c r="G168" s="63"/>
      <c r="H168" s="40"/>
    </row>
    <row r="169">
      <c r="A169" s="42"/>
      <c r="F169" s="38"/>
      <c r="G169" s="63"/>
      <c r="H169" s="40"/>
    </row>
    <row r="170">
      <c r="A170" s="42"/>
      <c r="F170" s="38"/>
      <c r="G170" s="63"/>
      <c r="H170" s="40"/>
    </row>
    <row r="171">
      <c r="A171" s="42"/>
      <c r="F171" s="38"/>
      <c r="G171" s="63"/>
      <c r="H171" s="40"/>
    </row>
    <row r="172">
      <c r="A172" s="42"/>
      <c r="F172" s="38"/>
      <c r="G172" s="63"/>
      <c r="H172" s="40"/>
    </row>
    <row r="173">
      <c r="A173" s="42"/>
      <c r="F173" s="38"/>
      <c r="G173" s="63"/>
      <c r="H173" s="40"/>
    </row>
    <row r="174">
      <c r="A174" s="42"/>
      <c r="F174" s="38"/>
      <c r="G174" s="63"/>
      <c r="H174" s="40"/>
    </row>
    <row r="175">
      <c r="A175" s="42"/>
      <c r="F175" s="38"/>
      <c r="G175" s="63"/>
      <c r="H175" s="40"/>
    </row>
    <row r="176">
      <c r="A176" s="42"/>
      <c r="F176" s="38"/>
      <c r="G176" s="63"/>
      <c r="H176" s="40"/>
    </row>
    <row r="177">
      <c r="A177" s="42"/>
      <c r="F177" s="38"/>
      <c r="G177" s="63"/>
      <c r="H177" s="40"/>
    </row>
    <row r="178">
      <c r="A178" s="42"/>
      <c r="F178" s="38"/>
      <c r="G178" s="63"/>
      <c r="H178" s="40"/>
    </row>
    <row r="179">
      <c r="A179" s="42"/>
      <c r="F179" s="38"/>
      <c r="G179" s="63"/>
      <c r="H179" s="40"/>
    </row>
    <row r="180">
      <c r="A180" s="42"/>
      <c r="F180" s="38"/>
      <c r="G180" s="63"/>
      <c r="H180" s="40"/>
    </row>
    <row r="181">
      <c r="A181" s="42"/>
      <c r="F181" s="38"/>
      <c r="G181" s="63"/>
      <c r="H181" s="40"/>
    </row>
    <row r="182">
      <c r="A182" s="42"/>
      <c r="F182" s="38"/>
      <c r="G182" s="63"/>
      <c r="H182" s="40"/>
    </row>
    <row r="183">
      <c r="A183" s="42"/>
      <c r="F183" s="38"/>
      <c r="G183" s="63"/>
      <c r="H183" s="40"/>
    </row>
    <row r="184">
      <c r="A184" s="42"/>
      <c r="F184" s="38"/>
      <c r="G184" s="63"/>
      <c r="H184" s="40"/>
    </row>
    <row r="185">
      <c r="A185" s="42"/>
      <c r="F185" s="38"/>
      <c r="G185" s="63"/>
      <c r="H185" s="40"/>
    </row>
    <row r="186">
      <c r="A186" s="42"/>
      <c r="F186" s="38"/>
      <c r="G186" s="63"/>
      <c r="H186" s="40"/>
    </row>
    <row r="187">
      <c r="A187" s="42"/>
      <c r="F187" s="38"/>
      <c r="G187" s="63"/>
      <c r="H187" s="40"/>
    </row>
    <row r="188">
      <c r="A188" s="42"/>
      <c r="F188" s="38"/>
      <c r="G188" s="63"/>
      <c r="H188" s="40"/>
    </row>
    <row r="189">
      <c r="A189" s="42"/>
      <c r="F189" s="38"/>
      <c r="G189" s="63"/>
      <c r="H189" s="40"/>
    </row>
    <row r="190">
      <c r="A190" s="42"/>
      <c r="F190" s="38"/>
      <c r="G190" s="63"/>
      <c r="H190" s="40"/>
    </row>
    <row r="191">
      <c r="A191" s="42"/>
      <c r="F191" s="38"/>
      <c r="G191" s="63"/>
      <c r="H191" s="40"/>
    </row>
    <row r="192">
      <c r="A192" s="42"/>
      <c r="F192" s="38"/>
      <c r="G192" s="63"/>
      <c r="H192" s="40"/>
    </row>
    <row r="193">
      <c r="A193" s="42"/>
      <c r="F193" s="38"/>
      <c r="G193" s="63"/>
      <c r="H193" s="40"/>
    </row>
    <row r="194">
      <c r="A194" s="42"/>
      <c r="F194" s="38"/>
      <c r="G194" s="63"/>
      <c r="H194" s="40"/>
    </row>
    <row r="195">
      <c r="A195" s="42"/>
      <c r="F195" s="38"/>
      <c r="G195" s="63"/>
      <c r="H195" s="40"/>
    </row>
    <row r="196">
      <c r="A196" s="42"/>
      <c r="F196" s="38"/>
      <c r="G196" s="63"/>
      <c r="H196" s="40"/>
    </row>
    <row r="197">
      <c r="A197" s="42"/>
      <c r="F197" s="38"/>
      <c r="G197" s="63"/>
      <c r="H197" s="40"/>
    </row>
    <row r="198">
      <c r="A198" s="42"/>
      <c r="F198" s="38"/>
      <c r="G198" s="63"/>
      <c r="H198" s="40"/>
    </row>
    <row r="199">
      <c r="A199" s="42"/>
      <c r="F199" s="38"/>
      <c r="G199" s="63"/>
      <c r="H199" s="40"/>
    </row>
    <row r="200">
      <c r="A200" s="42"/>
      <c r="F200" s="38"/>
      <c r="G200" s="63"/>
      <c r="H200" s="40"/>
    </row>
    <row r="201">
      <c r="A201" s="42"/>
      <c r="F201" s="38"/>
      <c r="G201" s="63"/>
      <c r="H201" s="40"/>
    </row>
    <row r="202">
      <c r="A202" s="42"/>
      <c r="F202" s="38"/>
      <c r="G202" s="63"/>
      <c r="H202" s="40"/>
    </row>
    <row r="203">
      <c r="A203" s="42"/>
      <c r="F203" s="38"/>
      <c r="G203" s="63"/>
      <c r="H203" s="40"/>
    </row>
    <row r="204">
      <c r="A204" s="42"/>
      <c r="F204" s="38"/>
      <c r="G204" s="63"/>
      <c r="H204" s="40"/>
    </row>
    <row r="205">
      <c r="A205" s="42"/>
      <c r="F205" s="38"/>
      <c r="G205" s="63"/>
      <c r="H205" s="40"/>
    </row>
    <row r="206">
      <c r="A206" s="42"/>
      <c r="F206" s="38"/>
      <c r="G206" s="63"/>
      <c r="H206" s="40"/>
    </row>
    <row r="207">
      <c r="A207" s="42"/>
      <c r="F207" s="38"/>
      <c r="G207" s="63"/>
      <c r="H207" s="40"/>
    </row>
    <row r="208">
      <c r="A208" s="42"/>
      <c r="F208" s="38"/>
      <c r="G208" s="63"/>
      <c r="H208" s="40"/>
    </row>
    <row r="209">
      <c r="A209" s="42"/>
      <c r="F209" s="38"/>
      <c r="G209" s="63"/>
      <c r="H209" s="40"/>
    </row>
    <row r="210">
      <c r="A210" s="42"/>
      <c r="F210" s="38"/>
      <c r="G210" s="63"/>
      <c r="H210" s="40"/>
    </row>
    <row r="211">
      <c r="A211" s="42"/>
      <c r="F211" s="38"/>
      <c r="G211" s="63"/>
      <c r="H211" s="40"/>
    </row>
    <row r="212">
      <c r="A212" s="42"/>
      <c r="F212" s="38"/>
      <c r="G212" s="63"/>
      <c r="H212" s="40"/>
    </row>
    <row r="213">
      <c r="A213" s="42"/>
      <c r="F213" s="38"/>
      <c r="G213" s="63"/>
      <c r="H213" s="40"/>
    </row>
    <row r="214">
      <c r="A214" s="42"/>
      <c r="F214" s="38"/>
      <c r="G214" s="63"/>
      <c r="H214" s="40"/>
    </row>
    <row r="215">
      <c r="A215" s="42"/>
      <c r="F215" s="38"/>
      <c r="G215" s="63"/>
      <c r="H215" s="40"/>
    </row>
    <row r="216">
      <c r="A216" s="42"/>
      <c r="F216" s="38"/>
      <c r="G216" s="63"/>
      <c r="H216" s="40"/>
    </row>
    <row r="217">
      <c r="A217" s="42"/>
      <c r="F217" s="38"/>
      <c r="G217" s="63"/>
      <c r="H217" s="40"/>
    </row>
    <row r="218">
      <c r="A218" s="42"/>
      <c r="F218" s="38"/>
      <c r="G218" s="63"/>
      <c r="H218" s="40"/>
    </row>
    <row r="219">
      <c r="A219" s="42"/>
      <c r="F219" s="38"/>
      <c r="G219" s="63"/>
      <c r="H219" s="40"/>
    </row>
    <row r="220">
      <c r="A220" s="42"/>
      <c r="F220" s="38"/>
      <c r="G220" s="63"/>
      <c r="H220" s="40"/>
    </row>
    <row r="221">
      <c r="A221" s="42"/>
      <c r="F221" s="38"/>
      <c r="G221" s="63"/>
      <c r="H221" s="40"/>
    </row>
    <row r="222">
      <c r="A222" s="42"/>
      <c r="F222" s="38"/>
      <c r="G222" s="63"/>
      <c r="H222" s="40"/>
    </row>
    <row r="223">
      <c r="A223" s="42"/>
      <c r="F223" s="38"/>
      <c r="G223" s="63"/>
      <c r="H223" s="40"/>
    </row>
    <row r="224">
      <c r="A224" s="42"/>
      <c r="F224" s="38"/>
      <c r="G224" s="63"/>
      <c r="H224" s="40"/>
    </row>
    <row r="225">
      <c r="A225" s="42"/>
      <c r="F225" s="38"/>
      <c r="G225" s="63"/>
      <c r="H225" s="40"/>
    </row>
    <row r="226">
      <c r="A226" s="42"/>
      <c r="F226" s="38"/>
      <c r="G226" s="63"/>
      <c r="H226" s="40"/>
    </row>
    <row r="227">
      <c r="A227" s="42"/>
      <c r="F227" s="38"/>
      <c r="G227" s="63"/>
      <c r="H227" s="40"/>
    </row>
    <row r="228">
      <c r="A228" s="42"/>
      <c r="F228" s="38"/>
      <c r="G228" s="63"/>
      <c r="H228" s="40"/>
    </row>
    <row r="229">
      <c r="A229" s="42"/>
      <c r="F229" s="38"/>
      <c r="G229" s="63"/>
      <c r="H229" s="40"/>
    </row>
    <row r="230">
      <c r="A230" s="42"/>
      <c r="F230" s="38"/>
      <c r="G230" s="63"/>
      <c r="H230" s="40"/>
    </row>
    <row r="231">
      <c r="A231" s="42"/>
      <c r="F231" s="38"/>
      <c r="G231" s="63"/>
      <c r="H231" s="40"/>
    </row>
    <row r="232">
      <c r="A232" s="42"/>
      <c r="F232" s="38"/>
      <c r="G232" s="63"/>
      <c r="H232" s="40"/>
    </row>
    <row r="233">
      <c r="A233" s="42"/>
      <c r="F233" s="38"/>
      <c r="G233" s="63"/>
      <c r="H233" s="40"/>
    </row>
    <row r="234">
      <c r="A234" s="42"/>
      <c r="F234" s="38"/>
      <c r="G234" s="63"/>
      <c r="H234" s="40"/>
    </row>
    <row r="235">
      <c r="A235" s="42"/>
      <c r="F235" s="38"/>
      <c r="G235" s="63"/>
      <c r="H235" s="40"/>
    </row>
    <row r="236">
      <c r="A236" s="42"/>
      <c r="F236" s="38"/>
      <c r="G236" s="63"/>
      <c r="H236" s="40"/>
    </row>
    <row r="237">
      <c r="A237" s="42"/>
      <c r="F237" s="38"/>
      <c r="G237" s="63"/>
      <c r="H237" s="40"/>
    </row>
    <row r="238">
      <c r="A238" s="42"/>
      <c r="F238" s="38"/>
      <c r="G238" s="63"/>
      <c r="H238" s="40"/>
    </row>
    <row r="239">
      <c r="A239" s="42"/>
      <c r="F239" s="38"/>
      <c r="G239" s="63"/>
      <c r="H239" s="40"/>
    </row>
    <row r="240">
      <c r="A240" s="42"/>
      <c r="F240" s="38"/>
      <c r="G240" s="63"/>
      <c r="H240" s="40"/>
    </row>
    <row r="241">
      <c r="A241" s="42"/>
      <c r="F241" s="38"/>
      <c r="G241" s="63"/>
      <c r="H241" s="40"/>
    </row>
    <row r="242">
      <c r="A242" s="42"/>
      <c r="F242" s="38"/>
      <c r="G242" s="63"/>
      <c r="H242" s="40"/>
    </row>
    <row r="243">
      <c r="A243" s="42"/>
      <c r="F243" s="38"/>
      <c r="G243" s="63"/>
      <c r="H243" s="40"/>
    </row>
    <row r="244">
      <c r="A244" s="42"/>
      <c r="F244" s="38"/>
      <c r="G244" s="63"/>
      <c r="H244" s="40"/>
    </row>
    <row r="245">
      <c r="A245" s="42"/>
      <c r="F245" s="38"/>
      <c r="G245" s="63"/>
      <c r="H245" s="40"/>
    </row>
    <row r="246">
      <c r="A246" s="42"/>
      <c r="F246" s="38"/>
      <c r="G246" s="63"/>
      <c r="H246" s="40"/>
    </row>
    <row r="247">
      <c r="A247" s="42"/>
      <c r="F247" s="38"/>
      <c r="G247" s="63"/>
      <c r="H247" s="40"/>
    </row>
    <row r="248">
      <c r="A248" s="42"/>
      <c r="F248" s="38"/>
      <c r="G248" s="63"/>
      <c r="H248" s="40"/>
    </row>
    <row r="249">
      <c r="A249" s="42"/>
      <c r="F249" s="38"/>
      <c r="G249" s="63"/>
      <c r="H249" s="40"/>
    </row>
    <row r="250">
      <c r="A250" s="42"/>
      <c r="F250" s="38"/>
      <c r="G250" s="63"/>
      <c r="H250" s="40"/>
    </row>
    <row r="251">
      <c r="A251" s="42"/>
      <c r="F251" s="38"/>
      <c r="G251" s="63"/>
      <c r="H251" s="40"/>
    </row>
    <row r="252">
      <c r="A252" s="42"/>
      <c r="F252" s="38"/>
      <c r="G252" s="63"/>
      <c r="H252" s="40"/>
    </row>
    <row r="253">
      <c r="A253" s="42"/>
      <c r="F253" s="38"/>
      <c r="G253" s="63"/>
      <c r="H253" s="40"/>
    </row>
    <row r="254">
      <c r="A254" s="42"/>
      <c r="F254" s="38"/>
      <c r="G254" s="63"/>
      <c r="H254" s="40"/>
    </row>
    <row r="255">
      <c r="A255" s="42"/>
      <c r="F255" s="38"/>
      <c r="G255" s="63"/>
      <c r="H255" s="40"/>
    </row>
    <row r="256">
      <c r="A256" s="42"/>
      <c r="F256" s="38"/>
      <c r="G256" s="63"/>
      <c r="H256" s="40"/>
    </row>
    <row r="257">
      <c r="A257" s="42"/>
      <c r="F257" s="38"/>
      <c r="G257" s="63"/>
      <c r="H257" s="40"/>
    </row>
    <row r="258">
      <c r="A258" s="42"/>
      <c r="F258" s="38"/>
      <c r="G258" s="63"/>
      <c r="H258" s="40"/>
    </row>
    <row r="259">
      <c r="A259" s="42"/>
      <c r="F259" s="38"/>
      <c r="G259" s="63"/>
      <c r="H259" s="40"/>
    </row>
    <row r="260">
      <c r="A260" s="42"/>
      <c r="F260" s="38"/>
      <c r="G260" s="63"/>
      <c r="H260" s="40"/>
    </row>
    <row r="261">
      <c r="A261" s="42"/>
      <c r="F261" s="38"/>
      <c r="G261" s="63"/>
      <c r="H261" s="40"/>
    </row>
    <row r="262">
      <c r="A262" s="42"/>
      <c r="F262" s="38"/>
      <c r="G262" s="63"/>
      <c r="H262" s="40"/>
    </row>
    <row r="263">
      <c r="A263" s="42"/>
      <c r="F263" s="38"/>
      <c r="G263" s="63"/>
      <c r="H263" s="40"/>
    </row>
    <row r="264">
      <c r="A264" s="42"/>
      <c r="F264" s="38"/>
      <c r="G264" s="63"/>
      <c r="H264" s="40"/>
    </row>
    <row r="265">
      <c r="A265" s="42"/>
      <c r="F265" s="38"/>
      <c r="G265" s="63"/>
      <c r="H265" s="40"/>
    </row>
    <row r="266">
      <c r="A266" s="42"/>
      <c r="F266" s="38"/>
      <c r="G266" s="63"/>
      <c r="H266" s="40"/>
    </row>
    <row r="267">
      <c r="A267" s="42"/>
      <c r="F267" s="38"/>
      <c r="G267" s="63"/>
      <c r="H267" s="40"/>
    </row>
    <row r="268">
      <c r="A268" s="42"/>
      <c r="F268" s="38"/>
      <c r="G268" s="63"/>
      <c r="H268" s="40"/>
    </row>
    <row r="269">
      <c r="A269" s="42"/>
      <c r="F269" s="38"/>
      <c r="G269" s="63"/>
      <c r="H269" s="40"/>
    </row>
    <row r="270">
      <c r="A270" s="42"/>
      <c r="F270" s="38"/>
      <c r="G270" s="63"/>
      <c r="H270" s="40"/>
    </row>
    <row r="271">
      <c r="A271" s="42"/>
      <c r="F271" s="38"/>
      <c r="G271" s="63"/>
      <c r="H271" s="40"/>
    </row>
    <row r="272">
      <c r="A272" s="42"/>
      <c r="F272" s="38"/>
      <c r="G272" s="63"/>
      <c r="H272" s="40"/>
    </row>
    <row r="273">
      <c r="A273" s="42"/>
      <c r="F273" s="38"/>
      <c r="G273" s="63"/>
      <c r="H273" s="40"/>
    </row>
    <row r="274">
      <c r="A274" s="42"/>
      <c r="F274" s="38"/>
      <c r="G274" s="63"/>
      <c r="H274" s="40"/>
    </row>
    <row r="275">
      <c r="A275" s="42"/>
      <c r="F275" s="38"/>
      <c r="G275" s="63"/>
      <c r="H275" s="40"/>
    </row>
    <row r="276">
      <c r="A276" s="42"/>
      <c r="F276" s="38"/>
      <c r="G276" s="63"/>
      <c r="H276" s="40"/>
    </row>
    <row r="277">
      <c r="A277" s="42"/>
      <c r="F277" s="38"/>
      <c r="G277" s="63"/>
      <c r="H277" s="40"/>
    </row>
    <row r="278">
      <c r="A278" s="42"/>
      <c r="F278" s="38"/>
      <c r="G278" s="63"/>
      <c r="H278" s="40"/>
    </row>
    <row r="279">
      <c r="A279" s="42"/>
      <c r="F279" s="38"/>
      <c r="G279" s="63"/>
      <c r="H279" s="40"/>
    </row>
    <row r="280">
      <c r="A280" s="42"/>
      <c r="F280" s="38"/>
      <c r="G280" s="63"/>
      <c r="H280" s="40"/>
    </row>
    <row r="281">
      <c r="A281" s="42"/>
      <c r="F281" s="38"/>
      <c r="G281" s="63"/>
      <c r="H281" s="40"/>
    </row>
    <row r="282">
      <c r="A282" s="42"/>
      <c r="F282" s="38"/>
      <c r="G282" s="63"/>
      <c r="H282" s="40"/>
    </row>
    <row r="283">
      <c r="A283" s="42"/>
      <c r="F283" s="38"/>
      <c r="G283" s="63"/>
      <c r="H283" s="40"/>
    </row>
    <row r="284">
      <c r="A284" s="42"/>
      <c r="F284" s="38"/>
      <c r="G284" s="63"/>
      <c r="H284" s="40"/>
    </row>
    <row r="285">
      <c r="A285" s="42"/>
      <c r="F285" s="38"/>
      <c r="G285" s="63"/>
      <c r="H285" s="40"/>
    </row>
    <row r="286">
      <c r="A286" s="42"/>
      <c r="F286" s="38"/>
      <c r="G286" s="63"/>
      <c r="H286" s="40"/>
    </row>
    <row r="287">
      <c r="A287" s="42"/>
      <c r="F287" s="38"/>
      <c r="G287" s="63"/>
      <c r="H287" s="40"/>
    </row>
    <row r="288">
      <c r="A288" s="42"/>
      <c r="F288" s="38"/>
      <c r="G288" s="63"/>
      <c r="H288" s="40"/>
    </row>
    <row r="289">
      <c r="A289" s="42"/>
      <c r="F289" s="38"/>
      <c r="G289" s="63"/>
      <c r="H289" s="40"/>
    </row>
    <row r="290">
      <c r="A290" s="42"/>
      <c r="F290" s="38"/>
      <c r="G290" s="63"/>
      <c r="H290" s="40"/>
    </row>
    <row r="291">
      <c r="A291" s="42"/>
      <c r="F291" s="38"/>
      <c r="G291" s="63"/>
      <c r="H291" s="40"/>
    </row>
    <row r="292">
      <c r="A292" s="42"/>
      <c r="F292" s="38"/>
      <c r="G292" s="63"/>
      <c r="H292" s="40"/>
    </row>
    <row r="293">
      <c r="A293" s="42"/>
      <c r="F293" s="38"/>
      <c r="G293" s="63"/>
      <c r="H293" s="40"/>
    </row>
    <row r="294">
      <c r="A294" s="42"/>
      <c r="F294" s="38"/>
      <c r="G294" s="63"/>
      <c r="H294" s="40"/>
    </row>
    <row r="295">
      <c r="A295" s="42"/>
      <c r="F295" s="38"/>
      <c r="G295" s="63"/>
      <c r="H295" s="40"/>
    </row>
    <row r="296">
      <c r="A296" s="42"/>
      <c r="F296" s="38"/>
      <c r="G296" s="63"/>
      <c r="H296" s="40"/>
    </row>
    <row r="297">
      <c r="A297" s="42"/>
      <c r="F297" s="38"/>
      <c r="G297" s="63"/>
      <c r="H297" s="40"/>
    </row>
    <row r="298">
      <c r="A298" s="42"/>
      <c r="F298" s="38"/>
      <c r="G298" s="63"/>
      <c r="H298" s="40"/>
    </row>
    <row r="299">
      <c r="A299" s="42"/>
      <c r="F299" s="38"/>
      <c r="G299" s="63"/>
      <c r="H299" s="40"/>
    </row>
    <row r="300">
      <c r="A300" s="42"/>
      <c r="F300" s="38"/>
      <c r="G300" s="63"/>
      <c r="H300" s="40"/>
    </row>
    <row r="301">
      <c r="A301" s="42"/>
      <c r="F301" s="38"/>
      <c r="G301" s="63"/>
      <c r="H301" s="40"/>
    </row>
    <row r="302">
      <c r="A302" s="42"/>
      <c r="F302" s="38"/>
      <c r="G302" s="63"/>
      <c r="H302" s="40"/>
    </row>
    <row r="303">
      <c r="A303" s="42"/>
      <c r="F303" s="38"/>
      <c r="G303" s="63"/>
      <c r="H303" s="40"/>
    </row>
    <row r="304">
      <c r="A304" s="42"/>
      <c r="F304" s="38"/>
      <c r="G304" s="63"/>
      <c r="H304" s="40"/>
    </row>
    <row r="305">
      <c r="A305" s="42"/>
      <c r="F305" s="38"/>
      <c r="G305" s="63"/>
      <c r="H305" s="40"/>
    </row>
    <row r="306">
      <c r="A306" s="42"/>
      <c r="F306" s="38"/>
      <c r="G306" s="63"/>
      <c r="H306" s="40"/>
    </row>
    <row r="307">
      <c r="A307" s="42"/>
      <c r="F307" s="38"/>
      <c r="G307" s="63"/>
      <c r="H307" s="40"/>
    </row>
    <row r="308">
      <c r="A308" s="42"/>
      <c r="F308" s="38"/>
      <c r="G308" s="63"/>
      <c r="H308" s="40"/>
    </row>
    <row r="309">
      <c r="A309" s="42"/>
      <c r="F309" s="38"/>
      <c r="G309" s="63"/>
      <c r="H309" s="40"/>
    </row>
    <row r="310">
      <c r="A310" s="42"/>
      <c r="F310" s="38"/>
      <c r="G310" s="63"/>
      <c r="H310" s="40"/>
    </row>
    <row r="311">
      <c r="A311" s="42"/>
      <c r="F311" s="38"/>
      <c r="G311" s="63"/>
      <c r="H311" s="40"/>
    </row>
    <row r="312">
      <c r="A312" s="42"/>
      <c r="F312" s="38"/>
      <c r="G312" s="63"/>
      <c r="H312" s="40"/>
    </row>
    <row r="313">
      <c r="A313" s="42"/>
      <c r="F313" s="38"/>
      <c r="G313" s="63"/>
      <c r="H313" s="40"/>
    </row>
    <row r="314">
      <c r="A314" s="42"/>
      <c r="F314" s="38"/>
      <c r="G314" s="63"/>
      <c r="H314" s="40"/>
    </row>
    <row r="315">
      <c r="A315" s="42"/>
      <c r="F315" s="38"/>
      <c r="G315" s="63"/>
      <c r="H315" s="40"/>
    </row>
    <row r="316">
      <c r="A316" s="42"/>
      <c r="F316" s="38"/>
      <c r="G316" s="63"/>
      <c r="H316" s="40"/>
    </row>
    <row r="317">
      <c r="A317" s="42"/>
      <c r="F317" s="38"/>
      <c r="G317" s="63"/>
      <c r="H317" s="40"/>
    </row>
    <row r="318">
      <c r="A318" s="42"/>
      <c r="F318" s="38"/>
      <c r="G318" s="63"/>
      <c r="H318" s="40"/>
    </row>
    <row r="319">
      <c r="A319" s="42"/>
      <c r="F319" s="38"/>
      <c r="G319" s="63"/>
      <c r="H319" s="40"/>
    </row>
    <row r="320">
      <c r="A320" s="42"/>
      <c r="F320" s="38"/>
      <c r="G320" s="63"/>
      <c r="H320" s="40"/>
    </row>
    <row r="321">
      <c r="A321" s="42"/>
      <c r="F321" s="38"/>
      <c r="G321" s="63"/>
      <c r="H321" s="40"/>
    </row>
    <row r="322">
      <c r="A322" s="42"/>
      <c r="F322" s="38"/>
      <c r="G322" s="63"/>
      <c r="H322" s="40"/>
    </row>
    <row r="323">
      <c r="A323" s="42"/>
      <c r="F323" s="38"/>
      <c r="G323" s="63"/>
      <c r="H323" s="40"/>
    </row>
    <row r="324">
      <c r="A324" s="42"/>
      <c r="F324" s="38"/>
      <c r="G324" s="63"/>
      <c r="H324" s="40"/>
    </row>
    <row r="325">
      <c r="A325" s="42"/>
      <c r="F325" s="38"/>
      <c r="G325" s="63"/>
      <c r="H325" s="40"/>
    </row>
    <row r="326">
      <c r="A326" s="42"/>
      <c r="F326" s="38"/>
      <c r="G326" s="63"/>
      <c r="H326" s="40"/>
    </row>
    <row r="327">
      <c r="A327" s="42"/>
      <c r="F327" s="38"/>
      <c r="G327" s="63"/>
      <c r="H327" s="40"/>
    </row>
    <row r="328">
      <c r="A328" s="42"/>
      <c r="F328" s="38"/>
      <c r="G328" s="63"/>
      <c r="H328" s="40"/>
    </row>
    <row r="329">
      <c r="A329" s="42"/>
      <c r="F329" s="38"/>
      <c r="G329" s="63"/>
      <c r="H329" s="40"/>
    </row>
    <row r="330">
      <c r="A330" s="42"/>
      <c r="F330" s="38"/>
      <c r="G330" s="63"/>
      <c r="H330" s="40"/>
    </row>
    <row r="331">
      <c r="A331" s="42"/>
      <c r="F331" s="38"/>
      <c r="G331" s="63"/>
      <c r="H331" s="40"/>
    </row>
    <row r="332">
      <c r="A332" s="42"/>
      <c r="F332" s="38"/>
      <c r="G332" s="63"/>
      <c r="H332" s="40"/>
    </row>
    <row r="333">
      <c r="A333" s="42"/>
      <c r="F333" s="38"/>
      <c r="G333" s="63"/>
      <c r="H333" s="40"/>
    </row>
    <row r="334">
      <c r="A334" s="42"/>
      <c r="F334" s="38"/>
      <c r="G334" s="63"/>
      <c r="H334" s="40"/>
    </row>
    <row r="335">
      <c r="A335" s="42"/>
      <c r="F335" s="38"/>
      <c r="G335" s="63"/>
      <c r="H335" s="40"/>
    </row>
    <row r="336">
      <c r="A336" s="42"/>
      <c r="F336" s="38"/>
      <c r="G336" s="63"/>
      <c r="H336" s="40"/>
    </row>
    <row r="337">
      <c r="A337" s="42"/>
      <c r="F337" s="38"/>
      <c r="G337" s="63"/>
      <c r="H337" s="40"/>
    </row>
    <row r="338">
      <c r="A338" s="42"/>
      <c r="F338" s="38"/>
      <c r="G338" s="63"/>
      <c r="H338" s="40"/>
    </row>
    <row r="339">
      <c r="A339" s="42"/>
      <c r="F339" s="38"/>
      <c r="G339" s="63"/>
      <c r="H339" s="40"/>
    </row>
    <row r="340">
      <c r="A340" s="42"/>
      <c r="F340" s="38"/>
      <c r="G340" s="63"/>
      <c r="H340" s="40"/>
    </row>
    <row r="341">
      <c r="A341" s="42"/>
      <c r="F341" s="38"/>
      <c r="G341" s="63"/>
      <c r="H341" s="40"/>
    </row>
    <row r="342">
      <c r="A342" s="42"/>
      <c r="F342" s="38"/>
      <c r="G342" s="63"/>
      <c r="H342" s="40"/>
    </row>
    <row r="343">
      <c r="A343" s="42"/>
      <c r="F343" s="38"/>
      <c r="G343" s="63"/>
      <c r="H343" s="40"/>
    </row>
    <row r="344">
      <c r="A344" s="42"/>
      <c r="F344" s="38"/>
      <c r="G344" s="63"/>
      <c r="H344" s="40"/>
    </row>
    <row r="345">
      <c r="A345" s="42"/>
      <c r="F345" s="38"/>
      <c r="G345" s="63"/>
      <c r="H345" s="40"/>
    </row>
    <row r="346">
      <c r="A346" s="42"/>
      <c r="F346" s="38"/>
      <c r="G346" s="63"/>
      <c r="H346" s="40"/>
    </row>
    <row r="347">
      <c r="A347" s="42"/>
      <c r="F347" s="38"/>
      <c r="G347" s="63"/>
      <c r="H347" s="40"/>
    </row>
    <row r="348">
      <c r="A348" s="42"/>
      <c r="F348" s="38"/>
      <c r="G348" s="63"/>
      <c r="H348" s="40"/>
    </row>
    <row r="349">
      <c r="A349" s="42"/>
      <c r="F349" s="38"/>
      <c r="G349" s="63"/>
      <c r="H349" s="40"/>
    </row>
    <row r="350">
      <c r="A350" s="42"/>
      <c r="F350" s="38"/>
      <c r="G350" s="63"/>
      <c r="H350" s="40"/>
    </row>
    <row r="351">
      <c r="A351" s="42"/>
      <c r="F351" s="38"/>
      <c r="G351" s="63"/>
      <c r="H351" s="40"/>
    </row>
    <row r="352">
      <c r="A352" s="42"/>
      <c r="F352" s="38"/>
      <c r="G352" s="63"/>
      <c r="H352" s="40"/>
    </row>
    <row r="353">
      <c r="A353" s="42"/>
      <c r="F353" s="38"/>
      <c r="G353" s="63"/>
      <c r="H353" s="40"/>
    </row>
    <row r="354">
      <c r="A354" s="42"/>
      <c r="F354" s="38"/>
      <c r="G354" s="63"/>
      <c r="H354" s="40"/>
    </row>
    <row r="355">
      <c r="A355" s="42"/>
      <c r="F355" s="38"/>
      <c r="G355" s="63"/>
      <c r="H355" s="40"/>
    </row>
    <row r="356">
      <c r="A356" s="42"/>
      <c r="F356" s="38"/>
      <c r="G356" s="63"/>
      <c r="H356" s="40"/>
    </row>
    <row r="357">
      <c r="A357" s="42"/>
      <c r="F357" s="38"/>
      <c r="G357" s="63"/>
      <c r="H357" s="40"/>
    </row>
    <row r="358">
      <c r="A358" s="42"/>
      <c r="F358" s="38"/>
      <c r="G358" s="63"/>
      <c r="H358" s="40"/>
    </row>
    <row r="359">
      <c r="A359" s="42"/>
      <c r="F359" s="38"/>
      <c r="G359" s="63"/>
      <c r="H359" s="40"/>
    </row>
    <row r="360">
      <c r="A360" s="42"/>
      <c r="F360" s="38"/>
      <c r="G360" s="63"/>
      <c r="H360" s="40"/>
    </row>
    <row r="361">
      <c r="A361" s="42"/>
      <c r="F361" s="38"/>
      <c r="G361" s="63"/>
      <c r="H361" s="40"/>
    </row>
    <row r="362">
      <c r="A362" s="42"/>
      <c r="F362" s="38"/>
      <c r="G362" s="63"/>
      <c r="H362" s="40"/>
    </row>
    <row r="363">
      <c r="A363" s="42"/>
      <c r="F363" s="38"/>
      <c r="G363" s="63"/>
      <c r="H363" s="40"/>
    </row>
    <row r="364">
      <c r="A364" s="42"/>
      <c r="F364" s="38"/>
      <c r="G364" s="63"/>
      <c r="H364" s="40"/>
    </row>
    <row r="365">
      <c r="A365" s="42"/>
      <c r="F365" s="38"/>
      <c r="G365" s="63"/>
      <c r="H365" s="40"/>
    </row>
    <row r="366">
      <c r="A366" s="42"/>
      <c r="F366" s="38"/>
      <c r="G366" s="63"/>
      <c r="H366" s="40"/>
    </row>
    <row r="367">
      <c r="A367" s="42"/>
      <c r="F367" s="38"/>
      <c r="G367" s="63"/>
      <c r="H367" s="40"/>
    </row>
    <row r="368">
      <c r="A368" s="42"/>
      <c r="F368" s="38"/>
      <c r="G368" s="63"/>
      <c r="H368" s="40"/>
    </row>
    <row r="369">
      <c r="A369" s="42"/>
      <c r="F369" s="38"/>
      <c r="G369" s="63"/>
      <c r="H369" s="40"/>
    </row>
    <row r="370">
      <c r="A370" s="42"/>
      <c r="F370" s="38"/>
      <c r="G370" s="63"/>
      <c r="H370" s="40"/>
    </row>
    <row r="371">
      <c r="A371" s="42"/>
      <c r="F371" s="38"/>
      <c r="G371" s="63"/>
      <c r="H371" s="40"/>
    </row>
    <row r="372">
      <c r="A372" s="42"/>
      <c r="F372" s="38"/>
      <c r="G372" s="63"/>
      <c r="H372" s="40"/>
    </row>
    <row r="373">
      <c r="A373" s="42"/>
      <c r="F373" s="38"/>
      <c r="G373" s="63"/>
      <c r="H373" s="40"/>
    </row>
    <row r="374">
      <c r="A374" s="42"/>
      <c r="F374" s="38"/>
      <c r="G374" s="63"/>
      <c r="H374" s="40"/>
    </row>
    <row r="375">
      <c r="A375" s="42"/>
      <c r="F375" s="38"/>
      <c r="G375" s="63"/>
      <c r="H375" s="40"/>
    </row>
    <row r="376">
      <c r="A376" s="42"/>
      <c r="F376" s="38"/>
      <c r="G376" s="63"/>
      <c r="H376" s="40"/>
    </row>
    <row r="377">
      <c r="A377" s="42"/>
      <c r="F377" s="38"/>
      <c r="G377" s="63"/>
      <c r="H377" s="40"/>
    </row>
    <row r="378">
      <c r="A378" s="42"/>
      <c r="F378" s="38"/>
      <c r="G378" s="63"/>
      <c r="H378" s="40"/>
    </row>
    <row r="379">
      <c r="A379" s="42"/>
      <c r="F379" s="38"/>
      <c r="G379" s="63"/>
      <c r="H379" s="40"/>
    </row>
    <row r="380">
      <c r="A380" s="42"/>
      <c r="F380" s="38"/>
      <c r="G380" s="63"/>
      <c r="H380" s="40"/>
    </row>
    <row r="381">
      <c r="A381" s="42"/>
      <c r="F381" s="38"/>
      <c r="G381" s="63"/>
      <c r="H381" s="40"/>
    </row>
    <row r="382">
      <c r="A382" s="42"/>
      <c r="F382" s="38"/>
      <c r="G382" s="63"/>
      <c r="H382" s="40"/>
    </row>
    <row r="383">
      <c r="A383" s="42"/>
      <c r="F383" s="38"/>
      <c r="G383" s="63"/>
      <c r="H383" s="40"/>
    </row>
    <row r="384">
      <c r="A384" s="42"/>
      <c r="F384" s="38"/>
      <c r="G384" s="63"/>
      <c r="H384" s="40"/>
    </row>
    <row r="385">
      <c r="A385" s="42"/>
      <c r="F385" s="38"/>
      <c r="G385" s="63"/>
      <c r="H385" s="40"/>
    </row>
    <row r="386">
      <c r="A386" s="42"/>
      <c r="F386" s="38"/>
      <c r="G386" s="63"/>
      <c r="H386" s="40"/>
    </row>
    <row r="387">
      <c r="A387" s="42"/>
      <c r="F387" s="38"/>
      <c r="G387" s="63"/>
      <c r="H387" s="40"/>
    </row>
    <row r="388">
      <c r="A388" s="42"/>
      <c r="F388" s="38"/>
      <c r="G388" s="63"/>
      <c r="H388" s="40"/>
    </row>
    <row r="389">
      <c r="A389" s="42"/>
      <c r="F389" s="38"/>
      <c r="G389" s="63"/>
      <c r="H389" s="40"/>
    </row>
    <row r="390">
      <c r="A390" s="42"/>
      <c r="F390" s="38"/>
      <c r="G390" s="63"/>
      <c r="H390" s="40"/>
    </row>
    <row r="391">
      <c r="A391" s="42"/>
      <c r="F391" s="38"/>
      <c r="G391" s="63"/>
      <c r="H391" s="40"/>
    </row>
    <row r="392">
      <c r="A392" s="42"/>
      <c r="F392" s="38"/>
      <c r="G392" s="63"/>
      <c r="H392" s="40"/>
    </row>
    <row r="393">
      <c r="A393" s="42"/>
      <c r="F393" s="38"/>
      <c r="G393" s="63"/>
      <c r="H393" s="40"/>
    </row>
    <row r="394">
      <c r="A394" s="42"/>
      <c r="F394" s="38"/>
      <c r="G394" s="63"/>
      <c r="H394" s="40"/>
    </row>
    <row r="395">
      <c r="A395" s="42"/>
      <c r="F395" s="38"/>
      <c r="G395" s="63"/>
      <c r="H395" s="40"/>
    </row>
    <row r="396">
      <c r="A396" s="42"/>
      <c r="F396" s="38"/>
      <c r="G396" s="63"/>
      <c r="H396" s="40"/>
    </row>
    <row r="397">
      <c r="A397" s="42"/>
      <c r="F397" s="38"/>
      <c r="G397" s="63"/>
      <c r="H397" s="40"/>
    </row>
    <row r="398">
      <c r="A398" s="42"/>
      <c r="F398" s="38"/>
      <c r="G398" s="63"/>
      <c r="H398" s="40"/>
    </row>
    <row r="399">
      <c r="A399" s="42"/>
      <c r="F399" s="38"/>
      <c r="G399" s="63"/>
      <c r="H399" s="40"/>
    </row>
    <row r="400">
      <c r="A400" s="42"/>
      <c r="F400" s="38"/>
      <c r="G400" s="63"/>
      <c r="H400" s="40"/>
    </row>
    <row r="401">
      <c r="A401" s="42"/>
      <c r="F401" s="38"/>
      <c r="G401" s="63"/>
      <c r="H401" s="40"/>
    </row>
    <row r="402">
      <c r="A402" s="42"/>
      <c r="F402" s="38"/>
      <c r="G402" s="63"/>
      <c r="H402" s="40"/>
    </row>
    <row r="403">
      <c r="A403" s="42"/>
      <c r="F403" s="38"/>
      <c r="G403" s="63"/>
      <c r="H403" s="40"/>
    </row>
    <row r="404">
      <c r="A404" s="42"/>
      <c r="F404" s="38"/>
      <c r="G404" s="63"/>
      <c r="H404" s="40"/>
    </row>
    <row r="405">
      <c r="A405" s="42"/>
      <c r="F405" s="38"/>
      <c r="G405" s="63"/>
      <c r="H405" s="40"/>
    </row>
    <row r="406">
      <c r="A406" s="42"/>
      <c r="F406" s="38"/>
      <c r="G406" s="63"/>
      <c r="H406" s="40"/>
    </row>
    <row r="407">
      <c r="A407" s="42"/>
      <c r="F407" s="38"/>
      <c r="G407" s="63"/>
      <c r="H407" s="40"/>
    </row>
    <row r="408">
      <c r="A408" s="42"/>
      <c r="F408" s="38"/>
      <c r="G408" s="63"/>
      <c r="H408" s="40"/>
    </row>
    <row r="409">
      <c r="A409" s="42"/>
      <c r="F409" s="38"/>
      <c r="G409" s="63"/>
      <c r="H409" s="40"/>
    </row>
    <row r="410">
      <c r="A410" s="42"/>
      <c r="F410" s="38"/>
      <c r="G410" s="63"/>
      <c r="H410" s="40"/>
    </row>
    <row r="411">
      <c r="A411" s="42"/>
      <c r="F411" s="38"/>
      <c r="G411" s="63"/>
      <c r="H411" s="40"/>
    </row>
    <row r="412">
      <c r="A412" s="42"/>
      <c r="F412" s="38"/>
      <c r="G412" s="63"/>
      <c r="H412" s="40"/>
    </row>
    <row r="413">
      <c r="A413" s="42"/>
      <c r="F413" s="38"/>
      <c r="G413" s="63"/>
      <c r="H413" s="40"/>
    </row>
    <row r="414">
      <c r="A414" s="42"/>
      <c r="F414" s="38"/>
      <c r="G414" s="63"/>
      <c r="H414" s="40"/>
    </row>
    <row r="415">
      <c r="A415" s="42"/>
      <c r="F415" s="38"/>
      <c r="G415" s="63"/>
      <c r="H415" s="40"/>
    </row>
    <row r="416">
      <c r="A416" s="42"/>
      <c r="F416" s="38"/>
      <c r="G416" s="63"/>
      <c r="H416" s="40"/>
    </row>
    <row r="417">
      <c r="A417" s="42"/>
      <c r="F417" s="38"/>
      <c r="G417" s="63"/>
      <c r="H417" s="40"/>
    </row>
    <row r="418">
      <c r="A418" s="42"/>
      <c r="F418" s="38"/>
      <c r="G418" s="63"/>
      <c r="H418" s="40"/>
    </row>
    <row r="419">
      <c r="A419" s="42"/>
      <c r="F419" s="38"/>
      <c r="G419" s="63"/>
      <c r="H419" s="40"/>
    </row>
    <row r="420">
      <c r="A420" s="42"/>
      <c r="F420" s="38"/>
      <c r="G420" s="63"/>
      <c r="H420" s="40"/>
    </row>
    <row r="421">
      <c r="A421" s="42"/>
      <c r="F421" s="38"/>
      <c r="G421" s="63"/>
      <c r="H421" s="40"/>
    </row>
    <row r="422">
      <c r="A422" s="42"/>
      <c r="F422" s="38"/>
      <c r="G422" s="63"/>
      <c r="H422" s="40"/>
    </row>
    <row r="423">
      <c r="A423" s="42"/>
      <c r="F423" s="38"/>
      <c r="G423" s="63"/>
      <c r="H423" s="40"/>
    </row>
    <row r="424">
      <c r="A424" s="42"/>
      <c r="F424" s="38"/>
      <c r="G424" s="63"/>
      <c r="H424" s="40"/>
    </row>
    <row r="425">
      <c r="A425" s="42"/>
      <c r="F425" s="38"/>
      <c r="G425" s="63"/>
      <c r="H425" s="40"/>
    </row>
    <row r="426">
      <c r="A426" s="42"/>
      <c r="F426" s="38"/>
      <c r="G426" s="63"/>
      <c r="H426" s="40"/>
    </row>
    <row r="427">
      <c r="A427" s="42"/>
      <c r="F427" s="38"/>
      <c r="G427" s="63"/>
      <c r="H427" s="40"/>
    </row>
    <row r="428">
      <c r="A428" s="42"/>
      <c r="F428" s="38"/>
      <c r="G428" s="63"/>
      <c r="H428" s="40"/>
    </row>
    <row r="429">
      <c r="A429" s="42"/>
      <c r="F429" s="38"/>
      <c r="G429" s="63"/>
      <c r="H429" s="40"/>
    </row>
    <row r="430">
      <c r="A430" s="42"/>
      <c r="F430" s="38"/>
      <c r="G430" s="63"/>
      <c r="H430" s="40"/>
    </row>
    <row r="431">
      <c r="A431" s="42"/>
      <c r="F431" s="38"/>
      <c r="G431" s="63"/>
      <c r="H431" s="40"/>
    </row>
    <row r="432">
      <c r="A432" s="42"/>
      <c r="F432" s="38"/>
      <c r="G432" s="63"/>
      <c r="H432" s="40"/>
    </row>
    <row r="433">
      <c r="A433" s="42"/>
      <c r="F433" s="38"/>
      <c r="G433" s="63"/>
      <c r="H433" s="40"/>
    </row>
    <row r="434">
      <c r="A434" s="42"/>
      <c r="F434" s="38"/>
      <c r="G434" s="63"/>
      <c r="H434" s="40"/>
    </row>
    <row r="435">
      <c r="A435" s="42"/>
      <c r="F435" s="38"/>
      <c r="G435" s="63"/>
      <c r="H435" s="40"/>
    </row>
    <row r="436">
      <c r="A436" s="42"/>
      <c r="F436" s="38"/>
      <c r="G436" s="63"/>
      <c r="H436" s="40"/>
    </row>
    <row r="437">
      <c r="A437" s="42"/>
      <c r="F437" s="38"/>
      <c r="G437" s="63"/>
      <c r="H437" s="40"/>
    </row>
    <row r="438">
      <c r="A438" s="42"/>
      <c r="F438" s="38"/>
      <c r="G438" s="63"/>
      <c r="H438" s="40"/>
    </row>
    <row r="439">
      <c r="A439" s="42"/>
      <c r="F439" s="38"/>
      <c r="G439" s="63"/>
      <c r="H439" s="40"/>
    </row>
    <row r="440">
      <c r="A440" s="42"/>
      <c r="F440" s="38"/>
      <c r="G440" s="63"/>
      <c r="H440" s="40"/>
    </row>
    <row r="441">
      <c r="A441" s="42"/>
      <c r="F441" s="38"/>
      <c r="G441" s="63"/>
      <c r="H441" s="40"/>
    </row>
    <row r="442">
      <c r="A442" s="42"/>
      <c r="F442" s="38"/>
      <c r="G442" s="63"/>
      <c r="H442" s="40"/>
    </row>
    <row r="443">
      <c r="A443" s="42"/>
      <c r="F443" s="38"/>
      <c r="G443" s="63"/>
      <c r="H443" s="40"/>
    </row>
    <row r="444">
      <c r="A444" s="42"/>
      <c r="F444" s="38"/>
      <c r="G444" s="63"/>
      <c r="H444" s="40"/>
    </row>
    <row r="445">
      <c r="A445" s="42"/>
      <c r="F445" s="38"/>
      <c r="G445" s="63"/>
      <c r="H445" s="40"/>
    </row>
    <row r="446">
      <c r="A446" s="42"/>
      <c r="F446" s="38"/>
      <c r="G446" s="63"/>
      <c r="H446" s="40"/>
    </row>
    <row r="447">
      <c r="A447" s="42"/>
      <c r="F447" s="38"/>
      <c r="G447" s="63"/>
      <c r="H447" s="40"/>
    </row>
    <row r="448">
      <c r="A448" s="42"/>
      <c r="F448" s="38"/>
      <c r="G448" s="63"/>
      <c r="H448" s="40"/>
    </row>
    <row r="449">
      <c r="A449" s="42"/>
      <c r="F449" s="38"/>
      <c r="G449" s="63"/>
      <c r="H449" s="40"/>
    </row>
    <row r="450">
      <c r="A450" s="42"/>
      <c r="F450" s="38"/>
      <c r="G450" s="63"/>
      <c r="H450" s="40"/>
    </row>
    <row r="451">
      <c r="A451" s="42"/>
      <c r="F451" s="38"/>
      <c r="G451" s="63"/>
      <c r="H451" s="40"/>
    </row>
    <row r="452">
      <c r="A452" s="42"/>
      <c r="F452" s="38"/>
      <c r="G452" s="63"/>
      <c r="H452" s="40"/>
    </row>
    <row r="453">
      <c r="A453" s="42"/>
      <c r="F453" s="38"/>
      <c r="G453" s="63"/>
      <c r="H453" s="40"/>
    </row>
    <row r="454">
      <c r="A454" s="42"/>
      <c r="F454" s="38"/>
      <c r="G454" s="63"/>
      <c r="H454" s="40"/>
    </row>
    <row r="455">
      <c r="A455" s="42"/>
      <c r="F455" s="38"/>
      <c r="G455" s="63"/>
      <c r="H455" s="40"/>
    </row>
    <row r="456">
      <c r="A456" s="42"/>
      <c r="F456" s="38"/>
      <c r="G456" s="63"/>
      <c r="H456" s="40"/>
    </row>
    <row r="457">
      <c r="A457" s="42"/>
      <c r="F457" s="38"/>
      <c r="G457" s="63"/>
      <c r="H457" s="40"/>
    </row>
    <row r="458">
      <c r="A458" s="42"/>
      <c r="F458" s="38"/>
      <c r="G458" s="63"/>
      <c r="H458" s="40"/>
    </row>
    <row r="459">
      <c r="A459" s="42"/>
      <c r="F459" s="38"/>
      <c r="G459" s="63"/>
      <c r="H459" s="40"/>
    </row>
    <row r="460">
      <c r="A460" s="42"/>
      <c r="F460" s="38"/>
      <c r="G460" s="63"/>
      <c r="H460" s="40"/>
    </row>
    <row r="461">
      <c r="A461" s="42"/>
      <c r="F461" s="38"/>
      <c r="G461" s="63"/>
      <c r="H461" s="40"/>
    </row>
    <row r="462">
      <c r="A462" s="42"/>
      <c r="F462" s="38"/>
      <c r="G462" s="63"/>
      <c r="H462" s="40"/>
    </row>
    <row r="463">
      <c r="A463" s="42"/>
      <c r="F463" s="38"/>
      <c r="G463" s="63"/>
      <c r="H463" s="40"/>
    </row>
    <row r="464">
      <c r="A464" s="42"/>
      <c r="F464" s="38"/>
      <c r="G464" s="63"/>
      <c r="H464" s="40"/>
    </row>
    <row r="465">
      <c r="A465" s="42"/>
      <c r="F465" s="38"/>
      <c r="G465" s="63"/>
      <c r="H465" s="40"/>
    </row>
    <row r="466">
      <c r="A466" s="42"/>
      <c r="F466" s="38"/>
      <c r="G466" s="63"/>
      <c r="H466" s="40"/>
    </row>
    <row r="467">
      <c r="A467" s="42"/>
      <c r="F467" s="38"/>
      <c r="G467" s="63"/>
      <c r="H467" s="40"/>
    </row>
    <row r="468">
      <c r="A468" s="42"/>
      <c r="F468" s="38"/>
      <c r="G468" s="63"/>
      <c r="H468" s="40"/>
    </row>
    <row r="469">
      <c r="A469" s="42"/>
      <c r="F469" s="38"/>
      <c r="G469" s="63"/>
      <c r="H469" s="40"/>
    </row>
    <row r="470">
      <c r="A470" s="42"/>
      <c r="F470" s="38"/>
      <c r="G470" s="63"/>
      <c r="H470" s="40"/>
    </row>
    <row r="471">
      <c r="A471" s="42"/>
      <c r="F471" s="38"/>
      <c r="G471" s="63"/>
      <c r="H471" s="40"/>
    </row>
    <row r="472">
      <c r="A472" s="42"/>
      <c r="F472" s="38"/>
      <c r="G472" s="63"/>
      <c r="H472" s="40"/>
    </row>
    <row r="473">
      <c r="A473" s="42"/>
      <c r="F473" s="38"/>
      <c r="G473" s="63"/>
      <c r="H473" s="40"/>
    </row>
    <row r="474">
      <c r="A474" s="42"/>
      <c r="F474" s="38"/>
      <c r="G474" s="63"/>
      <c r="H474" s="40"/>
    </row>
    <row r="475">
      <c r="A475" s="42"/>
      <c r="F475" s="38"/>
      <c r="G475" s="63"/>
      <c r="H475" s="40"/>
    </row>
    <row r="476">
      <c r="A476" s="42"/>
      <c r="F476" s="38"/>
      <c r="G476" s="63"/>
      <c r="H476" s="40"/>
    </row>
    <row r="477">
      <c r="A477" s="42"/>
      <c r="F477" s="38"/>
      <c r="G477" s="63"/>
      <c r="H477" s="40"/>
    </row>
    <row r="478">
      <c r="A478" s="42"/>
      <c r="F478" s="38"/>
      <c r="G478" s="63"/>
      <c r="H478" s="40"/>
    </row>
    <row r="479">
      <c r="A479" s="42"/>
      <c r="F479" s="38"/>
      <c r="G479" s="63"/>
      <c r="H479" s="40"/>
    </row>
    <row r="480">
      <c r="A480" s="42"/>
      <c r="F480" s="38"/>
      <c r="G480" s="63"/>
      <c r="H480" s="40"/>
    </row>
    <row r="481">
      <c r="A481" s="42"/>
      <c r="F481" s="38"/>
      <c r="G481" s="63"/>
      <c r="H481" s="40"/>
    </row>
    <row r="482">
      <c r="A482" s="42"/>
      <c r="F482" s="38"/>
      <c r="G482" s="63"/>
      <c r="H482" s="40"/>
    </row>
    <row r="483">
      <c r="A483" s="42"/>
      <c r="F483" s="38"/>
      <c r="G483" s="63"/>
      <c r="H483" s="40"/>
    </row>
    <row r="484">
      <c r="A484" s="42"/>
      <c r="F484" s="38"/>
      <c r="G484" s="63"/>
      <c r="H484" s="40"/>
    </row>
    <row r="485">
      <c r="A485" s="42"/>
      <c r="F485" s="38"/>
      <c r="G485" s="63"/>
      <c r="H485" s="40"/>
    </row>
    <row r="486">
      <c r="A486" s="42"/>
      <c r="F486" s="38"/>
      <c r="G486" s="63"/>
      <c r="H486" s="40"/>
    </row>
    <row r="487">
      <c r="A487" s="42"/>
      <c r="F487" s="38"/>
      <c r="G487" s="63"/>
      <c r="H487" s="40"/>
    </row>
    <row r="488">
      <c r="A488" s="42"/>
      <c r="F488" s="38"/>
      <c r="G488" s="63"/>
      <c r="H488" s="40"/>
    </row>
    <row r="489">
      <c r="A489" s="42"/>
      <c r="F489" s="38"/>
      <c r="G489" s="63"/>
      <c r="H489" s="40"/>
    </row>
    <row r="490">
      <c r="A490" s="42"/>
      <c r="F490" s="38"/>
      <c r="G490" s="63"/>
      <c r="H490" s="40"/>
    </row>
    <row r="491">
      <c r="A491" s="42"/>
      <c r="F491" s="38"/>
      <c r="G491" s="63"/>
      <c r="H491" s="40"/>
    </row>
    <row r="492">
      <c r="A492" s="42"/>
      <c r="F492" s="38"/>
      <c r="G492" s="63"/>
      <c r="H492" s="40"/>
    </row>
    <row r="493">
      <c r="A493" s="42"/>
      <c r="F493" s="38"/>
      <c r="G493" s="63"/>
      <c r="H493" s="40"/>
    </row>
    <row r="494">
      <c r="A494" s="42"/>
      <c r="F494" s="38"/>
      <c r="G494" s="63"/>
      <c r="H494" s="40"/>
    </row>
    <row r="495">
      <c r="A495" s="42"/>
      <c r="F495" s="38"/>
      <c r="G495" s="63"/>
      <c r="H495" s="40"/>
    </row>
    <row r="496">
      <c r="A496" s="42"/>
      <c r="F496" s="38"/>
      <c r="G496" s="63"/>
      <c r="H496" s="40"/>
    </row>
    <row r="497">
      <c r="A497" s="42"/>
      <c r="F497" s="38"/>
      <c r="G497" s="63"/>
      <c r="H497" s="40"/>
    </row>
    <row r="498">
      <c r="A498" s="42"/>
      <c r="F498" s="38"/>
      <c r="G498" s="63"/>
      <c r="H498" s="40"/>
    </row>
    <row r="499">
      <c r="A499" s="42"/>
      <c r="F499" s="38"/>
      <c r="G499" s="63"/>
      <c r="H499" s="40"/>
    </row>
    <row r="500">
      <c r="A500" s="42"/>
      <c r="F500" s="38"/>
      <c r="G500" s="63"/>
      <c r="H500" s="40"/>
    </row>
    <row r="501">
      <c r="A501" s="42"/>
      <c r="F501" s="38"/>
      <c r="G501" s="63"/>
      <c r="H501" s="40"/>
    </row>
    <row r="502">
      <c r="A502" s="42"/>
      <c r="F502" s="38"/>
      <c r="G502" s="63"/>
      <c r="H502" s="40"/>
    </row>
    <row r="503">
      <c r="A503" s="42"/>
      <c r="F503" s="38"/>
      <c r="G503" s="63"/>
      <c r="H503" s="40"/>
    </row>
    <row r="504">
      <c r="A504" s="42"/>
      <c r="F504" s="38"/>
      <c r="G504" s="63"/>
      <c r="H504" s="40"/>
    </row>
    <row r="505">
      <c r="A505" s="42"/>
      <c r="F505" s="38"/>
      <c r="G505" s="63"/>
      <c r="H505" s="40"/>
    </row>
    <row r="506">
      <c r="A506" s="42"/>
      <c r="F506" s="38"/>
      <c r="G506" s="63"/>
      <c r="H506" s="40"/>
    </row>
    <row r="507">
      <c r="A507" s="42"/>
      <c r="F507" s="38"/>
      <c r="G507" s="63"/>
      <c r="H507" s="40"/>
    </row>
    <row r="508">
      <c r="A508" s="42"/>
      <c r="F508" s="38"/>
      <c r="G508" s="63"/>
      <c r="H508" s="40"/>
    </row>
    <row r="509">
      <c r="A509" s="42"/>
      <c r="F509" s="38"/>
      <c r="G509" s="63"/>
      <c r="H509" s="40"/>
    </row>
    <row r="510">
      <c r="A510" s="42"/>
      <c r="F510" s="38"/>
      <c r="G510" s="63"/>
      <c r="H510" s="40"/>
    </row>
    <row r="511">
      <c r="A511" s="42"/>
      <c r="F511" s="38"/>
      <c r="G511" s="63"/>
      <c r="H511" s="40"/>
    </row>
    <row r="512">
      <c r="A512" s="42"/>
      <c r="F512" s="38"/>
      <c r="G512" s="63"/>
      <c r="H512" s="40"/>
    </row>
    <row r="513">
      <c r="A513" s="42"/>
      <c r="F513" s="38"/>
      <c r="G513" s="63"/>
      <c r="H513" s="40"/>
    </row>
    <row r="514">
      <c r="A514" s="42"/>
      <c r="F514" s="38"/>
      <c r="G514" s="63"/>
      <c r="H514" s="40"/>
    </row>
    <row r="515">
      <c r="A515" s="42"/>
      <c r="F515" s="38"/>
      <c r="G515" s="63"/>
      <c r="H515" s="40"/>
    </row>
    <row r="516">
      <c r="A516" s="42"/>
      <c r="F516" s="38"/>
      <c r="G516" s="63"/>
      <c r="H516" s="40"/>
    </row>
    <row r="517">
      <c r="A517" s="42"/>
      <c r="F517" s="38"/>
      <c r="G517" s="63"/>
      <c r="H517" s="40"/>
    </row>
    <row r="518">
      <c r="A518" s="42"/>
      <c r="F518" s="38"/>
      <c r="G518" s="63"/>
      <c r="H518" s="40"/>
    </row>
    <row r="519">
      <c r="A519" s="42"/>
      <c r="F519" s="38"/>
      <c r="G519" s="63"/>
      <c r="H519" s="40"/>
    </row>
    <row r="520">
      <c r="A520" s="42"/>
      <c r="F520" s="38"/>
      <c r="G520" s="63"/>
      <c r="H520" s="40"/>
    </row>
    <row r="521">
      <c r="A521" s="42"/>
      <c r="F521" s="38"/>
      <c r="G521" s="63"/>
      <c r="H521" s="40"/>
    </row>
    <row r="522">
      <c r="A522" s="42"/>
      <c r="F522" s="38"/>
      <c r="G522" s="63"/>
      <c r="H522" s="40"/>
    </row>
    <row r="523">
      <c r="A523" s="42"/>
      <c r="F523" s="38"/>
      <c r="G523" s="63"/>
      <c r="H523" s="40"/>
    </row>
    <row r="524">
      <c r="A524" s="42"/>
      <c r="F524" s="38"/>
      <c r="G524" s="63"/>
      <c r="H524" s="40"/>
    </row>
    <row r="525">
      <c r="A525" s="42"/>
      <c r="F525" s="38"/>
      <c r="G525" s="63"/>
      <c r="H525" s="40"/>
    </row>
    <row r="526">
      <c r="A526" s="42"/>
      <c r="F526" s="38"/>
      <c r="G526" s="63"/>
      <c r="H526" s="40"/>
    </row>
    <row r="527">
      <c r="A527" s="42"/>
      <c r="F527" s="38"/>
      <c r="G527" s="63"/>
      <c r="H527" s="40"/>
    </row>
    <row r="528">
      <c r="A528" s="42"/>
      <c r="F528" s="38"/>
      <c r="G528" s="63"/>
      <c r="H528" s="40"/>
    </row>
    <row r="529">
      <c r="A529" s="42"/>
      <c r="F529" s="38"/>
      <c r="G529" s="63"/>
      <c r="H529" s="40"/>
    </row>
    <row r="530">
      <c r="A530" s="42"/>
      <c r="F530" s="38"/>
      <c r="G530" s="63"/>
      <c r="H530" s="40"/>
    </row>
    <row r="531">
      <c r="A531" s="42"/>
      <c r="F531" s="38"/>
      <c r="G531" s="63"/>
      <c r="H531" s="40"/>
    </row>
    <row r="532">
      <c r="A532" s="42"/>
      <c r="F532" s="38"/>
      <c r="G532" s="63"/>
      <c r="H532" s="40"/>
    </row>
    <row r="533">
      <c r="A533" s="42"/>
      <c r="F533" s="38"/>
      <c r="G533" s="63"/>
      <c r="H533" s="40"/>
    </row>
    <row r="534">
      <c r="A534" s="42"/>
      <c r="F534" s="38"/>
      <c r="G534" s="63"/>
      <c r="H534" s="40"/>
    </row>
    <row r="535">
      <c r="A535" s="42"/>
      <c r="F535" s="38"/>
      <c r="G535" s="63"/>
      <c r="H535" s="40"/>
    </row>
    <row r="536">
      <c r="A536" s="42"/>
      <c r="F536" s="38"/>
      <c r="G536" s="63"/>
      <c r="H536" s="40"/>
    </row>
    <row r="537">
      <c r="A537" s="42"/>
      <c r="F537" s="38"/>
      <c r="G537" s="63"/>
      <c r="H537" s="40"/>
    </row>
    <row r="538">
      <c r="A538" s="42"/>
      <c r="F538" s="38"/>
      <c r="G538" s="63"/>
      <c r="H538" s="40"/>
    </row>
    <row r="539">
      <c r="A539" s="42"/>
      <c r="F539" s="38"/>
      <c r="G539" s="63"/>
      <c r="H539" s="40"/>
    </row>
    <row r="540">
      <c r="A540" s="42"/>
      <c r="F540" s="38"/>
      <c r="G540" s="63"/>
      <c r="H540" s="40"/>
    </row>
    <row r="541">
      <c r="A541" s="42"/>
      <c r="F541" s="38"/>
      <c r="G541" s="63"/>
      <c r="H541" s="40"/>
    </row>
    <row r="542">
      <c r="A542" s="42"/>
      <c r="F542" s="38"/>
      <c r="G542" s="63"/>
      <c r="H542" s="40"/>
    </row>
    <row r="543">
      <c r="A543" s="42"/>
      <c r="F543" s="38"/>
      <c r="G543" s="63"/>
      <c r="H543" s="40"/>
    </row>
    <row r="544">
      <c r="A544" s="42"/>
      <c r="F544" s="38"/>
      <c r="G544" s="63"/>
      <c r="H544" s="40"/>
    </row>
    <row r="545">
      <c r="A545" s="42"/>
      <c r="F545" s="38"/>
      <c r="G545" s="63"/>
      <c r="H545" s="40"/>
    </row>
    <row r="546">
      <c r="A546" s="42"/>
      <c r="F546" s="38"/>
      <c r="G546" s="63"/>
      <c r="H546" s="40"/>
    </row>
    <row r="547">
      <c r="A547" s="42"/>
      <c r="F547" s="38"/>
      <c r="G547" s="63"/>
      <c r="H547" s="40"/>
    </row>
    <row r="548">
      <c r="A548" s="42"/>
      <c r="F548" s="38"/>
      <c r="G548" s="63"/>
      <c r="H548" s="40"/>
    </row>
    <row r="549">
      <c r="A549" s="42"/>
      <c r="F549" s="38"/>
      <c r="G549" s="63"/>
      <c r="H549" s="40"/>
    </row>
    <row r="550">
      <c r="A550" s="42"/>
      <c r="F550" s="38"/>
      <c r="G550" s="63"/>
      <c r="H550" s="40"/>
    </row>
    <row r="551">
      <c r="A551" s="42"/>
      <c r="F551" s="38"/>
      <c r="G551" s="63"/>
      <c r="H551" s="40"/>
    </row>
    <row r="552">
      <c r="A552" s="42"/>
      <c r="F552" s="38"/>
      <c r="G552" s="63"/>
      <c r="H552" s="40"/>
    </row>
    <row r="553">
      <c r="A553" s="42"/>
      <c r="F553" s="38"/>
      <c r="G553" s="63"/>
      <c r="H553" s="40"/>
    </row>
    <row r="554">
      <c r="A554" s="42"/>
      <c r="F554" s="38"/>
      <c r="G554" s="63"/>
      <c r="H554" s="40"/>
    </row>
    <row r="555">
      <c r="A555" s="42"/>
      <c r="F555" s="38"/>
      <c r="G555" s="63"/>
      <c r="H555" s="40"/>
    </row>
    <row r="556">
      <c r="A556" s="42"/>
      <c r="F556" s="38"/>
      <c r="G556" s="63"/>
      <c r="H556" s="40"/>
    </row>
    <row r="557">
      <c r="A557" s="42"/>
      <c r="F557" s="38"/>
      <c r="G557" s="63"/>
      <c r="H557" s="40"/>
    </row>
    <row r="558">
      <c r="A558" s="42"/>
      <c r="F558" s="38"/>
      <c r="G558" s="63"/>
      <c r="H558" s="40"/>
    </row>
    <row r="559">
      <c r="A559" s="42"/>
      <c r="F559" s="38"/>
      <c r="G559" s="63"/>
      <c r="H559" s="40"/>
    </row>
    <row r="560">
      <c r="A560" s="42"/>
      <c r="F560" s="38"/>
      <c r="G560" s="63"/>
      <c r="H560" s="40"/>
    </row>
    <row r="561">
      <c r="A561" s="42"/>
      <c r="F561" s="38"/>
      <c r="G561" s="63"/>
      <c r="H561" s="40"/>
    </row>
    <row r="562">
      <c r="A562" s="42"/>
      <c r="F562" s="38"/>
      <c r="G562" s="63"/>
      <c r="H562" s="40"/>
    </row>
    <row r="563">
      <c r="A563" s="42"/>
      <c r="F563" s="38"/>
      <c r="G563" s="63"/>
      <c r="H563" s="40"/>
    </row>
    <row r="564">
      <c r="A564" s="42"/>
      <c r="F564" s="38"/>
      <c r="G564" s="63"/>
      <c r="H564" s="40"/>
    </row>
    <row r="565">
      <c r="A565" s="42"/>
      <c r="F565" s="38"/>
      <c r="G565" s="63"/>
      <c r="H565" s="40"/>
    </row>
    <row r="566">
      <c r="A566" s="42"/>
      <c r="F566" s="38"/>
      <c r="G566" s="63"/>
      <c r="H566" s="40"/>
    </row>
    <row r="567">
      <c r="A567" s="42"/>
      <c r="F567" s="38"/>
      <c r="G567" s="63"/>
      <c r="H567" s="40"/>
    </row>
    <row r="568">
      <c r="A568" s="42"/>
      <c r="F568" s="38"/>
      <c r="G568" s="63"/>
      <c r="H568" s="40"/>
    </row>
    <row r="569">
      <c r="A569" s="42"/>
      <c r="F569" s="38"/>
      <c r="G569" s="63"/>
      <c r="H569" s="40"/>
    </row>
    <row r="570">
      <c r="A570" s="42"/>
      <c r="F570" s="38"/>
      <c r="G570" s="63"/>
      <c r="H570" s="40"/>
    </row>
    <row r="571">
      <c r="A571" s="42"/>
      <c r="F571" s="38"/>
      <c r="G571" s="63"/>
      <c r="H571" s="40"/>
    </row>
    <row r="572">
      <c r="A572" s="42"/>
      <c r="F572" s="38"/>
      <c r="G572" s="63"/>
      <c r="H572" s="40"/>
    </row>
    <row r="573">
      <c r="A573" s="42"/>
      <c r="F573" s="38"/>
      <c r="G573" s="63"/>
      <c r="H573" s="40"/>
    </row>
    <row r="574">
      <c r="A574" s="42"/>
      <c r="F574" s="38"/>
      <c r="G574" s="63"/>
      <c r="H574" s="40"/>
    </row>
    <row r="575">
      <c r="A575" s="42"/>
      <c r="F575" s="38"/>
      <c r="G575" s="63"/>
      <c r="H575" s="40"/>
    </row>
    <row r="576">
      <c r="A576" s="42"/>
      <c r="F576" s="38"/>
      <c r="G576" s="63"/>
      <c r="H576" s="40"/>
    </row>
    <row r="577">
      <c r="A577" s="42"/>
      <c r="F577" s="38"/>
      <c r="G577" s="63"/>
      <c r="H577" s="40"/>
    </row>
    <row r="578">
      <c r="A578" s="42"/>
      <c r="F578" s="38"/>
      <c r="G578" s="63"/>
      <c r="H578" s="40"/>
    </row>
    <row r="579">
      <c r="A579" s="42"/>
      <c r="F579" s="38"/>
      <c r="G579" s="63"/>
      <c r="H579" s="40"/>
    </row>
    <row r="580">
      <c r="A580" s="42"/>
      <c r="F580" s="38"/>
      <c r="G580" s="63"/>
      <c r="H580" s="40"/>
    </row>
    <row r="581">
      <c r="A581" s="42"/>
      <c r="F581" s="38"/>
      <c r="G581" s="63"/>
      <c r="H581" s="40"/>
    </row>
    <row r="582">
      <c r="A582" s="42"/>
      <c r="F582" s="38"/>
      <c r="G582" s="63"/>
      <c r="H582" s="40"/>
    </row>
    <row r="583">
      <c r="A583" s="42"/>
      <c r="F583" s="38"/>
      <c r="G583" s="63"/>
      <c r="H583" s="40"/>
    </row>
    <row r="584">
      <c r="A584" s="42"/>
      <c r="F584" s="38"/>
      <c r="G584" s="63"/>
      <c r="H584" s="40"/>
    </row>
    <row r="585">
      <c r="A585" s="42"/>
      <c r="F585" s="38"/>
      <c r="G585" s="63"/>
      <c r="H585" s="40"/>
    </row>
    <row r="586">
      <c r="A586" s="42"/>
      <c r="F586" s="38"/>
      <c r="G586" s="63"/>
      <c r="H586" s="40"/>
    </row>
    <row r="587">
      <c r="A587" s="42"/>
      <c r="F587" s="38"/>
      <c r="G587" s="63"/>
      <c r="H587" s="40"/>
    </row>
    <row r="588">
      <c r="A588" s="42"/>
      <c r="F588" s="38"/>
      <c r="G588" s="63"/>
      <c r="H588" s="40"/>
    </row>
    <row r="589">
      <c r="A589" s="42"/>
      <c r="F589" s="38"/>
      <c r="G589" s="63"/>
      <c r="H589" s="40"/>
    </row>
    <row r="590">
      <c r="A590" s="42"/>
      <c r="F590" s="38"/>
      <c r="G590" s="63"/>
      <c r="H590" s="40"/>
    </row>
    <row r="591">
      <c r="A591" s="42"/>
      <c r="F591" s="38"/>
      <c r="G591" s="63"/>
      <c r="H591" s="40"/>
    </row>
    <row r="592">
      <c r="A592" s="42"/>
      <c r="F592" s="38"/>
      <c r="G592" s="63"/>
      <c r="H592" s="40"/>
    </row>
    <row r="593">
      <c r="A593" s="42"/>
      <c r="F593" s="38"/>
      <c r="G593" s="63"/>
      <c r="H593" s="40"/>
    </row>
    <row r="594">
      <c r="A594" s="42"/>
      <c r="F594" s="38"/>
      <c r="G594" s="63"/>
      <c r="H594" s="40"/>
    </row>
    <row r="595">
      <c r="A595" s="42"/>
      <c r="F595" s="38"/>
      <c r="G595" s="63"/>
      <c r="H595" s="40"/>
    </row>
    <row r="596">
      <c r="A596" s="42"/>
      <c r="F596" s="38"/>
      <c r="G596" s="63"/>
      <c r="H596" s="40"/>
    </row>
    <row r="597">
      <c r="A597" s="42"/>
      <c r="F597" s="38"/>
      <c r="G597" s="63"/>
      <c r="H597" s="40"/>
    </row>
    <row r="598">
      <c r="A598" s="42"/>
      <c r="F598" s="38"/>
      <c r="G598" s="63"/>
      <c r="H598" s="40"/>
    </row>
    <row r="599">
      <c r="A599" s="42"/>
      <c r="F599" s="38"/>
      <c r="G599" s="63"/>
      <c r="H599" s="40"/>
    </row>
    <row r="600">
      <c r="A600" s="42"/>
      <c r="F600" s="38"/>
      <c r="G600" s="63"/>
      <c r="H600" s="40"/>
    </row>
    <row r="601">
      <c r="A601" s="42"/>
      <c r="F601" s="38"/>
      <c r="G601" s="63"/>
      <c r="H601" s="40"/>
    </row>
    <row r="602">
      <c r="A602" s="42"/>
      <c r="F602" s="38"/>
      <c r="G602" s="63"/>
      <c r="H602" s="40"/>
    </row>
    <row r="603">
      <c r="A603" s="42"/>
      <c r="F603" s="38"/>
      <c r="G603" s="63"/>
      <c r="H603" s="40"/>
    </row>
    <row r="604">
      <c r="A604" s="42"/>
      <c r="F604" s="38"/>
      <c r="G604" s="63"/>
      <c r="H604" s="40"/>
    </row>
    <row r="605">
      <c r="A605" s="42"/>
      <c r="F605" s="38"/>
      <c r="G605" s="63"/>
      <c r="H605" s="40"/>
    </row>
    <row r="606">
      <c r="A606" s="42"/>
      <c r="F606" s="38"/>
      <c r="G606" s="63"/>
      <c r="H606" s="40"/>
    </row>
    <row r="607">
      <c r="A607" s="42"/>
      <c r="F607" s="38"/>
      <c r="G607" s="63"/>
      <c r="H607" s="40"/>
    </row>
    <row r="608">
      <c r="A608" s="42"/>
      <c r="F608" s="38"/>
      <c r="G608" s="63"/>
      <c r="H608" s="40"/>
    </row>
    <row r="609">
      <c r="A609" s="42"/>
      <c r="F609" s="38"/>
      <c r="G609" s="63"/>
      <c r="H609" s="40"/>
    </row>
    <row r="610">
      <c r="A610" s="42"/>
      <c r="F610" s="38"/>
      <c r="G610" s="63"/>
      <c r="H610" s="40"/>
    </row>
    <row r="611">
      <c r="A611" s="42"/>
      <c r="F611" s="38"/>
      <c r="G611" s="63"/>
      <c r="H611" s="40"/>
    </row>
    <row r="612">
      <c r="A612" s="42"/>
      <c r="F612" s="38"/>
      <c r="G612" s="63"/>
      <c r="H612" s="40"/>
    </row>
    <row r="613">
      <c r="A613" s="42"/>
      <c r="F613" s="38"/>
      <c r="G613" s="63"/>
      <c r="H613" s="40"/>
    </row>
    <row r="614">
      <c r="A614" s="42"/>
      <c r="F614" s="38"/>
      <c r="G614" s="63"/>
      <c r="H614" s="40"/>
    </row>
    <row r="615">
      <c r="A615" s="42"/>
      <c r="F615" s="38"/>
      <c r="G615" s="63"/>
      <c r="H615" s="40"/>
    </row>
    <row r="616">
      <c r="A616" s="42"/>
      <c r="F616" s="38"/>
      <c r="G616" s="63"/>
      <c r="H616" s="40"/>
    </row>
    <row r="617">
      <c r="A617" s="42"/>
      <c r="F617" s="38"/>
      <c r="G617" s="63"/>
      <c r="H617" s="40"/>
    </row>
    <row r="618">
      <c r="A618" s="42"/>
      <c r="F618" s="38"/>
      <c r="G618" s="63"/>
      <c r="H618" s="40"/>
    </row>
    <row r="619">
      <c r="A619" s="42"/>
      <c r="F619" s="38"/>
      <c r="G619" s="63"/>
      <c r="H619" s="40"/>
    </row>
    <row r="620">
      <c r="A620" s="42"/>
      <c r="F620" s="38"/>
      <c r="G620" s="63"/>
      <c r="H620" s="40"/>
    </row>
    <row r="621">
      <c r="A621" s="42"/>
      <c r="F621" s="38"/>
      <c r="G621" s="63"/>
      <c r="H621" s="40"/>
    </row>
    <row r="622">
      <c r="A622" s="42"/>
      <c r="F622" s="38"/>
      <c r="G622" s="63"/>
      <c r="H622" s="40"/>
    </row>
    <row r="623">
      <c r="A623" s="42"/>
      <c r="F623" s="38"/>
      <c r="G623" s="63"/>
      <c r="H623" s="40"/>
    </row>
    <row r="624">
      <c r="A624" s="42"/>
      <c r="F624" s="38"/>
      <c r="G624" s="63"/>
      <c r="H624" s="40"/>
    </row>
    <row r="625">
      <c r="A625" s="42"/>
      <c r="F625" s="38"/>
      <c r="G625" s="63"/>
      <c r="H625" s="40"/>
    </row>
    <row r="626">
      <c r="A626" s="42"/>
      <c r="F626" s="38"/>
      <c r="G626" s="63"/>
      <c r="H626" s="40"/>
    </row>
    <row r="627">
      <c r="A627" s="42"/>
      <c r="F627" s="38"/>
      <c r="G627" s="63"/>
      <c r="H627" s="40"/>
    </row>
    <row r="628">
      <c r="A628" s="42"/>
      <c r="F628" s="38"/>
      <c r="G628" s="63"/>
      <c r="H628" s="40"/>
    </row>
    <row r="629">
      <c r="A629" s="42"/>
      <c r="F629" s="38"/>
      <c r="G629" s="63"/>
      <c r="H629" s="40"/>
    </row>
    <row r="630">
      <c r="A630" s="42"/>
      <c r="F630" s="38"/>
      <c r="G630" s="63"/>
      <c r="H630" s="40"/>
    </row>
    <row r="631">
      <c r="A631" s="42"/>
      <c r="F631" s="38"/>
      <c r="G631" s="63"/>
      <c r="H631" s="40"/>
    </row>
    <row r="632">
      <c r="A632" s="42"/>
      <c r="F632" s="38"/>
      <c r="G632" s="63"/>
      <c r="H632" s="40"/>
    </row>
    <row r="633">
      <c r="A633" s="42"/>
      <c r="F633" s="38"/>
      <c r="G633" s="63"/>
      <c r="H633" s="40"/>
    </row>
    <row r="634">
      <c r="A634" s="42"/>
      <c r="F634" s="38"/>
      <c r="G634" s="63"/>
      <c r="H634" s="40"/>
    </row>
    <row r="635">
      <c r="A635" s="42"/>
      <c r="F635" s="38"/>
      <c r="G635" s="63"/>
      <c r="H635" s="40"/>
    </row>
    <row r="636">
      <c r="A636" s="42"/>
      <c r="F636" s="38"/>
      <c r="G636" s="63"/>
      <c r="H636" s="40"/>
    </row>
    <row r="637">
      <c r="A637" s="42"/>
      <c r="F637" s="38"/>
      <c r="G637" s="63"/>
      <c r="H637" s="40"/>
    </row>
    <row r="638">
      <c r="A638" s="42"/>
      <c r="F638" s="38"/>
      <c r="G638" s="63"/>
      <c r="H638" s="40"/>
    </row>
    <row r="639">
      <c r="A639" s="42"/>
      <c r="F639" s="38"/>
      <c r="G639" s="63"/>
      <c r="H639" s="40"/>
    </row>
    <row r="640">
      <c r="A640" s="42"/>
      <c r="F640" s="38"/>
      <c r="G640" s="63"/>
      <c r="H640" s="40"/>
    </row>
    <row r="641">
      <c r="A641" s="42"/>
      <c r="F641" s="38"/>
      <c r="G641" s="63"/>
      <c r="H641" s="40"/>
    </row>
    <row r="642">
      <c r="A642" s="42"/>
      <c r="F642" s="38"/>
      <c r="G642" s="63"/>
      <c r="H642" s="40"/>
    </row>
    <row r="643">
      <c r="A643" s="42"/>
      <c r="F643" s="38"/>
      <c r="G643" s="63"/>
      <c r="H643" s="40"/>
    </row>
    <row r="644">
      <c r="A644" s="42"/>
      <c r="F644" s="38"/>
      <c r="G644" s="63"/>
      <c r="H644" s="40"/>
    </row>
    <row r="645">
      <c r="A645" s="42"/>
      <c r="F645" s="38"/>
      <c r="G645" s="63"/>
      <c r="H645" s="40"/>
    </row>
    <row r="646">
      <c r="A646" s="42"/>
      <c r="F646" s="38"/>
      <c r="G646" s="63"/>
      <c r="H646" s="40"/>
    </row>
    <row r="647">
      <c r="A647" s="42"/>
      <c r="F647" s="38"/>
      <c r="G647" s="63"/>
      <c r="H647" s="40"/>
    </row>
    <row r="648">
      <c r="A648" s="42"/>
      <c r="F648" s="38"/>
      <c r="G648" s="63"/>
      <c r="H648" s="40"/>
    </row>
    <row r="649">
      <c r="A649" s="42"/>
      <c r="F649" s="38"/>
      <c r="G649" s="63"/>
      <c r="H649" s="40"/>
    </row>
    <row r="650">
      <c r="A650" s="42"/>
      <c r="F650" s="38"/>
      <c r="G650" s="63"/>
      <c r="H650" s="40"/>
    </row>
    <row r="651">
      <c r="A651" s="42"/>
      <c r="F651" s="38"/>
      <c r="G651" s="63"/>
      <c r="H651" s="40"/>
    </row>
    <row r="652">
      <c r="A652" s="42"/>
      <c r="F652" s="38"/>
      <c r="G652" s="63"/>
      <c r="H652" s="40"/>
    </row>
    <row r="653">
      <c r="A653" s="42"/>
      <c r="F653" s="38"/>
      <c r="G653" s="63"/>
      <c r="H653" s="40"/>
    </row>
    <row r="654">
      <c r="A654" s="42"/>
      <c r="F654" s="38"/>
      <c r="G654" s="63"/>
      <c r="H654" s="40"/>
    </row>
    <row r="655">
      <c r="A655" s="42"/>
      <c r="F655" s="38"/>
      <c r="G655" s="63"/>
      <c r="H655" s="40"/>
    </row>
    <row r="656">
      <c r="A656" s="42"/>
      <c r="F656" s="38"/>
      <c r="G656" s="63"/>
      <c r="H656" s="40"/>
    </row>
    <row r="657">
      <c r="A657" s="42"/>
      <c r="F657" s="38"/>
      <c r="G657" s="63"/>
      <c r="H657" s="40"/>
    </row>
    <row r="658">
      <c r="A658" s="42"/>
      <c r="F658" s="38"/>
      <c r="G658" s="63"/>
      <c r="H658" s="40"/>
    </row>
    <row r="659">
      <c r="A659" s="42"/>
      <c r="F659" s="38"/>
      <c r="G659" s="63"/>
      <c r="H659" s="40"/>
    </row>
    <row r="660">
      <c r="A660" s="42"/>
      <c r="F660" s="38"/>
      <c r="G660" s="63"/>
      <c r="H660" s="40"/>
    </row>
    <row r="661">
      <c r="A661" s="42"/>
      <c r="F661" s="38"/>
      <c r="G661" s="63"/>
      <c r="H661" s="40"/>
    </row>
    <row r="662">
      <c r="A662" s="42"/>
      <c r="F662" s="38"/>
      <c r="G662" s="63"/>
      <c r="H662" s="40"/>
    </row>
    <row r="663">
      <c r="A663" s="42"/>
      <c r="F663" s="38"/>
      <c r="G663" s="63"/>
      <c r="H663" s="40"/>
    </row>
    <row r="664">
      <c r="A664" s="42"/>
      <c r="F664" s="38"/>
      <c r="G664" s="63"/>
      <c r="H664" s="40"/>
    </row>
    <row r="665">
      <c r="A665" s="42"/>
      <c r="F665" s="38"/>
      <c r="G665" s="63"/>
      <c r="H665" s="40"/>
    </row>
    <row r="666">
      <c r="A666" s="42"/>
      <c r="F666" s="38"/>
      <c r="G666" s="63"/>
      <c r="H666" s="40"/>
    </row>
    <row r="667">
      <c r="A667" s="42"/>
      <c r="F667" s="38"/>
      <c r="G667" s="63"/>
      <c r="H667" s="40"/>
    </row>
    <row r="668">
      <c r="A668" s="42"/>
      <c r="F668" s="38"/>
      <c r="G668" s="63"/>
      <c r="H668" s="40"/>
    </row>
    <row r="669">
      <c r="A669" s="42"/>
      <c r="F669" s="38"/>
      <c r="G669" s="63"/>
      <c r="H669" s="40"/>
    </row>
    <row r="670">
      <c r="A670" s="42"/>
      <c r="F670" s="38"/>
      <c r="G670" s="63"/>
      <c r="H670" s="40"/>
    </row>
    <row r="671">
      <c r="A671" s="42"/>
      <c r="F671" s="38"/>
      <c r="G671" s="63"/>
      <c r="H671" s="40"/>
    </row>
    <row r="672">
      <c r="A672" s="42"/>
      <c r="F672" s="38"/>
      <c r="G672" s="63"/>
      <c r="H672" s="40"/>
    </row>
    <row r="673">
      <c r="A673" s="42"/>
      <c r="F673" s="38"/>
      <c r="G673" s="63"/>
      <c r="H673" s="40"/>
    </row>
    <row r="674">
      <c r="A674" s="42"/>
      <c r="F674" s="38"/>
      <c r="G674" s="63"/>
      <c r="H674" s="40"/>
    </row>
    <row r="675">
      <c r="A675" s="42"/>
      <c r="F675" s="38"/>
      <c r="G675" s="63"/>
      <c r="H675" s="40"/>
    </row>
    <row r="676">
      <c r="A676" s="42"/>
      <c r="F676" s="38"/>
      <c r="G676" s="63"/>
      <c r="H676" s="40"/>
    </row>
    <row r="677">
      <c r="A677" s="42"/>
      <c r="F677" s="38"/>
      <c r="G677" s="63"/>
      <c r="H677" s="40"/>
    </row>
    <row r="678">
      <c r="A678" s="42"/>
      <c r="F678" s="38"/>
      <c r="G678" s="63"/>
      <c r="H678" s="40"/>
    </row>
    <row r="679">
      <c r="A679" s="42"/>
      <c r="F679" s="38"/>
      <c r="G679" s="63"/>
      <c r="H679" s="40"/>
    </row>
    <row r="680">
      <c r="A680" s="42"/>
      <c r="F680" s="38"/>
      <c r="G680" s="63"/>
      <c r="H680" s="40"/>
    </row>
    <row r="681">
      <c r="A681" s="42"/>
      <c r="F681" s="38"/>
      <c r="G681" s="63"/>
      <c r="H681" s="40"/>
    </row>
    <row r="682">
      <c r="A682" s="42"/>
      <c r="F682" s="38"/>
      <c r="G682" s="63"/>
      <c r="H682" s="40"/>
    </row>
    <row r="683">
      <c r="A683" s="42"/>
      <c r="F683" s="38"/>
      <c r="G683" s="63"/>
      <c r="H683" s="40"/>
    </row>
    <row r="684">
      <c r="A684" s="42"/>
      <c r="F684" s="38"/>
      <c r="G684" s="63"/>
      <c r="H684" s="40"/>
    </row>
    <row r="685">
      <c r="A685" s="42"/>
      <c r="F685" s="38"/>
      <c r="G685" s="63"/>
      <c r="H685" s="40"/>
    </row>
    <row r="686">
      <c r="A686" s="42"/>
      <c r="F686" s="38"/>
      <c r="G686" s="63"/>
      <c r="H686" s="40"/>
    </row>
    <row r="687">
      <c r="A687" s="42"/>
      <c r="F687" s="38"/>
      <c r="G687" s="63"/>
      <c r="H687" s="40"/>
    </row>
    <row r="688">
      <c r="A688" s="42"/>
      <c r="F688" s="38"/>
      <c r="G688" s="63"/>
      <c r="H688" s="40"/>
    </row>
    <row r="689">
      <c r="A689" s="42"/>
      <c r="F689" s="38"/>
      <c r="G689" s="63"/>
      <c r="H689" s="40"/>
    </row>
    <row r="690">
      <c r="A690" s="42"/>
      <c r="F690" s="38"/>
      <c r="G690" s="63"/>
      <c r="H690" s="40"/>
    </row>
    <row r="691">
      <c r="A691" s="42"/>
      <c r="F691" s="38"/>
      <c r="G691" s="63"/>
      <c r="H691" s="40"/>
    </row>
    <row r="692">
      <c r="A692" s="42"/>
      <c r="F692" s="38"/>
      <c r="G692" s="63"/>
      <c r="H692" s="40"/>
    </row>
    <row r="693">
      <c r="A693" s="42"/>
      <c r="F693" s="38"/>
      <c r="G693" s="63"/>
      <c r="H693" s="40"/>
    </row>
    <row r="694">
      <c r="A694" s="42"/>
      <c r="F694" s="38"/>
      <c r="G694" s="63"/>
      <c r="H694" s="40"/>
    </row>
    <row r="695">
      <c r="A695" s="42"/>
      <c r="F695" s="38"/>
      <c r="G695" s="63"/>
      <c r="H695" s="40"/>
    </row>
    <row r="696">
      <c r="A696" s="42"/>
      <c r="F696" s="38"/>
      <c r="G696" s="63"/>
      <c r="H696" s="40"/>
    </row>
    <row r="697">
      <c r="A697" s="42"/>
      <c r="F697" s="38"/>
      <c r="G697" s="63"/>
      <c r="H697" s="40"/>
    </row>
    <row r="698">
      <c r="A698" s="42"/>
      <c r="F698" s="38"/>
      <c r="G698" s="63"/>
      <c r="H698" s="40"/>
    </row>
    <row r="699">
      <c r="A699" s="42"/>
      <c r="F699" s="38"/>
      <c r="G699" s="63"/>
      <c r="H699" s="40"/>
    </row>
    <row r="700">
      <c r="A700" s="42"/>
      <c r="F700" s="38"/>
      <c r="G700" s="63"/>
      <c r="H700" s="40"/>
    </row>
    <row r="701">
      <c r="A701" s="42"/>
      <c r="F701" s="38"/>
      <c r="G701" s="63"/>
      <c r="H701" s="40"/>
    </row>
    <row r="702">
      <c r="A702" s="42"/>
      <c r="F702" s="38"/>
      <c r="G702" s="63"/>
      <c r="H702" s="40"/>
    </row>
    <row r="703">
      <c r="A703" s="42"/>
      <c r="F703" s="38"/>
      <c r="G703" s="63"/>
      <c r="H703" s="40"/>
    </row>
    <row r="704">
      <c r="A704" s="42"/>
      <c r="F704" s="38"/>
      <c r="G704" s="63"/>
      <c r="H704" s="40"/>
    </row>
    <row r="705">
      <c r="A705" s="42"/>
      <c r="F705" s="38"/>
      <c r="G705" s="63"/>
      <c r="H705" s="40"/>
    </row>
    <row r="706">
      <c r="A706" s="42"/>
      <c r="F706" s="38"/>
      <c r="G706" s="63"/>
      <c r="H706" s="40"/>
    </row>
    <row r="707">
      <c r="A707" s="42"/>
      <c r="F707" s="38"/>
      <c r="G707" s="63"/>
      <c r="H707" s="40"/>
    </row>
    <row r="708">
      <c r="A708" s="42"/>
      <c r="F708" s="38"/>
      <c r="G708" s="63"/>
      <c r="H708" s="40"/>
    </row>
    <row r="709">
      <c r="A709" s="42"/>
      <c r="F709" s="38"/>
      <c r="G709" s="63"/>
      <c r="H709" s="40"/>
    </row>
    <row r="710">
      <c r="A710" s="42"/>
      <c r="F710" s="38"/>
      <c r="G710" s="63"/>
      <c r="H710" s="40"/>
    </row>
    <row r="711">
      <c r="A711" s="42"/>
      <c r="F711" s="38"/>
      <c r="G711" s="63"/>
      <c r="H711" s="40"/>
    </row>
    <row r="712">
      <c r="A712" s="42"/>
      <c r="F712" s="38"/>
      <c r="G712" s="63"/>
      <c r="H712" s="40"/>
    </row>
    <row r="713">
      <c r="A713" s="42"/>
      <c r="F713" s="38"/>
      <c r="G713" s="63"/>
      <c r="H713" s="40"/>
    </row>
    <row r="714">
      <c r="A714" s="42"/>
      <c r="F714" s="38"/>
      <c r="G714" s="63"/>
      <c r="H714" s="40"/>
    </row>
    <row r="715">
      <c r="A715" s="42"/>
      <c r="F715" s="38"/>
      <c r="G715" s="63"/>
      <c r="H715" s="40"/>
    </row>
    <row r="716">
      <c r="A716" s="42"/>
      <c r="F716" s="38"/>
      <c r="G716" s="63"/>
      <c r="H716" s="40"/>
    </row>
    <row r="717">
      <c r="A717" s="42"/>
      <c r="F717" s="38"/>
      <c r="G717" s="63"/>
      <c r="H717" s="40"/>
    </row>
    <row r="718">
      <c r="A718" s="42"/>
      <c r="F718" s="38"/>
      <c r="G718" s="63"/>
      <c r="H718" s="40"/>
    </row>
    <row r="719">
      <c r="A719" s="42"/>
      <c r="F719" s="38"/>
      <c r="G719" s="63"/>
      <c r="H719" s="40"/>
    </row>
    <row r="720">
      <c r="A720" s="42"/>
      <c r="F720" s="38"/>
      <c r="G720" s="63"/>
      <c r="H720" s="40"/>
    </row>
    <row r="721">
      <c r="A721" s="42"/>
      <c r="F721" s="38"/>
      <c r="G721" s="63"/>
      <c r="H721" s="40"/>
    </row>
    <row r="722">
      <c r="A722" s="42"/>
      <c r="F722" s="38"/>
      <c r="G722" s="63"/>
      <c r="H722" s="40"/>
    </row>
    <row r="723">
      <c r="A723" s="42"/>
      <c r="F723" s="38"/>
      <c r="G723" s="63"/>
      <c r="H723" s="40"/>
    </row>
    <row r="724">
      <c r="A724" s="42"/>
      <c r="F724" s="38"/>
      <c r="G724" s="63"/>
      <c r="H724" s="40"/>
    </row>
    <row r="725">
      <c r="A725" s="42"/>
      <c r="F725" s="38"/>
      <c r="G725" s="63"/>
      <c r="H725" s="40"/>
    </row>
    <row r="726">
      <c r="A726" s="42"/>
      <c r="F726" s="38"/>
      <c r="G726" s="63"/>
      <c r="H726" s="40"/>
    </row>
    <row r="727">
      <c r="A727" s="42"/>
      <c r="F727" s="38"/>
      <c r="G727" s="63"/>
      <c r="H727" s="40"/>
    </row>
    <row r="728">
      <c r="A728" s="42"/>
      <c r="F728" s="38"/>
      <c r="G728" s="63"/>
      <c r="H728" s="40"/>
    </row>
    <row r="729">
      <c r="A729" s="42"/>
      <c r="F729" s="38"/>
      <c r="G729" s="63"/>
      <c r="H729" s="40"/>
    </row>
    <row r="730">
      <c r="A730" s="42"/>
      <c r="F730" s="38"/>
      <c r="G730" s="63"/>
      <c r="H730" s="40"/>
    </row>
    <row r="731">
      <c r="A731" s="42"/>
      <c r="F731" s="38"/>
      <c r="G731" s="63"/>
      <c r="H731" s="40"/>
    </row>
    <row r="732">
      <c r="A732" s="42"/>
      <c r="F732" s="38"/>
      <c r="G732" s="63"/>
      <c r="H732" s="40"/>
    </row>
    <row r="733">
      <c r="A733" s="42"/>
      <c r="F733" s="38"/>
      <c r="G733" s="63"/>
      <c r="H733" s="40"/>
    </row>
    <row r="734">
      <c r="A734" s="42"/>
      <c r="F734" s="38"/>
      <c r="G734" s="63"/>
      <c r="H734" s="40"/>
    </row>
    <row r="735">
      <c r="A735" s="42"/>
      <c r="F735" s="38"/>
      <c r="G735" s="63"/>
      <c r="H735" s="40"/>
    </row>
    <row r="736">
      <c r="A736" s="42"/>
      <c r="F736" s="38"/>
      <c r="G736" s="63"/>
      <c r="H736" s="40"/>
    </row>
    <row r="737">
      <c r="A737" s="42"/>
      <c r="F737" s="38"/>
      <c r="G737" s="63"/>
      <c r="H737" s="40"/>
    </row>
    <row r="738">
      <c r="A738" s="42"/>
      <c r="F738" s="38"/>
      <c r="G738" s="63"/>
      <c r="H738" s="40"/>
    </row>
    <row r="739">
      <c r="A739" s="42"/>
      <c r="F739" s="38"/>
      <c r="G739" s="63"/>
      <c r="H739" s="40"/>
    </row>
    <row r="740">
      <c r="A740" s="42"/>
      <c r="F740" s="38"/>
      <c r="G740" s="63"/>
      <c r="H740" s="40"/>
    </row>
    <row r="741">
      <c r="A741" s="42"/>
      <c r="F741" s="38"/>
      <c r="G741" s="63"/>
      <c r="H741" s="40"/>
    </row>
    <row r="742">
      <c r="A742" s="42"/>
      <c r="F742" s="38"/>
      <c r="G742" s="63"/>
      <c r="H742" s="40"/>
    </row>
    <row r="743">
      <c r="A743" s="42"/>
      <c r="F743" s="38"/>
      <c r="G743" s="63"/>
      <c r="H743" s="40"/>
    </row>
    <row r="744">
      <c r="A744" s="42"/>
      <c r="F744" s="38"/>
      <c r="G744" s="63"/>
      <c r="H744" s="40"/>
    </row>
    <row r="745">
      <c r="A745" s="42"/>
      <c r="F745" s="38"/>
      <c r="G745" s="63"/>
      <c r="H745" s="40"/>
    </row>
    <row r="746">
      <c r="A746" s="42"/>
      <c r="F746" s="38"/>
      <c r="G746" s="63"/>
      <c r="H746" s="40"/>
    </row>
    <row r="747">
      <c r="A747" s="42"/>
      <c r="F747" s="38"/>
      <c r="G747" s="63"/>
      <c r="H747" s="40"/>
    </row>
    <row r="748">
      <c r="A748" s="42"/>
      <c r="F748" s="38"/>
      <c r="G748" s="63"/>
      <c r="H748" s="40"/>
    </row>
    <row r="749">
      <c r="A749" s="42"/>
      <c r="F749" s="38"/>
      <c r="G749" s="63"/>
      <c r="H749" s="40"/>
    </row>
    <row r="750">
      <c r="A750" s="42"/>
      <c r="F750" s="38"/>
      <c r="G750" s="63"/>
      <c r="H750" s="40"/>
    </row>
    <row r="751">
      <c r="A751" s="42"/>
      <c r="F751" s="38"/>
      <c r="G751" s="63"/>
      <c r="H751" s="40"/>
    </row>
    <row r="752">
      <c r="A752" s="42"/>
      <c r="F752" s="38"/>
      <c r="G752" s="63"/>
      <c r="H752" s="40"/>
    </row>
    <row r="753">
      <c r="A753" s="42"/>
      <c r="F753" s="38"/>
      <c r="G753" s="63"/>
      <c r="H753" s="40"/>
    </row>
    <row r="754">
      <c r="A754" s="42"/>
      <c r="F754" s="38"/>
      <c r="G754" s="63"/>
      <c r="H754" s="40"/>
    </row>
    <row r="755">
      <c r="A755" s="42"/>
      <c r="F755" s="38"/>
      <c r="G755" s="63"/>
      <c r="H755" s="40"/>
    </row>
    <row r="756">
      <c r="A756" s="42"/>
      <c r="F756" s="38"/>
      <c r="G756" s="63"/>
      <c r="H756" s="40"/>
    </row>
    <row r="757">
      <c r="A757" s="42"/>
      <c r="F757" s="38"/>
      <c r="G757" s="63"/>
      <c r="H757" s="40"/>
    </row>
    <row r="758">
      <c r="A758" s="42"/>
      <c r="F758" s="38"/>
      <c r="G758" s="63"/>
      <c r="H758" s="40"/>
    </row>
    <row r="759">
      <c r="A759" s="42"/>
      <c r="F759" s="38"/>
      <c r="G759" s="63"/>
      <c r="H759" s="40"/>
    </row>
    <row r="760">
      <c r="A760" s="42"/>
      <c r="F760" s="38"/>
      <c r="G760" s="63"/>
      <c r="H760" s="40"/>
    </row>
    <row r="761">
      <c r="A761" s="42"/>
      <c r="F761" s="38"/>
      <c r="G761" s="63"/>
      <c r="H761" s="40"/>
    </row>
    <row r="762">
      <c r="A762" s="42"/>
      <c r="F762" s="38"/>
      <c r="G762" s="63"/>
      <c r="H762" s="40"/>
    </row>
    <row r="763">
      <c r="A763" s="42"/>
      <c r="F763" s="38"/>
      <c r="G763" s="63"/>
      <c r="H763" s="40"/>
    </row>
    <row r="764">
      <c r="A764" s="42"/>
      <c r="F764" s="38"/>
      <c r="G764" s="63"/>
      <c r="H764" s="40"/>
    </row>
    <row r="765">
      <c r="A765" s="42"/>
      <c r="F765" s="38"/>
      <c r="G765" s="63"/>
      <c r="H765" s="40"/>
    </row>
    <row r="766">
      <c r="A766" s="42"/>
      <c r="F766" s="38"/>
      <c r="G766" s="63"/>
      <c r="H766" s="40"/>
    </row>
    <row r="767">
      <c r="A767" s="42"/>
      <c r="F767" s="38"/>
      <c r="G767" s="63"/>
      <c r="H767" s="40"/>
    </row>
    <row r="768">
      <c r="A768" s="42"/>
      <c r="F768" s="38"/>
      <c r="G768" s="63"/>
      <c r="H768" s="40"/>
    </row>
    <row r="769">
      <c r="A769" s="42"/>
      <c r="F769" s="38"/>
      <c r="G769" s="63"/>
      <c r="H769" s="40"/>
    </row>
    <row r="770">
      <c r="A770" s="42"/>
      <c r="F770" s="38"/>
      <c r="G770" s="63"/>
      <c r="H770" s="40"/>
    </row>
    <row r="771">
      <c r="A771" s="42"/>
      <c r="F771" s="38"/>
      <c r="G771" s="63"/>
      <c r="H771" s="40"/>
    </row>
    <row r="772">
      <c r="A772" s="42"/>
      <c r="F772" s="38"/>
      <c r="G772" s="63"/>
      <c r="H772" s="40"/>
    </row>
    <row r="773">
      <c r="A773" s="42"/>
      <c r="F773" s="38"/>
      <c r="G773" s="63"/>
      <c r="H773" s="40"/>
    </row>
    <row r="774">
      <c r="A774" s="42"/>
      <c r="F774" s="38"/>
      <c r="G774" s="63"/>
      <c r="H774" s="40"/>
    </row>
    <row r="775">
      <c r="A775" s="42"/>
      <c r="F775" s="38"/>
      <c r="G775" s="63"/>
      <c r="H775" s="40"/>
    </row>
    <row r="776">
      <c r="A776" s="42"/>
      <c r="F776" s="38"/>
      <c r="G776" s="63"/>
      <c r="H776" s="40"/>
    </row>
    <row r="777">
      <c r="A777" s="42"/>
      <c r="F777" s="38"/>
      <c r="G777" s="63"/>
      <c r="H777" s="40"/>
    </row>
    <row r="778">
      <c r="A778" s="42"/>
      <c r="F778" s="38"/>
      <c r="G778" s="63"/>
      <c r="H778" s="40"/>
    </row>
    <row r="779">
      <c r="A779" s="42"/>
      <c r="F779" s="38"/>
      <c r="G779" s="63"/>
      <c r="H779" s="40"/>
    </row>
    <row r="780">
      <c r="A780" s="42"/>
      <c r="F780" s="38"/>
      <c r="G780" s="63"/>
      <c r="H780" s="40"/>
    </row>
    <row r="781">
      <c r="A781" s="42"/>
      <c r="F781" s="38"/>
      <c r="G781" s="63"/>
      <c r="H781" s="40"/>
    </row>
    <row r="782">
      <c r="A782" s="42"/>
      <c r="F782" s="38"/>
      <c r="G782" s="63"/>
      <c r="H782" s="40"/>
    </row>
    <row r="783">
      <c r="A783" s="42"/>
      <c r="F783" s="38"/>
      <c r="G783" s="63"/>
      <c r="H783" s="40"/>
    </row>
    <row r="784">
      <c r="A784" s="42"/>
      <c r="F784" s="38"/>
      <c r="G784" s="63"/>
      <c r="H784" s="40"/>
    </row>
    <row r="785">
      <c r="A785" s="42"/>
      <c r="F785" s="38"/>
      <c r="G785" s="63"/>
      <c r="H785" s="40"/>
    </row>
    <row r="786">
      <c r="A786" s="42"/>
      <c r="F786" s="38"/>
      <c r="G786" s="63"/>
      <c r="H786" s="40"/>
    </row>
    <row r="787">
      <c r="A787" s="42"/>
      <c r="F787" s="38"/>
      <c r="G787" s="63"/>
      <c r="H787" s="40"/>
    </row>
    <row r="788">
      <c r="A788" s="42"/>
      <c r="F788" s="38"/>
      <c r="G788" s="63"/>
      <c r="H788" s="40"/>
    </row>
    <row r="789">
      <c r="A789" s="42"/>
      <c r="F789" s="38"/>
      <c r="G789" s="63"/>
      <c r="H789" s="40"/>
    </row>
    <row r="790">
      <c r="A790" s="42"/>
      <c r="F790" s="38"/>
      <c r="G790" s="63"/>
      <c r="H790" s="40"/>
    </row>
    <row r="791">
      <c r="A791" s="42"/>
      <c r="F791" s="38"/>
      <c r="G791" s="63"/>
      <c r="H791" s="40"/>
    </row>
    <row r="792">
      <c r="A792" s="42"/>
      <c r="F792" s="38"/>
      <c r="G792" s="63"/>
      <c r="H792" s="40"/>
    </row>
    <row r="793">
      <c r="A793" s="42"/>
      <c r="F793" s="38"/>
      <c r="G793" s="63"/>
      <c r="H793" s="40"/>
    </row>
    <row r="794">
      <c r="A794" s="42"/>
      <c r="F794" s="38"/>
      <c r="G794" s="63"/>
      <c r="H794" s="40"/>
    </row>
    <row r="795">
      <c r="A795" s="42"/>
      <c r="F795" s="38"/>
      <c r="G795" s="63"/>
      <c r="H795" s="40"/>
    </row>
    <row r="796">
      <c r="A796" s="42"/>
      <c r="F796" s="38"/>
      <c r="G796" s="63"/>
      <c r="H796" s="40"/>
    </row>
    <row r="797">
      <c r="A797" s="42"/>
      <c r="F797" s="38"/>
      <c r="G797" s="63"/>
      <c r="H797" s="40"/>
    </row>
    <row r="798">
      <c r="A798" s="42"/>
      <c r="F798" s="38"/>
      <c r="G798" s="63"/>
      <c r="H798" s="40"/>
    </row>
    <row r="799">
      <c r="A799" s="42"/>
      <c r="F799" s="38"/>
      <c r="G799" s="63"/>
      <c r="H799" s="40"/>
    </row>
    <row r="800">
      <c r="A800" s="42"/>
      <c r="F800" s="38"/>
      <c r="G800" s="63"/>
      <c r="H800" s="40"/>
    </row>
    <row r="801">
      <c r="A801" s="42"/>
      <c r="F801" s="38"/>
      <c r="G801" s="63"/>
      <c r="H801" s="40"/>
    </row>
    <row r="802">
      <c r="A802" s="42"/>
      <c r="F802" s="38"/>
      <c r="G802" s="63"/>
      <c r="H802" s="40"/>
    </row>
    <row r="803">
      <c r="A803" s="42"/>
      <c r="F803" s="38"/>
      <c r="G803" s="63"/>
      <c r="H803" s="40"/>
    </row>
    <row r="804">
      <c r="A804" s="42"/>
      <c r="F804" s="38"/>
      <c r="G804" s="63"/>
      <c r="H804" s="40"/>
    </row>
    <row r="805">
      <c r="A805" s="42"/>
      <c r="F805" s="38"/>
      <c r="G805" s="63"/>
      <c r="H805" s="40"/>
    </row>
    <row r="806">
      <c r="A806" s="42"/>
      <c r="F806" s="38"/>
      <c r="G806" s="63"/>
      <c r="H806" s="40"/>
    </row>
    <row r="807">
      <c r="A807" s="42"/>
      <c r="F807" s="38"/>
      <c r="G807" s="63"/>
      <c r="H807" s="40"/>
    </row>
    <row r="808">
      <c r="A808" s="42"/>
      <c r="F808" s="38"/>
      <c r="G808" s="63"/>
      <c r="H808" s="40"/>
    </row>
    <row r="809">
      <c r="A809" s="42"/>
      <c r="F809" s="38"/>
      <c r="G809" s="63"/>
      <c r="H809" s="40"/>
    </row>
    <row r="810">
      <c r="A810" s="42"/>
      <c r="F810" s="38"/>
      <c r="G810" s="63"/>
      <c r="H810" s="40"/>
    </row>
    <row r="811">
      <c r="A811" s="42"/>
      <c r="F811" s="38"/>
      <c r="G811" s="63"/>
      <c r="H811" s="40"/>
    </row>
    <row r="812">
      <c r="A812" s="42"/>
      <c r="F812" s="38"/>
      <c r="G812" s="63"/>
      <c r="H812" s="40"/>
    </row>
    <row r="813">
      <c r="A813" s="42"/>
      <c r="F813" s="38"/>
      <c r="G813" s="63"/>
      <c r="H813" s="40"/>
    </row>
    <row r="814">
      <c r="A814" s="42"/>
      <c r="F814" s="38"/>
      <c r="G814" s="63"/>
      <c r="H814" s="40"/>
    </row>
    <row r="815">
      <c r="A815" s="42"/>
      <c r="F815" s="38"/>
      <c r="G815" s="63"/>
      <c r="H815" s="40"/>
    </row>
    <row r="816">
      <c r="A816" s="42"/>
      <c r="F816" s="38"/>
      <c r="G816" s="63"/>
      <c r="H816" s="40"/>
    </row>
    <row r="817">
      <c r="A817" s="42"/>
      <c r="F817" s="38"/>
      <c r="G817" s="63"/>
      <c r="H817" s="40"/>
    </row>
    <row r="818">
      <c r="A818" s="42"/>
      <c r="F818" s="38"/>
      <c r="G818" s="63"/>
      <c r="H818" s="40"/>
    </row>
    <row r="819">
      <c r="A819" s="42"/>
      <c r="F819" s="38"/>
      <c r="G819" s="63"/>
      <c r="H819" s="40"/>
    </row>
    <row r="820">
      <c r="A820" s="42"/>
      <c r="F820" s="38"/>
      <c r="G820" s="63"/>
      <c r="H820" s="40"/>
    </row>
    <row r="821">
      <c r="A821" s="42"/>
      <c r="F821" s="38"/>
      <c r="G821" s="63"/>
      <c r="H821" s="40"/>
    </row>
    <row r="822">
      <c r="A822" s="42"/>
      <c r="F822" s="38"/>
      <c r="G822" s="63"/>
      <c r="H822" s="40"/>
    </row>
    <row r="823">
      <c r="A823" s="42"/>
      <c r="F823" s="38"/>
      <c r="G823" s="63"/>
      <c r="H823" s="40"/>
    </row>
    <row r="824">
      <c r="A824" s="42"/>
      <c r="F824" s="38"/>
      <c r="G824" s="63"/>
      <c r="H824" s="40"/>
    </row>
    <row r="825">
      <c r="A825" s="42"/>
      <c r="F825" s="38"/>
      <c r="G825" s="63"/>
      <c r="H825" s="40"/>
    </row>
    <row r="826">
      <c r="A826" s="42"/>
      <c r="F826" s="38"/>
      <c r="G826" s="63"/>
      <c r="H826" s="40"/>
    </row>
    <row r="827">
      <c r="A827" s="42"/>
      <c r="F827" s="38"/>
      <c r="G827" s="63"/>
      <c r="H827" s="40"/>
    </row>
    <row r="828">
      <c r="A828" s="42"/>
      <c r="F828" s="38"/>
      <c r="G828" s="63"/>
      <c r="H828" s="40"/>
    </row>
    <row r="829">
      <c r="A829" s="42"/>
      <c r="F829" s="38"/>
      <c r="G829" s="63"/>
      <c r="H829" s="40"/>
    </row>
    <row r="830">
      <c r="A830" s="42"/>
      <c r="F830" s="38"/>
      <c r="G830" s="63"/>
      <c r="H830" s="40"/>
    </row>
    <row r="831">
      <c r="A831" s="42"/>
      <c r="F831" s="38"/>
      <c r="G831" s="63"/>
      <c r="H831" s="40"/>
    </row>
    <row r="832">
      <c r="A832" s="42"/>
      <c r="F832" s="38"/>
      <c r="G832" s="63"/>
      <c r="H832" s="40"/>
    </row>
    <row r="833">
      <c r="A833" s="42"/>
      <c r="F833" s="38"/>
      <c r="G833" s="63"/>
      <c r="H833" s="40"/>
    </row>
    <row r="834">
      <c r="A834" s="42"/>
      <c r="F834" s="38"/>
      <c r="G834" s="63"/>
      <c r="H834" s="40"/>
    </row>
    <row r="835">
      <c r="A835" s="42"/>
      <c r="F835" s="38"/>
      <c r="G835" s="63"/>
      <c r="H835" s="40"/>
    </row>
    <row r="836">
      <c r="A836" s="42"/>
      <c r="F836" s="38"/>
      <c r="G836" s="63"/>
      <c r="H836" s="40"/>
    </row>
    <row r="837">
      <c r="A837" s="42"/>
      <c r="F837" s="38"/>
      <c r="G837" s="63"/>
      <c r="H837" s="40"/>
    </row>
    <row r="838">
      <c r="A838" s="42"/>
      <c r="F838" s="38"/>
      <c r="G838" s="63"/>
      <c r="H838" s="40"/>
    </row>
    <row r="839">
      <c r="A839" s="42"/>
      <c r="F839" s="38"/>
      <c r="G839" s="63"/>
      <c r="H839" s="40"/>
    </row>
    <row r="840">
      <c r="A840" s="42"/>
      <c r="F840" s="38"/>
      <c r="G840" s="63"/>
      <c r="H840" s="40"/>
    </row>
    <row r="841">
      <c r="A841" s="42"/>
      <c r="F841" s="38"/>
      <c r="G841" s="63"/>
      <c r="H841" s="40"/>
    </row>
    <row r="842">
      <c r="A842" s="42"/>
      <c r="F842" s="38"/>
      <c r="G842" s="63"/>
      <c r="H842" s="40"/>
    </row>
    <row r="843">
      <c r="A843" s="42"/>
      <c r="F843" s="38"/>
      <c r="G843" s="63"/>
      <c r="H843" s="40"/>
    </row>
    <row r="844">
      <c r="A844" s="42"/>
      <c r="F844" s="38"/>
      <c r="G844" s="63"/>
      <c r="H844" s="40"/>
    </row>
    <row r="845">
      <c r="A845" s="42"/>
      <c r="F845" s="38"/>
      <c r="G845" s="63"/>
      <c r="H845" s="40"/>
    </row>
    <row r="846">
      <c r="A846" s="42"/>
      <c r="F846" s="38"/>
      <c r="G846" s="63"/>
      <c r="H846" s="40"/>
    </row>
    <row r="847">
      <c r="A847" s="42"/>
      <c r="F847" s="38"/>
      <c r="G847" s="63"/>
      <c r="H847" s="40"/>
    </row>
    <row r="848">
      <c r="A848" s="42"/>
      <c r="F848" s="38"/>
      <c r="G848" s="63"/>
      <c r="H848" s="40"/>
    </row>
    <row r="849">
      <c r="A849" s="42"/>
      <c r="F849" s="38"/>
      <c r="G849" s="63"/>
      <c r="H849" s="40"/>
    </row>
    <row r="850">
      <c r="A850" s="42"/>
      <c r="F850" s="38"/>
      <c r="G850" s="63"/>
      <c r="H850" s="40"/>
    </row>
    <row r="851">
      <c r="A851" s="42"/>
      <c r="F851" s="38"/>
      <c r="G851" s="63"/>
      <c r="H851" s="40"/>
    </row>
    <row r="852">
      <c r="A852" s="42"/>
      <c r="F852" s="38"/>
      <c r="G852" s="63"/>
      <c r="H852" s="40"/>
    </row>
    <row r="853">
      <c r="A853" s="42"/>
      <c r="F853" s="38"/>
      <c r="G853" s="63"/>
      <c r="H853" s="40"/>
    </row>
    <row r="854">
      <c r="A854" s="42"/>
      <c r="F854" s="38"/>
      <c r="G854" s="63"/>
      <c r="H854" s="40"/>
    </row>
    <row r="855">
      <c r="A855" s="42"/>
      <c r="F855" s="38"/>
      <c r="G855" s="63"/>
      <c r="H855" s="40"/>
    </row>
    <row r="856">
      <c r="A856" s="42"/>
      <c r="F856" s="38"/>
      <c r="G856" s="63"/>
      <c r="H856" s="40"/>
    </row>
    <row r="857">
      <c r="A857" s="42"/>
      <c r="F857" s="38"/>
      <c r="G857" s="63"/>
      <c r="H857" s="40"/>
    </row>
    <row r="858">
      <c r="A858" s="42"/>
      <c r="F858" s="38"/>
      <c r="G858" s="63"/>
      <c r="H858" s="40"/>
    </row>
    <row r="859">
      <c r="A859" s="42"/>
      <c r="F859" s="38"/>
      <c r="G859" s="63"/>
      <c r="H859" s="40"/>
    </row>
    <row r="860">
      <c r="A860" s="42"/>
      <c r="F860" s="38"/>
      <c r="G860" s="63"/>
      <c r="H860" s="40"/>
    </row>
    <row r="861">
      <c r="A861" s="42"/>
      <c r="F861" s="38"/>
      <c r="G861" s="63"/>
      <c r="H861" s="40"/>
    </row>
    <row r="862">
      <c r="A862" s="42"/>
      <c r="F862" s="38"/>
      <c r="G862" s="63"/>
      <c r="H862" s="40"/>
    </row>
    <row r="863">
      <c r="A863" s="42"/>
      <c r="F863" s="38"/>
      <c r="G863" s="63"/>
      <c r="H863" s="40"/>
    </row>
    <row r="864">
      <c r="A864" s="42"/>
      <c r="F864" s="38"/>
      <c r="G864" s="63"/>
      <c r="H864" s="40"/>
    </row>
    <row r="865">
      <c r="A865" s="42"/>
      <c r="F865" s="38"/>
      <c r="G865" s="63"/>
      <c r="H865" s="40"/>
    </row>
    <row r="866">
      <c r="A866" s="42"/>
      <c r="F866" s="38"/>
      <c r="G866" s="63"/>
      <c r="H866" s="40"/>
    </row>
    <row r="867">
      <c r="A867" s="42"/>
      <c r="F867" s="38"/>
      <c r="G867" s="63"/>
      <c r="H867" s="40"/>
    </row>
    <row r="868">
      <c r="A868" s="42"/>
      <c r="F868" s="38"/>
      <c r="G868" s="63"/>
      <c r="H868" s="40"/>
    </row>
    <row r="869">
      <c r="A869" s="42"/>
      <c r="F869" s="38"/>
      <c r="G869" s="63"/>
      <c r="H869" s="40"/>
    </row>
    <row r="870">
      <c r="A870" s="42"/>
      <c r="F870" s="38"/>
      <c r="G870" s="63"/>
      <c r="H870" s="40"/>
    </row>
    <row r="871">
      <c r="A871" s="42"/>
      <c r="F871" s="38"/>
      <c r="G871" s="63"/>
      <c r="H871" s="40"/>
    </row>
    <row r="872">
      <c r="A872" s="42"/>
      <c r="F872" s="38"/>
      <c r="G872" s="63"/>
      <c r="H872" s="40"/>
    </row>
    <row r="873">
      <c r="A873" s="42"/>
      <c r="F873" s="38"/>
      <c r="G873" s="63"/>
      <c r="H873" s="40"/>
    </row>
    <row r="874">
      <c r="A874" s="42"/>
      <c r="F874" s="38"/>
      <c r="G874" s="63"/>
      <c r="H874" s="40"/>
    </row>
    <row r="875">
      <c r="A875" s="42"/>
      <c r="F875" s="38"/>
      <c r="G875" s="63"/>
      <c r="H875" s="40"/>
    </row>
    <row r="876">
      <c r="A876" s="42"/>
      <c r="F876" s="38"/>
      <c r="G876" s="63"/>
      <c r="H876" s="40"/>
    </row>
    <row r="877">
      <c r="A877" s="42"/>
      <c r="F877" s="38"/>
      <c r="G877" s="63"/>
      <c r="H877" s="40"/>
    </row>
    <row r="878">
      <c r="A878" s="42"/>
      <c r="F878" s="38"/>
      <c r="G878" s="63"/>
      <c r="H878" s="40"/>
    </row>
    <row r="879">
      <c r="A879" s="42"/>
      <c r="F879" s="38"/>
      <c r="G879" s="63"/>
      <c r="H879" s="40"/>
    </row>
    <row r="880">
      <c r="A880" s="42"/>
      <c r="F880" s="38"/>
      <c r="G880" s="63"/>
      <c r="H880" s="40"/>
    </row>
    <row r="881">
      <c r="A881" s="42"/>
      <c r="F881" s="38"/>
      <c r="G881" s="63"/>
      <c r="H881" s="40"/>
    </row>
    <row r="882">
      <c r="A882" s="42"/>
      <c r="F882" s="38"/>
      <c r="G882" s="63"/>
      <c r="H882" s="40"/>
    </row>
    <row r="883">
      <c r="A883" s="42"/>
      <c r="F883" s="38"/>
      <c r="G883" s="63"/>
      <c r="H883" s="40"/>
    </row>
    <row r="884">
      <c r="A884" s="42"/>
      <c r="F884" s="38"/>
      <c r="G884" s="63"/>
      <c r="H884" s="40"/>
    </row>
    <row r="885">
      <c r="A885" s="42"/>
      <c r="F885" s="38"/>
      <c r="G885" s="63"/>
      <c r="H885" s="40"/>
    </row>
    <row r="886">
      <c r="A886" s="42"/>
      <c r="F886" s="38"/>
      <c r="G886" s="63"/>
      <c r="H886" s="40"/>
    </row>
    <row r="887">
      <c r="A887" s="42"/>
      <c r="F887" s="38"/>
      <c r="G887" s="63"/>
      <c r="H887" s="40"/>
    </row>
    <row r="888">
      <c r="A888" s="42"/>
      <c r="F888" s="38"/>
      <c r="G888" s="63"/>
      <c r="H888" s="40"/>
    </row>
    <row r="889">
      <c r="A889" s="42"/>
      <c r="F889" s="38"/>
      <c r="G889" s="63"/>
      <c r="H889" s="40"/>
    </row>
    <row r="890">
      <c r="A890" s="42"/>
      <c r="F890" s="38"/>
      <c r="G890" s="63"/>
      <c r="H890" s="40"/>
    </row>
    <row r="891">
      <c r="A891" s="42"/>
      <c r="F891" s="38"/>
      <c r="G891" s="63"/>
      <c r="H891" s="40"/>
    </row>
    <row r="892">
      <c r="A892" s="42"/>
      <c r="F892" s="38"/>
      <c r="G892" s="63"/>
      <c r="H892" s="40"/>
    </row>
    <row r="893">
      <c r="A893" s="42"/>
      <c r="F893" s="38"/>
      <c r="G893" s="63"/>
      <c r="H893" s="40"/>
    </row>
    <row r="894">
      <c r="A894" s="42"/>
      <c r="F894" s="38"/>
      <c r="G894" s="63"/>
      <c r="H894" s="40"/>
    </row>
    <row r="895">
      <c r="A895" s="42"/>
      <c r="F895" s="38"/>
      <c r="G895" s="63"/>
      <c r="H895" s="40"/>
    </row>
    <row r="896">
      <c r="A896" s="42"/>
      <c r="F896" s="38"/>
      <c r="G896" s="63"/>
      <c r="H896" s="40"/>
    </row>
    <row r="897">
      <c r="A897" s="42"/>
      <c r="F897" s="38"/>
      <c r="G897" s="63"/>
      <c r="H897" s="40"/>
    </row>
    <row r="898">
      <c r="A898" s="42"/>
      <c r="F898" s="38"/>
      <c r="G898" s="63"/>
      <c r="H898" s="40"/>
    </row>
    <row r="899">
      <c r="A899" s="42"/>
      <c r="F899" s="38"/>
      <c r="G899" s="63"/>
      <c r="H899" s="40"/>
    </row>
    <row r="900">
      <c r="A900" s="42"/>
      <c r="F900" s="38"/>
      <c r="G900" s="63"/>
      <c r="H900" s="40"/>
    </row>
    <row r="901">
      <c r="A901" s="42"/>
      <c r="F901" s="38"/>
      <c r="G901" s="63"/>
      <c r="H901" s="40"/>
    </row>
    <row r="902">
      <c r="A902" s="42"/>
      <c r="F902" s="38"/>
      <c r="G902" s="63"/>
      <c r="H902" s="40"/>
    </row>
    <row r="903">
      <c r="A903" s="42"/>
      <c r="F903" s="38"/>
      <c r="G903" s="63"/>
      <c r="H903" s="40"/>
    </row>
    <row r="904">
      <c r="A904" s="42"/>
      <c r="F904" s="38"/>
      <c r="G904" s="63"/>
      <c r="H904" s="40"/>
    </row>
    <row r="905">
      <c r="A905" s="42"/>
      <c r="F905" s="38"/>
      <c r="G905" s="63"/>
      <c r="H905" s="40"/>
    </row>
    <row r="906">
      <c r="A906" s="42"/>
      <c r="F906" s="38"/>
      <c r="G906" s="63"/>
      <c r="H906" s="40"/>
    </row>
    <row r="907">
      <c r="A907" s="42"/>
      <c r="F907" s="38"/>
      <c r="G907" s="63"/>
      <c r="H907" s="40"/>
    </row>
    <row r="908">
      <c r="A908" s="42"/>
      <c r="F908" s="38"/>
      <c r="G908" s="63"/>
      <c r="H908" s="40"/>
    </row>
    <row r="909">
      <c r="A909" s="42"/>
      <c r="F909" s="38"/>
      <c r="G909" s="63"/>
      <c r="H909" s="40"/>
    </row>
    <row r="910">
      <c r="A910" s="42"/>
      <c r="F910" s="38"/>
      <c r="G910" s="63"/>
      <c r="H910" s="40"/>
    </row>
    <row r="911">
      <c r="A911" s="42"/>
      <c r="F911" s="38"/>
      <c r="G911" s="63"/>
      <c r="H911" s="40"/>
    </row>
    <row r="912">
      <c r="A912" s="42"/>
      <c r="F912" s="38"/>
      <c r="G912" s="63"/>
      <c r="H912" s="40"/>
    </row>
    <row r="913">
      <c r="A913" s="42"/>
      <c r="F913" s="38"/>
      <c r="G913" s="63"/>
      <c r="H913" s="40"/>
    </row>
    <row r="914">
      <c r="A914" s="42"/>
      <c r="F914" s="38"/>
      <c r="G914" s="63"/>
      <c r="H914" s="40"/>
    </row>
    <row r="915">
      <c r="A915" s="42"/>
      <c r="F915" s="38"/>
      <c r="G915" s="63"/>
      <c r="H915" s="40"/>
    </row>
    <row r="916">
      <c r="A916" s="42"/>
      <c r="F916" s="38"/>
      <c r="G916" s="63"/>
      <c r="H916" s="40"/>
    </row>
    <row r="917">
      <c r="A917" s="42"/>
      <c r="F917" s="38"/>
      <c r="G917" s="63"/>
      <c r="H917" s="40"/>
    </row>
    <row r="918">
      <c r="A918" s="42"/>
      <c r="F918" s="38"/>
      <c r="G918" s="63"/>
      <c r="H918" s="40"/>
    </row>
    <row r="919">
      <c r="A919" s="42"/>
      <c r="F919" s="38"/>
      <c r="G919" s="63"/>
      <c r="H919" s="40"/>
    </row>
    <row r="920">
      <c r="A920" s="42"/>
      <c r="F920" s="38"/>
      <c r="G920" s="63"/>
      <c r="H920" s="40"/>
    </row>
    <row r="921">
      <c r="A921" s="42"/>
      <c r="F921" s="38"/>
      <c r="G921" s="63"/>
      <c r="H921" s="40"/>
    </row>
    <row r="922">
      <c r="A922" s="42"/>
      <c r="F922" s="38"/>
      <c r="G922" s="63"/>
      <c r="H922" s="40"/>
    </row>
    <row r="923">
      <c r="A923" s="42"/>
      <c r="F923" s="38"/>
      <c r="G923" s="63"/>
      <c r="H923" s="40"/>
    </row>
    <row r="924">
      <c r="A924" s="42"/>
      <c r="F924" s="38"/>
      <c r="G924" s="63"/>
      <c r="H924" s="40"/>
    </row>
    <row r="925">
      <c r="A925" s="42"/>
      <c r="F925" s="38"/>
      <c r="G925" s="63"/>
      <c r="H925" s="40"/>
    </row>
    <row r="926">
      <c r="A926" s="42"/>
      <c r="F926" s="38"/>
      <c r="G926" s="63"/>
      <c r="H926" s="40"/>
    </row>
    <row r="927">
      <c r="A927" s="42"/>
      <c r="F927" s="38"/>
      <c r="G927" s="63"/>
      <c r="H927" s="40"/>
    </row>
    <row r="928">
      <c r="A928" s="42"/>
      <c r="F928" s="38"/>
      <c r="G928" s="63"/>
      <c r="H928" s="40"/>
    </row>
    <row r="929">
      <c r="A929" s="42"/>
      <c r="F929" s="38"/>
      <c r="G929" s="63"/>
      <c r="H929" s="40"/>
    </row>
    <row r="930">
      <c r="A930" s="42"/>
      <c r="F930" s="38"/>
      <c r="G930" s="63"/>
      <c r="H930" s="40"/>
    </row>
    <row r="931">
      <c r="A931" s="42"/>
      <c r="F931" s="38"/>
      <c r="G931" s="63"/>
      <c r="H931" s="40"/>
    </row>
    <row r="932">
      <c r="A932" s="42"/>
      <c r="F932" s="38"/>
      <c r="G932" s="63"/>
      <c r="H932" s="40"/>
    </row>
    <row r="933">
      <c r="A933" s="42"/>
      <c r="F933" s="38"/>
      <c r="G933" s="63"/>
      <c r="H933" s="40"/>
    </row>
    <row r="934">
      <c r="A934" s="42"/>
      <c r="F934" s="38"/>
      <c r="G934" s="63"/>
      <c r="H934" s="40"/>
    </row>
    <row r="935">
      <c r="A935" s="42"/>
      <c r="F935" s="38"/>
      <c r="G935" s="63"/>
      <c r="H935" s="40"/>
    </row>
    <row r="936">
      <c r="A936" s="42"/>
      <c r="F936" s="38"/>
      <c r="G936" s="63"/>
      <c r="H936" s="40"/>
    </row>
    <row r="937">
      <c r="A937" s="42"/>
      <c r="F937" s="38"/>
      <c r="G937" s="63"/>
      <c r="H937" s="40"/>
    </row>
    <row r="938">
      <c r="A938" s="42"/>
      <c r="F938" s="38"/>
      <c r="G938" s="63"/>
      <c r="H938" s="40"/>
    </row>
    <row r="939">
      <c r="A939" s="42"/>
      <c r="F939" s="38"/>
      <c r="G939" s="63"/>
      <c r="H939" s="40"/>
    </row>
    <row r="940">
      <c r="A940" s="42"/>
      <c r="F940" s="38"/>
      <c r="G940" s="63"/>
      <c r="H940" s="40"/>
    </row>
    <row r="941">
      <c r="A941" s="42"/>
      <c r="F941" s="38"/>
      <c r="G941" s="63"/>
      <c r="H941" s="40"/>
    </row>
    <row r="942">
      <c r="A942" s="42"/>
      <c r="F942" s="38"/>
      <c r="G942" s="63"/>
      <c r="H942" s="40"/>
    </row>
    <row r="943">
      <c r="A943" s="42"/>
      <c r="F943" s="38"/>
      <c r="G943" s="63"/>
      <c r="H943" s="40"/>
    </row>
    <row r="944">
      <c r="A944" s="42"/>
      <c r="F944" s="38"/>
      <c r="G944" s="63"/>
      <c r="H944" s="40"/>
    </row>
    <row r="945">
      <c r="A945" s="42"/>
      <c r="F945" s="38"/>
      <c r="G945" s="63"/>
      <c r="H945" s="40"/>
    </row>
    <row r="946">
      <c r="A946" s="42"/>
      <c r="F946" s="38"/>
      <c r="G946" s="63"/>
      <c r="H946" s="40"/>
    </row>
    <row r="947">
      <c r="A947" s="42"/>
      <c r="F947" s="38"/>
      <c r="G947" s="63"/>
      <c r="H947" s="40"/>
    </row>
    <row r="948">
      <c r="A948" s="42"/>
      <c r="F948" s="38"/>
      <c r="G948" s="63"/>
      <c r="H948" s="40"/>
    </row>
    <row r="949">
      <c r="A949" s="42"/>
      <c r="F949" s="38"/>
      <c r="G949" s="63"/>
      <c r="H949" s="40"/>
    </row>
    <row r="950">
      <c r="A950" s="42"/>
      <c r="F950" s="38"/>
      <c r="G950" s="63"/>
      <c r="H950" s="40"/>
    </row>
    <row r="951">
      <c r="A951" s="42"/>
      <c r="F951" s="38"/>
      <c r="G951" s="63"/>
      <c r="H951" s="40"/>
    </row>
    <row r="952">
      <c r="A952" s="42"/>
      <c r="F952" s="38"/>
      <c r="G952" s="63"/>
      <c r="H952" s="40"/>
    </row>
    <row r="953">
      <c r="A953" s="42"/>
      <c r="F953" s="38"/>
      <c r="G953" s="63"/>
      <c r="H953" s="40"/>
    </row>
    <row r="954">
      <c r="A954" s="42"/>
      <c r="F954" s="38"/>
      <c r="G954" s="63"/>
      <c r="H954" s="40"/>
    </row>
    <row r="955">
      <c r="A955" s="42"/>
      <c r="F955" s="38"/>
      <c r="G955" s="63"/>
      <c r="H955" s="40"/>
    </row>
    <row r="956">
      <c r="A956" s="42"/>
      <c r="F956" s="38"/>
      <c r="G956" s="63"/>
      <c r="H956" s="40"/>
    </row>
    <row r="957">
      <c r="A957" s="42"/>
      <c r="F957" s="38"/>
      <c r="G957" s="63"/>
      <c r="H957" s="40"/>
    </row>
    <row r="958">
      <c r="A958" s="42"/>
      <c r="F958" s="38"/>
      <c r="G958" s="63"/>
      <c r="H958" s="40"/>
    </row>
    <row r="959">
      <c r="A959" s="42"/>
      <c r="F959" s="38"/>
      <c r="G959" s="63"/>
      <c r="H959" s="40"/>
    </row>
    <row r="960">
      <c r="A960" s="42"/>
      <c r="F960" s="38"/>
      <c r="G960" s="63"/>
      <c r="H960" s="40"/>
    </row>
    <row r="961">
      <c r="A961" s="42"/>
      <c r="F961" s="38"/>
      <c r="G961" s="63"/>
      <c r="H961" s="40"/>
    </row>
    <row r="962">
      <c r="A962" s="42"/>
      <c r="F962" s="38"/>
      <c r="G962" s="63"/>
      <c r="H962" s="40"/>
    </row>
    <row r="963">
      <c r="A963" s="42"/>
      <c r="F963" s="38"/>
      <c r="G963" s="63"/>
      <c r="H963" s="40"/>
    </row>
    <row r="964">
      <c r="A964" s="42"/>
      <c r="F964" s="38"/>
      <c r="G964" s="63"/>
      <c r="H964" s="40"/>
    </row>
    <row r="965">
      <c r="A965" s="42"/>
      <c r="F965" s="38"/>
      <c r="G965" s="63"/>
      <c r="H965" s="40"/>
    </row>
    <row r="966">
      <c r="A966" s="42"/>
      <c r="F966" s="38"/>
      <c r="G966" s="63"/>
      <c r="H966" s="40"/>
    </row>
    <row r="967">
      <c r="A967" s="42"/>
      <c r="F967" s="38"/>
      <c r="G967" s="63"/>
      <c r="H967" s="40"/>
    </row>
    <row r="968">
      <c r="A968" s="42"/>
      <c r="F968" s="38"/>
      <c r="G968" s="63"/>
      <c r="H968" s="40"/>
    </row>
    <row r="969">
      <c r="A969" s="42"/>
      <c r="F969" s="38"/>
      <c r="G969" s="63"/>
      <c r="H969" s="40"/>
    </row>
    <row r="970">
      <c r="A970" s="42"/>
      <c r="F970" s="38"/>
      <c r="G970" s="63"/>
      <c r="H970" s="40"/>
    </row>
    <row r="971">
      <c r="A971" s="42"/>
      <c r="F971" s="38"/>
      <c r="G971" s="63"/>
      <c r="H971" s="40"/>
    </row>
    <row r="972">
      <c r="A972" s="42"/>
      <c r="F972" s="38"/>
      <c r="G972" s="63"/>
      <c r="H972" s="40"/>
    </row>
    <row r="973">
      <c r="A973" s="42"/>
      <c r="F973" s="38"/>
      <c r="G973" s="63"/>
      <c r="H973" s="40"/>
    </row>
    <row r="974">
      <c r="A974" s="42"/>
      <c r="F974" s="38"/>
      <c r="G974" s="63"/>
      <c r="H974" s="40"/>
    </row>
    <row r="975">
      <c r="A975" s="42"/>
      <c r="F975" s="38"/>
      <c r="G975" s="63"/>
      <c r="H975" s="40"/>
    </row>
    <row r="976">
      <c r="A976" s="42"/>
      <c r="F976" s="38"/>
      <c r="G976" s="63"/>
      <c r="H976" s="40"/>
    </row>
    <row r="977">
      <c r="A977" s="42"/>
      <c r="F977" s="38"/>
      <c r="G977" s="63"/>
      <c r="H977" s="40"/>
    </row>
    <row r="978">
      <c r="A978" s="42"/>
      <c r="F978" s="38"/>
      <c r="G978" s="63"/>
      <c r="H978" s="40"/>
    </row>
    <row r="979">
      <c r="A979" s="42"/>
      <c r="F979" s="38"/>
      <c r="G979" s="63"/>
      <c r="H979" s="40"/>
    </row>
    <row r="980">
      <c r="A980" s="42"/>
      <c r="F980" s="38"/>
      <c r="G980" s="63"/>
      <c r="H980" s="40"/>
    </row>
    <row r="981">
      <c r="A981" s="42"/>
      <c r="F981" s="38"/>
      <c r="G981" s="63"/>
      <c r="H981" s="40"/>
    </row>
    <row r="982">
      <c r="A982" s="42"/>
      <c r="F982" s="38"/>
      <c r="G982" s="63"/>
      <c r="H982" s="40"/>
    </row>
    <row r="983">
      <c r="A983" s="42"/>
      <c r="F983" s="38"/>
      <c r="G983" s="63"/>
      <c r="H983" s="40"/>
    </row>
    <row r="984">
      <c r="A984" s="42"/>
      <c r="F984" s="38"/>
      <c r="G984" s="63"/>
      <c r="H984" s="40"/>
    </row>
    <row r="985">
      <c r="A985" s="42"/>
      <c r="F985" s="38"/>
      <c r="G985" s="63"/>
      <c r="H985" s="40"/>
    </row>
    <row r="986">
      <c r="A986" s="42"/>
      <c r="F986" s="38"/>
      <c r="G986" s="63"/>
      <c r="H986" s="40"/>
    </row>
    <row r="987">
      <c r="A987" s="42"/>
      <c r="F987" s="38"/>
      <c r="G987" s="63"/>
      <c r="H987" s="40"/>
    </row>
    <row r="988">
      <c r="A988" s="42"/>
      <c r="F988" s="38"/>
      <c r="G988" s="63"/>
      <c r="H988" s="40"/>
      <c r="I988" s="29"/>
      <c r="J988" s="31" t="b">
        <v>0</v>
      </c>
    </row>
    <row r="989">
      <c r="A989" s="42"/>
      <c r="F989" s="38"/>
      <c r="G989" s="63"/>
      <c r="H989" s="40"/>
      <c r="I989" s="29"/>
      <c r="J989" s="31" t="b">
        <v>0</v>
      </c>
    </row>
    <row r="990">
      <c r="A990" s="42"/>
      <c r="F990" s="38"/>
      <c r="G990" s="63"/>
      <c r="H990" s="40"/>
      <c r="I990" s="29"/>
      <c r="J990" s="31" t="b">
        <v>0</v>
      </c>
    </row>
    <row r="991">
      <c r="A991" s="42"/>
      <c r="F991" s="38"/>
      <c r="G991" s="63"/>
      <c r="H991" s="40"/>
      <c r="I991" s="29"/>
      <c r="J991" s="31" t="b">
        <v>0</v>
      </c>
    </row>
    <row r="992">
      <c r="A992" s="42"/>
      <c r="F992" s="38"/>
      <c r="G992" s="63"/>
      <c r="H992" s="40"/>
      <c r="I992" s="29"/>
      <c r="J992" s="31" t="b">
        <v>0</v>
      </c>
    </row>
    <row r="993">
      <c r="A993" s="42"/>
      <c r="F993" s="38"/>
      <c r="G993" s="63"/>
      <c r="H993" s="40"/>
      <c r="I993" s="29"/>
      <c r="J993" s="31" t="b">
        <v>0</v>
      </c>
    </row>
    <row r="994">
      <c r="A994" s="42"/>
      <c r="F994" s="38"/>
      <c r="G994" s="63"/>
      <c r="H994" s="40"/>
      <c r="I994" s="29"/>
      <c r="J994" s="31" t="b">
        <v>0</v>
      </c>
    </row>
    <row r="995">
      <c r="A995" s="42"/>
      <c r="F995" s="38"/>
      <c r="G995" s="63"/>
      <c r="H995" s="40"/>
      <c r="I995" s="29"/>
      <c r="J995" s="31" t="b">
        <v>0</v>
      </c>
    </row>
    <row r="996">
      <c r="A996" s="42"/>
      <c r="F996" s="38"/>
      <c r="G996" s="63"/>
      <c r="H996" s="40"/>
      <c r="I996" s="29"/>
      <c r="J996" s="31" t="b">
        <v>0</v>
      </c>
    </row>
    <row r="997">
      <c r="A997" s="42"/>
      <c r="F997" s="38"/>
      <c r="G997" s="63"/>
      <c r="H997" s="40"/>
      <c r="I997" s="29"/>
      <c r="J997" s="31" t="b">
        <v>0</v>
      </c>
    </row>
    <row r="998">
      <c r="A998" s="42"/>
      <c r="F998" s="38"/>
      <c r="G998" s="63"/>
      <c r="H998" s="40"/>
      <c r="I998" s="29"/>
      <c r="J998" s="31" t="b">
        <v>0</v>
      </c>
    </row>
    <row r="999">
      <c r="A999" s="42"/>
      <c r="F999" s="38"/>
      <c r="H999" s="40"/>
      <c r="I999" s="29"/>
      <c r="J999" s="31" t="b">
        <v>0</v>
      </c>
    </row>
    <row r="1000">
      <c r="A1000" s="42"/>
      <c r="F1000" s="38"/>
      <c r="H1000" s="40"/>
      <c r="I1000" s="29"/>
      <c r="J1000" s="31" t="b">
        <v>0</v>
      </c>
    </row>
  </sheetData>
  <mergeCells count="2">
    <mergeCell ref="A10:C10"/>
    <mergeCell ref="A11:C11"/>
  </mergeCells>
  <conditionalFormatting sqref="I1:I1000">
    <cfRule type="cellIs" dxfId="0" priority="1" operator="equal">
      <formula>"Newsworthy"</formula>
    </cfRule>
  </conditionalFormatting>
  <dataValidations>
    <dataValidation type="list" allowBlank="1" sqref="I2 I988:I1000">
      <formula1>$A$2:$A$10</formula1>
    </dataValidation>
  </dataValidations>
  <hyperlinks>
    <hyperlink display="Back to summary" location="Summary!A1" ref="B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29</v>
      </c>
      <c r="B1" s="32" t="s">
        <v>30</v>
      </c>
      <c r="C1" s="1" t="s">
        <v>31</v>
      </c>
      <c r="D1" s="1" t="s">
        <v>32</v>
      </c>
      <c r="E1" s="1" t="s">
        <v>33</v>
      </c>
      <c r="F1" s="33" t="s">
        <v>34</v>
      </c>
      <c r="G1" s="34" t="s">
        <v>35</v>
      </c>
      <c r="H1" s="35" t="s">
        <v>36</v>
      </c>
      <c r="I1" s="1" t="s">
        <v>37</v>
      </c>
      <c r="J1" s="1" t="s">
        <v>22</v>
      </c>
      <c r="K1" s="1" t="s">
        <v>38</v>
      </c>
    </row>
    <row r="2">
      <c r="A2" s="1" t="s">
        <v>39</v>
      </c>
      <c r="B2" s="31" t="s">
        <v>40</v>
      </c>
      <c r="C2" s="31">
        <f t="shared" ref="C2:C5" si="1">COUNTIF(I:I,A2)</f>
        <v>7</v>
      </c>
      <c r="D2" s="36">
        <f t="shared" ref="D2:D5" si="2">C2/COUNTA(I$2:I1000)</f>
        <v>0.5833333333</v>
      </c>
      <c r="E2" s="31">
        <v>1.662675825E9</v>
      </c>
      <c r="F2" s="38">
        <f>IFERROR(__xludf.DUMMYFUNCTION("INDEX(SPLIT(E2, char(10))+60*60*2, 0, 1)/86400+date(1970,1,1)"),44813.016493055555)</f>
        <v>44813.01649</v>
      </c>
      <c r="G2" s="31" t="s">
        <v>45</v>
      </c>
      <c r="H2" s="31" t="s">
        <v>46</v>
      </c>
      <c r="I2" s="40" t="s">
        <v>39</v>
      </c>
      <c r="J2" s="31" t="b">
        <v>0</v>
      </c>
    </row>
    <row r="3">
      <c r="A3" s="1" t="s">
        <v>2</v>
      </c>
      <c r="B3" s="31" t="s">
        <v>41</v>
      </c>
      <c r="C3" s="31">
        <f t="shared" si="1"/>
        <v>1</v>
      </c>
      <c r="D3" s="36">
        <f t="shared" si="2"/>
        <v>0.08333333333</v>
      </c>
      <c r="E3" s="31">
        <v>1.662677833E9</v>
      </c>
      <c r="F3" s="38">
        <f>IFERROR(__xludf.DUMMYFUNCTION("INDEX(SPLIT(E3, char(10))+60*60*2, 0, 1)/86400+date(1970,1,1)"),44813.03973379629)</f>
        <v>44813.03973</v>
      </c>
      <c r="G3" s="31" t="s">
        <v>47</v>
      </c>
      <c r="H3" s="31" t="s">
        <v>48</v>
      </c>
      <c r="I3" s="40" t="s">
        <v>39</v>
      </c>
      <c r="J3" s="31" t="b">
        <v>0</v>
      </c>
    </row>
    <row r="4">
      <c r="A4" s="1" t="s">
        <v>3</v>
      </c>
      <c r="B4" s="31" t="s">
        <v>42</v>
      </c>
      <c r="C4" s="31">
        <f t="shared" si="1"/>
        <v>0</v>
      </c>
      <c r="D4" s="36">
        <f t="shared" si="2"/>
        <v>0</v>
      </c>
      <c r="E4" s="31">
        <v>1.662679788E9</v>
      </c>
      <c r="F4" s="38">
        <f>IFERROR(__xludf.DUMMYFUNCTION("INDEX(SPLIT(E4, char(10))+60*60*2, 0, 1)/86400+date(1970,1,1)"),44813.06236111111)</f>
        <v>44813.06236</v>
      </c>
      <c r="G4" s="31" t="s">
        <v>49</v>
      </c>
      <c r="H4" s="31" t="s">
        <v>50</v>
      </c>
      <c r="I4" s="40" t="s">
        <v>39</v>
      </c>
      <c r="J4" s="31" t="b">
        <v>0</v>
      </c>
    </row>
    <row r="5">
      <c r="A5" s="1" t="s">
        <v>4</v>
      </c>
      <c r="B5" s="31" t="s">
        <v>43</v>
      </c>
      <c r="C5" s="31">
        <f t="shared" si="1"/>
        <v>4</v>
      </c>
      <c r="D5" s="36">
        <f t="shared" si="2"/>
        <v>0.3333333333</v>
      </c>
      <c r="E5" s="31">
        <v>1.66270406E9</v>
      </c>
      <c r="F5" s="38">
        <f>IFERROR(__xludf.DUMMYFUNCTION("INDEX(SPLIT(E5, char(10))+60*60*2, 0, 1)/86400+date(1970,1,1)"),44813.34328703704)</f>
        <v>44813.34329</v>
      </c>
      <c r="G5" s="31" t="s">
        <v>51</v>
      </c>
      <c r="H5" s="31" t="s">
        <v>52</v>
      </c>
      <c r="I5" s="40" t="s">
        <v>39</v>
      </c>
      <c r="J5" s="31" t="b">
        <v>0</v>
      </c>
    </row>
    <row r="6">
      <c r="A6" s="42"/>
      <c r="B6" s="31" t="s">
        <v>5</v>
      </c>
      <c r="C6" s="43">
        <f t="shared" ref="C6:D6" si="3">SUM(C2:C5)</f>
        <v>12</v>
      </c>
      <c r="D6" s="44">
        <f t="shared" si="3"/>
        <v>1</v>
      </c>
      <c r="E6" s="31">
        <v>1.662706478E9</v>
      </c>
      <c r="F6" s="38">
        <f>IFERROR(__xludf.DUMMYFUNCTION("INDEX(SPLIT(E6, char(10))+60*60*2, 0, 1)/86400+date(1970,1,1)"),44813.37127314815)</f>
        <v>44813.37127</v>
      </c>
      <c r="G6" s="31" t="s">
        <v>53</v>
      </c>
      <c r="H6" s="31" t="s">
        <v>54</v>
      </c>
      <c r="I6" s="40" t="s">
        <v>39</v>
      </c>
      <c r="J6" s="31" t="b">
        <v>0</v>
      </c>
    </row>
    <row r="7">
      <c r="A7" s="45"/>
      <c r="B7" s="31" t="s">
        <v>0</v>
      </c>
      <c r="C7" s="22">
        <f t="shared" ref="C7:D7" si="4">SUM(C5)</f>
        <v>4</v>
      </c>
      <c r="D7" s="17">
        <f t="shared" si="4"/>
        <v>0.3333333333</v>
      </c>
      <c r="E7" s="31">
        <v>1.662722561E9</v>
      </c>
      <c r="F7" s="38">
        <f>IFERROR(__xludf.DUMMYFUNCTION("INDEX(SPLIT(E7, char(10))+60*60*2, 0, 1)/86400+date(1970,1,1)"),44813.55741898148)</f>
        <v>44813.55742</v>
      </c>
      <c r="G7" s="31" t="s">
        <v>55</v>
      </c>
      <c r="H7" s="31" t="s">
        <v>56</v>
      </c>
      <c r="I7" s="40" t="s">
        <v>4</v>
      </c>
      <c r="J7" s="31" t="b">
        <v>1</v>
      </c>
      <c r="K7" s="31" t="s">
        <v>57</v>
      </c>
    </row>
    <row r="8">
      <c r="A8" s="45"/>
      <c r="B8" s="31" t="s">
        <v>44</v>
      </c>
      <c r="C8" s="22">
        <f>C2+C4</f>
        <v>7</v>
      </c>
      <c r="D8" s="17">
        <f>SUM(D5) + D2</f>
        <v>0.9166666667</v>
      </c>
      <c r="E8" s="31">
        <v>1.662724497E9</v>
      </c>
      <c r="F8" s="38">
        <f>IFERROR(__xludf.DUMMYFUNCTION("INDEX(SPLIT(E8, char(10))+60*60*2, 0, 1)/86400+date(1970,1,1)"),44813.57982638889)</f>
        <v>44813.57983</v>
      </c>
      <c r="G8" s="31" t="s">
        <v>58</v>
      </c>
      <c r="H8" s="31" t="s">
        <v>59</v>
      </c>
      <c r="I8" s="40" t="s">
        <v>4</v>
      </c>
      <c r="J8" s="31" t="b">
        <v>1</v>
      </c>
      <c r="K8" s="31" t="s">
        <v>60</v>
      </c>
    </row>
    <row r="9">
      <c r="A9" s="42"/>
      <c r="E9" s="31">
        <v>1.662738164E9</v>
      </c>
      <c r="F9" s="38">
        <f>IFERROR(__xludf.DUMMYFUNCTION("INDEX(SPLIT(E9, char(10))+60*60*2, 0, 1)/86400+date(1970,1,1)"),44813.73800925926)</f>
        <v>44813.73801</v>
      </c>
      <c r="G9" s="31" t="s">
        <v>61</v>
      </c>
      <c r="H9" s="64" t="s">
        <v>62</v>
      </c>
      <c r="I9" s="40" t="s">
        <v>39</v>
      </c>
      <c r="J9" s="31" t="b">
        <v>0</v>
      </c>
    </row>
    <row r="10">
      <c r="A10" s="21" t="s">
        <v>22</v>
      </c>
      <c r="D10" s="17">
        <f>IFERROR(__xludf.DUMMYFUNCTION("COUNTIF(FILTER(J2:J1000, I2:I1000=""Newsworthy""), TRUE)/C5"),0.75)</f>
        <v>0.75</v>
      </c>
      <c r="E10" s="31">
        <v>1.662743035E9</v>
      </c>
      <c r="F10" s="38">
        <f>IFERROR(__xludf.DUMMYFUNCTION("INDEX(SPLIT(E10, char(10))+60*60*2, 0, 1)/86400+date(1970,1,1)"),44813.794386574074)</f>
        <v>44813.79439</v>
      </c>
      <c r="G10" s="31" t="s">
        <v>63</v>
      </c>
      <c r="H10" s="31" t="s">
        <v>64</v>
      </c>
      <c r="I10" s="40" t="s">
        <v>39</v>
      </c>
      <c r="J10" s="31" t="b">
        <v>0</v>
      </c>
    </row>
    <row r="11">
      <c r="A11" s="21" t="s">
        <v>23</v>
      </c>
      <c r="D11" s="17">
        <f>IFERROR(__xludf.DUMMYFUNCTION("1-COUNTIF(FILTER(J2:J1000, I2:I1000=""Newsworthy""), TRUE)/C5"),0.25)</f>
        <v>0.25</v>
      </c>
      <c r="E11" s="31">
        <v>1.662744884E9</v>
      </c>
      <c r="F11" s="38">
        <f>IFERROR(__xludf.DUMMYFUNCTION("INDEX(SPLIT(E11, char(10))+60*60*2, 0, 1)/86400+date(1970,1,1)"),44813.815787037034)</f>
        <v>44813.81579</v>
      </c>
      <c r="G11" s="31" t="s">
        <v>65</v>
      </c>
      <c r="H11" s="31" t="s">
        <v>66</v>
      </c>
      <c r="I11" s="40" t="s">
        <v>4</v>
      </c>
      <c r="J11" s="31" t="b">
        <v>1</v>
      </c>
      <c r="K11" s="31" t="s">
        <v>67</v>
      </c>
    </row>
    <row r="12">
      <c r="A12" s="46"/>
      <c r="B12" s="47"/>
      <c r="C12" s="48"/>
      <c r="D12" s="48"/>
      <c r="E12" s="31">
        <v>1.66275356E9</v>
      </c>
      <c r="F12" s="38">
        <f>IFERROR(__xludf.DUMMYFUNCTION("INDEX(SPLIT(E12, char(10))+60*60*2, 0, 1)/86400+date(1970,1,1)"),44813.9162037037)</f>
        <v>44813.9162</v>
      </c>
      <c r="G12" s="31" t="s">
        <v>68</v>
      </c>
      <c r="H12" s="31" t="s">
        <v>69</v>
      </c>
      <c r="I12" s="40" t="s">
        <v>2</v>
      </c>
      <c r="J12" s="31" t="b">
        <v>0</v>
      </c>
    </row>
    <row r="13">
      <c r="A13" s="46"/>
      <c r="B13" s="48"/>
      <c r="C13" s="46"/>
      <c r="D13" s="46"/>
      <c r="E13" s="31">
        <v>1.662755982E9</v>
      </c>
      <c r="F13" s="38">
        <f>IFERROR(__xludf.DUMMYFUNCTION("INDEX(SPLIT(E13, char(10))+60*60*2, 0, 1)/86400+date(1970,1,1)"),44813.944236111114)</f>
        <v>44813.94424</v>
      </c>
      <c r="G13" s="31" t="s">
        <v>70</v>
      </c>
      <c r="H13" s="31" t="s">
        <v>71</v>
      </c>
      <c r="I13" s="40" t="s">
        <v>4</v>
      </c>
      <c r="J13" s="31" t="b">
        <v>0</v>
      </c>
      <c r="K13" s="31" t="s">
        <v>72</v>
      </c>
    </row>
    <row r="14">
      <c r="A14" s="49"/>
      <c r="B14" s="41"/>
      <c r="C14" s="50"/>
      <c r="D14" s="51"/>
      <c r="E14" s="37"/>
      <c r="F14" s="38"/>
      <c r="G14" s="39"/>
      <c r="H14" s="40"/>
      <c r="I14" s="40"/>
    </row>
    <row r="15">
      <c r="A15" s="49"/>
      <c r="B15" s="41"/>
      <c r="C15" s="50"/>
      <c r="D15" s="51"/>
      <c r="E15" s="37"/>
      <c r="F15" s="38"/>
      <c r="G15" s="39"/>
      <c r="H15" s="40"/>
      <c r="I15" s="40"/>
    </row>
    <row r="16">
      <c r="A16" s="49"/>
      <c r="B16" s="41"/>
      <c r="C16" s="50"/>
      <c r="D16" s="51"/>
      <c r="E16" s="37"/>
      <c r="F16" s="38"/>
      <c r="G16" s="39"/>
      <c r="H16" s="40"/>
      <c r="I16" s="41"/>
    </row>
    <row r="17">
      <c r="A17" s="49"/>
      <c r="B17" s="41"/>
      <c r="C17" s="50"/>
      <c r="D17" s="51"/>
      <c r="E17" s="37"/>
      <c r="F17" s="38"/>
      <c r="G17" s="39"/>
      <c r="H17" s="40"/>
      <c r="I17" s="40"/>
    </row>
    <row r="18">
      <c r="A18" s="52"/>
      <c r="B18" s="46"/>
      <c r="C18" s="53"/>
      <c r="D18" s="51"/>
      <c r="E18" s="37"/>
      <c r="F18" s="38"/>
      <c r="G18" s="39"/>
      <c r="H18" s="40"/>
      <c r="I18" s="40"/>
    </row>
    <row r="19">
      <c r="A19" s="46"/>
      <c r="B19" s="46"/>
      <c r="C19" s="46"/>
      <c r="D19" s="46"/>
      <c r="E19" s="37"/>
      <c r="F19" s="38"/>
      <c r="G19" s="39"/>
      <c r="H19" s="40"/>
      <c r="I19" s="40"/>
    </row>
    <row r="20">
      <c r="A20" s="46"/>
      <c r="B20" s="54"/>
      <c r="C20" s="55"/>
      <c r="D20" s="56"/>
      <c r="E20" s="37"/>
      <c r="F20" s="38"/>
      <c r="G20" s="39"/>
      <c r="H20" s="40"/>
      <c r="I20" s="40"/>
    </row>
    <row r="21">
      <c r="A21" s="46"/>
      <c r="B21" s="54"/>
      <c r="C21" s="55"/>
      <c r="D21" s="56"/>
      <c r="E21" s="37"/>
      <c r="F21" s="38"/>
      <c r="G21" s="39"/>
      <c r="H21" s="40"/>
      <c r="I21" s="40"/>
    </row>
    <row r="22">
      <c r="A22" s="46"/>
      <c r="B22" s="54"/>
      <c r="C22" s="55"/>
      <c r="D22" s="56"/>
      <c r="E22" s="37"/>
      <c r="F22" s="38"/>
      <c r="G22" s="39"/>
      <c r="H22" s="40"/>
      <c r="I22" s="40"/>
    </row>
    <row r="23">
      <c r="A23" s="46"/>
      <c r="B23" s="54"/>
      <c r="C23" s="55"/>
      <c r="D23" s="56"/>
      <c r="E23" s="37"/>
      <c r="F23" s="38"/>
      <c r="G23" s="39"/>
      <c r="H23" s="40"/>
      <c r="I23" s="40"/>
    </row>
    <row r="24">
      <c r="A24" s="49"/>
      <c r="B24" s="41"/>
      <c r="C24" s="55"/>
      <c r="D24" s="56"/>
      <c r="E24" s="37"/>
      <c r="F24" s="38"/>
      <c r="G24" s="39"/>
      <c r="H24" s="40"/>
      <c r="I24" s="41"/>
    </row>
    <row r="25">
      <c r="A25" s="46"/>
      <c r="B25" s="48"/>
      <c r="C25" s="55"/>
      <c r="D25" s="56"/>
      <c r="E25" s="37"/>
      <c r="F25" s="38"/>
      <c r="G25" s="39"/>
      <c r="H25" s="40"/>
      <c r="I25" s="40"/>
    </row>
    <row r="26">
      <c r="A26" s="46"/>
      <c r="B26" s="48"/>
      <c r="C26" s="55"/>
      <c r="D26" s="57"/>
      <c r="E26" s="37"/>
      <c r="F26" s="38"/>
      <c r="G26" s="39"/>
      <c r="H26" s="40"/>
      <c r="I26" s="40"/>
    </row>
    <row r="27">
      <c r="A27" s="46"/>
      <c r="B27" s="48"/>
      <c r="C27" s="55"/>
      <c r="D27" s="57"/>
      <c r="E27" s="37"/>
      <c r="F27" s="38"/>
      <c r="G27" s="39"/>
      <c r="H27" s="40"/>
      <c r="I27" s="41"/>
    </row>
    <row r="28">
      <c r="A28" s="46"/>
      <c r="B28" s="48"/>
      <c r="C28" s="55"/>
      <c r="D28" s="57"/>
      <c r="E28" s="37"/>
      <c r="F28" s="38"/>
      <c r="G28" s="39"/>
      <c r="H28" s="40"/>
      <c r="I28" s="40"/>
    </row>
    <row r="29">
      <c r="A29" s="46"/>
      <c r="B29" s="48"/>
      <c r="C29" s="55"/>
      <c r="D29" s="57"/>
      <c r="E29" s="58"/>
      <c r="F29" s="38"/>
      <c r="G29" s="39"/>
      <c r="H29" s="40"/>
      <c r="I29" s="40"/>
    </row>
    <row r="30">
      <c r="A30" s="46"/>
      <c r="B30" s="48"/>
      <c r="C30" s="55"/>
      <c r="D30" s="57"/>
      <c r="E30" s="59"/>
      <c r="F30" s="38"/>
      <c r="G30" s="60"/>
      <c r="H30" s="40"/>
      <c r="I30" s="40"/>
    </row>
    <row r="31">
      <c r="A31" s="46"/>
      <c r="B31" s="48"/>
      <c r="C31" s="55"/>
      <c r="D31" s="57"/>
      <c r="E31" s="61"/>
      <c r="F31" s="38"/>
      <c r="G31" s="60"/>
      <c r="H31" s="40"/>
    </row>
    <row r="32">
      <c r="A32" s="46"/>
      <c r="B32" s="48"/>
      <c r="C32" s="55"/>
      <c r="D32" s="57"/>
      <c r="E32" s="61"/>
      <c r="F32" s="38"/>
      <c r="G32" s="60"/>
      <c r="H32" s="40"/>
    </row>
    <row r="33">
      <c r="A33" s="46"/>
      <c r="B33" s="48"/>
      <c r="C33" s="55"/>
      <c r="D33" s="57"/>
      <c r="E33" s="61"/>
      <c r="F33" s="38"/>
      <c r="G33" s="60"/>
      <c r="H33" s="40"/>
    </row>
    <row r="34">
      <c r="A34" s="46"/>
      <c r="B34" s="48"/>
      <c r="C34" s="55"/>
      <c r="D34" s="56"/>
      <c r="E34" s="61"/>
      <c r="F34" s="38"/>
      <c r="G34" s="60"/>
      <c r="H34" s="40"/>
    </row>
    <row r="35">
      <c r="A35" s="46"/>
      <c r="B35" s="48"/>
      <c r="C35" s="55"/>
      <c r="D35" s="56"/>
      <c r="E35" s="61"/>
      <c r="F35" s="38"/>
      <c r="G35" s="60"/>
      <c r="H35" s="40"/>
    </row>
    <row r="36">
      <c r="A36" s="46"/>
      <c r="B36" s="48"/>
      <c r="C36" s="55"/>
      <c r="D36" s="56"/>
      <c r="E36" s="61"/>
      <c r="F36" s="38"/>
      <c r="G36" s="60"/>
      <c r="H36" s="40"/>
    </row>
    <row r="37">
      <c r="A37" s="46"/>
      <c r="B37" s="48"/>
      <c r="C37" s="55"/>
      <c r="D37" s="56"/>
      <c r="E37" s="61"/>
      <c r="F37" s="38"/>
      <c r="G37" s="60"/>
      <c r="H37" s="40"/>
    </row>
    <row r="38">
      <c r="A38" s="46"/>
      <c r="B38" s="48"/>
      <c r="C38" s="55"/>
      <c r="D38" s="56"/>
      <c r="E38" s="61"/>
      <c r="F38" s="38"/>
      <c r="G38" s="60"/>
      <c r="H38" s="40"/>
    </row>
    <row r="39">
      <c r="A39" s="46"/>
      <c r="B39" s="48"/>
      <c r="C39" s="55"/>
      <c r="D39" s="56"/>
      <c r="E39" s="61"/>
      <c r="F39" s="38"/>
      <c r="G39" s="60"/>
      <c r="H39" s="40"/>
    </row>
    <row r="40">
      <c r="A40" s="46"/>
      <c r="B40" s="48"/>
      <c r="C40" s="55"/>
      <c r="D40" s="56"/>
      <c r="E40" s="61"/>
      <c r="F40" s="38"/>
      <c r="G40" s="60"/>
      <c r="H40" s="40"/>
    </row>
    <row r="41">
      <c r="A41" s="46"/>
      <c r="B41" s="48"/>
      <c r="C41" s="55"/>
      <c r="D41" s="56"/>
      <c r="E41" s="61"/>
      <c r="F41" s="38"/>
      <c r="G41" s="60"/>
      <c r="H41" s="40"/>
    </row>
    <row r="42">
      <c r="A42" s="46"/>
      <c r="B42" s="48"/>
      <c r="C42" s="55"/>
      <c r="D42" s="57"/>
      <c r="E42" s="61"/>
      <c r="F42" s="38"/>
      <c r="G42" s="60"/>
      <c r="H42" s="40"/>
    </row>
    <row r="43">
      <c r="A43" s="45"/>
      <c r="B43" s="62"/>
      <c r="C43" s="62"/>
      <c r="D43" s="62"/>
      <c r="E43" s="61"/>
      <c r="F43" s="38"/>
      <c r="G43" s="60"/>
      <c r="H43" s="40"/>
    </row>
    <row r="44">
      <c r="A44" s="45"/>
      <c r="B44" s="62"/>
      <c r="C44" s="62"/>
      <c r="D44" s="62"/>
      <c r="E44" s="61"/>
      <c r="F44" s="38"/>
      <c r="G44" s="60"/>
      <c r="H44" s="40"/>
    </row>
    <row r="45">
      <c r="A45" s="42"/>
      <c r="F45" s="38"/>
      <c r="G45" s="60"/>
      <c r="H45" s="40"/>
    </row>
    <row r="46">
      <c r="A46" s="42"/>
      <c r="F46" s="38"/>
      <c r="G46" s="60"/>
      <c r="H46" s="40"/>
    </row>
    <row r="47">
      <c r="A47" s="42"/>
      <c r="F47" s="38"/>
      <c r="G47" s="60"/>
      <c r="H47" s="40"/>
    </row>
    <row r="48">
      <c r="A48" s="42"/>
      <c r="F48" s="38"/>
      <c r="G48" s="60"/>
      <c r="H48" s="40"/>
    </row>
    <row r="49">
      <c r="A49" s="42"/>
      <c r="F49" s="38"/>
      <c r="G49" s="60"/>
      <c r="H49" s="40"/>
    </row>
    <row r="50">
      <c r="A50" s="42"/>
      <c r="F50" s="38"/>
      <c r="G50" s="60"/>
      <c r="H50" s="40"/>
    </row>
    <row r="51">
      <c r="A51" s="42"/>
      <c r="F51" s="38"/>
      <c r="G51" s="60"/>
      <c r="H51" s="40"/>
    </row>
    <row r="52">
      <c r="A52" s="42"/>
      <c r="F52" s="38"/>
      <c r="G52" s="63"/>
      <c r="H52" s="40"/>
    </row>
    <row r="53">
      <c r="A53" s="42"/>
      <c r="F53" s="38"/>
      <c r="G53" s="63"/>
      <c r="H53" s="40"/>
    </row>
    <row r="54">
      <c r="A54" s="42"/>
      <c r="F54" s="38"/>
      <c r="G54" s="63"/>
      <c r="H54" s="40"/>
    </row>
    <row r="55">
      <c r="A55" s="42"/>
      <c r="F55" s="38"/>
      <c r="G55" s="63"/>
      <c r="H55" s="40"/>
    </row>
    <row r="56">
      <c r="A56" s="42"/>
      <c r="F56" s="38"/>
      <c r="G56" s="63"/>
      <c r="H56" s="40"/>
    </row>
    <row r="57">
      <c r="A57" s="42"/>
      <c r="F57" s="38"/>
      <c r="G57" s="63"/>
      <c r="H57" s="40"/>
    </row>
    <row r="58">
      <c r="A58" s="42"/>
      <c r="F58" s="38"/>
      <c r="G58" s="63"/>
      <c r="H58" s="40"/>
    </row>
    <row r="59">
      <c r="A59" s="42"/>
      <c r="F59" s="38"/>
      <c r="G59" s="63"/>
      <c r="H59" s="40"/>
    </row>
    <row r="60">
      <c r="A60" s="42"/>
      <c r="F60" s="38"/>
      <c r="G60" s="63"/>
      <c r="H60" s="40"/>
    </row>
    <row r="61">
      <c r="A61" s="42"/>
      <c r="F61" s="38"/>
      <c r="G61" s="63"/>
      <c r="H61" s="40"/>
    </row>
    <row r="62">
      <c r="A62" s="42"/>
      <c r="F62" s="38"/>
      <c r="G62" s="63"/>
      <c r="H62" s="40"/>
    </row>
    <row r="63">
      <c r="A63" s="42"/>
      <c r="F63" s="38"/>
      <c r="G63" s="63"/>
      <c r="H63" s="40"/>
    </row>
    <row r="64">
      <c r="A64" s="42"/>
      <c r="F64" s="38"/>
      <c r="G64" s="63"/>
      <c r="H64" s="40"/>
    </row>
    <row r="65">
      <c r="A65" s="42"/>
      <c r="F65" s="38"/>
      <c r="G65" s="63"/>
      <c r="H65" s="40"/>
    </row>
    <row r="66">
      <c r="A66" s="42"/>
      <c r="F66" s="38"/>
      <c r="G66" s="63"/>
      <c r="H66" s="40"/>
    </row>
    <row r="67">
      <c r="A67" s="42"/>
      <c r="F67" s="38"/>
      <c r="G67" s="63"/>
      <c r="H67" s="40"/>
    </row>
    <row r="68">
      <c r="A68" s="42"/>
      <c r="F68" s="38"/>
      <c r="G68" s="63"/>
      <c r="H68" s="40"/>
    </row>
    <row r="69">
      <c r="A69" s="42"/>
      <c r="F69" s="38"/>
      <c r="G69" s="63"/>
      <c r="H69" s="40"/>
    </row>
    <row r="70">
      <c r="A70" s="42"/>
      <c r="F70" s="38"/>
      <c r="G70" s="63"/>
      <c r="H70" s="40"/>
    </row>
    <row r="71">
      <c r="A71" s="42"/>
      <c r="F71" s="38"/>
      <c r="G71" s="63"/>
      <c r="H71" s="40"/>
    </row>
    <row r="72">
      <c r="A72" s="42"/>
      <c r="F72" s="38"/>
      <c r="G72" s="63"/>
      <c r="H72" s="40"/>
    </row>
    <row r="73">
      <c r="A73" s="42"/>
      <c r="F73" s="38"/>
      <c r="G73" s="63"/>
      <c r="H73" s="40"/>
    </row>
    <row r="74">
      <c r="A74" s="42"/>
      <c r="F74" s="38"/>
      <c r="G74" s="63"/>
      <c r="H74" s="40"/>
    </row>
    <row r="75">
      <c r="A75" s="42"/>
      <c r="F75" s="38"/>
      <c r="G75" s="63"/>
      <c r="H75" s="40"/>
    </row>
    <row r="76">
      <c r="A76" s="42"/>
      <c r="F76" s="38"/>
      <c r="G76" s="63"/>
      <c r="H76" s="40"/>
    </row>
    <row r="77">
      <c r="A77" s="42"/>
      <c r="F77" s="38"/>
      <c r="G77" s="63"/>
      <c r="H77" s="40"/>
    </row>
    <row r="78">
      <c r="A78" s="42"/>
      <c r="F78" s="38"/>
      <c r="G78" s="63"/>
      <c r="H78" s="40"/>
    </row>
    <row r="79">
      <c r="A79" s="42"/>
      <c r="F79" s="38"/>
      <c r="G79" s="63"/>
      <c r="H79" s="40"/>
    </row>
    <row r="80">
      <c r="A80" s="42"/>
      <c r="F80" s="38"/>
      <c r="G80" s="63"/>
      <c r="H80" s="40"/>
    </row>
    <row r="81">
      <c r="A81" s="42"/>
      <c r="F81" s="38"/>
      <c r="G81" s="63"/>
      <c r="H81" s="40"/>
    </row>
    <row r="82">
      <c r="A82" s="42"/>
      <c r="F82" s="38"/>
      <c r="G82" s="63"/>
      <c r="H82" s="40"/>
    </row>
    <row r="83">
      <c r="A83" s="42"/>
      <c r="F83" s="38"/>
      <c r="G83" s="63"/>
      <c r="H83" s="40"/>
    </row>
    <row r="84">
      <c r="A84" s="42"/>
      <c r="F84" s="38"/>
      <c r="G84" s="63"/>
      <c r="H84" s="40"/>
    </row>
    <row r="85">
      <c r="A85" s="42"/>
      <c r="F85" s="38"/>
      <c r="G85" s="63"/>
      <c r="H85" s="40"/>
    </row>
    <row r="86">
      <c r="A86" s="42"/>
      <c r="F86" s="38"/>
      <c r="G86" s="63"/>
      <c r="H86" s="40"/>
    </row>
    <row r="87">
      <c r="A87" s="42"/>
      <c r="F87" s="38"/>
      <c r="G87" s="63"/>
      <c r="H87" s="40"/>
    </row>
    <row r="88">
      <c r="A88" s="42"/>
      <c r="F88" s="38"/>
      <c r="G88" s="63"/>
      <c r="H88" s="40"/>
    </row>
    <row r="89">
      <c r="A89" s="42"/>
      <c r="F89" s="38"/>
      <c r="G89" s="63"/>
      <c r="H89" s="40"/>
    </row>
    <row r="90">
      <c r="A90" s="42"/>
      <c r="F90" s="38"/>
      <c r="G90" s="63"/>
      <c r="H90" s="40"/>
    </row>
    <row r="91">
      <c r="A91" s="42"/>
      <c r="F91" s="38"/>
      <c r="G91" s="63"/>
      <c r="H91" s="40"/>
    </row>
    <row r="92">
      <c r="A92" s="42"/>
      <c r="F92" s="38"/>
      <c r="G92" s="63"/>
      <c r="H92" s="40"/>
    </row>
    <row r="93">
      <c r="A93" s="42"/>
      <c r="F93" s="38"/>
      <c r="G93" s="63"/>
      <c r="H93" s="40"/>
    </row>
    <row r="94">
      <c r="A94" s="42"/>
      <c r="F94" s="38"/>
      <c r="G94" s="63"/>
      <c r="H94" s="40"/>
    </row>
    <row r="95">
      <c r="A95" s="42"/>
      <c r="F95" s="38"/>
      <c r="G95" s="63"/>
      <c r="H95" s="40"/>
    </row>
    <row r="96">
      <c r="A96" s="42"/>
      <c r="F96" s="38"/>
      <c r="G96" s="63"/>
      <c r="H96" s="40"/>
    </row>
    <row r="97">
      <c r="A97" s="42"/>
      <c r="F97" s="38"/>
      <c r="G97" s="63"/>
      <c r="H97" s="40"/>
    </row>
    <row r="98">
      <c r="A98" s="42"/>
      <c r="F98" s="38"/>
      <c r="G98" s="63"/>
      <c r="H98" s="40"/>
    </row>
    <row r="99">
      <c r="A99" s="42"/>
      <c r="F99" s="38"/>
      <c r="G99" s="63"/>
      <c r="H99" s="40"/>
    </row>
    <row r="100">
      <c r="A100" s="42"/>
      <c r="F100" s="38"/>
      <c r="G100" s="63"/>
      <c r="H100" s="40"/>
    </row>
    <row r="101">
      <c r="A101" s="42"/>
      <c r="F101" s="38"/>
      <c r="G101" s="63"/>
      <c r="H101" s="40"/>
    </row>
    <row r="102">
      <c r="A102" s="42"/>
      <c r="F102" s="38"/>
      <c r="G102" s="63"/>
      <c r="H102" s="40"/>
    </row>
    <row r="103">
      <c r="A103" s="42"/>
      <c r="F103" s="38"/>
      <c r="G103" s="63"/>
      <c r="H103" s="40"/>
    </row>
    <row r="104">
      <c r="A104" s="42"/>
      <c r="F104" s="38"/>
      <c r="G104" s="63"/>
      <c r="H104" s="40"/>
    </row>
    <row r="105">
      <c r="A105" s="42"/>
      <c r="F105" s="38"/>
      <c r="G105" s="63"/>
      <c r="H105" s="40"/>
    </row>
    <row r="106">
      <c r="A106" s="42"/>
      <c r="F106" s="38"/>
      <c r="G106" s="63"/>
      <c r="H106" s="40"/>
    </row>
    <row r="107">
      <c r="A107" s="42"/>
      <c r="F107" s="38"/>
      <c r="G107" s="63"/>
      <c r="H107" s="40"/>
    </row>
    <row r="108">
      <c r="A108" s="42"/>
      <c r="F108" s="38"/>
      <c r="G108" s="63"/>
      <c r="H108" s="40"/>
    </row>
    <row r="109">
      <c r="A109" s="42"/>
      <c r="F109" s="38"/>
      <c r="G109" s="63"/>
      <c r="H109" s="40"/>
    </row>
    <row r="110">
      <c r="A110" s="42"/>
      <c r="F110" s="38"/>
      <c r="G110" s="63"/>
      <c r="H110" s="40"/>
    </row>
    <row r="111">
      <c r="A111" s="42"/>
      <c r="F111" s="38"/>
      <c r="G111" s="63"/>
      <c r="H111" s="40"/>
    </row>
    <row r="112">
      <c r="A112" s="42"/>
      <c r="F112" s="38"/>
      <c r="G112" s="63"/>
      <c r="H112" s="40"/>
    </row>
    <row r="113">
      <c r="A113" s="42"/>
      <c r="F113" s="38"/>
      <c r="G113" s="63"/>
      <c r="H113" s="40"/>
    </row>
    <row r="114">
      <c r="A114" s="42"/>
      <c r="F114" s="38"/>
      <c r="G114" s="63"/>
      <c r="H114" s="40"/>
    </row>
    <row r="115">
      <c r="A115" s="42"/>
      <c r="F115" s="38"/>
      <c r="G115" s="63"/>
      <c r="H115" s="40"/>
    </row>
    <row r="116">
      <c r="A116" s="42"/>
      <c r="F116" s="38"/>
      <c r="G116" s="63"/>
      <c r="H116" s="40"/>
    </row>
    <row r="117">
      <c r="A117" s="42"/>
      <c r="F117" s="38"/>
      <c r="G117" s="63"/>
      <c r="H117" s="40"/>
    </row>
    <row r="118">
      <c r="A118" s="42"/>
      <c r="F118" s="38"/>
      <c r="G118" s="63"/>
      <c r="H118" s="40"/>
    </row>
    <row r="119">
      <c r="A119" s="42"/>
      <c r="F119" s="38"/>
      <c r="G119" s="63"/>
      <c r="H119" s="40"/>
    </row>
    <row r="120">
      <c r="A120" s="42"/>
      <c r="F120" s="38"/>
      <c r="G120" s="63"/>
      <c r="H120" s="40"/>
    </row>
    <row r="121">
      <c r="A121" s="42"/>
      <c r="F121" s="38"/>
      <c r="G121" s="63"/>
      <c r="H121" s="40"/>
    </row>
    <row r="122">
      <c r="A122" s="42"/>
      <c r="F122" s="38"/>
      <c r="G122" s="63"/>
      <c r="H122" s="40"/>
    </row>
    <row r="123">
      <c r="A123" s="42"/>
      <c r="F123" s="38"/>
      <c r="G123" s="63"/>
      <c r="H123" s="40"/>
    </row>
    <row r="124">
      <c r="A124" s="42"/>
      <c r="F124" s="38"/>
      <c r="G124" s="63"/>
      <c r="H124" s="40"/>
    </row>
    <row r="125">
      <c r="A125" s="42"/>
      <c r="F125" s="38"/>
      <c r="G125" s="63"/>
      <c r="H125" s="40"/>
    </row>
    <row r="126">
      <c r="A126" s="42"/>
      <c r="F126" s="38"/>
      <c r="G126" s="63"/>
      <c r="H126" s="40"/>
    </row>
    <row r="127">
      <c r="A127" s="42"/>
      <c r="F127" s="38"/>
      <c r="G127" s="63"/>
      <c r="H127" s="40"/>
    </row>
    <row r="128">
      <c r="A128" s="42"/>
      <c r="F128" s="38"/>
      <c r="G128" s="63"/>
      <c r="H128" s="40"/>
    </row>
    <row r="129">
      <c r="A129" s="42"/>
      <c r="F129" s="38"/>
      <c r="G129" s="63"/>
      <c r="H129" s="40"/>
    </row>
    <row r="130">
      <c r="A130" s="42"/>
      <c r="F130" s="38"/>
      <c r="G130" s="63"/>
      <c r="H130" s="40"/>
    </row>
    <row r="131">
      <c r="A131" s="42"/>
      <c r="F131" s="38"/>
      <c r="G131" s="63"/>
      <c r="H131" s="40"/>
    </row>
    <row r="132">
      <c r="A132" s="42"/>
      <c r="F132" s="38"/>
      <c r="G132" s="63"/>
      <c r="H132" s="40"/>
    </row>
    <row r="133">
      <c r="A133" s="42"/>
      <c r="F133" s="38"/>
      <c r="G133" s="63"/>
      <c r="H133" s="40"/>
    </row>
    <row r="134">
      <c r="A134" s="42"/>
      <c r="F134" s="38"/>
      <c r="G134" s="63"/>
      <c r="H134" s="40"/>
    </row>
    <row r="135">
      <c r="A135" s="42"/>
      <c r="F135" s="38"/>
      <c r="G135" s="63"/>
      <c r="H135" s="40"/>
    </row>
    <row r="136">
      <c r="A136" s="42"/>
      <c r="F136" s="38"/>
      <c r="G136" s="63"/>
      <c r="H136" s="40"/>
    </row>
    <row r="137">
      <c r="A137" s="42"/>
      <c r="F137" s="38"/>
      <c r="G137" s="63"/>
      <c r="H137" s="40"/>
    </row>
    <row r="138">
      <c r="A138" s="42"/>
      <c r="F138" s="38"/>
      <c r="G138" s="63"/>
      <c r="H138" s="40"/>
    </row>
    <row r="139">
      <c r="A139" s="42"/>
      <c r="F139" s="38"/>
      <c r="G139" s="63"/>
      <c r="H139" s="40"/>
    </row>
    <row r="140">
      <c r="A140" s="42"/>
      <c r="F140" s="38"/>
      <c r="G140" s="63"/>
      <c r="H140" s="40"/>
    </row>
    <row r="141">
      <c r="A141" s="42"/>
      <c r="F141" s="38"/>
      <c r="G141" s="63"/>
      <c r="H141" s="40"/>
    </row>
    <row r="142">
      <c r="A142" s="42"/>
      <c r="F142" s="38"/>
      <c r="G142" s="63"/>
      <c r="H142" s="40"/>
    </row>
    <row r="143">
      <c r="A143" s="42"/>
      <c r="F143" s="38"/>
      <c r="G143" s="63"/>
      <c r="H143" s="40"/>
    </row>
    <row r="144">
      <c r="A144" s="42"/>
      <c r="F144" s="38"/>
      <c r="G144" s="63"/>
      <c r="H144" s="40"/>
    </row>
    <row r="145">
      <c r="A145" s="42"/>
      <c r="F145" s="38"/>
      <c r="G145" s="63"/>
      <c r="H145" s="40"/>
    </row>
    <row r="146">
      <c r="A146" s="42"/>
      <c r="F146" s="38"/>
      <c r="G146" s="63"/>
      <c r="H146" s="40"/>
    </row>
    <row r="147">
      <c r="A147" s="42"/>
      <c r="F147" s="38"/>
      <c r="G147" s="63"/>
      <c r="H147" s="40"/>
    </row>
    <row r="148">
      <c r="A148" s="42"/>
      <c r="F148" s="38"/>
      <c r="G148" s="63"/>
      <c r="H148" s="40"/>
    </row>
    <row r="149">
      <c r="A149" s="42"/>
      <c r="F149" s="38"/>
      <c r="G149" s="63"/>
      <c r="H149" s="40"/>
    </row>
    <row r="150">
      <c r="A150" s="42"/>
      <c r="F150" s="38"/>
      <c r="G150" s="63"/>
      <c r="H150" s="40"/>
    </row>
    <row r="151">
      <c r="A151" s="42"/>
      <c r="F151" s="38"/>
      <c r="G151" s="63"/>
      <c r="H151" s="40"/>
    </row>
    <row r="152">
      <c r="A152" s="42"/>
      <c r="F152" s="38"/>
      <c r="G152" s="63"/>
      <c r="H152" s="40"/>
    </row>
    <row r="153">
      <c r="A153" s="42"/>
      <c r="F153" s="38"/>
      <c r="G153" s="63"/>
      <c r="H153" s="40"/>
    </row>
    <row r="154">
      <c r="A154" s="42"/>
      <c r="F154" s="38"/>
      <c r="G154" s="63"/>
      <c r="H154" s="40"/>
    </row>
    <row r="155">
      <c r="A155" s="42"/>
      <c r="F155" s="38"/>
      <c r="G155" s="63"/>
      <c r="H155" s="40"/>
    </row>
    <row r="156">
      <c r="A156" s="42"/>
      <c r="F156" s="38"/>
      <c r="G156" s="63"/>
      <c r="H156" s="40"/>
    </row>
    <row r="157">
      <c r="A157" s="42"/>
      <c r="F157" s="38"/>
      <c r="G157" s="63"/>
      <c r="H157" s="40"/>
    </row>
    <row r="158">
      <c r="A158" s="42"/>
      <c r="F158" s="38"/>
      <c r="G158" s="63"/>
      <c r="H158" s="40"/>
    </row>
    <row r="159">
      <c r="A159" s="42"/>
      <c r="F159" s="38"/>
      <c r="G159" s="63"/>
      <c r="H159" s="40"/>
    </row>
    <row r="160">
      <c r="A160" s="42"/>
      <c r="F160" s="38"/>
      <c r="G160" s="63"/>
      <c r="H160" s="40"/>
    </row>
    <row r="161">
      <c r="A161" s="42"/>
      <c r="F161" s="38"/>
      <c r="G161" s="63"/>
      <c r="H161" s="40"/>
    </row>
    <row r="162">
      <c r="A162" s="42"/>
      <c r="F162" s="38"/>
      <c r="G162" s="63"/>
      <c r="H162" s="40"/>
    </row>
    <row r="163">
      <c r="A163" s="42"/>
      <c r="F163" s="38"/>
      <c r="G163" s="63"/>
      <c r="H163" s="40"/>
    </row>
    <row r="164">
      <c r="A164" s="42"/>
      <c r="F164" s="38"/>
      <c r="G164" s="63"/>
      <c r="H164" s="40"/>
    </row>
    <row r="165">
      <c r="A165" s="42"/>
      <c r="F165" s="38"/>
      <c r="G165" s="63"/>
      <c r="H165" s="40"/>
    </row>
    <row r="166">
      <c r="A166" s="42"/>
      <c r="F166" s="38"/>
      <c r="G166" s="63"/>
      <c r="H166" s="40"/>
    </row>
    <row r="167">
      <c r="A167" s="42"/>
      <c r="F167" s="38"/>
      <c r="G167" s="63"/>
      <c r="H167" s="40"/>
    </row>
    <row r="168">
      <c r="A168" s="42"/>
      <c r="F168" s="38"/>
      <c r="G168" s="63"/>
      <c r="H168" s="40"/>
    </row>
    <row r="169">
      <c r="A169" s="42"/>
      <c r="F169" s="38"/>
      <c r="G169" s="63"/>
      <c r="H169" s="40"/>
    </row>
    <row r="170">
      <c r="A170" s="42"/>
      <c r="F170" s="38"/>
      <c r="G170" s="63"/>
      <c r="H170" s="40"/>
    </row>
    <row r="171">
      <c r="A171" s="42"/>
      <c r="F171" s="38"/>
      <c r="G171" s="63"/>
      <c r="H171" s="40"/>
    </row>
    <row r="172">
      <c r="A172" s="42"/>
      <c r="F172" s="38"/>
      <c r="G172" s="63"/>
      <c r="H172" s="40"/>
    </row>
    <row r="173">
      <c r="A173" s="42"/>
      <c r="F173" s="38"/>
      <c r="G173" s="63"/>
      <c r="H173" s="40"/>
    </row>
    <row r="174">
      <c r="A174" s="42"/>
      <c r="F174" s="38"/>
      <c r="G174" s="63"/>
      <c r="H174" s="40"/>
    </row>
    <row r="175">
      <c r="A175" s="42"/>
      <c r="F175" s="38"/>
      <c r="G175" s="63"/>
      <c r="H175" s="40"/>
    </row>
    <row r="176">
      <c r="A176" s="42"/>
      <c r="F176" s="38"/>
      <c r="G176" s="63"/>
      <c r="H176" s="40"/>
    </row>
    <row r="177">
      <c r="A177" s="42"/>
      <c r="F177" s="38"/>
      <c r="G177" s="63"/>
      <c r="H177" s="40"/>
    </row>
    <row r="178">
      <c r="A178" s="42"/>
      <c r="F178" s="38"/>
      <c r="G178" s="63"/>
      <c r="H178" s="40"/>
    </row>
    <row r="179">
      <c r="A179" s="42"/>
      <c r="F179" s="38"/>
      <c r="G179" s="63"/>
      <c r="H179" s="40"/>
    </row>
    <row r="180">
      <c r="A180" s="42"/>
      <c r="F180" s="38"/>
      <c r="G180" s="63"/>
      <c r="H180" s="40"/>
    </row>
    <row r="181">
      <c r="A181" s="42"/>
      <c r="F181" s="38"/>
      <c r="G181" s="63"/>
      <c r="H181" s="40"/>
    </row>
    <row r="182">
      <c r="A182" s="42"/>
      <c r="F182" s="38"/>
      <c r="G182" s="63"/>
      <c r="H182" s="40"/>
    </row>
    <row r="183">
      <c r="A183" s="42"/>
      <c r="F183" s="38"/>
      <c r="G183" s="63"/>
      <c r="H183" s="40"/>
    </row>
    <row r="184">
      <c r="A184" s="42"/>
      <c r="F184" s="38"/>
      <c r="G184" s="63"/>
      <c r="H184" s="40"/>
    </row>
    <row r="185">
      <c r="A185" s="42"/>
      <c r="F185" s="38"/>
      <c r="G185" s="63"/>
      <c r="H185" s="40"/>
    </row>
    <row r="186">
      <c r="A186" s="42"/>
      <c r="F186" s="38"/>
      <c r="G186" s="63"/>
      <c r="H186" s="40"/>
    </row>
    <row r="187">
      <c r="A187" s="42"/>
      <c r="F187" s="38"/>
      <c r="G187" s="63"/>
      <c r="H187" s="40"/>
    </row>
    <row r="188">
      <c r="A188" s="42"/>
      <c r="F188" s="38"/>
      <c r="G188" s="63"/>
      <c r="H188" s="40"/>
    </row>
    <row r="189">
      <c r="A189" s="42"/>
      <c r="F189" s="38"/>
      <c r="G189" s="63"/>
      <c r="H189" s="40"/>
    </row>
    <row r="190">
      <c r="A190" s="42"/>
      <c r="F190" s="38"/>
      <c r="G190" s="63"/>
      <c r="H190" s="40"/>
    </row>
    <row r="191">
      <c r="A191" s="42"/>
      <c r="F191" s="38"/>
      <c r="G191" s="63"/>
      <c r="H191" s="40"/>
    </row>
    <row r="192">
      <c r="A192" s="42"/>
      <c r="F192" s="38"/>
      <c r="G192" s="63"/>
      <c r="H192" s="40"/>
    </row>
    <row r="193">
      <c r="A193" s="42"/>
      <c r="F193" s="38"/>
      <c r="G193" s="63"/>
      <c r="H193" s="40"/>
    </row>
    <row r="194">
      <c r="A194" s="42"/>
      <c r="F194" s="38"/>
      <c r="G194" s="63"/>
      <c r="H194" s="40"/>
    </row>
    <row r="195">
      <c r="A195" s="42"/>
      <c r="F195" s="38"/>
      <c r="G195" s="63"/>
      <c r="H195" s="40"/>
    </row>
    <row r="196">
      <c r="A196" s="42"/>
      <c r="F196" s="38"/>
      <c r="G196" s="63"/>
      <c r="H196" s="40"/>
    </row>
    <row r="197">
      <c r="A197" s="42"/>
      <c r="F197" s="38"/>
      <c r="G197" s="63"/>
      <c r="H197" s="40"/>
    </row>
    <row r="198">
      <c r="A198" s="42"/>
      <c r="F198" s="38"/>
      <c r="G198" s="63"/>
      <c r="H198" s="40"/>
    </row>
    <row r="199">
      <c r="A199" s="42"/>
      <c r="F199" s="38"/>
      <c r="G199" s="63"/>
      <c r="H199" s="40"/>
    </row>
    <row r="200">
      <c r="A200" s="42"/>
      <c r="F200" s="38"/>
      <c r="G200" s="63"/>
      <c r="H200" s="40"/>
    </row>
    <row r="201">
      <c r="A201" s="42"/>
      <c r="F201" s="38"/>
      <c r="G201" s="63"/>
      <c r="H201" s="40"/>
    </row>
    <row r="202">
      <c r="A202" s="42"/>
      <c r="F202" s="38"/>
      <c r="G202" s="63"/>
      <c r="H202" s="40"/>
    </row>
    <row r="203">
      <c r="A203" s="42"/>
      <c r="F203" s="38"/>
      <c r="G203" s="63"/>
      <c r="H203" s="40"/>
    </row>
    <row r="204">
      <c r="A204" s="42"/>
      <c r="F204" s="38"/>
      <c r="G204" s="63"/>
      <c r="H204" s="40"/>
    </row>
    <row r="205">
      <c r="A205" s="42"/>
      <c r="F205" s="38"/>
      <c r="G205" s="63"/>
      <c r="H205" s="40"/>
    </row>
    <row r="206">
      <c r="A206" s="42"/>
      <c r="F206" s="38"/>
      <c r="G206" s="63"/>
      <c r="H206" s="40"/>
    </row>
    <row r="207">
      <c r="A207" s="42"/>
      <c r="F207" s="38"/>
      <c r="G207" s="63"/>
      <c r="H207" s="40"/>
    </row>
    <row r="208">
      <c r="A208" s="42"/>
      <c r="F208" s="38"/>
      <c r="G208" s="63"/>
      <c r="H208" s="40"/>
    </row>
    <row r="209">
      <c r="A209" s="42"/>
      <c r="F209" s="38"/>
      <c r="G209" s="63"/>
      <c r="H209" s="40"/>
    </row>
    <row r="210">
      <c r="A210" s="42"/>
      <c r="F210" s="38"/>
      <c r="G210" s="63"/>
      <c r="H210" s="40"/>
    </row>
    <row r="211">
      <c r="A211" s="42"/>
      <c r="F211" s="38"/>
      <c r="G211" s="63"/>
      <c r="H211" s="40"/>
    </row>
    <row r="212">
      <c r="A212" s="42"/>
      <c r="F212" s="38"/>
      <c r="G212" s="63"/>
      <c r="H212" s="40"/>
    </row>
    <row r="213">
      <c r="A213" s="42"/>
      <c r="F213" s="38"/>
      <c r="G213" s="63"/>
      <c r="H213" s="40"/>
    </row>
    <row r="214">
      <c r="A214" s="42"/>
      <c r="F214" s="38"/>
      <c r="G214" s="63"/>
      <c r="H214" s="40"/>
    </row>
    <row r="215">
      <c r="A215" s="42"/>
      <c r="F215" s="38"/>
      <c r="G215" s="63"/>
      <c r="H215" s="40"/>
    </row>
    <row r="216">
      <c r="A216" s="42"/>
      <c r="F216" s="38"/>
      <c r="G216" s="63"/>
      <c r="H216" s="40"/>
    </row>
    <row r="217">
      <c r="A217" s="42"/>
      <c r="F217" s="38"/>
      <c r="G217" s="63"/>
      <c r="H217" s="40"/>
    </row>
    <row r="218">
      <c r="A218" s="42"/>
      <c r="F218" s="38"/>
      <c r="G218" s="63"/>
      <c r="H218" s="40"/>
    </row>
    <row r="219">
      <c r="A219" s="42"/>
      <c r="F219" s="38"/>
      <c r="G219" s="63"/>
      <c r="H219" s="40"/>
    </row>
    <row r="220">
      <c r="A220" s="42"/>
      <c r="F220" s="38"/>
      <c r="G220" s="63"/>
      <c r="H220" s="40"/>
    </row>
    <row r="221">
      <c r="A221" s="42"/>
      <c r="F221" s="38"/>
      <c r="G221" s="63"/>
      <c r="H221" s="40"/>
    </row>
    <row r="222">
      <c r="A222" s="42"/>
      <c r="F222" s="38"/>
      <c r="G222" s="63"/>
      <c r="H222" s="40"/>
    </row>
    <row r="223">
      <c r="A223" s="42"/>
      <c r="F223" s="38"/>
      <c r="G223" s="63"/>
      <c r="H223" s="40"/>
    </row>
    <row r="224">
      <c r="A224" s="42"/>
      <c r="F224" s="38"/>
      <c r="G224" s="63"/>
      <c r="H224" s="40"/>
    </row>
    <row r="225">
      <c r="A225" s="42"/>
      <c r="F225" s="38"/>
      <c r="G225" s="63"/>
      <c r="H225" s="40"/>
    </row>
    <row r="226">
      <c r="A226" s="42"/>
      <c r="F226" s="38"/>
      <c r="G226" s="63"/>
      <c r="H226" s="40"/>
    </row>
    <row r="227">
      <c r="A227" s="42"/>
      <c r="F227" s="38"/>
      <c r="G227" s="63"/>
      <c r="H227" s="40"/>
    </row>
    <row r="228">
      <c r="A228" s="42"/>
      <c r="F228" s="38"/>
      <c r="G228" s="63"/>
      <c r="H228" s="40"/>
    </row>
    <row r="229">
      <c r="A229" s="42"/>
      <c r="F229" s="38"/>
      <c r="G229" s="63"/>
      <c r="H229" s="40"/>
    </row>
    <row r="230">
      <c r="A230" s="42"/>
      <c r="F230" s="38"/>
      <c r="G230" s="63"/>
      <c r="H230" s="40"/>
    </row>
    <row r="231">
      <c r="A231" s="42"/>
      <c r="F231" s="38"/>
      <c r="G231" s="63"/>
      <c r="H231" s="40"/>
    </row>
    <row r="232">
      <c r="A232" s="42"/>
      <c r="F232" s="38"/>
      <c r="G232" s="63"/>
      <c r="H232" s="40"/>
    </row>
    <row r="233">
      <c r="A233" s="42"/>
      <c r="F233" s="38"/>
      <c r="G233" s="63"/>
      <c r="H233" s="40"/>
    </row>
    <row r="234">
      <c r="A234" s="42"/>
      <c r="F234" s="38"/>
      <c r="G234" s="63"/>
      <c r="H234" s="40"/>
    </row>
    <row r="235">
      <c r="A235" s="42"/>
      <c r="F235" s="38"/>
      <c r="G235" s="63"/>
      <c r="H235" s="40"/>
    </row>
    <row r="236">
      <c r="A236" s="42"/>
      <c r="F236" s="38"/>
      <c r="G236" s="63"/>
      <c r="H236" s="40"/>
    </row>
    <row r="237">
      <c r="A237" s="42"/>
      <c r="F237" s="38"/>
      <c r="G237" s="63"/>
      <c r="H237" s="40"/>
    </row>
    <row r="238">
      <c r="A238" s="42"/>
      <c r="F238" s="38"/>
      <c r="G238" s="63"/>
      <c r="H238" s="40"/>
    </row>
    <row r="239">
      <c r="A239" s="42"/>
      <c r="F239" s="38"/>
      <c r="G239" s="63"/>
      <c r="H239" s="40"/>
    </row>
    <row r="240">
      <c r="A240" s="42"/>
      <c r="F240" s="38"/>
      <c r="G240" s="63"/>
      <c r="H240" s="40"/>
    </row>
    <row r="241">
      <c r="A241" s="42"/>
      <c r="F241" s="38"/>
      <c r="G241" s="63"/>
      <c r="H241" s="40"/>
    </row>
    <row r="242">
      <c r="A242" s="42"/>
      <c r="F242" s="38"/>
      <c r="G242" s="63"/>
      <c r="H242" s="40"/>
    </row>
    <row r="243">
      <c r="A243" s="42"/>
      <c r="F243" s="38"/>
      <c r="G243" s="63"/>
      <c r="H243" s="40"/>
    </row>
    <row r="244">
      <c r="A244" s="42"/>
      <c r="F244" s="38"/>
      <c r="G244" s="63"/>
      <c r="H244" s="40"/>
    </row>
    <row r="245">
      <c r="A245" s="42"/>
      <c r="F245" s="38"/>
      <c r="G245" s="63"/>
      <c r="H245" s="40"/>
    </row>
    <row r="246">
      <c r="A246" s="42"/>
      <c r="F246" s="38"/>
      <c r="G246" s="63"/>
      <c r="H246" s="40"/>
    </row>
    <row r="247">
      <c r="A247" s="42"/>
      <c r="F247" s="38"/>
      <c r="G247" s="63"/>
      <c r="H247" s="40"/>
    </row>
    <row r="248">
      <c r="A248" s="42"/>
      <c r="F248" s="38"/>
      <c r="G248" s="63"/>
      <c r="H248" s="40"/>
    </row>
    <row r="249">
      <c r="A249" s="42"/>
      <c r="F249" s="38"/>
      <c r="G249" s="63"/>
      <c r="H249" s="40"/>
    </row>
    <row r="250">
      <c r="A250" s="42"/>
      <c r="F250" s="38"/>
      <c r="G250" s="63"/>
      <c r="H250" s="40"/>
    </row>
    <row r="251">
      <c r="A251" s="42"/>
      <c r="F251" s="38"/>
      <c r="G251" s="63"/>
      <c r="H251" s="40"/>
    </row>
    <row r="252">
      <c r="A252" s="42"/>
      <c r="F252" s="38"/>
      <c r="G252" s="63"/>
      <c r="H252" s="40"/>
    </row>
    <row r="253">
      <c r="A253" s="42"/>
      <c r="F253" s="38"/>
      <c r="G253" s="63"/>
      <c r="H253" s="40"/>
    </row>
    <row r="254">
      <c r="A254" s="42"/>
      <c r="F254" s="38"/>
      <c r="G254" s="63"/>
      <c r="H254" s="40"/>
    </row>
    <row r="255">
      <c r="A255" s="42"/>
      <c r="F255" s="38"/>
      <c r="G255" s="63"/>
      <c r="H255" s="40"/>
    </row>
    <row r="256">
      <c r="A256" s="42"/>
      <c r="F256" s="38"/>
      <c r="G256" s="63"/>
      <c r="H256" s="40"/>
    </row>
    <row r="257">
      <c r="A257" s="42"/>
      <c r="F257" s="38"/>
      <c r="G257" s="63"/>
      <c r="H257" s="40"/>
    </row>
    <row r="258">
      <c r="A258" s="42"/>
      <c r="F258" s="38"/>
      <c r="G258" s="63"/>
      <c r="H258" s="40"/>
    </row>
    <row r="259">
      <c r="A259" s="42"/>
      <c r="F259" s="38"/>
      <c r="G259" s="63"/>
      <c r="H259" s="40"/>
    </row>
    <row r="260">
      <c r="A260" s="42"/>
      <c r="F260" s="38"/>
      <c r="G260" s="63"/>
      <c r="H260" s="40"/>
    </row>
    <row r="261">
      <c r="A261" s="42"/>
      <c r="F261" s="38"/>
      <c r="G261" s="63"/>
      <c r="H261" s="40"/>
    </row>
    <row r="262">
      <c r="A262" s="42"/>
      <c r="F262" s="38"/>
      <c r="G262" s="63"/>
      <c r="H262" s="40"/>
    </row>
    <row r="263">
      <c r="A263" s="42"/>
      <c r="F263" s="38"/>
      <c r="G263" s="63"/>
      <c r="H263" s="40"/>
    </row>
    <row r="264">
      <c r="A264" s="42"/>
      <c r="F264" s="38"/>
      <c r="G264" s="63"/>
      <c r="H264" s="40"/>
    </row>
    <row r="265">
      <c r="A265" s="42"/>
      <c r="F265" s="38"/>
      <c r="G265" s="63"/>
      <c r="H265" s="40"/>
    </row>
    <row r="266">
      <c r="A266" s="42"/>
      <c r="F266" s="38"/>
      <c r="G266" s="63"/>
      <c r="H266" s="40"/>
    </row>
    <row r="267">
      <c r="A267" s="42"/>
      <c r="F267" s="38"/>
      <c r="G267" s="63"/>
      <c r="H267" s="40"/>
    </row>
    <row r="268">
      <c r="A268" s="42"/>
      <c r="F268" s="38"/>
      <c r="G268" s="63"/>
      <c r="H268" s="40"/>
    </row>
    <row r="269">
      <c r="A269" s="42"/>
      <c r="F269" s="38"/>
      <c r="G269" s="63"/>
      <c r="H269" s="40"/>
    </row>
    <row r="270">
      <c r="A270" s="42"/>
      <c r="F270" s="38"/>
      <c r="G270" s="63"/>
      <c r="H270" s="40"/>
    </row>
    <row r="271">
      <c r="A271" s="42"/>
      <c r="F271" s="38"/>
      <c r="G271" s="63"/>
      <c r="H271" s="40"/>
    </row>
    <row r="272">
      <c r="A272" s="42"/>
      <c r="F272" s="38"/>
      <c r="G272" s="63"/>
      <c r="H272" s="40"/>
    </row>
    <row r="273">
      <c r="A273" s="42"/>
      <c r="F273" s="38"/>
      <c r="G273" s="63"/>
      <c r="H273" s="40"/>
    </row>
    <row r="274">
      <c r="A274" s="42"/>
      <c r="F274" s="38"/>
      <c r="G274" s="63"/>
      <c r="H274" s="40"/>
    </row>
    <row r="275">
      <c r="A275" s="42"/>
      <c r="F275" s="38"/>
      <c r="G275" s="63"/>
      <c r="H275" s="40"/>
    </row>
    <row r="276">
      <c r="A276" s="42"/>
      <c r="F276" s="38"/>
      <c r="G276" s="63"/>
      <c r="H276" s="40"/>
    </row>
    <row r="277">
      <c r="A277" s="42"/>
      <c r="F277" s="38"/>
      <c r="G277" s="63"/>
      <c r="H277" s="40"/>
    </row>
    <row r="278">
      <c r="A278" s="42"/>
      <c r="F278" s="38"/>
      <c r="G278" s="63"/>
      <c r="H278" s="40"/>
    </row>
    <row r="279">
      <c r="A279" s="42"/>
      <c r="F279" s="38"/>
      <c r="G279" s="63"/>
      <c r="H279" s="40"/>
    </row>
    <row r="280">
      <c r="A280" s="42"/>
      <c r="F280" s="38"/>
      <c r="G280" s="63"/>
      <c r="H280" s="40"/>
    </row>
    <row r="281">
      <c r="A281" s="42"/>
      <c r="F281" s="38"/>
      <c r="G281" s="63"/>
      <c r="H281" s="40"/>
    </row>
    <row r="282">
      <c r="A282" s="42"/>
      <c r="F282" s="38"/>
      <c r="G282" s="63"/>
      <c r="H282" s="40"/>
    </row>
    <row r="283">
      <c r="A283" s="42"/>
      <c r="F283" s="38"/>
      <c r="G283" s="63"/>
      <c r="H283" s="40"/>
    </row>
    <row r="284">
      <c r="A284" s="42"/>
      <c r="F284" s="38"/>
      <c r="G284" s="63"/>
      <c r="H284" s="40"/>
    </row>
    <row r="285">
      <c r="A285" s="42"/>
      <c r="F285" s="38"/>
      <c r="G285" s="63"/>
      <c r="H285" s="40"/>
    </row>
    <row r="286">
      <c r="A286" s="42"/>
      <c r="F286" s="38"/>
      <c r="G286" s="63"/>
      <c r="H286" s="40"/>
    </row>
    <row r="287">
      <c r="A287" s="42"/>
      <c r="F287" s="38"/>
      <c r="G287" s="63"/>
      <c r="H287" s="40"/>
    </row>
    <row r="288">
      <c r="A288" s="42"/>
      <c r="F288" s="38"/>
      <c r="G288" s="63"/>
      <c r="H288" s="40"/>
    </row>
    <row r="289">
      <c r="A289" s="42"/>
      <c r="F289" s="38"/>
      <c r="G289" s="63"/>
      <c r="H289" s="40"/>
    </row>
    <row r="290">
      <c r="A290" s="42"/>
      <c r="F290" s="38"/>
      <c r="G290" s="63"/>
      <c r="H290" s="40"/>
    </row>
    <row r="291">
      <c r="A291" s="42"/>
      <c r="F291" s="38"/>
      <c r="G291" s="63"/>
      <c r="H291" s="40"/>
    </row>
    <row r="292">
      <c r="A292" s="42"/>
      <c r="F292" s="38"/>
      <c r="G292" s="63"/>
      <c r="H292" s="40"/>
    </row>
    <row r="293">
      <c r="A293" s="42"/>
      <c r="F293" s="38"/>
      <c r="G293" s="63"/>
      <c r="H293" s="40"/>
    </row>
    <row r="294">
      <c r="A294" s="42"/>
      <c r="F294" s="38"/>
      <c r="G294" s="63"/>
      <c r="H294" s="40"/>
    </row>
    <row r="295">
      <c r="A295" s="42"/>
      <c r="F295" s="38"/>
      <c r="G295" s="63"/>
      <c r="H295" s="40"/>
    </row>
    <row r="296">
      <c r="A296" s="42"/>
      <c r="F296" s="38"/>
      <c r="G296" s="63"/>
      <c r="H296" s="40"/>
    </row>
    <row r="297">
      <c r="A297" s="42"/>
      <c r="F297" s="38"/>
      <c r="G297" s="63"/>
      <c r="H297" s="40"/>
    </row>
    <row r="298">
      <c r="A298" s="42"/>
      <c r="F298" s="38"/>
      <c r="G298" s="63"/>
      <c r="H298" s="40"/>
    </row>
    <row r="299">
      <c r="A299" s="42"/>
      <c r="F299" s="38"/>
      <c r="G299" s="63"/>
      <c r="H299" s="40"/>
    </row>
    <row r="300">
      <c r="A300" s="42"/>
      <c r="F300" s="38"/>
      <c r="G300" s="63"/>
      <c r="H300" s="40"/>
    </row>
    <row r="301">
      <c r="A301" s="42"/>
      <c r="F301" s="38"/>
      <c r="G301" s="63"/>
      <c r="H301" s="40"/>
    </row>
    <row r="302">
      <c r="A302" s="42"/>
      <c r="F302" s="38"/>
      <c r="G302" s="63"/>
      <c r="H302" s="40"/>
    </row>
    <row r="303">
      <c r="A303" s="42"/>
      <c r="F303" s="38"/>
      <c r="G303" s="63"/>
      <c r="H303" s="40"/>
    </row>
    <row r="304">
      <c r="A304" s="42"/>
      <c r="F304" s="38"/>
      <c r="G304" s="63"/>
      <c r="H304" s="40"/>
    </row>
    <row r="305">
      <c r="A305" s="42"/>
      <c r="F305" s="38"/>
      <c r="G305" s="63"/>
      <c r="H305" s="40"/>
    </row>
    <row r="306">
      <c r="A306" s="42"/>
      <c r="F306" s="38"/>
      <c r="G306" s="63"/>
      <c r="H306" s="40"/>
    </row>
    <row r="307">
      <c r="A307" s="42"/>
      <c r="F307" s="38"/>
      <c r="G307" s="63"/>
      <c r="H307" s="40"/>
    </row>
    <row r="308">
      <c r="A308" s="42"/>
      <c r="F308" s="38"/>
      <c r="G308" s="63"/>
      <c r="H308" s="40"/>
    </row>
    <row r="309">
      <c r="A309" s="42"/>
      <c r="F309" s="38"/>
      <c r="G309" s="63"/>
      <c r="H309" s="40"/>
    </row>
    <row r="310">
      <c r="A310" s="42"/>
      <c r="F310" s="38"/>
      <c r="G310" s="63"/>
      <c r="H310" s="40"/>
    </row>
    <row r="311">
      <c r="A311" s="42"/>
      <c r="F311" s="38"/>
      <c r="G311" s="63"/>
      <c r="H311" s="40"/>
    </row>
    <row r="312">
      <c r="A312" s="42"/>
      <c r="F312" s="38"/>
      <c r="G312" s="63"/>
      <c r="H312" s="40"/>
    </row>
    <row r="313">
      <c r="A313" s="42"/>
      <c r="F313" s="38"/>
      <c r="G313" s="63"/>
      <c r="H313" s="40"/>
    </row>
    <row r="314">
      <c r="A314" s="42"/>
      <c r="F314" s="38"/>
      <c r="G314" s="63"/>
      <c r="H314" s="40"/>
    </row>
    <row r="315">
      <c r="A315" s="42"/>
      <c r="F315" s="38"/>
      <c r="G315" s="63"/>
      <c r="H315" s="40"/>
    </row>
    <row r="316">
      <c r="A316" s="42"/>
      <c r="F316" s="38"/>
      <c r="G316" s="63"/>
      <c r="H316" s="40"/>
    </row>
    <row r="317">
      <c r="A317" s="42"/>
      <c r="F317" s="38"/>
      <c r="G317" s="63"/>
      <c r="H317" s="40"/>
    </row>
    <row r="318">
      <c r="A318" s="42"/>
      <c r="F318" s="38"/>
      <c r="G318" s="63"/>
      <c r="H318" s="40"/>
    </row>
    <row r="319">
      <c r="A319" s="42"/>
      <c r="F319" s="38"/>
      <c r="G319" s="63"/>
      <c r="H319" s="40"/>
    </row>
    <row r="320">
      <c r="A320" s="42"/>
      <c r="F320" s="38"/>
      <c r="G320" s="63"/>
      <c r="H320" s="40"/>
    </row>
    <row r="321">
      <c r="A321" s="42"/>
      <c r="F321" s="38"/>
      <c r="G321" s="63"/>
      <c r="H321" s="40"/>
    </row>
    <row r="322">
      <c r="A322" s="42"/>
      <c r="F322" s="38"/>
      <c r="G322" s="63"/>
      <c r="H322" s="40"/>
    </row>
    <row r="323">
      <c r="A323" s="42"/>
      <c r="F323" s="38"/>
      <c r="G323" s="63"/>
      <c r="H323" s="40"/>
    </row>
    <row r="324">
      <c r="A324" s="42"/>
      <c r="F324" s="38"/>
      <c r="G324" s="63"/>
      <c r="H324" s="40"/>
    </row>
    <row r="325">
      <c r="A325" s="42"/>
      <c r="F325" s="38"/>
      <c r="G325" s="63"/>
      <c r="H325" s="40"/>
    </row>
    <row r="326">
      <c r="A326" s="42"/>
      <c r="F326" s="38"/>
      <c r="G326" s="63"/>
      <c r="H326" s="40"/>
    </row>
    <row r="327">
      <c r="A327" s="42"/>
      <c r="F327" s="38"/>
      <c r="G327" s="63"/>
      <c r="H327" s="40"/>
    </row>
    <row r="328">
      <c r="A328" s="42"/>
      <c r="F328" s="38"/>
      <c r="G328" s="63"/>
      <c r="H328" s="40"/>
    </row>
    <row r="329">
      <c r="A329" s="42"/>
      <c r="F329" s="38"/>
      <c r="G329" s="63"/>
      <c r="H329" s="40"/>
    </row>
    <row r="330">
      <c r="A330" s="42"/>
      <c r="F330" s="38"/>
      <c r="G330" s="63"/>
      <c r="H330" s="40"/>
    </row>
    <row r="331">
      <c r="A331" s="42"/>
      <c r="F331" s="38"/>
      <c r="G331" s="63"/>
      <c r="H331" s="40"/>
    </row>
    <row r="332">
      <c r="A332" s="42"/>
      <c r="F332" s="38"/>
      <c r="G332" s="63"/>
      <c r="H332" s="40"/>
    </row>
    <row r="333">
      <c r="A333" s="42"/>
      <c r="F333" s="38"/>
      <c r="G333" s="63"/>
      <c r="H333" s="40"/>
    </row>
    <row r="334">
      <c r="A334" s="42"/>
      <c r="F334" s="38"/>
      <c r="G334" s="63"/>
      <c r="H334" s="40"/>
    </row>
    <row r="335">
      <c r="A335" s="42"/>
      <c r="F335" s="38"/>
      <c r="G335" s="63"/>
      <c r="H335" s="40"/>
    </row>
    <row r="336">
      <c r="A336" s="42"/>
      <c r="F336" s="38"/>
      <c r="G336" s="63"/>
      <c r="H336" s="40"/>
    </row>
    <row r="337">
      <c r="A337" s="42"/>
      <c r="F337" s="38"/>
      <c r="G337" s="63"/>
      <c r="H337" s="40"/>
    </row>
    <row r="338">
      <c r="A338" s="42"/>
      <c r="F338" s="38"/>
      <c r="G338" s="63"/>
      <c r="H338" s="40"/>
    </row>
    <row r="339">
      <c r="A339" s="42"/>
      <c r="F339" s="38"/>
      <c r="G339" s="63"/>
      <c r="H339" s="40"/>
    </row>
    <row r="340">
      <c r="A340" s="42"/>
      <c r="F340" s="38"/>
      <c r="G340" s="63"/>
      <c r="H340" s="40"/>
    </row>
    <row r="341">
      <c r="A341" s="42"/>
      <c r="F341" s="38"/>
      <c r="G341" s="63"/>
      <c r="H341" s="40"/>
    </row>
    <row r="342">
      <c r="A342" s="42"/>
      <c r="F342" s="38"/>
      <c r="G342" s="63"/>
      <c r="H342" s="40"/>
    </row>
    <row r="343">
      <c r="A343" s="42"/>
      <c r="F343" s="38"/>
      <c r="G343" s="63"/>
      <c r="H343" s="40"/>
    </row>
    <row r="344">
      <c r="A344" s="42"/>
      <c r="F344" s="38"/>
      <c r="G344" s="63"/>
      <c r="H344" s="40"/>
    </row>
    <row r="345">
      <c r="A345" s="42"/>
      <c r="F345" s="38"/>
      <c r="G345" s="63"/>
      <c r="H345" s="40"/>
    </row>
    <row r="346">
      <c r="A346" s="42"/>
      <c r="F346" s="38"/>
      <c r="G346" s="63"/>
      <c r="H346" s="40"/>
    </row>
    <row r="347">
      <c r="A347" s="42"/>
      <c r="F347" s="38"/>
      <c r="G347" s="63"/>
      <c r="H347" s="40"/>
    </row>
    <row r="348">
      <c r="A348" s="42"/>
      <c r="F348" s="38"/>
      <c r="G348" s="63"/>
      <c r="H348" s="40"/>
    </row>
    <row r="349">
      <c r="A349" s="42"/>
      <c r="F349" s="38"/>
      <c r="G349" s="63"/>
      <c r="H349" s="40"/>
    </row>
    <row r="350">
      <c r="A350" s="42"/>
      <c r="F350" s="38"/>
      <c r="G350" s="63"/>
      <c r="H350" s="40"/>
    </row>
    <row r="351">
      <c r="A351" s="42"/>
      <c r="F351" s="38"/>
      <c r="G351" s="63"/>
      <c r="H351" s="40"/>
    </row>
    <row r="352">
      <c r="A352" s="42"/>
      <c r="F352" s="38"/>
      <c r="G352" s="63"/>
      <c r="H352" s="40"/>
    </row>
    <row r="353">
      <c r="A353" s="42"/>
      <c r="F353" s="38"/>
      <c r="G353" s="63"/>
      <c r="H353" s="40"/>
    </row>
    <row r="354">
      <c r="A354" s="42"/>
      <c r="F354" s="38"/>
      <c r="G354" s="63"/>
      <c r="H354" s="40"/>
    </row>
    <row r="355">
      <c r="A355" s="42"/>
      <c r="F355" s="38"/>
      <c r="G355" s="63"/>
      <c r="H355" s="40"/>
    </row>
    <row r="356">
      <c r="A356" s="42"/>
      <c r="F356" s="38"/>
      <c r="G356" s="63"/>
      <c r="H356" s="40"/>
    </row>
    <row r="357">
      <c r="A357" s="42"/>
      <c r="F357" s="38"/>
      <c r="G357" s="63"/>
      <c r="H357" s="40"/>
    </row>
    <row r="358">
      <c r="A358" s="42"/>
      <c r="F358" s="38"/>
      <c r="G358" s="63"/>
      <c r="H358" s="40"/>
    </row>
    <row r="359">
      <c r="A359" s="42"/>
      <c r="F359" s="38"/>
      <c r="G359" s="63"/>
      <c r="H359" s="40"/>
    </row>
    <row r="360">
      <c r="A360" s="42"/>
      <c r="F360" s="38"/>
      <c r="G360" s="63"/>
      <c r="H360" s="40"/>
    </row>
    <row r="361">
      <c r="A361" s="42"/>
      <c r="F361" s="38"/>
      <c r="G361" s="63"/>
      <c r="H361" s="40"/>
    </row>
    <row r="362">
      <c r="A362" s="42"/>
      <c r="F362" s="38"/>
      <c r="G362" s="63"/>
      <c r="H362" s="40"/>
    </row>
    <row r="363">
      <c r="A363" s="42"/>
      <c r="F363" s="38"/>
      <c r="G363" s="63"/>
      <c r="H363" s="40"/>
    </row>
    <row r="364">
      <c r="A364" s="42"/>
      <c r="F364" s="38"/>
      <c r="G364" s="63"/>
      <c r="H364" s="40"/>
    </row>
    <row r="365">
      <c r="A365" s="42"/>
      <c r="F365" s="38"/>
      <c r="G365" s="63"/>
      <c r="H365" s="40"/>
    </row>
    <row r="366">
      <c r="A366" s="42"/>
      <c r="F366" s="38"/>
      <c r="G366" s="63"/>
      <c r="H366" s="40"/>
    </row>
    <row r="367">
      <c r="A367" s="42"/>
      <c r="F367" s="38"/>
      <c r="G367" s="63"/>
      <c r="H367" s="40"/>
    </row>
    <row r="368">
      <c r="A368" s="42"/>
      <c r="F368" s="38"/>
      <c r="G368" s="63"/>
      <c r="H368" s="40"/>
    </row>
    <row r="369">
      <c r="A369" s="42"/>
      <c r="F369" s="38"/>
      <c r="G369" s="63"/>
      <c r="H369" s="40"/>
    </row>
    <row r="370">
      <c r="A370" s="42"/>
      <c r="F370" s="38"/>
      <c r="G370" s="63"/>
      <c r="H370" s="40"/>
    </row>
    <row r="371">
      <c r="A371" s="42"/>
      <c r="F371" s="38"/>
      <c r="G371" s="63"/>
      <c r="H371" s="40"/>
    </row>
    <row r="372">
      <c r="A372" s="42"/>
      <c r="F372" s="38"/>
      <c r="G372" s="63"/>
      <c r="H372" s="40"/>
    </row>
    <row r="373">
      <c r="A373" s="42"/>
      <c r="F373" s="38"/>
      <c r="G373" s="63"/>
      <c r="H373" s="40"/>
    </row>
    <row r="374">
      <c r="A374" s="42"/>
      <c r="F374" s="38"/>
      <c r="G374" s="63"/>
      <c r="H374" s="40"/>
    </row>
    <row r="375">
      <c r="A375" s="42"/>
      <c r="F375" s="38"/>
      <c r="G375" s="63"/>
      <c r="H375" s="40"/>
    </row>
    <row r="376">
      <c r="A376" s="42"/>
      <c r="F376" s="38"/>
      <c r="G376" s="63"/>
      <c r="H376" s="40"/>
    </row>
    <row r="377">
      <c r="A377" s="42"/>
      <c r="F377" s="38"/>
      <c r="G377" s="63"/>
      <c r="H377" s="40"/>
    </row>
    <row r="378">
      <c r="A378" s="42"/>
      <c r="F378" s="38"/>
      <c r="G378" s="63"/>
      <c r="H378" s="40"/>
    </row>
    <row r="379">
      <c r="A379" s="42"/>
      <c r="F379" s="38"/>
      <c r="G379" s="63"/>
      <c r="H379" s="40"/>
    </row>
    <row r="380">
      <c r="A380" s="42"/>
      <c r="F380" s="38"/>
      <c r="G380" s="63"/>
      <c r="H380" s="40"/>
    </row>
    <row r="381">
      <c r="A381" s="42"/>
      <c r="F381" s="38"/>
      <c r="G381" s="63"/>
      <c r="H381" s="40"/>
    </row>
    <row r="382">
      <c r="A382" s="42"/>
      <c r="F382" s="38"/>
      <c r="G382" s="63"/>
      <c r="H382" s="40"/>
    </row>
    <row r="383">
      <c r="A383" s="42"/>
      <c r="F383" s="38"/>
      <c r="G383" s="63"/>
      <c r="H383" s="40"/>
    </row>
    <row r="384">
      <c r="A384" s="42"/>
      <c r="F384" s="38"/>
      <c r="G384" s="63"/>
      <c r="H384" s="40"/>
    </row>
    <row r="385">
      <c r="A385" s="42"/>
      <c r="F385" s="38"/>
      <c r="G385" s="63"/>
      <c r="H385" s="40"/>
    </row>
    <row r="386">
      <c r="A386" s="42"/>
      <c r="F386" s="38"/>
      <c r="G386" s="63"/>
      <c r="H386" s="40"/>
    </row>
    <row r="387">
      <c r="A387" s="42"/>
      <c r="F387" s="38"/>
      <c r="G387" s="63"/>
      <c r="H387" s="40"/>
    </row>
    <row r="388">
      <c r="A388" s="42"/>
      <c r="F388" s="38"/>
      <c r="G388" s="63"/>
      <c r="H388" s="40"/>
    </row>
    <row r="389">
      <c r="A389" s="42"/>
      <c r="F389" s="38"/>
      <c r="G389" s="63"/>
      <c r="H389" s="40"/>
    </row>
    <row r="390">
      <c r="A390" s="42"/>
      <c r="F390" s="38"/>
      <c r="G390" s="63"/>
      <c r="H390" s="40"/>
    </row>
    <row r="391">
      <c r="A391" s="42"/>
      <c r="F391" s="38"/>
      <c r="G391" s="63"/>
      <c r="H391" s="40"/>
    </row>
    <row r="392">
      <c r="A392" s="42"/>
      <c r="F392" s="38"/>
      <c r="G392" s="63"/>
      <c r="H392" s="40"/>
    </row>
    <row r="393">
      <c r="A393" s="42"/>
      <c r="F393" s="38"/>
      <c r="G393" s="63"/>
      <c r="H393" s="40"/>
    </row>
    <row r="394">
      <c r="A394" s="42"/>
      <c r="F394" s="38"/>
      <c r="G394" s="63"/>
      <c r="H394" s="40"/>
    </row>
    <row r="395">
      <c r="A395" s="42"/>
      <c r="F395" s="38"/>
      <c r="G395" s="63"/>
      <c r="H395" s="40"/>
    </row>
    <row r="396">
      <c r="A396" s="42"/>
      <c r="F396" s="38"/>
      <c r="G396" s="63"/>
      <c r="H396" s="40"/>
    </row>
    <row r="397">
      <c r="A397" s="42"/>
      <c r="F397" s="38"/>
      <c r="G397" s="63"/>
      <c r="H397" s="40"/>
    </row>
    <row r="398">
      <c r="A398" s="42"/>
      <c r="F398" s="38"/>
      <c r="G398" s="63"/>
      <c r="H398" s="40"/>
    </row>
    <row r="399">
      <c r="A399" s="42"/>
      <c r="F399" s="38"/>
      <c r="G399" s="63"/>
      <c r="H399" s="40"/>
    </row>
    <row r="400">
      <c r="A400" s="42"/>
      <c r="F400" s="38"/>
      <c r="G400" s="63"/>
      <c r="H400" s="40"/>
    </row>
    <row r="401">
      <c r="A401" s="42"/>
      <c r="F401" s="38"/>
      <c r="G401" s="63"/>
      <c r="H401" s="40"/>
    </row>
    <row r="402">
      <c r="A402" s="42"/>
      <c r="F402" s="38"/>
      <c r="G402" s="63"/>
      <c r="H402" s="40"/>
    </row>
    <row r="403">
      <c r="A403" s="42"/>
      <c r="F403" s="38"/>
      <c r="G403" s="63"/>
      <c r="H403" s="40"/>
    </row>
    <row r="404">
      <c r="A404" s="42"/>
      <c r="F404" s="38"/>
      <c r="G404" s="63"/>
      <c r="H404" s="40"/>
    </row>
    <row r="405">
      <c r="A405" s="42"/>
      <c r="F405" s="38"/>
      <c r="G405" s="63"/>
      <c r="H405" s="40"/>
    </row>
    <row r="406">
      <c r="A406" s="42"/>
      <c r="F406" s="38"/>
      <c r="G406" s="63"/>
      <c r="H406" s="40"/>
    </row>
    <row r="407">
      <c r="A407" s="42"/>
      <c r="F407" s="38"/>
      <c r="G407" s="63"/>
      <c r="H407" s="40"/>
    </row>
    <row r="408">
      <c r="A408" s="42"/>
      <c r="F408" s="38"/>
      <c r="G408" s="63"/>
      <c r="H408" s="40"/>
    </row>
    <row r="409">
      <c r="A409" s="42"/>
      <c r="F409" s="38"/>
      <c r="G409" s="63"/>
      <c r="H409" s="40"/>
    </row>
    <row r="410">
      <c r="A410" s="42"/>
      <c r="F410" s="38"/>
      <c r="G410" s="63"/>
      <c r="H410" s="40"/>
    </row>
    <row r="411">
      <c r="A411" s="42"/>
      <c r="F411" s="38"/>
      <c r="G411" s="63"/>
      <c r="H411" s="40"/>
    </row>
    <row r="412">
      <c r="A412" s="42"/>
      <c r="F412" s="38"/>
      <c r="G412" s="63"/>
      <c r="H412" s="40"/>
    </row>
    <row r="413">
      <c r="A413" s="42"/>
      <c r="F413" s="38"/>
      <c r="G413" s="63"/>
      <c r="H413" s="40"/>
    </row>
    <row r="414">
      <c r="A414" s="42"/>
      <c r="F414" s="38"/>
      <c r="G414" s="63"/>
      <c r="H414" s="40"/>
    </row>
    <row r="415">
      <c r="A415" s="42"/>
      <c r="F415" s="38"/>
      <c r="G415" s="63"/>
      <c r="H415" s="40"/>
    </row>
    <row r="416">
      <c r="A416" s="42"/>
      <c r="F416" s="38"/>
      <c r="G416" s="63"/>
      <c r="H416" s="40"/>
    </row>
    <row r="417">
      <c r="A417" s="42"/>
      <c r="F417" s="38"/>
      <c r="G417" s="63"/>
      <c r="H417" s="40"/>
    </row>
    <row r="418">
      <c r="A418" s="42"/>
      <c r="F418" s="38"/>
      <c r="G418" s="63"/>
      <c r="H418" s="40"/>
    </row>
    <row r="419">
      <c r="A419" s="42"/>
      <c r="F419" s="38"/>
      <c r="G419" s="63"/>
      <c r="H419" s="40"/>
    </row>
    <row r="420">
      <c r="A420" s="42"/>
      <c r="F420" s="38"/>
      <c r="G420" s="63"/>
      <c r="H420" s="40"/>
    </row>
    <row r="421">
      <c r="A421" s="42"/>
      <c r="F421" s="38"/>
      <c r="G421" s="63"/>
      <c r="H421" s="40"/>
    </row>
    <row r="422">
      <c r="A422" s="42"/>
      <c r="F422" s="38"/>
      <c r="G422" s="63"/>
      <c r="H422" s="40"/>
    </row>
    <row r="423">
      <c r="A423" s="42"/>
      <c r="F423" s="38"/>
      <c r="G423" s="63"/>
      <c r="H423" s="40"/>
    </row>
    <row r="424">
      <c r="A424" s="42"/>
      <c r="F424" s="38"/>
      <c r="G424" s="63"/>
      <c r="H424" s="40"/>
    </row>
    <row r="425">
      <c r="A425" s="42"/>
      <c r="F425" s="38"/>
      <c r="G425" s="63"/>
      <c r="H425" s="40"/>
    </row>
    <row r="426">
      <c r="A426" s="42"/>
      <c r="F426" s="38"/>
      <c r="G426" s="63"/>
      <c r="H426" s="40"/>
    </row>
    <row r="427">
      <c r="A427" s="42"/>
      <c r="F427" s="38"/>
      <c r="G427" s="63"/>
      <c r="H427" s="40"/>
    </row>
    <row r="428">
      <c r="A428" s="42"/>
      <c r="F428" s="38"/>
      <c r="G428" s="63"/>
      <c r="H428" s="40"/>
    </row>
    <row r="429">
      <c r="A429" s="42"/>
      <c r="F429" s="38"/>
      <c r="G429" s="63"/>
      <c r="H429" s="40"/>
    </row>
    <row r="430">
      <c r="A430" s="42"/>
      <c r="F430" s="38"/>
      <c r="G430" s="63"/>
      <c r="H430" s="40"/>
    </row>
    <row r="431">
      <c r="A431" s="42"/>
      <c r="F431" s="38"/>
      <c r="G431" s="63"/>
      <c r="H431" s="40"/>
    </row>
    <row r="432">
      <c r="A432" s="42"/>
      <c r="F432" s="38"/>
      <c r="G432" s="63"/>
      <c r="H432" s="40"/>
    </row>
    <row r="433">
      <c r="A433" s="42"/>
      <c r="F433" s="38"/>
      <c r="G433" s="63"/>
      <c r="H433" s="40"/>
    </row>
    <row r="434">
      <c r="A434" s="42"/>
      <c r="F434" s="38"/>
      <c r="G434" s="63"/>
      <c r="H434" s="40"/>
    </row>
    <row r="435">
      <c r="A435" s="42"/>
      <c r="F435" s="38"/>
      <c r="G435" s="63"/>
      <c r="H435" s="40"/>
    </row>
    <row r="436">
      <c r="A436" s="42"/>
      <c r="F436" s="38"/>
      <c r="G436" s="63"/>
      <c r="H436" s="40"/>
    </row>
    <row r="437">
      <c r="A437" s="42"/>
      <c r="F437" s="38"/>
      <c r="G437" s="63"/>
      <c r="H437" s="40"/>
    </row>
    <row r="438">
      <c r="A438" s="42"/>
      <c r="F438" s="38"/>
      <c r="G438" s="63"/>
      <c r="H438" s="40"/>
    </row>
    <row r="439">
      <c r="A439" s="42"/>
      <c r="F439" s="38"/>
      <c r="G439" s="63"/>
      <c r="H439" s="40"/>
    </row>
    <row r="440">
      <c r="A440" s="42"/>
      <c r="F440" s="38"/>
      <c r="G440" s="63"/>
      <c r="H440" s="40"/>
    </row>
    <row r="441">
      <c r="A441" s="42"/>
      <c r="F441" s="38"/>
      <c r="G441" s="63"/>
      <c r="H441" s="40"/>
    </row>
    <row r="442">
      <c r="A442" s="42"/>
      <c r="F442" s="38"/>
      <c r="G442" s="63"/>
      <c r="H442" s="40"/>
    </row>
    <row r="443">
      <c r="A443" s="42"/>
      <c r="F443" s="38"/>
      <c r="G443" s="63"/>
      <c r="H443" s="40"/>
    </row>
    <row r="444">
      <c r="A444" s="42"/>
      <c r="F444" s="38"/>
      <c r="G444" s="63"/>
      <c r="H444" s="40"/>
    </row>
    <row r="445">
      <c r="A445" s="42"/>
      <c r="F445" s="38"/>
      <c r="G445" s="63"/>
      <c r="H445" s="40"/>
    </row>
    <row r="446">
      <c r="A446" s="42"/>
      <c r="F446" s="38"/>
      <c r="G446" s="63"/>
      <c r="H446" s="40"/>
    </row>
    <row r="447">
      <c r="A447" s="42"/>
      <c r="F447" s="38"/>
      <c r="G447" s="63"/>
      <c r="H447" s="40"/>
    </row>
    <row r="448">
      <c r="A448" s="42"/>
      <c r="F448" s="38"/>
      <c r="G448" s="63"/>
      <c r="H448" s="40"/>
    </row>
    <row r="449">
      <c r="A449" s="42"/>
      <c r="F449" s="38"/>
      <c r="G449" s="63"/>
      <c r="H449" s="40"/>
    </row>
    <row r="450">
      <c r="A450" s="42"/>
      <c r="F450" s="38"/>
      <c r="G450" s="63"/>
      <c r="H450" s="40"/>
    </row>
    <row r="451">
      <c r="A451" s="42"/>
      <c r="F451" s="38"/>
      <c r="G451" s="63"/>
      <c r="H451" s="40"/>
    </row>
    <row r="452">
      <c r="A452" s="42"/>
      <c r="F452" s="38"/>
      <c r="G452" s="63"/>
      <c r="H452" s="40"/>
    </row>
    <row r="453">
      <c r="A453" s="42"/>
      <c r="F453" s="38"/>
      <c r="G453" s="63"/>
      <c r="H453" s="40"/>
    </row>
    <row r="454">
      <c r="A454" s="42"/>
      <c r="F454" s="38"/>
      <c r="G454" s="63"/>
      <c r="H454" s="40"/>
    </row>
    <row r="455">
      <c r="A455" s="42"/>
      <c r="F455" s="38"/>
      <c r="G455" s="63"/>
      <c r="H455" s="40"/>
    </row>
    <row r="456">
      <c r="A456" s="42"/>
      <c r="F456" s="38"/>
      <c r="G456" s="63"/>
      <c r="H456" s="40"/>
    </row>
    <row r="457">
      <c r="A457" s="42"/>
      <c r="F457" s="38"/>
      <c r="G457" s="63"/>
      <c r="H457" s="40"/>
    </row>
    <row r="458">
      <c r="A458" s="42"/>
      <c r="F458" s="38"/>
      <c r="G458" s="63"/>
      <c r="H458" s="40"/>
    </row>
    <row r="459">
      <c r="A459" s="42"/>
      <c r="F459" s="38"/>
      <c r="G459" s="63"/>
      <c r="H459" s="40"/>
    </row>
    <row r="460">
      <c r="A460" s="42"/>
      <c r="F460" s="38"/>
      <c r="G460" s="63"/>
      <c r="H460" s="40"/>
    </row>
    <row r="461">
      <c r="A461" s="42"/>
      <c r="F461" s="38"/>
      <c r="G461" s="63"/>
      <c r="H461" s="40"/>
    </row>
    <row r="462">
      <c r="A462" s="42"/>
      <c r="F462" s="38"/>
      <c r="G462" s="63"/>
      <c r="H462" s="40"/>
    </row>
    <row r="463">
      <c r="A463" s="42"/>
      <c r="F463" s="38"/>
      <c r="G463" s="63"/>
      <c r="H463" s="40"/>
    </row>
    <row r="464">
      <c r="A464" s="42"/>
      <c r="F464" s="38"/>
      <c r="G464" s="63"/>
      <c r="H464" s="40"/>
    </row>
    <row r="465">
      <c r="A465" s="42"/>
      <c r="F465" s="38"/>
      <c r="G465" s="63"/>
      <c r="H465" s="40"/>
    </row>
    <row r="466">
      <c r="A466" s="42"/>
      <c r="F466" s="38"/>
      <c r="G466" s="63"/>
      <c r="H466" s="40"/>
    </row>
    <row r="467">
      <c r="A467" s="42"/>
      <c r="F467" s="38"/>
      <c r="G467" s="63"/>
      <c r="H467" s="40"/>
    </row>
    <row r="468">
      <c r="A468" s="42"/>
      <c r="F468" s="38"/>
      <c r="G468" s="63"/>
      <c r="H468" s="40"/>
    </row>
    <row r="469">
      <c r="A469" s="42"/>
      <c r="F469" s="38"/>
      <c r="G469" s="63"/>
      <c r="H469" s="40"/>
    </row>
    <row r="470">
      <c r="A470" s="42"/>
      <c r="F470" s="38"/>
      <c r="G470" s="63"/>
      <c r="H470" s="40"/>
    </row>
    <row r="471">
      <c r="A471" s="42"/>
      <c r="F471" s="38"/>
      <c r="G471" s="63"/>
      <c r="H471" s="40"/>
    </row>
    <row r="472">
      <c r="A472" s="42"/>
      <c r="F472" s="38"/>
      <c r="G472" s="63"/>
      <c r="H472" s="40"/>
    </row>
    <row r="473">
      <c r="A473" s="42"/>
      <c r="F473" s="38"/>
      <c r="G473" s="63"/>
      <c r="H473" s="40"/>
    </row>
    <row r="474">
      <c r="A474" s="42"/>
      <c r="F474" s="38"/>
      <c r="G474" s="63"/>
      <c r="H474" s="40"/>
    </row>
    <row r="475">
      <c r="A475" s="42"/>
      <c r="F475" s="38"/>
      <c r="G475" s="63"/>
      <c r="H475" s="40"/>
    </row>
    <row r="476">
      <c r="A476" s="42"/>
      <c r="F476" s="38"/>
      <c r="G476" s="63"/>
      <c r="H476" s="40"/>
    </row>
    <row r="477">
      <c r="A477" s="42"/>
      <c r="F477" s="38"/>
      <c r="G477" s="63"/>
      <c r="H477" s="40"/>
    </row>
    <row r="478">
      <c r="A478" s="42"/>
      <c r="F478" s="38"/>
      <c r="G478" s="63"/>
      <c r="H478" s="40"/>
    </row>
    <row r="479">
      <c r="A479" s="42"/>
      <c r="F479" s="38"/>
      <c r="G479" s="63"/>
      <c r="H479" s="40"/>
    </row>
    <row r="480">
      <c r="A480" s="42"/>
      <c r="F480" s="38"/>
      <c r="G480" s="63"/>
      <c r="H480" s="40"/>
    </row>
    <row r="481">
      <c r="A481" s="42"/>
      <c r="F481" s="38"/>
      <c r="G481" s="63"/>
      <c r="H481" s="40"/>
    </row>
    <row r="482">
      <c r="A482" s="42"/>
      <c r="F482" s="38"/>
      <c r="G482" s="63"/>
      <c r="H482" s="40"/>
    </row>
    <row r="483">
      <c r="A483" s="42"/>
      <c r="F483" s="38"/>
      <c r="G483" s="63"/>
      <c r="H483" s="40"/>
    </row>
    <row r="484">
      <c r="A484" s="42"/>
      <c r="F484" s="38"/>
      <c r="G484" s="63"/>
      <c r="H484" s="40"/>
    </row>
    <row r="485">
      <c r="A485" s="42"/>
      <c r="F485" s="38"/>
      <c r="G485" s="63"/>
      <c r="H485" s="40"/>
    </row>
    <row r="486">
      <c r="A486" s="42"/>
      <c r="F486" s="38"/>
      <c r="G486" s="63"/>
      <c r="H486" s="40"/>
    </row>
    <row r="487">
      <c r="A487" s="42"/>
      <c r="F487" s="38"/>
      <c r="G487" s="63"/>
      <c r="H487" s="40"/>
    </row>
    <row r="488">
      <c r="A488" s="42"/>
      <c r="F488" s="38"/>
      <c r="G488" s="63"/>
      <c r="H488" s="40"/>
    </row>
    <row r="489">
      <c r="A489" s="42"/>
      <c r="F489" s="38"/>
      <c r="G489" s="63"/>
      <c r="H489" s="40"/>
    </row>
    <row r="490">
      <c r="A490" s="42"/>
      <c r="F490" s="38"/>
      <c r="G490" s="63"/>
      <c r="H490" s="40"/>
    </row>
    <row r="491">
      <c r="A491" s="42"/>
      <c r="F491" s="38"/>
      <c r="G491" s="63"/>
      <c r="H491" s="40"/>
    </row>
    <row r="492">
      <c r="A492" s="42"/>
      <c r="F492" s="38"/>
      <c r="G492" s="63"/>
      <c r="H492" s="40"/>
    </row>
    <row r="493">
      <c r="A493" s="42"/>
      <c r="F493" s="38"/>
      <c r="G493" s="63"/>
      <c r="H493" s="40"/>
    </row>
    <row r="494">
      <c r="A494" s="42"/>
      <c r="F494" s="38"/>
      <c r="G494" s="63"/>
      <c r="H494" s="40"/>
    </row>
    <row r="495">
      <c r="A495" s="42"/>
      <c r="F495" s="38"/>
      <c r="G495" s="63"/>
      <c r="H495" s="40"/>
    </row>
    <row r="496">
      <c r="A496" s="42"/>
      <c r="F496" s="38"/>
      <c r="G496" s="63"/>
      <c r="H496" s="40"/>
    </row>
    <row r="497">
      <c r="A497" s="42"/>
      <c r="F497" s="38"/>
      <c r="G497" s="63"/>
      <c r="H497" s="40"/>
    </row>
    <row r="498">
      <c r="A498" s="42"/>
      <c r="F498" s="38"/>
      <c r="G498" s="63"/>
      <c r="H498" s="40"/>
    </row>
    <row r="499">
      <c r="A499" s="42"/>
      <c r="F499" s="38"/>
      <c r="G499" s="63"/>
      <c r="H499" s="40"/>
    </row>
    <row r="500">
      <c r="A500" s="42"/>
      <c r="F500" s="38"/>
      <c r="G500" s="63"/>
      <c r="H500" s="40"/>
    </row>
    <row r="501">
      <c r="A501" s="42"/>
      <c r="F501" s="38"/>
      <c r="G501" s="63"/>
      <c r="H501" s="40"/>
    </row>
    <row r="502">
      <c r="A502" s="42"/>
      <c r="F502" s="38"/>
      <c r="G502" s="63"/>
      <c r="H502" s="40"/>
    </row>
    <row r="503">
      <c r="A503" s="42"/>
      <c r="F503" s="38"/>
      <c r="G503" s="63"/>
      <c r="H503" s="40"/>
    </row>
    <row r="504">
      <c r="A504" s="42"/>
      <c r="F504" s="38"/>
      <c r="G504" s="63"/>
      <c r="H504" s="40"/>
    </row>
    <row r="505">
      <c r="A505" s="42"/>
      <c r="F505" s="38"/>
      <c r="G505" s="63"/>
      <c r="H505" s="40"/>
    </row>
    <row r="506">
      <c r="A506" s="42"/>
      <c r="F506" s="38"/>
      <c r="G506" s="63"/>
      <c r="H506" s="40"/>
    </row>
    <row r="507">
      <c r="A507" s="42"/>
      <c r="F507" s="38"/>
      <c r="G507" s="63"/>
      <c r="H507" s="40"/>
    </row>
    <row r="508">
      <c r="A508" s="42"/>
      <c r="F508" s="38"/>
      <c r="G508" s="63"/>
      <c r="H508" s="40"/>
    </row>
    <row r="509">
      <c r="A509" s="42"/>
      <c r="F509" s="38"/>
      <c r="G509" s="63"/>
      <c r="H509" s="40"/>
    </row>
    <row r="510">
      <c r="A510" s="42"/>
      <c r="F510" s="38"/>
      <c r="G510" s="63"/>
      <c r="H510" s="40"/>
    </row>
    <row r="511">
      <c r="A511" s="42"/>
      <c r="F511" s="38"/>
      <c r="G511" s="63"/>
      <c r="H511" s="40"/>
    </row>
    <row r="512">
      <c r="A512" s="42"/>
      <c r="F512" s="38"/>
      <c r="G512" s="63"/>
      <c r="H512" s="40"/>
    </row>
    <row r="513">
      <c r="A513" s="42"/>
      <c r="F513" s="38"/>
      <c r="G513" s="63"/>
      <c r="H513" s="40"/>
    </row>
    <row r="514">
      <c r="A514" s="42"/>
      <c r="F514" s="38"/>
      <c r="G514" s="63"/>
      <c r="H514" s="40"/>
    </row>
    <row r="515">
      <c r="A515" s="42"/>
      <c r="F515" s="38"/>
      <c r="G515" s="63"/>
      <c r="H515" s="40"/>
    </row>
    <row r="516">
      <c r="A516" s="42"/>
      <c r="F516" s="38"/>
      <c r="G516" s="63"/>
      <c r="H516" s="40"/>
    </row>
    <row r="517">
      <c r="A517" s="42"/>
      <c r="F517" s="38"/>
      <c r="G517" s="63"/>
      <c r="H517" s="40"/>
    </row>
    <row r="518">
      <c r="A518" s="42"/>
      <c r="F518" s="38"/>
      <c r="G518" s="63"/>
      <c r="H518" s="40"/>
    </row>
    <row r="519">
      <c r="A519" s="42"/>
      <c r="F519" s="38"/>
      <c r="G519" s="63"/>
      <c r="H519" s="40"/>
    </row>
    <row r="520">
      <c r="A520" s="42"/>
      <c r="F520" s="38"/>
      <c r="G520" s="63"/>
      <c r="H520" s="40"/>
    </row>
    <row r="521">
      <c r="A521" s="42"/>
      <c r="F521" s="38"/>
      <c r="G521" s="63"/>
      <c r="H521" s="40"/>
    </row>
    <row r="522">
      <c r="A522" s="42"/>
      <c r="F522" s="38"/>
      <c r="G522" s="63"/>
      <c r="H522" s="40"/>
    </row>
    <row r="523">
      <c r="A523" s="42"/>
      <c r="F523" s="38"/>
      <c r="G523" s="63"/>
      <c r="H523" s="40"/>
    </row>
    <row r="524">
      <c r="A524" s="42"/>
      <c r="F524" s="38"/>
      <c r="G524" s="63"/>
      <c r="H524" s="40"/>
    </row>
    <row r="525">
      <c r="A525" s="42"/>
      <c r="F525" s="38"/>
      <c r="G525" s="63"/>
      <c r="H525" s="40"/>
    </row>
    <row r="526">
      <c r="A526" s="42"/>
      <c r="F526" s="38"/>
      <c r="G526" s="63"/>
      <c r="H526" s="40"/>
    </row>
    <row r="527">
      <c r="A527" s="42"/>
      <c r="F527" s="38"/>
      <c r="G527" s="63"/>
      <c r="H527" s="40"/>
    </row>
    <row r="528">
      <c r="A528" s="42"/>
      <c r="F528" s="38"/>
      <c r="G528" s="63"/>
      <c r="H528" s="40"/>
    </row>
    <row r="529">
      <c r="A529" s="42"/>
      <c r="F529" s="38"/>
      <c r="G529" s="63"/>
      <c r="H529" s="40"/>
    </row>
    <row r="530">
      <c r="A530" s="42"/>
      <c r="F530" s="38"/>
      <c r="G530" s="63"/>
      <c r="H530" s="40"/>
    </row>
    <row r="531">
      <c r="A531" s="42"/>
      <c r="F531" s="38"/>
      <c r="G531" s="63"/>
      <c r="H531" s="40"/>
    </row>
    <row r="532">
      <c r="A532" s="42"/>
      <c r="F532" s="38"/>
      <c r="G532" s="63"/>
      <c r="H532" s="40"/>
    </row>
    <row r="533">
      <c r="A533" s="42"/>
      <c r="F533" s="38"/>
      <c r="G533" s="63"/>
      <c r="H533" s="40"/>
    </row>
    <row r="534">
      <c r="A534" s="42"/>
      <c r="F534" s="38"/>
      <c r="G534" s="63"/>
      <c r="H534" s="40"/>
    </row>
    <row r="535">
      <c r="A535" s="42"/>
      <c r="F535" s="38"/>
      <c r="G535" s="63"/>
      <c r="H535" s="40"/>
    </row>
    <row r="536">
      <c r="A536" s="42"/>
      <c r="F536" s="38"/>
      <c r="G536" s="63"/>
      <c r="H536" s="40"/>
    </row>
    <row r="537">
      <c r="A537" s="42"/>
      <c r="F537" s="38"/>
      <c r="G537" s="63"/>
      <c r="H537" s="40"/>
    </row>
    <row r="538">
      <c r="A538" s="42"/>
      <c r="F538" s="38"/>
      <c r="G538" s="63"/>
      <c r="H538" s="40"/>
    </row>
    <row r="539">
      <c r="A539" s="42"/>
      <c r="F539" s="38"/>
      <c r="G539" s="63"/>
      <c r="H539" s="40"/>
    </row>
    <row r="540">
      <c r="A540" s="42"/>
      <c r="F540" s="38"/>
      <c r="G540" s="63"/>
      <c r="H540" s="40"/>
    </row>
    <row r="541">
      <c r="A541" s="42"/>
      <c r="F541" s="38"/>
      <c r="G541" s="63"/>
      <c r="H541" s="40"/>
    </row>
    <row r="542">
      <c r="A542" s="42"/>
      <c r="F542" s="38"/>
      <c r="G542" s="63"/>
      <c r="H542" s="40"/>
    </row>
    <row r="543">
      <c r="A543" s="42"/>
      <c r="F543" s="38"/>
      <c r="G543" s="63"/>
      <c r="H543" s="40"/>
    </row>
    <row r="544">
      <c r="A544" s="42"/>
      <c r="F544" s="38"/>
      <c r="G544" s="63"/>
      <c r="H544" s="40"/>
    </row>
    <row r="545">
      <c r="A545" s="42"/>
      <c r="F545" s="38"/>
      <c r="G545" s="63"/>
      <c r="H545" s="40"/>
    </row>
    <row r="546">
      <c r="A546" s="42"/>
      <c r="F546" s="38"/>
      <c r="G546" s="63"/>
      <c r="H546" s="40"/>
    </row>
    <row r="547">
      <c r="A547" s="42"/>
      <c r="F547" s="38"/>
      <c r="G547" s="63"/>
      <c r="H547" s="40"/>
    </row>
    <row r="548">
      <c r="A548" s="42"/>
      <c r="F548" s="38"/>
      <c r="G548" s="63"/>
      <c r="H548" s="40"/>
    </row>
    <row r="549">
      <c r="A549" s="42"/>
      <c r="F549" s="38"/>
      <c r="G549" s="63"/>
      <c r="H549" s="40"/>
    </row>
    <row r="550">
      <c r="A550" s="42"/>
      <c r="F550" s="38"/>
      <c r="G550" s="63"/>
      <c r="H550" s="40"/>
    </row>
    <row r="551">
      <c r="A551" s="42"/>
      <c r="F551" s="38"/>
      <c r="G551" s="63"/>
      <c r="H551" s="40"/>
    </row>
    <row r="552">
      <c r="A552" s="42"/>
      <c r="F552" s="38"/>
      <c r="G552" s="63"/>
      <c r="H552" s="40"/>
    </row>
    <row r="553">
      <c r="A553" s="42"/>
      <c r="F553" s="38"/>
      <c r="G553" s="63"/>
      <c r="H553" s="40"/>
    </row>
    <row r="554">
      <c r="A554" s="42"/>
      <c r="F554" s="38"/>
      <c r="G554" s="63"/>
      <c r="H554" s="40"/>
    </row>
    <row r="555">
      <c r="A555" s="42"/>
      <c r="F555" s="38"/>
      <c r="G555" s="63"/>
      <c r="H555" s="40"/>
    </row>
    <row r="556">
      <c r="A556" s="42"/>
      <c r="F556" s="38"/>
      <c r="G556" s="63"/>
      <c r="H556" s="40"/>
    </row>
    <row r="557">
      <c r="A557" s="42"/>
      <c r="F557" s="38"/>
      <c r="G557" s="63"/>
      <c r="H557" s="40"/>
    </row>
    <row r="558">
      <c r="A558" s="42"/>
      <c r="F558" s="38"/>
      <c r="G558" s="63"/>
      <c r="H558" s="40"/>
    </row>
    <row r="559">
      <c r="A559" s="42"/>
      <c r="F559" s="38"/>
      <c r="G559" s="63"/>
      <c r="H559" s="40"/>
    </row>
    <row r="560">
      <c r="A560" s="42"/>
      <c r="F560" s="38"/>
      <c r="G560" s="63"/>
      <c r="H560" s="40"/>
    </row>
    <row r="561">
      <c r="A561" s="42"/>
      <c r="F561" s="38"/>
      <c r="G561" s="63"/>
      <c r="H561" s="40"/>
    </row>
    <row r="562">
      <c r="A562" s="42"/>
      <c r="F562" s="38"/>
      <c r="G562" s="63"/>
      <c r="H562" s="40"/>
    </row>
    <row r="563">
      <c r="A563" s="42"/>
      <c r="F563" s="38"/>
      <c r="G563" s="63"/>
      <c r="H563" s="40"/>
    </row>
    <row r="564">
      <c r="A564" s="42"/>
      <c r="F564" s="38"/>
      <c r="G564" s="63"/>
      <c r="H564" s="40"/>
    </row>
    <row r="565">
      <c r="A565" s="42"/>
      <c r="F565" s="38"/>
      <c r="G565" s="63"/>
      <c r="H565" s="40"/>
    </row>
    <row r="566">
      <c r="A566" s="42"/>
      <c r="F566" s="38"/>
      <c r="G566" s="63"/>
      <c r="H566" s="40"/>
    </row>
    <row r="567">
      <c r="A567" s="42"/>
      <c r="F567" s="38"/>
      <c r="G567" s="63"/>
      <c r="H567" s="40"/>
    </row>
    <row r="568">
      <c r="A568" s="42"/>
      <c r="F568" s="38"/>
      <c r="G568" s="63"/>
      <c r="H568" s="40"/>
    </row>
    <row r="569">
      <c r="A569" s="42"/>
      <c r="F569" s="38"/>
      <c r="G569" s="63"/>
      <c r="H569" s="40"/>
    </row>
    <row r="570">
      <c r="A570" s="42"/>
      <c r="F570" s="38"/>
      <c r="G570" s="63"/>
      <c r="H570" s="40"/>
    </row>
    <row r="571">
      <c r="A571" s="42"/>
      <c r="F571" s="38"/>
      <c r="G571" s="63"/>
      <c r="H571" s="40"/>
    </row>
    <row r="572">
      <c r="A572" s="42"/>
      <c r="F572" s="38"/>
      <c r="G572" s="63"/>
      <c r="H572" s="40"/>
    </row>
    <row r="573">
      <c r="A573" s="42"/>
      <c r="F573" s="38"/>
      <c r="G573" s="63"/>
      <c r="H573" s="40"/>
    </row>
    <row r="574">
      <c r="A574" s="42"/>
      <c r="F574" s="38"/>
      <c r="G574" s="63"/>
      <c r="H574" s="40"/>
    </row>
    <row r="575">
      <c r="A575" s="42"/>
      <c r="F575" s="38"/>
      <c r="G575" s="63"/>
      <c r="H575" s="40"/>
    </row>
    <row r="576">
      <c r="A576" s="42"/>
      <c r="F576" s="38"/>
      <c r="G576" s="63"/>
      <c r="H576" s="40"/>
    </row>
    <row r="577">
      <c r="A577" s="42"/>
      <c r="F577" s="38"/>
      <c r="G577" s="63"/>
      <c r="H577" s="40"/>
    </row>
    <row r="578">
      <c r="A578" s="42"/>
      <c r="F578" s="38"/>
      <c r="G578" s="63"/>
      <c r="H578" s="40"/>
    </row>
    <row r="579">
      <c r="A579" s="42"/>
      <c r="F579" s="38"/>
      <c r="G579" s="63"/>
      <c r="H579" s="40"/>
    </row>
    <row r="580">
      <c r="A580" s="42"/>
      <c r="F580" s="38"/>
      <c r="G580" s="63"/>
      <c r="H580" s="40"/>
    </row>
    <row r="581">
      <c r="A581" s="42"/>
      <c r="F581" s="38"/>
      <c r="G581" s="63"/>
      <c r="H581" s="40"/>
    </row>
    <row r="582">
      <c r="A582" s="42"/>
      <c r="F582" s="38"/>
      <c r="G582" s="63"/>
      <c r="H582" s="40"/>
    </row>
    <row r="583">
      <c r="A583" s="42"/>
      <c r="F583" s="38"/>
      <c r="G583" s="63"/>
      <c r="H583" s="40"/>
    </row>
    <row r="584">
      <c r="A584" s="42"/>
      <c r="F584" s="38"/>
      <c r="G584" s="63"/>
      <c r="H584" s="40"/>
    </row>
    <row r="585">
      <c r="A585" s="42"/>
      <c r="F585" s="38"/>
      <c r="G585" s="63"/>
      <c r="H585" s="40"/>
    </row>
    <row r="586">
      <c r="A586" s="42"/>
      <c r="F586" s="38"/>
      <c r="G586" s="63"/>
      <c r="H586" s="40"/>
    </row>
    <row r="587">
      <c r="A587" s="42"/>
      <c r="F587" s="38"/>
      <c r="G587" s="63"/>
      <c r="H587" s="40"/>
    </row>
    <row r="588">
      <c r="A588" s="42"/>
      <c r="F588" s="38"/>
      <c r="G588" s="63"/>
      <c r="H588" s="40"/>
    </row>
    <row r="589">
      <c r="A589" s="42"/>
      <c r="F589" s="38"/>
      <c r="G589" s="63"/>
      <c r="H589" s="40"/>
    </row>
    <row r="590">
      <c r="A590" s="42"/>
      <c r="F590" s="38"/>
      <c r="G590" s="63"/>
      <c r="H590" s="40"/>
    </row>
    <row r="591">
      <c r="A591" s="42"/>
      <c r="F591" s="38"/>
      <c r="G591" s="63"/>
      <c r="H591" s="40"/>
    </row>
    <row r="592">
      <c r="A592" s="42"/>
      <c r="F592" s="38"/>
      <c r="G592" s="63"/>
      <c r="H592" s="40"/>
    </row>
    <row r="593">
      <c r="A593" s="42"/>
      <c r="F593" s="38"/>
      <c r="G593" s="63"/>
      <c r="H593" s="40"/>
    </row>
    <row r="594">
      <c r="A594" s="42"/>
      <c r="F594" s="38"/>
      <c r="G594" s="63"/>
      <c r="H594" s="40"/>
    </row>
    <row r="595">
      <c r="A595" s="42"/>
      <c r="F595" s="38"/>
      <c r="G595" s="63"/>
      <c r="H595" s="40"/>
    </row>
    <row r="596">
      <c r="A596" s="42"/>
      <c r="F596" s="38"/>
      <c r="G596" s="63"/>
      <c r="H596" s="40"/>
    </row>
    <row r="597">
      <c r="A597" s="42"/>
      <c r="F597" s="38"/>
      <c r="G597" s="63"/>
      <c r="H597" s="40"/>
    </row>
    <row r="598">
      <c r="A598" s="42"/>
      <c r="F598" s="38"/>
      <c r="G598" s="63"/>
      <c r="H598" s="40"/>
    </row>
    <row r="599">
      <c r="A599" s="42"/>
      <c r="F599" s="38"/>
      <c r="G599" s="63"/>
      <c r="H599" s="40"/>
    </row>
    <row r="600">
      <c r="A600" s="42"/>
      <c r="F600" s="38"/>
      <c r="G600" s="63"/>
      <c r="H600" s="40"/>
    </row>
    <row r="601">
      <c r="A601" s="42"/>
      <c r="F601" s="38"/>
      <c r="G601" s="63"/>
      <c r="H601" s="40"/>
    </row>
    <row r="602">
      <c r="A602" s="42"/>
      <c r="F602" s="38"/>
      <c r="G602" s="63"/>
      <c r="H602" s="40"/>
    </row>
    <row r="603">
      <c r="A603" s="42"/>
      <c r="F603" s="38"/>
      <c r="G603" s="63"/>
      <c r="H603" s="40"/>
    </row>
    <row r="604">
      <c r="A604" s="42"/>
      <c r="F604" s="38"/>
      <c r="G604" s="63"/>
      <c r="H604" s="40"/>
    </row>
    <row r="605">
      <c r="A605" s="42"/>
      <c r="F605" s="38"/>
      <c r="G605" s="63"/>
      <c r="H605" s="40"/>
    </row>
    <row r="606">
      <c r="A606" s="42"/>
      <c r="F606" s="38"/>
      <c r="G606" s="63"/>
      <c r="H606" s="40"/>
    </row>
    <row r="607">
      <c r="A607" s="42"/>
      <c r="F607" s="38"/>
      <c r="G607" s="63"/>
      <c r="H607" s="40"/>
    </row>
    <row r="608">
      <c r="A608" s="42"/>
      <c r="F608" s="38"/>
      <c r="G608" s="63"/>
      <c r="H608" s="40"/>
    </row>
    <row r="609">
      <c r="A609" s="42"/>
      <c r="F609" s="38"/>
      <c r="G609" s="63"/>
      <c r="H609" s="40"/>
    </row>
    <row r="610">
      <c r="A610" s="42"/>
      <c r="F610" s="38"/>
      <c r="G610" s="63"/>
      <c r="H610" s="40"/>
    </row>
    <row r="611">
      <c r="A611" s="42"/>
      <c r="F611" s="38"/>
      <c r="G611" s="63"/>
      <c r="H611" s="40"/>
    </row>
    <row r="612">
      <c r="A612" s="42"/>
      <c r="F612" s="38"/>
      <c r="G612" s="63"/>
      <c r="H612" s="40"/>
    </row>
    <row r="613">
      <c r="A613" s="42"/>
      <c r="F613" s="38"/>
      <c r="G613" s="63"/>
      <c r="H613" s="40"/>
    </row>
    <row r="614">
      <c r="A614" s="42"/>
      <c r="F614" s="38"/>
      <c r="G614" s="63"/>
      <c r="H614" s="40"/>
    </row>
    <row r="615">
      <c r="A615" s="42"/>
      <c r="F615" s="38"/>
      <c r="G615" s="63"/>
      <c r="H615" s="40"/>
    </row>
    <row r="616">
      <c r="A616" s="42"/>
      <c r="F616" s="38"/>
      <c r="G616" s="63"/>
      <c r="H616" s="40"/>
    </row>
    <row r="617">
      <c r="A617" s="42"/>
      <c r="F617" s="38"/>
      <c r="G617" s="63"/>
      <c r="H617" s="40"/>
    </row>
    <row r="618">
      <c r="A618" s="42"/>
      <c r="F618" s="38"/>
      <c r="G618" s="63"/>
      <c r="H618" s="40"/>
    </row>
    <row r="619">
      <c r="A619" s="42"/>
      <c r="F619" s="38"/>
      <c r="G619" s="63"/>
      <c r="H619" s="40"/>
    </row>
    <row r="620">
      <c r="A620" s="42"/>
      <c r="F620" s="38"/>
      <c r="G620" s="63"/>
      <c r="H620" s="40"/>
    </row>
    <row r="621">
      <c r="A621" s="42"/>
      <c r="F621" s="38"/>
      <c r="G621" s="63"/>
      <c r="H621" s="40"/>
    </row>
    <row r="622">
      <c r="A622" s="42"/>
      <c r="F622" s="38"/>
      <c r="G622" s="63"/>
      <c r="H622" s="40"/>
    </row>
    <row r="623">
      <c r="A623" s="42"/>
      <c r="F623" s="38"/>
      <c r="G623" s="63"/>
      <c r="H623" s="40"/>
    </row>
    <row r="624">
      <c r="A624" s="42"/>
      <c r="F624" s="38"/>
      <c r="G624" s="63"/>
      <c r="H624" s="40"/>
    </row>
    <row r="625">
      <c r="A625" s="42"/>
      <c r="F625" s="38"/>
      <c r="G625" s="63"/>
      <c r="H625" s="40"/>
    </row>
    <row r="626">
      <c r="A626" s="42"/>
      <c r="F626" s="38"/>
      <c r="G626" s="63"/>
      <c r="H626" s="40"/>
    </row>
    <row r="627">
      <c r="A627" s="42"/>
      <c r="F627" s="38"/>
      <c r="G627" s="63"/>
      <c r="H627" s="40"/>
    </row>
    <row r="628">
      <c r="A628" s="42"/>
      <c r="F628" s="38"/>
      <c r="G628" s="63"/>
      <c r="H628" s="40"/>
    </row>
    <row r="629">
      <c r="A629" s="42"/>
      <c r="F629" s="38"/>
      <c r="G629" s="63"/>
      <c r="H629" s="40"/>
    </row>
    <row r="630">
      <c r="A630" s="42"/>
      <c r="F630" s="38"/>
      <c r="G630" s="63"/>
      <c r="H630" s="40"/>
    </row>
    <row r="631">
      <c r="A631" s="42"/>
      <c r="F631" s="38"/>
      <c r="G631" s="63"/>
      <c r="H631" s="40"/>
    </row>
    <row r="632">
      <c r="A632" s="42"/>
      <c r="F632" s="38"/>
      <c r="G632" s="63"/>
      <c r="H632" s="40"/>
    </row>
    <row r="633">
      <c r="A633" s="42"/>
      <c r="F633" s="38"/>
      <c r="G633" s="63"/>
      <c r="H633" s="40"/>
    </row>
    <row r="634">
      <c r="A634" s="42"/>
      <c r="F634" s="38"/>
      <c r="G634" s="63"/>
      <c r="H634" s="40"/>
    </row>
    <row r="635">
      <c r="A635" s="42"/>
      <c r="F635" s="38"/>
      <c r="G635" s="63"/>
      <c r="H635" s="40"/>
    </row>
    <row r="636">
      <c r="A636" s="42"/>
      <c r="F636" s="38"/>
      <c r="G636" s="63"/>
      <c r="H636" s="40"/>
    </row>
    <row r="637">
      <c r="A637" s="42"/>
      <c r="F637" s="38"/>
      <c r="G637" s="63"/>
      <c r="H637" s="40"/>
    </row>
    <row r="638">
      <c r="A638" s="42"/>
      <c r="F638" s="38"/>
      <c r="G638" s="63"/>
      <c r="H638" s="40"/>
    </row>
    <row r="639">
      <c r="A639" s="42"/>
      <c r="F639" s="38"/>
      <c r="G639" s="63"/>
      <c r="H639" s="40"/>
    </row>
    <row r="640">
      <c r="A640" s="42"/>
      <c r="F640" s="38"/>
      <c r="G640" s="63"/>
      <c r="H640" s="40"/>
    </row>
    <row r="641">
      <c r="A641" s="42"/>
      <c r="F641" s="38"/>
      <c r="G641" s="63"/>
      <c r="H641" s="40"/>
    </row>
    <row r="642">
      <c r="A642" s="42"/>
      <c r="F642" s="38"/>
      <c r="G642" s="63"/>
      <c r="H642" s="40"/>
    </row>
    <row r="643">
      <c r="A643" s="42"/>
      <c r="F643" s="38"/>
      <c r="G643" s="63"/>
      <c r="H643" s="40"/>
    </row>
    <row r="644">
      <c r="A644" s="42"/>
      <c r="F644" s="38"/>
      <c r="G644" s="63"/>
      <c r="H644" s="40"/>
    </row>
    <row r="645">
      <c r="A645" s="42"/>
      <c r="F645" s="38"/>
      <c r="G645" s="63"/>
      <c r="H645" s="40"/>
    </row>
    <row r="646">
      <c r="A646" s="42"/>
      <c r="F646" s="38"/>
      <c r="G646" s="63"/>
      <c r="H646" s="40"/>
    </row>
    <row r="647">
      <c r="A647" s="42"/>
      <c r="F647" s="38"/>
      <c r="G647" s="63"/>
      <c r="H647" s="40"/>
    </row>
    <row r="648">
      <c r="A648" s="42"/>
      <c r="F648" s="38"/>
      <c r="G648" s="63"/>
      <c r="H648" s="40"/>
    </row>
    <row r="649">
      <c r="A649" s="42"/>
      <c r="F649" s="38"/>
      <c r="G649" s="63"/>
      <c r="H649" s="40"/>
    </row>
    <row r="650">
      <c r="A650" s="42"/>
      <c r="F650" s="38"/>
      <c r="G650" s="63"/>
      <c r="H650" s="40"/>
    </row>
    <row r="651">
      <c r="A651" s="42"/>
      <c r="F651" s="38"/>
      <c r="G651" s="63"/>
      <c r="H651" s="40"/>
    </row>
    <row r="652">
      <c r="A652" s="42"/>
      <c r="F652" s="38"/>
      <c r="G652" s="63"/>
      <c r="H652" s="40"/>
    </row>
    <row r="653">
      <c r="A653" s="42"/>
      <c r="F653" s="38"/>
      <c r="G653" s="63"/>
      <c r="H653" s="40"/>
    </row>
    <row r="654">
      <c r="A654" s="42"/>
      <c r="F654" s="38"/>
      <c r="G654" s="63"/>
      <c r="H654" s="40"/>
    </row>
    <row r="655">
      <c r="A655" s="42"/>
      <c r="F655" s="38"/>
      <c r="G655" s="63"/>
      <c r="H655" s="40"/>
    </row>
    <row r="656">
      <c r="A656" s="42"/>
      <c r="F656" s="38"/>
      <c r="G656" s="63"/>
      <c r="H656" s="40"/>
    </row>
    <row r="657">
      <c r="A657" s="42"/>
      <c r="F657" s="38"/>
      <c r="G657" s="63"/>
      <c r="H657" s="40"/>
    </row>
    <row r="658">
      <c r="A658" s="42"/>
      <c r="F658" s="38"/>
      <c r="G658" s="63"/>
      <c r="H658" s="40"/>
    </row>
    <row r="659">
      <c r="A659" s="42"/>
      <c r="F659" s="38"/>
      <c r="G659" s="63"/>
      <c r="H659" s="40"/>
    </row>
    <row r="660">
      <c r="A660" s="42"/>
      <c r="F660" s="38"/>
      <c r="G660" s="63"/>
      <c r="H660" s="40"/>
    </row>
    <row r="661">
      <c r="A661" s="42"/>
      <c r="F661" s="38"/>
      <c r="G661" s="63"/>
      <c r="H661" s="40"/>
    </row>
    <row r="662">
      <c r="A662" s="42"/>
      <c r="F662" s="38"/>
      <c r="G662" s="63"/>
      <c r="H662" s="40"/>
    </row>
    <row r="663">
      <c r="A663" s="42"/>
      <c r="F663" s="38"/>
      <c r="G663" s="63"/>
      <c r="H663" s="40"/>
    </row>
    <row r="664">
      <c r="A664" s="42"/>
      <c r="F664" s="38"/>
      <c r="G664" s="63"/>
      <c r="H664" s="40"/>
    </row>
    <row r="665">
      <c r="A665" s="42"/>
      <c r="F665" s="38"/>
      <c r="G665" s="63"/>
      <c r="H665" s="40"/>
    </row>
    <row r="666">
      <c r="A666" s="42"/>
      <c r="F666" s="38"/>
      <c r="G666" s="63"/>
      <c r="H666" s="40"/>
    </row>
    <row r="667">
      <c r="A667" s="42"/>
      <c r="F667" s="38"/>
      <c r="G667" s="63"/>
      <c r="H667" s="40"/>
    </row>
    <row r="668">
      <c r="A668" s="42"/>
      <c r="F668" s="38"/>
      <c r="G668" s="63"/>
      <c r="H668" s="40"/>
    </row>
    <row r="669">
      <c r="A669" s="42"/>
      <c r="F669" s="38"/>
      <c r="G669" s="63"/>
      <c r="H669" s="40"/>
    </row>
    <row r="670">
      <c r="A670" s="42"/>
      <c r="F670" s="38"/>
      <c r="G670" s="63"/>
      <c r="H670" s="40"/>
    </row>
    <row r="671">
      <c r="A671" s="42"/>
      <c r="F671" s="38"/>
      <c r="G671" s="63"/>
      <c r="H671" s="40"/>
    </row>
    <row r="672">
      <c r="A672" s="42"/>
      <c r="F672" s="38"/>
      <c r="G672" s="63"/>
      <c r="H672" s="40"/>
    </row>
    <row r="673">
      <c r="A673" s="42"/>
      <c r="F673" s="38"/>
      <c r="G673" s="63"/>
      <c r="H673" s="40"/>
    </row>
    <row r="674">
      <c r="A674" s="42"/>
      <c r="F674" s="38"/>
      <c r="G674" s="63"/>
      <c r="H674" s="40"/>
    </row>
    <row r="675">
      <c r="A675" s="42"/>
      <c r="F675" s="38"/>
      <c r="G675" s="63"/>
      <c r="H675" s="40"/>
    </row>
    <row r="676">
      <c r="A676" s="42"/>
      <c r="F676" s="38"/>
      <c r="G676" s="63"/>
      <c r="H676" s="40"/>
    </row>
    <row r="677">
      <c r="A677" s="42"/>
      <c r="F677" s="38"/>
      <c r="G677" s="63"/>
      <c r="H677" s="40"/>
    </row>
    <row r="678">
      <c r="A678" s="42"/>
      <c r="F678" s="38"/>
      <c r="G678" s="63"/>
      <c r="H678" s="40"/>
    </row>
    <row r="679">
      <c r="A679" s="42"/>
      <c r="F679" s="38"/>
      <c r="G679" s="63"/>
      <c r="H679" s="40"/>
    </row>
    <row r="680">
      <c r="A680" s="42"/>
      <c r="F680" s="38"/>
      <c r="G680" s="63"/>
      <c r="H680" s="40"/>
    </row>
    <row r="681">
      <c r="A681" s="42"/>
      <c r="F681" s="38"/>
      <c r="G681" s="63"/>
      <c r="H681" s="40"/>
    </row>
    <row r="682">
      <c r="A682" s="42"/>
      <c r="F682" s="38"/>
      <c r="G682" s="63"/>
      <c r="H682" s="40"/>
    </row>
    <row r="683">
      <c r="A683" s="42"/>
      <c r="F683" s="38"/>
      <c r="G683" s="63"/>
      <c r="H683" s="40"/>
    </row>
    <row r="684">
      <c r="A684" s="42"/>
      <c r="F684" s="38"/>
      <c r="G684" s="63"/>
      <c r="H684" s="40"/>
    </row>
    <row r="685">
      <c r="A685" s="42"/>
      <c r="F685" s="38"/>
      <c r="G685" s="63"/>
      <c r="H685" s="40"/>
    </row>
    <row r="686">
      <c r="A686" s="42"/>
      <c r="F686" s="38"/>
      <c r="G686" s="63"/>
      <c r="H686" s="40"/>
    </row>
    <row r="687">
      <c r="A687" s="42"/>
      <c r="F687" s="38"/>
      <c r="G687" s="63"/>
      <c r="H687" s="40"/>
    </row>
    <row r="688">
      <c r="A688" s="42"/>
      <c r="F688" s="38"/>
      <c r="G688" s="63"/>
      <c r="H688" s="40"/>
    </row>
    <row r="689">
      <c r="A689" s="42"/>
      <c r="F689" s="38"/>
      <c r="G689" s="63"/>
      <c r="H689" s="40"/>
    </row>
    <row r="690">
      <c r="A690" s="42"/>
      <c r="F690" s="38"/>
      <c r="G690" s="63"/>
      <c r="H690" s="40"/>
    </row>
    <row r="691">
      <c r="A691" s="42"/>
      <c r="F691" s="38"/>
      <c r="G691" s="63"/>
      <c r="H691" s="40"/>
    </row>
    <row r="692">
      <c r="A692" s="42"/>
      <c r="F692" s="38"/>
      <c r="G692" s="63"/>
      <c r="H692" s="40"/>
    </row>
    <row r="693">
      <c r="A693" s="42"/>
      <c r="F693" s="38"/>
      <c r="G693" s="63"/>
      <c r="H693" s="40"/>
    </row>
    <row r="694">
      <c r="A694" s="42"/>
      <c r="F694" s="38"/>
      <c r="G694" s="63"/>
      <c r="H694" s="40"/>
    </row>
    <row r="695">
      <c r="A695" s="42"/>
      <c r="F695" s="38"/>
      <c r="G695" s="63"/>
      <c r="H695" s="40"/>
    </row>
    <row r="696">
      <c r="A696" s="42"/>
      <c r="F696" s="38"/>
      <c r="G696" s="63"/>
      <c r="H696" s="40"/>
    </row>
    <row r="697">
      <c r="A697" s="42"/>
      <c r="F697" s="38"/>
      <c r="G697" s="63"/>
      <c r="H697" s="40"/>
    </row>
    <row r="698">
      <c r="A698" s="42"/>
      <c r="F698" s="38"/>
      <c r="G698" s="63"/>
      <c r="H698" s="40"/>
    </row>
    <row r="699">
      <c r="A699" s="42"/>
      <c r="F699" s="38"/>
      <c r="G699" s="63"/>
      <c r="H699" s="40"/>
    </row>
    <row r="700">
      <c r="A700" s="42"/>
      <c r="F700" s="38"/>
      <c r="G700" s="63"/>
      <c r="H700" s="40"/>
    </row>
    <row r="701">
      <c r="A701" s="42"/>
      <c r="F701" s="38"/>
      <c r="G701" s="63"/>
      <c r="H701" s="40"/>
    </row>
    <row r="702">
      <c r="A702" s="42"/>
      <c r="F702" s="38"/>
      <c r="G702" s="63"/>
      <c r="H702" s="40"/>
    </row>
    <row r="703">
      <c r="A703" s="42"/>
      <c r="F703" s="38"/>
      <c r="G703" s="63"/>
      <c r="H703" s="40"/>
    </row>
    <row r="704">
      <c r="A704" s="42"/>
      <c r="F704" s="38"/>
      <c r="G704" s="63"/>
      <c r="H704" s="40"/>
    </row>
    <row r="705">
      <c r="A705" s="42"/>
      <c r="F705" s="38"/>
      <c r="G705" s="63"/>
      <c r="H705" s="40"/>
    </row>
    <row r="706">
      <c r="A706" s="42"/>
      <c r="F706" s="38"/>
      <c r="G706" s="63"/>
      <c r="H706" s="40"/>
    </row>
    <row r="707">
      <c r="A707" s="42"/>
      <c r="F707" s="38"/>
      <c r="G707" s="63"/>
      <c r="H707" s="40"/>
    </row>
    <row r="708">
      <c r="A708" s="42"/>
      <c r="F708" s="38"/>
      <c r="G708" s="63"/>
      <c r="H708" s="40"/>
    </row>
    <row r="709">
      <c r="A709" s="42"/>
      <c r="F709" s="38"/>
      <c r="G709" s="63"/>
      <c r="H709" s="40"/>
    </row>
    <row r="710">
      <c r="A710" s="42"/>
      <c r="F710" s="38"/>
      <c r="G710" s="63"/>
      <c r="H710" s="40"/>
    </row>
    <row r="711">
      <c r="A711" s="42"/>
      <c r="F711" s="38"/>
      <c r="G711" s="63"/>
      <c r="H711" s="40"/>
    </row>
    <row r="712">
      <c r="A712" s="42"/>
      <c r="F712" s="38"/>
      <c r="G712" s="63"/>
      <c r="H712" s="40"/>
    </row>
    <row r="713">
      <c r="A713" s="42"/>
      <c r="F713" s="38"/>
      <c r="G713" s="63"/>
      <c r="H713" s="40"/>
    </row>
    <row r="714">
      <c r="A714" s="42"/>
      <c r="F714" s="38"/>
      <c r="G714" s="63"/>
      <c r="H714" s="40"/>
    </row>
    <row r="715">
      <c r="A715" s="42"/>
      <c r="F715" s="38"/>
      <c r="G715" s="63"/>
      <c r="H715" s="40"/>
    </row>
    <row r="716">
      <c r="A716" s="42"/>
      <c r="F716" s="38"/>
      <c r="G716" s="63"/>
      <c r="H716" s="40"/>
    </row>
    <row r="717">
      <c r="A717" s="42"/>
      <c r="F717" s="38"/>
      <c r="G717" s="63"/>
      <c r="H717" s="40"/>
    </row>
    <row r="718">
      <c r="A718" s="42"/>
      <c r="F718" s="38"/>
      <c r="G718" s="63"/>
      <c r="H718" s="40"/>
    </row>
    <row r="719">
      <c r="A719" s="42"/>
      <c r="F719" s="38"/>
      <c r="G719" s="63"/>
      <c r="H719" s="40"/>
    </row>
    <row r="720">
      <c r="A720" s="42"/>
      <c r="F720" s="38"/>
      <c r="G720" s="63"/>
      <c r="H720" s="40"/>
    </row>
    <row r="721">
      <c r="A721" s="42"/>
      <c r="F721" s="38"/>
      <c r="G721" s="63"/>
      <c r="H721" s="40"/>
    </row>
    <row r="722">
      <c r="A722" s="42"/>
      <c r="F722" s="38"/>
      <c r="G722" s="63"/>
      <c r="H722" s="40"/>
    </row>
    <row r="723">
      <c r="A723" s="42"/>
      <c r="F723" s="38"/>
      <c r="G723" s="63"/>
      <c r="H723" s="40"/>
    </row>
    <row r="724">
      <c r="A724" s="42"/>
      <c r="F724" s="38"/>
      <c r="G724" s="63"/>
      <c r="H724" s="40"/>
    </row>
    <row r="725">
      <c r="A725" s="42"/>
      <c r="F725" s="38"/>
      <c r="G725" s="63"/>
      <c r="H725" s="40"/>
    </row>
    <row r="726">
      <c r="A726" s="42"/>
      <c r="F726" s="38"/>
      <c r="G726" s="63"/>
      <c r="H726" s="40"/>
    </row>
    <row r="727">
      <c r="A727" s="42"/>
      <c r="F727" s="38"/>
      <c r="G727" s="63"/>
      <c r="H727" s="40"/>
    </row>
    <row r="728">
      <c r="A728" s="42"/>
      <c r="F728" s="38"/>
      <c r="G728" s="63"/>
      <c r="H728" s="40"/>
    </row>
    <row r="729">
      <c r="A729" s="42"/>
      <c r="F729" s="38"/>
      <c r="G729" s="63"/>
      <c r="H729" s="40"/>
    </row>
    <row r="730">
      <c r="A730" s="42"/>
      <c r="F730" s="38"/>
      <c r="G730" s="63"/>
      <c r="H730" s="40"/>
    </row>
    <row r="731">
      <c r="A731" s="42"/>
      <c r="F731" s="38"/>
      <c r="G731" s="63"/>
      <c r="H731" s="40"/>
    </row>
    <row r="732">
      <c r="A732" s="42"/>
      <c r="F732" s="38"/>
      <c r="G732" s="63"/>
      <c r="H732" s="40"/>
    </row>
    <row r="733">
      <c r="A733" s="42"/>
      <c r="F733" s="38"/>
      <c r="G733" s="63"/>
      <c r="H733" s="40"/>
    </row>
    <row r="734">
      <c r="A734" s="42"/>
      <c r="F734" s="38"/>
      <c r="G734" s="63"/>
      <c r="H734" s="40"/>
    </row>
    <row r="735">
      <c r="A735" s="42"/>
      <c r="F735" s="38"/>
      <c r="G735" s="63"/>
      <c r="H735" s="40"/>
    </row>
    <row r="736">
      <c r="A736" s="42"/>
      <c r="F736" s="38"/>
      <c r="G736" s="63"/>
      <c r="H736" s="40"/>
    </row>
    <row r="737">
      <c r="A737" s="42"/>
      <c r="F737" s="38"/>
      <c r="G737" s="63"/>
      <c r="H737" s="40"/>
    </row>
    <row r="738">
      <c r="A738" s="42"/>
      <c r="F738" s="38"/>
      <c r="G738" s="63"/>
      <c r="H738" s="40"/>
    </row>
    <row r="739">
      <c r="A739" s="42"/>
      <c r="F739" s="38"/>
      <c r="G739" s="63"/>
      <c r="H739" s="40"/>
    </row>
    <row r="740">
      <c r="A740" s="42"/>
      <c r="F740" s="38"/>
      <c r="G740" s="63"/>
      <c r="H740" s="40"/>
    </row>
    <row r="741">
      <c r="A741" s="42"/>
      <c r="F741" s="38"/>
      <c r="G741" s="63"/>
      <c r="H741" s="40"/>
    </row>
    <row r="742">
      <c r="A742" s="42"/>
      <c r="F742" s="38"/>
      <c r="G742" s="63"/>
      <c r="H742" s="40"/>
    </row>
    <row r="743">
      <c r="A743" s="42"/>
      <c r="F743" s="38"/>
      <c r="G743" s="63"/>
      <c r="H743" s="40"/>
    </row>
    <row r="744">
      <c r="A744" s="42"/>
      <c r="F744" s="38"/>
      <c r="G744" s="63"/>
      <c r="H744" s="40"/>
    </row>
    <row r="745">
      <c r="A745" s="42"/>
      <c r="F745" s="38"/>
      <c r="G745" s="63"/>
      <c r="H745" s="40"/>
    </row>
    <row r="746">
      <c r="A746" s="42"/>
      <c r="F746" s="38"/>
      <c r="G746" s="63"/>
      <c r="H746" s="40"/>
    </row>
    <row r="747">
      <c r="A747" s="42"/>
      <c r="F747" s="38"/>
      <c r="G747" s="63"/>
      <c r="H747" s="40"/>
    </row>
    <row r="748">
      <c r="A748" s="42"/>
      <c r="F748" s="38"/>
      <c r="G748" s="63"/>
      <c r="H748" s="40"/>
    </row>
    <row r="749">
      <c r="A749" s="42"/>
      <c r="F749" s="38"/>
      <c r="G749" s="63"/>
      <c r="H749" s="40"/>
    </row>
    <row r="750">
      <c r="A750" s="42"/>
      <c r="F750" s="38"/>
      <c r="G750" s="63"/>
      <c r="H750" s="40"/>
    </row>
    <row r="751">
      <c r="A751" s="42"/>
      <c r="F751" s="38"/>
      <c r="G751" s="63"/>
      <c r="H751" s="40"/>
    </row>
    <row r="752">
      <c r="A752" s="42"/>
      <c r="F752" s="38"/>
      <c r="G752" s="63"/>
      <c r="H752" s="40"/>
    </row>
    <row r="753">
      <c r="A753" s="42"/>
      <c r="F753" s="38"/>
      <c r="G753" s="63"/>
      <c r="H753" s="40"/>
    </row>
    <row r="754">
      <c r="A754" s="42"/>
      <c r="F754" s="38"/>
      <c r="G754" s="63"/>
      <c r="H754" s="40"/>
    </row>
    <row r="755">
      <c r="A755" s="42"/>
      <c r="F755" s="38"/>
      <c r="G755" s="63"/>
      <c r="H755" s="40"/>
    </row>
    <row r="756">
      <c r="A756" s="42"/>
      <c r="F756" s="38"/>
      <c r="G756" s="63"/>
      <c r="H756" s="40"/>
    </row>
    <row r="757">
      <c r="A757" s="42"/>
      <c r="F757" s="38"/>
      <c r="G757" s="63"/>
      <c r="H757" s="40"/>
    </row>
    <row r="758">
      <c r="A758" s="42"/>
      <c r="F758" s="38"/>
      <c r="G758" s="63"/>
      <c r="H758" s="40"/>
    </row>
    <row r="759">
      <c r="A759" s="42"/>
      <c r="F759" s="38"/>
      <c r="G759" s="63"/>
      <c r="H759" s="40"/>
    </row>
    <row r="760">
      <c r="A760" s="42"/>
      <c r="F760" s="38"/>
      <c r="G760" s="63"/>
      <c r="H760" s="40"/>
    </row>
    <row r="761">
      <c r="A761" s="42"/>
      <c r="F761" s="38"/>
      <c r="G761" s="63"/>
      <c r="H761" s="40"/>
    </row>
    <row r="762">
      <c r="A762" s="42"/>
      <c r="F762" s="38"/>
      <c r="G762" s="63"/>
      <c r="H762" s="40"/>
    </row>
    <row r="763">
      <c r="A763" s="42"/>
      <c r="F763" s="38"/>
      <c r="G763" s="63"/>
      <c r="H763" s="40"/>
    </row>
    <row r="764">
      <c r="A764" s="42"/>
      <c r="F764" s="38"/>
      <c r="G764" s="63"/>
      <c r="H764" s="40"/>
    </row>
    <row r="765">
      <c r="A765" s="42"/>
      <c r="F765" s="38"/>
      <c r="G765" s="63"/>
      <c r="H765" s="40"/>
    </row>
    <row r="766">
      <c r="A766" s="42"/>
      <c r="F766" s="38"/>
      <c r="G766" s="63"/>
      <c r="H766" s="40"/>
    </row>
    <row r="767">
      <c r="A767" s="42"/>
      <c r="F767" s="38"/>
      <c r="G767" s="63"/>
      <c r="H767" s="40"/>
    </row>
    <row r="768">
      <c r="A768" s="42"/>
      <c r="F768" s="38"/>
      <c r="G768" s="63"/>
      <c r="H768" s="40"/>
    </row>
    <row r="769">
      <c r="A769" s="42"/>
      <c r="F769" s="38"/>
      <c r="G769" s="63"/>
      <c r="H769" s="40"/>
    </row>
    <row r="770">
      <c r="A770" s="42"/>
      <c r="F770" s="38"/>
      <c r="G770" s="63"/>
      <c r="H770" s="40"/>
    </row>
    <row r="771">
      <c r="A771" s="42"/>
      <c r="F771" s="38"/>
      <c r="G771" s="63"/>
      <c r="H771" s="40"/>
    </row>
    <row r="772">
      <c r="A772" s="42"/>
      <c r="F772" s="38"/>
      <c r="G772" s="63"/>
      <c r="H772" s="40"/>
    </row>
    <row r="773">
      <c r="A773" s="42"/>
      <c r="F773" s="38"/>
      <c r="G773" s="63"/>
      <c r="H773" s="40"/>
    </row>
    <row r="774">
      <c r="A774" s="42"/>
      <c r="F774" s="38"/>
      <c r="G774" s="63"/>
      <c r="H774" s="40"/>
    </row>
    <row r="775">
      <c r="A775" s="42"/>
      <c r="F775" s="38"/>
      <c r="G775" s="63"/>
      <c r="H775" s="40"/>
    </row>
    <row r="776">
      <c r="A776" s="42"/>
      <c r="F776" s="38"/>
      <c r="G776" s="63"/>
      <c r="H776" s="40"/>
    </row>
    <row r="777">
      <c r="A777" s="42"/>
      <c r="F777" s="38"/>
      <c r="G777" s="63"/>
      <c r="H777" s="40"/>
    </row>
    <row r="778">
      <c r="A778" s="42"/>
      <c r="F778" s="38"/>
      <c r="G778" s="63"/>
      <c r="H778" s="40"/>
    </row>
    <row r="779">
      <c r="A779" s="42"/>
      <c r="F779" s="38"/>
      <c r="G779" s="63"/>
      <c r="H779" s="40"/>
    </row>
    <row r="780">
      <c r="A780" s="42"/>
      <c r="F780" s="38"/>
      <c r="G780" s="63"/>
      <c r="H780" s="40"/>
    </row>
    <row r="781">
      <c r="A781" s="42"/>
      <c r="F781" s="38"/>
      <c r="G781" s="63"/>
      <c r="H781" s="40"/>
    </row>
    <row r="782">
      <c r="A782" s="42"/>
      <c r="F782" s="38"/>
      <c r="G782" s="63"/>
      <c r="H782" s="40"/>
    </row>
    <row r="783">
      <c r="A783" s="42"/>
      <c r="F783" s="38"/>
      <c r="G783" s="63"/>
      <c r="H783" s="40"/>
    </row>
    <row r="784">
      <c r="A784" s="42"/>
      <c r="F784" s="38"/>
      <c r="G784" s="63"/>
      <c r="H784" s="40"/>
    </row>
    <row r="785">
      <c r="A785" s="42"/>
      <c r="F785" s="38"/>
      <c r="G785" s="63"/>
      <c r="H785" s="40"/>
    </row>
    <row r="786">
      <c r="A786" s="42"/>
      <c r="F786" s="38"/>
      <c r="G786" s="63"/>
      <c r="H786" s="40"/>
    </row>
    <row r="787">
      <c r="A787" s="42"/>
      <c r="F787" s="38"/>
      <c r="G787" s="63"/>
      <c r="H787" s="40"/>
    </row>
    <row r="788">
      <c r="A788" s="42"/>
      <c r="F788" s="38"/>
      <c r="G788" s="63"/>
      <c r="H788" s="40"/>
    </row>
    <row r="789">
      <c r="A789" s="42"/>
      <c r="F789" s="38"/>
      <c r="G789" s="63"/>
      <c r="H789" s="40"/>
    </row>
    <row r="790">
      <c r="A790" s="42"/>
      <c r="F790" s="38"/>
      <c r="G790" s="63"/>
      <c r="H790" s="40"/>
    </row>
    <row r="791">
      <c r="A791" s="42"/>
      <c r="F791" s="38"/>
      <c r="G791" s="63"/>
      <c r="H791" s="40"/>
    </row>
    <row r="792">
      <c r="A792" s="42"/>
      <c r="F792" s="38"/>
      <c r="G792" s="63"/>
      <c r="H792" s="40"/>
    </row>
    <row r="793">
      <c r="A793" s="42"/>
      <c r="F793" s="38"/>
      <c r="G793" s="63"/>
      <c r="H793" s="40"/>
    </row>
    <row r="794">
      <c r="A794" s="42"/>
      <c r="F794" s="38"/>
      <c r="G794" s="63"/>
      <c r="H794" s="40"/>
    </row>
    <row r="795">
      <c r="A795" s="42"/>
      <c r="F795" s="38"/>
      <c r="G795" s="63"/>
      <c r="H795" s="40"/>
    </row>
    <row r="796">
      <c r="A796" s="42"/>
      <c r="F796" s="38"/>
      <c r="G796" s="63"/>
      <c r="H796" s="40"/>
    </row>
    <row r="797">
      <c r="A797" s="42"/>
      <c r="F797" s="38"/>
      <c r="G797" s="63"/>
      <c r="H797" s="40"/>
    </row>
    <row r="798">
      <c r="A798" s="42"/>
      <c r="F798" s="38"/>
      <c r="G798" s="63"/>
      <c r="H798" s="40"/>
    </row>
    <row r="799">
      <c r="A799" s="42"/>
      <c r="F799" s="38"/>
      <c r="G799" s="63"/>
      <c r="H799" s="40"/>
    </row>
    <row r="800">
      <c r="A800" s="42"/>
      <c r="F800" s="38"/>
      <c r="G800" s="63"/>
      <c r="H800" s="40"/>
    </row>
    <row r="801">
      <c r="A801" s="42"/>
      <c r="F801" s="38"/>
      <c r="G801" s="63"/>
      <c r="H801" s="40"/>
    </row>
    <row r="802">
      <c r="A802" s="42"/>
      <c r="F802" s="38"/>
      <c r="G802" s="63"/>
      <c r="H802" s="40"/>
    </row>
    <row r="803">
      <c r="A803" s="42"/>
      <c r="F803" s="38"/>
      <c r="G803" s="63"/>
      <c r="H803" s="40"/>
    </row>
    <row r="804">
      <c r="A804" s="42"/>
      <c r="F804" s="38"/>
      <c r="G804" s="63"/>
      <c r="H804" s="40"/>
    </row>
    <row r="805">
      <c r="A805" s="42"/>
      <c r="F805" s="38"/>
      <c r="G805" s="63"/>
      <c r="H805" s="40"/>
    </row>
    <row r="806">
      <c r="A806" s="42"/>
      <c r="F806" s="38"/>
      <c r="G806" s="63"/>
      <c r="H806" s="40"/>
    </row>
    <row r="807">
      <c r="A807" s="42"/>
      <c r="F807" s="38"/>
      <c r="G807" s="63"/>
      <c r="H807" s="40"/>
    </row>
    <row r="808">
      <c r="A808" s="42"/>
      <c r="F808" s="38"/>
      <c r="G808" s="63"/>
      <c r="H808" s="40"/>
    </row>
    <row r="809">
      <c r="A809" s="42"/>
      <c r="F809" s="38"/>
      <c r="G809" s="63"/>
      <c r="H809" s="40"/>
    </row>
    <row r="810">
      <c r="A810" s="42"/>
      <c r="F810" s="38"/>
      <c r="G810" s="63"/>
      <c r="H810" s="40"/>
    </row>
    <row r="811">
      <c r="A811" s="42"/>
      <c r="F811" s="38"/>
      <c r="G811" s="63"/>
      <c r="H811" s="40"/>
    </row>
    <row r="812">
      <c r="A812" s="42"/>
      <c r="F812" s="38"/>
      <c r="G812" s="63"/>
      <c r="H812" s="40"/>
    </row>
    <row r="813">
      <c r="A813" s="42"/>
      <c r="F813" s="38"/>
      <c r="G813" s="63"/>
      <c r="H813" s="40"/>
    </row>
    <row r="814">
      <c r="A814" s="42"/>
      <c r="F814" s="38"/>
      <c r="G814" s="63"/>
      <c r="H814" s="40"/>
    </row>
    <row r="815">
      <c r="A815" s="42"/>
      <c r="F815" s="38"/>
      <c r="G815" s="63"/>
      <c r="H815" s="40"/>
    </row>
    <row r="816">
      <c r="A816" s="42"/>
      <c r="F816" s="38"/>
      <c r="G816" s="63"/>
      <c r="H816" s="40"/>
    </row>
    <row r="817">
      <c r="A817" s="42"/>
      <c r="F817" s="38"/>
      <c r="G817" s="63"/>
      <c r="H817" s="40"/>
    </row>
    <row r="818">
      <c r="A818" s="42"/>
      <c r="F818" s="38"/>
      <c r="G818" s="63"/>
      <c r="H818" s="40"/>
    </row>
    <row r="819">
      <c r="A819" s="42"/>
      <c r="F819" s="38"/>
      <c r="G819" s="63"/>
      <c r="H819" s="40"/>
    </row>
    <row r="820">
      <c r="A820" s="42"/>
      <c r="F820" s="38"/>
      <c r="G820" s="63"/>
      <c r="H820" s="40"/>
    </row>
    <row r="821">
      <c r="A821" s="42"/>
      <c r="F821" s="38"/>
      <c r="G821" s="63"/>
      <c r="H821" s="40"/>
    </row>
    <row r="822">
      <c r="A822" s="42"/>
      <c r="F822" s="38"/>
      <c r="G822" s="63"/>
      <c r="H822" s="40"/>
    </row>
    <row r="823">
      <c r="A823" s="42"/>
      <c r="F823" s="38"/>
      <c r="G823" s="63"/>
      <c r="H823" s="40"/>
    </row>
    <row r="824">
      <c r="A824" s="42"/>
      <c r="F824" s="38"/>
      <c r="G824" s="63"/>
      <c r="H824" s="40"/>
    </row>
    <row r="825">
      <c r="A825" s="42"/>
      <c r="F825" s="38"/>
      <c r="G825" s="63"/>
      <c r="H825" s="40"/>
    </row>
    <row r="826">
      <c r="A826" s="42"/>
      <c r="F826" s="38"/>
      <c r="G826" s="63"/>
      <c r="H826" s="40"/>
    </row>
    <row r="827">
      <c r="A827" s="42"/>
      <c r="F827" s="38"/>
      <c r="G827" s="63"/>
      <c r="H827" s="40"/>
    </row>
    <row r="828">
      <c r="A828" s="42"/>
      <c r="F828" s="38"/>
      <c r="G828" s="63"/>
      <c r="H828" s="40"/>
    </row>
    <row r="829">
      <c r="A829" s="42"/>
      <c r="F829" s="38"/>
      <c r="G829" s="63"/>
      <c r="H829" s="40"/>
    </row>
    <row r="830">
      <c r="A830" s="42"/>
      <c r="F830" s="38"/>
      <c r="G830" s="63"/>
      <c r="H830" s="40"/>
    </row>
    <row r="831">
      <c r="A831" s="42"/>
      <c r="F831" s="38"/>
      <c r="G831" s="63"/>
      <c r="H831" s="40"/>
    </row>
    <row r="832">
      <c r="A832" s="42"/>
      <c r="F832" s="38"/>
      <c r="G832" s="63"/>
      <c r="H832" s="40"/>
    </row>
    <row r="833">
      <c r="A833" s="42"/>
      <c r="F833" s="38"/>
      <c r="G833" s="63"/>
      <c r="H833" s="40"/>
    </row>
    <row r="834">
      <c r="A834" s="42"/>
      <c r="F834" s="38"/>
      <c r="G834" s="63"/>
      <c r="H834" s="40"/>
    </row>
    <row r="835">
      <c r="A835" s="42"/>
      <c r="F835" s="38"/>
      <c r="G835" s="63"/>
      <c r="H835" s="40"/>
    </row>
    <row r="836">
      <c r="A836" s="42"/>
      <c r="F836" s="38"/>
      <c r="G836" s="63"/>
      <c r="H836" s="40"/>
    </row>
    <row r="837">
      <c r="A837" s="42"/>
      <c r="F837" s="38"/>
      <c r="G837" s="63"/>
      <c r="H837" s="40"/>
    </row>
    <row r="838">
      <c r="A838" s="42"/>
      <c r="F838" s="38"/>
      <c r="G838" s="63"/>
      <c r="H838" s="40"/>
    </row>
    <row r="839">
      <c r="A839" s="42"/>
      <c r="F839" s="38"/>
      <c r="G839" s="63"/>
      <c r="H839" s="40"/>
    </row>
    <row r="840">
      <c r="A840" s="42"/>
      <c r="F840" s="38"/>
      <c r="G840" s="63"/>
      <c r="H840" s="40"/>
    </row>
    <row r="841">
      <c r="A841" s="42"/>
      <c r="F841" s="38"/>
      <c r="G841" s="63"/>
      <c r="H841" s="40"/>
    </row>
    <row r="842">
      <c r="A842" s="42"/>
      <c r="F842" s="38"/>
      <c r="G842" s="63"/>
      <c r="H842" s="40"/>
    </row>
    <row r="843">
      <c r="A843" s="42"/>
      <c r="F843" s="38"/>
      <c r="G843" s="63"/>
      <c r="H843" s="40"/>
    </row>
    <row r="844">
      <c r="A844" s="42"/>
      <c r="F844" s="38"/>
      <c r="G844" s="63"/>
      <c r="H844" s="40"/>
    </row>
    <row r="845">
      <c r="A845" s="42"/>
      <c r="F845" s="38"/>
      <c r="G845" s="63"/>
      <c r="H845" s="40"/>
    </row>
    <row r="846">
      <c r="A846" s="42"/>
      <c r="F846" s="38"/>
      <c r="G846" s="63"/>
      <c r="H846" s="40"/>
    </row>
    <row r="847">
      <c r="A847" s="42"/>
      <c r="F847" s="38"/>
      <c r="G847" s="63"/>
      <c r="H847" s="40"/>
    </row>
    <row r="848">
      <c r="A848" s="42"/>
      <c r="F848" s="38"/>
      <c r="G848" s="63"/>
      <c r="H848" s="40"/>
    </row>
    <row r="849">
      <c r="A849" s="42"/>
      <c r="F849" s="38"/>
      <c r="G849" s="63"/>
      <c r="H849" s="40"/>
    </row>
    <row r="850">
      <c r="A850" s="42"/>
      <c r="F850" s="38"/>
      <c r="G850" s="63"/>
      <c r="H850" s="40"/>
    </row>
    <row r="851">
      <c r="A851" s="42"/>
      <c r="F851" s="38"/>
      <c r="G851" s="63"/>
      <c r="H851" s="40"/>
    </row>
    <row r="852">
      <c r="A852" s="42"/>
      <c r="F852" s="38"/>
      <c r="G852" s="63"/>
      <c r="H852" s="40"/>
    </row>
    <row r="853">
      <c r="A853" s="42"/>
      <c r="F853" s="38"/>
      <c r="G853" s="63"/>
      <c r="H853" s="40"/>
    </row>
    <row r="854">
      <c r="A854" s="42"/>
      <c r="F854" s="38"/>
      <c r="G854" s="63"/>
      <c r="H854" s="40"/>
    </row>
    <row r="855">
      <c r="A855" s="42"/>
      <c r="F855" s="38"/>
      <c r="G855" s="63"/>
      <c r="H855" s="40"/>
    </row>
    <row r="856">
      <c r="A856" s="42"/>
      <c r="F856" s="38"/>
      <c r="G856" s="63"/>
      <c r="H856" s="40"/>
    </row>
    <row r="857">
      <c r="A857" s="42"/>
      <c r="F857" s="38"/>
      <c r="G857" s="63"/>
      <c r="H857" s="40"/>
    </row>
    <row r="858">
      <c r="A858" s="42"/>
      <c r="F858" s="38"/>
      <c r="G858" s="63"/>
      <c r="H858" s="40"/>
    </row>
    <row r="859">
      <c r="A859" s="42"/>
      <c r="F859" s="38"/>
      <c r="G859" s="63"/>
      <c r="H859" s="40"/>
    </row>
    <row r="860">
      <c r="A860" s="42"/>
      <c r="F860" s="38"/>
      <c r="G860" s="63"/>
      <c r="H860" s="40"/>
    </row>
    <row r="861">
      <c r="A861" s="42"/>
      <c r="F861" s="38"/>
      <c r="G861" s="63"/>
      <c r="H861" s="40"/>
    </row>
    <row r="862">
      <c r="A862" s="42"/>
      <c r="F862" s="38"/>
      <c r="G862" s="63"/>
      <c r="H862" s="40"/>
    </row>
    <row r="863">
      <c r="A863" s="42"/>
      <c r="F863" s="38"/>
      <c r="G863" s="63"/>
      <c r="H863" s="40"/>
    </row>
    <row r="864">
      <c r="A864" s="42"/>
      <c r="F864" s="38"/>
      <c r="G864" s="63"/>
      <c r="H864" s="40"/>
    </row>
    <row r="865">
      <c r="A865" s="42"/>
      <c r="F865" s="38"/>
      <c r="G865" s="63"/>
      <c r="H865" s="40"/>
    </row>
    <row r="866">
      <c r="A866" s="42"/>
      <c r="F866" s="38"/>
      <c r="G866" s="63"/>
      <c r="H866" s="40"/>
    </row>
    <row r="867">
      <c r="A867" s="42"/>
      <c r="F867" s="38"/>
      <c r="G867" s="63"/>
      <c r="H867" s="40"/>
    </row>
    <row r="868">
      <c r="A868" s="42"/>
      <c r="F868" s="38"/>
      <c r="G868" s="63"/>
      <c r="H868" s="40"/>
    </row>
    <row r="869">
      <c r="A869" s="42"/>
      <c r="F869" s="38"/>
      <c r="G869" s="63"/>
      <c r="H869" s="40"/>
    </row>
    <row r="870">
      <c r="A870" s="42"/>
      <c r="F870" s="38"/>
      <c r="G870" s="63"/>
      <c r="H870" s="40"/>
    </row>
    <row r="871">
      <c r="A871" s="42"/>
      <c r="F871" s="38"/>
      <c r="G871" s="63"/>
      <c r="H871" s="40"/>
    </row>
    <row r="872">
      <c r="A872" s="42"/>
      <c r="F872" s="38"/>
      <c r="G872" s="63"/>
      <c r="H872" s="40"/>
    </row>
    <row r="873">
      <c r="A873" s="42"/>
      <c r="F873" s="38"/>
      <c r="G873" s="63"/>
      <c r="H873" s="40"/>
    </row>
    <row r="874">
      <c r="A874" s="42"/>
      <c r="F874" s="38"/>
      <c r="G874" s="63"/>
      <c r="H874" s="40"/>
    </row>
    <row r="875">
      <c r="A875" s="42"/>
      <c r="F875" s="38"/>
      <c r="G875" s="63"/>
      <c r="H875" s="40"/>
    </row>
    <row r="876">
      <c r="A876" s="42"/>
      <c r="F876" s="38"/>
      <c r="G876" s="63"/>
      <c r="H876" s="40"/>
    </row>
    <row r="877">
      <c r="A877" s="42"/>
      <c r="F877" s="38"/>
      <c r="G877" s="63"/>
      <c r="H877" s="40"/>
    </row>
    <row r="878">
      <c r="A878" s="42"/>
      <c r="F878" s="38"/>
      <c r="G878" s="63"/>
      <c r="H878" s="40"/>
    </row>
    <row r="879">
      <c r="A879" s="42"/>
      <c r="F879" s="38"/>
      <c r="G879" s="63"/>
      <c r="H879" s="40"/>
    </row>
    <row r="880">
      <c r="A880" s="42"/>
      <c r="F880" s="38"/>
      <c r="G880" s="63"/>
      <c r="H880" s="40"/>
    </row>
    <row r="881">
      <c r="A881" s="42"/>
      <c r="F881" s="38"/>
      <c r="G881" s="63"/>
      <c r="H881" s="40"/>
    </row>
    <row r="882">
      <c r="A882" s="42"/>
      <c r="F882" s="38"/>
      <c r="G882" s="63"/>
      <c r="H882" s="40"/>
    </row>
    <row r="883">
      <c r="A883" s="42"/>
      <c r="F883" s="38"/>
      <c r="G883" s="63"/>
      <c r="H883" s="40"/>
    </row>
    <row r="884">
      <c r="A884" s="42"/>
      <c r="F884" s="38"/>
      <c r="G884" s="63"/>
      <c r="H884" s="40"/>
    </row>
    <row r="885">
      <c r="A885" s="42"/>
      <c r="F885" s="38"/>
      <c r="G885" s="63"/>
      <c r="H885" s="40"/>
    </row>
    <row r="886">
      <c r="A886" s="42"/>
      <c r="F886" s="38"/>
      <c r="G886" s="63"/>
      <c r="H886" s="40"/>
    </row>
    <row r="887">
      <c r="A887" s="42"/>
      <c r="F887" s="38"/>
      <c r="G887" s="63"/>
      <c r="H887" s="40"/>
    </row>
    <row r="888">
      <c r="A888" s="42"/>
      <c r="F888" s="38"/>
      <c r="G888" s="63"/>
      <c r="H888" s="40"/>
    </row>
    <row r="889">
      <c r="A889" s="42"/>
      <c r="F889" s="38"/>
      <c r="G889" s="63"/>
      <c r="H889" s="40"/>
    </row>
    <row r="890">
      <c r="A890" s="42"/>
      <c r="F890" s="38"/>
      <c r="G890" s="63"/>
      <c r="H890" s="40"/>
    </row>
    <row r="891">
      <c r="A891" s="42"/>
      <c r="F891" s="38"/>
      <c r="G891" s="63"/>
      <c r="H891" s="40"/>
    </row>
    <row r="892">
      <c r="A892" s="42"/>
      <c r="F892" s="38"/>
      <c r="G892" s="63"/>
      <c r="H892" s="40"/>
    </row>
    <row r="893">
      <c r="A893" s="42"/>
      <c r="F893" s="38"/>
      <c r="G893" s="63"/>
      <c r="H893" s="40"/>
    </row>
    <row r="894">
      <c r="A894" s="42"/>
      <c r="F894" s="38"/>
      <c r="G894" s="63"/>
      <c r="H894" s="40"/>
    </row>
    <row r="895">
      <c r="A895" s="42"/>
      <c r="F895" s="38"/>
      <c r="G895" s="63"/>
      <c r="H895" s="40"/>
    </row>
    <row r="896">
      <c r="A896" s="42"/>
      <c r="F896" s="38"/>
      <c r="G896" s="63"/>
      <c r="H896" s="40"/>
    </row>
    <row r="897">
      <c r="A897" s="42"/>
      <c r="F897" s="38"/>
      <c r="G897" s="63"/>
      <c r="H897" s="40"/>
    </row>
    <row r="898">
      <c r="A898" s="42"/>
      <c r="F898" s="38"/>
      <c r="G898" s="63"/>
      <c r="H898" s="40"/>
    </row>
    <row r="899">
      <c r="A899" s="42"/>
      <c r="F899" s="38"/>
      <c r="G899" s="63"/>
      <c r="H899" s="40"/>
    </row>
    <row r="900">
      <c r="A900" s="42"/>
      <c r="F900" s="38"/>
      <c r="G900" s="63"/>
      <c r="H900" s="40"/>
    </row>
    <row r="901">
      <c r="A901" s="42"/>
      <c r="F901" s="38"/>
      <c r="G901" s="63"/>
      <c r="H901" s="40"/>
    </row>
    <row r="902">
      <c r="A902" s="42"/>
      <c r="F902" s="38"/>
      <c r="G902" s="63"/>
      <c r="H902" s="40"/>
    </row>
    <row r="903">
      <c r="A903" s="42"/>
      <c r="F903" s="38"/>
      <c r="G903" s="63"/>
      <c r="H903" s="40"/>
    </row>
    <row r="904">
      <c r="A904" s="42"/>
      <c r="F904" s="38"/>
      <c r="G904" s="63"/>
      <c r="H904" s="40"/>
    </row>
    <row r="905">
      <c r="A905" s="42"/>
      <c r="F905" s="38"/>
      <c r="G905" s="63"/>
      <c r="H905" s="40"/>
    </row>
    <row r="906">
      <c r="A906" s="42"/>
      <c r="F906" s="38"/>
      <c r="G906" s="63"/>
      <c r="H906" s="40"/>
    </row>
    <row r="907">
      <c r="A907" s="42"/>
      <c r="F907" s="38"/>
      <c r="G907" s="63"/>
      <c r="H907" s="40"/>
    </row>
    <row r="908">
      <c r="A908" s="42"/>
      <c r="F908" s="38"/>
      <c r="G908" s="63"/>
      <c r="H908" s="40"/>
    </row>
    <row r="909">
      <c r="A909" s="42"/>
      <c r="F909" s="38"/>
      <c r="G909" s="63"/>
      <c r="H909" s="40"/>
    </row>
    <row r="910">
      <c r="A910" s="42"/>
      <c r="F910" s="38"/>
      <c r="G910" s="63"/>
      <c r="H910" s="40"/>
    </row>
    <row r="911">
      <c r="A911" s="42"/>
      <c r="F911" s="38"/>
      <c r="G911" s="63"/>
      <c r="H911" s="40"/>
    </row>
    <row r="912">
      <c r="A912" s="42"/>
      <c r="F912" s="38"/>
      <c r="G912" s="63"/>
      <c r="H912" s="40"/>
    </row>
    <row r="913">
      <c r="A913" s="42"/>
      <c r="F913" s="38"/>
      <c r="G913" s="63"/>
      <c r="H913" s="40"/>
    </row>
    <row r="914">
      <c r="A914" s="42"/>
      <c r="F914" s="38"/>
      <c r="G914" s="63"/>
      <c r="H914" s="40"/>
    </row>
    <row r="915">
      <c r="A915" s="42"/>
      <c r="F915" s="38"/>
      <c r="G915" s="63"/>
      <c r="H915" s="40"/>
    </row>
    <row r="916">
      <c r="A916" s="42"/>
      <c r="F916" s="38"/>
      <c r="G916" s="63"/>
      <c r="H916" s="40"/>
    </row>
    <row r="917">
      <c r="A917" s="42"/>
      <c r="F917" s="38"/>
      <c r="G917" s="63"/>
      <c r="H917" s="40"/>
    </row>
    <row r="918">
      <c r="A918" s="42"/>
      <c r="F918" s="38"/>
      <c r="G918" s="63"/>
      <c r="H918" s="40"/>
    </row>
    <row r="919">
      <c r="A919" s="42"/>
      <c r="F919" s="38"/>
      <c r="G919" s="63"/>
      <c r="H919" s="40"/>
    </row>
    <row r="920">
      <c r="A920" s="42"/>
      <c r="F920" s="38"/>
      <c r="G920" s="63"/>
      <c r="H920" s="40"/>
    </row>
    <row r="921">
      <c r="A921" s="42"/>
      <c r="F921" s="38"/>
      <c r="G921" s="63"/>
      <c r="H921" s="40"/>
    </row>
    <row r="922">
      <c r="A922" s="42"/>
      <c r="F922" s="38"/>
      <c r="G922" s="63"/>
      <c r="H922" s="40"/>
    </row>
    <row r="923">
      <c r="A923" s="42"/>
      <c r="F923" s="38"/>
      <c r="G923" s="63"/>
      <c r="H923" s="40"/>
    </row>
    <row r="924">
      <c r="A924" s="42"/>
      <c r="F924" s="38"/>
      <c r="G924" s="63"/>
      <c r="H924" s="40"/>
    </row>
    <row r="925">
      <c r="A925" s="42"/>
      <c r="F925" s="38"/>
      <c r="G925" s="63"/>
      <c r="H925" s="40"/>
    </row>
    <row r="926">
      <c r="A926" s="42"/>
      <c r="F926" s="38"/>
      <c r="G926" s="63"/>
      <c r="H926" s="40"/>
    </row>
    <row r="927">
      <c r="A927" s="42"/>
      <c r="F927" s="38"/>
      <c r="G927" s="63"/>
      <c r="H927" s="40"/>
    </row>
    <row r="928">
      <c r="A928" s="42"/>
      <c r="F928" s="38"/>
      <c r="G928" s="63"/>
      <c r="H928" s="40"/>
    </row>
    <row r="929">
      <c r="A929" s="42"/>
      <c r="F929" s="38"/>
      <c r="G929" s="63"/>
      <c r="H929" s="40"/>
    </row>
    <row r="930">
      <c r="A930" s="42"/>
      <c r="F930" s="38"/>
      <c r="G930" s="63"/>
      <c r="H930" s="40"/>
    </row>
    <row r="931">
      <c r="A931" s="42"/>
      <c r="F931" s="38"/>
      <c r="G931" s="63"/>
      <c r="H931" s="40"/>
    </row>
    <row r="932">
      <c r="A932" s="42"/>
      <c r="F932" s="38"/>
      <c r="G932" s="63"/>
      <c r="H932" s="40"/>
    </row>
    <row r="933">
      <c r="A933" s="42"/>
      <c r="F933" s="38"/>
      <c r="G933" s="63"/>
      <c r="H933" s="40"/>
    </row>
    <row r="934">
      <c r="A934" s="42"/>
      <c r="F934" s="38"/>
      <c r="G934" s="63"/>
      <c r="H934" s="40"/>
    </row>
    <row r="935">
      <c r="A935" s="42"/>
      <c r="F935" s="38"/>
      <c r="G935" s="63"/>
      <c r="H935" s="40"/>
    </row>
    <row r="936">
      <c r="A936" s="42"/>
      <c r="F936" s="38"/>
      <c r="G936" s="63"/>
      <c r="H936" s="40"/>
    </row>
    <row r="937">
      <c r="A937" s="42"/>
      <c r="F937" s="38"/>
      <c r="G937" s="63"/>
      <c r="H937" s="40"/>
    </row>
    <row r="938">
      <c r="A938" s="42"/>
      <c r="F938" s="38"/>
      <c r="G938" s="63"/>
      <c r="H938" s="40"/>
    </row>
    <row r="939">
      <c r="A939" s="42"/>
      <c r="F939" s="38"/>
      <c r="G939" s="63"/>
      <c r="H939" s="40"/>
    </row>
    <row r="940">
      <c r="A940" s="42"/>
      <c r="F940" s="38"/>
      <c r="G940" s="63"/>
      <c r="H940" s="40"/>
    </row>
    <row r="941">
      <c r="A941" s="42"/>
      <c r="F941" s="38"/>
      <c r="G941" s="63"/>
      <c r="H941" s="40"/>
    </row>
    <row r="942">
      <c r="A942" s="42"/>
      <c r="F942" s="38"/>
      <c r="G942" s="63"/>
      <c r="H942" s="40"/>
    </row>
    <row r="943">
      <c r="A943" s="42"/>
      <c r="F943" s="38"/>
      <c r="G943" s="63"/>
      <c r="H943" s="40"/>
    </row>
    <row r="944">
      <c r="A944" s="42"/>
      <c r="F944" s="38"/>
      <c r="G944" s="63"/>
      <c r="H944" s="40"/>
    </row>
    <row r="945">
      <c r="A945" s="42"/>
      <c r="F945" s="38"/>
      <c r="G945" s="63"/>
      <c r="H945" s="40"/>
    </row>
    <row r="946">
      <c r="A946" s="42"/>
      <c r="F946" s="38"/>
      <c r="G946" s="63"/>
      <c r="H946" s="40"/>
    </row>
    <row r="947">
      <c r="A947" s="42"/>
      <c r="F947" s="38"/>
      <c r="G947" s="63"/>
      <c r="H947" s="40"/>
    </row>
    <row r="948">
      <c r="A948" s="42"/>
      <c r="F948" s="38"/>
      <c r="G948" s="63"/>
      <c r="H948" s="40"/>
    </row>
    <row r="949">
      <c r="A949" s="42"/>
      <c r="F949" s="38"/>
      <c r="G949" s="63"/>
      <c r="H949" s="40"/>
    </row>
    <row r="950">
      <c r="A950" s="42"/>
      <c r="F950" s="38"/>
      <c r="G950" s="63"/>
      <c r="H950" s="40"/>
    </row>
    <row r="951">
      <c r="A951" s="42"/>
      <c r="F951" s="38"/>
      <c r="G951" s="63"/>
      <c r="H951" s="40"/>
    </row>
    <row r="952">
      <c r="A952" s="42"/>
      <c r="F952" s="38"/>
      <c r="G952" s="63"/>
      <c r="H952" s="40"/>
    </row>
    <row r="953">
      <c r="A953" s="42"/>
      <c r="F953" s="38"/>
      <c r="G953" s="63"/>
      <c r="H953" s="40"/>
    </row>
    <row r="954">
      <c r="A954" s="42"/>
      <c r="F954" s="38"/>
      <c r="G954" s="63"/>
      <c r="H954" s="40"/>
    </row>
    <row r="955">
      <c r="A955" s="42"/>
      <c r="F955" s="38"/>
      <c r="G955" s="63"/>
      <c r="H955" s="40"/>
    </row>
    <row r="956">
      <c r="A956" s="42"/>
      <c r="F956" s="38"/>
      <c r="G956" s="63"/>
      <c r="H956" s="40"/>
    </row>
    <row r="957">
      <c r="A957" s="42"/>
      <c r="F957" s="38"/>
      <c r="G957" s="63"/>
      <c r="H957" s="40"/>
    </row>
    <row r="958">
      <c r="A958" s="42"/>
      <c r="F958" s="38"/>
      <c r="G958" s="63"/>
      <c r="H958" s="40"/>
    </row>
    <row r="959">
      <c r="A959" s="42"/>
      <c r="F959" s="38"/>
      <c r="G959" s="63"/>
      <c r="H959" s="40"/>
    </row>
    <row r="960">
      <c r="A960" s="42"/>
      <c r="F960" s="38"/>
      <c r="G960" s="63"/>
      <c r="H960" s="40"/>
    </row>
    <row r="961">
      <c r="A961" s="42"/>
      <c r="F961" s="38"/>
      <c r="G961" s="63"/>
      <c r="H961" s="40"/>
    </row>
    <row r="962">
      <c r="A962" s="42"/>
      <c r="F962" s="38"/>
      <c r="G962" s="63"/>
      <c r="H962" s="40"/>
    </row>
    <row r="963">
      <c r="A963" s="42"/>
      <c r="F963" s="38"/>
      <c r="G963" s="63"/>
      <c r="H963" s="40"/>
    </row>
    <row r="964">
      <c r="A964" s="42"/>
      <c r="F964" s="38"/>
      <c r="G964" s="63"/>
      <c r="H964" s="40"/>
    </row>
    <row r="965">
      <c r="A965" s="42"/>
      <c r="F965" s="38"/>
      <c r="G965" s="63"/>
      <c r="H965" s="40"/>
    </row>
    <row r="966">
      <c r="A966" s="42"/>
      <c r="F966" s="38"/>
      <c r="G966" s="63"/>
      <c r="H966" s="40"/>
    </row>
    <row r="967">
      <c r="A967" s="42"/>
      <c r="F967" s="38"/>
      <c r="G967" s="63"/>
      <c r="H967" s="40"/>
    </row>
    <row r="968">
      <c r="A968" s="42"/>
      <c r="F968" s="38"/>
      <c r="G968" s="63"/>
      <c r="H968" s="40"/>
    </row>
    <row r="969">
      <c r="A969" s="42"/>
      <c r="F969" s="38"/>
      <c r="G969" s="63"/>
      <c r="H969" s="40"/>
    </row>
    <row r="970">
      <c r="A970" s="42"/>
      <c r="F970" s="38"/>
      <c r="G970" s="63"/>
      <c r="H970" s="40"/>
    </row>
    <row r="971">
      <c r="A971" s="42"/>
      <c r="F971" s="38"/>
      <c r="G971" s="63"/>
      <c r="H971" s="40"/>
    </row>
    <row r="972">
      <c r="A972" s="42"/>
      <c r="F972" s="38"/>
      <c r="G972" s="63"/>
      <c r="H972" s="40"/>
    </row>
    <row r="973">
      <c r="A973" s="42"/>
      <c r="F973" s="38"/>
      <c r="G973" s="63"/>
      <c r="H973" s="40"/>
    </row>
    <row r="974">
      <c r="A974" s="42"/>
      <c r="F974" s="38"/>
      <c r="G974" s="63"/>
      <c r="H974" s="40"/>
    </row>
    <row r="975">
      <c r="A975" s="42"/>
      <c r="F975" s="38"/>
      <c r="G975" s="63"/>
      <c r="H975" s="40"/>
    </row>
    <row r="976">
      <c r="A976" s="42"/>
      <c r="F976" s="38"/>
      <c r="G976" s="63"/>
      <c r="H976" s="40"/>
    </row>
    <row r="977">
      <c r="A977" s="42"/>
      <c r="F977" s="38"/>
      <c r="G977" s="63"/>
      <c r="H977" s="40"/>
    </row>
    <row r="978">
      <c r="A978" s="42"/>
      <c r="F978" s="38"/>
      <c r="G978" s="63"/>
      <c r="H978" s="40"/>
    </row>
    <row r="979">
      <c r="A979" s="42"/>
      <c r="F979" s="38"/>
      <c r="G979" s="63"/>
      <c r="H979" s="40"/>
    </row>
    <row r="980">
      <c r="A980" s="42"/>
      <c r="F980" s="38"/>
      <c r="G980" s="63"/>
      <c r="H980" s="40"/>
    </row>
    <row r="981">
      <c r="A981" s="42"/>
      <c r="F981" s="38"/>
      <c r="G981" s="63"/>
      <c r="H981" s="40"/>
    </row>
    <row r="982">
      <c r="A982" s="42"/>
      <c r="F982" s="38"/>
      <c r="G982" s="63"/>
      <c r="H982" s="40"/>
    </row>
    <row r="983">
      <c r="A983" s="42"/>
      <c r="F983" s="38"/>
      <c r="G983" s="63"/>
      <c r="H983" s="40"/>
    </row>
    <row r="984">
      <c r="A984" s="42"/>
      <c r="F984" s="38"/>
      <c r="G984" s="63"/>
      <c r="H984" s="40"/>
    </row>
    <row r="985">
      <c r="A985" s="42"/>
      <c r="F985" s="38"/>
      <c r="G985" s="63"/>
      <c r="H985" s="40"/>
    </row>
    <row r="986">
      <c r="A986" s="42"/>
      <c r="F986" s="38"/>
      <c r="G986" s="63"/>
      <c r="H986" s="40"/>
    </row>
    <row r="987">
      <c r="A987" s="42"/>
      <c r="F987" s="38"/>
      <c r="G987" s="63"/>
      <c r="H987" s="40"/>
    </row>
    <row r="988">
      <c r="A988" s="42"/>
      <c r="F988" s="38"/>
      <c r="G988" s="63"/>
      <c r="H988" s="40"/>
      <c r="I988" s="29"/>
      <c r="J988" s="31" t="b">
        <v>0</v>
      </c>
    </row>
    <row r="989">
      <c r="A989" s="42"/>
      <c r="F989" s="38"/>
      <c r="G989" s="63"/>
      <c r="H989" s="40"/>
      <c r="I989" s="29"/>
      <c r="J989" s="31" t="b">
        <v>0</v>
      </c>
    </row>
    <row r="990">
      <c r="A990" s="42"/>
      <c r="F990" s="38"/>
      <c r="G990" s="63"/>
      <c r="H990" s="40"/>
      <c r="I990" s="29"/>
      <c r="J990" s="31" t="b">
        <v>0</v>
      </c>
    </row>
    <row r="991">
      <c r="A991" s="42"/>
      <c r="F991" s="38"/>
      <c r="G991" s="63"/>
      <c r="H991" s="40"/>
      <c r="I991" s="29"/>
      <c r="J991" s="31" t="b">
        <v>0</v>
      </c>
    </row>
    <row r="992">
      <c r="A992" s="42"/>
      <c r="F992" s="38"/>
      <c r="G992" s="63"/>
      <c r="H992" s="40"/>
      <c r="I992" s="29"/>
      <c r="J992" s="31" t="b">
        <v>0</v>
      </c>
    </row>
    <row r="993">
      <c r="A993" s="42"/>
      <c r="F993" s="38"/>
      <c r="G993" s="63"/>
      <c r="H993" s="40"/>
      <c r="I993" s="29"/>
      <c r="J993" s="31" t="b">
        <v>0</v>
      </c>
    </row>
    <row r="994">
      <c r="A994" s="42"/>
      <c r="F994" s="38"/>
      <c r="G994" s="63"/>
      <c r="H994" s="40"/>
      <c r="I994" s="29"/>
      <c r="J994" s="31" t="b">
        <v>0</v>
      </c>
    </row>
    <row r="995">
      <c r="A995" s="42"/>
      <c r="F995" s="38"/>
      <c r="G995" s="63"/>
      <c r="H995" s="40"/>
      <c r="I995" s="29"/>
      <c r="J995" s="31" t="b">
        <v>0</v>
      </c>
    </row>
    <row r="996">
      <c r="A996" s="42"/>
      <c r="F996" s="38"/>
      <c r="G996" s="63"/>
      <c r="H996" s="40"/>
      <c r="I996" s="29"/>
      <c r="J996" s="31" t="b">
        <v>0</v>
      </c>
    </row>
    <row r="997">
      <c r="A997" s="42"/>
      <c r="F997" s="38"/>
      <c r="G997" s="63"/>
      <c r="H997" s="40"/>
      <c r="I997" s="29"/>
      <c r="J997" s="31" t="b">
        <v>0</v>
      </c>
    </row>
    <row r="998">
      <c r="A998" s="42"/>
      <c r="F998" s="38"/>
      <c r="G998" s="63"/>
      <c r="H998" s="40"/>
      <c r="I998" s="29"/>
      <c r="J998" s="31" t="b">
        <v>0</v>
      </c>
    </row>
    <row r="999">
      <c r="A999" s="42"/>
      <c r="F999" s="38"/>
      <c r="H999" s="40"/>
      <c r="I999" s="29"/>
      <c r="J999" s="31" t="b">
        <v>0</v>
      </c>
    </row>
    <row r="1000">
      <c r="A1000" s="42"/>
      <c r="F1000" s="38"/>
      <c r="H1000" s="40"/>
      <c r="I1000" s="29"/>
      <c r="J1000" s="31" t="b">
        <v>0</v>
      </c>
    </row>
  </sheetData>
  <mergeCells count="2">
    <mergeCell ref="A10:C10"/>
    <mergeCell ref="A11:C11"/>
  </mergeCells>
  <conditionalFormatting sqref="I1:I1000">
    <cfRule type="cellIs" dxfId="0" priority="1" operator="equal">
      <formula>"Newsworthy"</formula>
    </cfRule>
  </conditionalFormatting>
  <dataValidations>
    <dataValidation type="list" allowBlank="1" sqref="I2:I13 I988:I1000">
      <formula1>$A$2:$A$10</formula1>
    </dataValidation>
  </dataValidations>
  <hyperlinks>
    <hyperlink display="Back to summary" location="Summary!A1" ref="B1"/>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29</v>
      </c>
      <c r="B1" s="32" t="s">
        <v>30</v>
      </c>
      <c r="C1" s="1" t="s">
        <v>31</v>
      </c>
      <c r="D1" s="1" t="s">
        <v>32</v>
      </c>
      <c r="E1" s="1" t="s">
        <v>33</v>
      </c>
      <c r="F1" s="33" t="s">
        <v>34</v>
      </c>
      <c r="G1" s="34" t="s">
        <v>35</v>
      </c>
      <c r="H1" s="35" t="s">
        <v>36</v>
      </c>
      <c r="I1" s="1" t="s">
        <v>37</v>
      </c>
      <c r="J1" s="1" t="s">
        <v>22</v>
      </c>
      <c r="K1" s="1" t="s">
        <v>38</v>
      </c>
    </row>
    <row r="2">
      <c r="A2" s="1" t="s">
        <v>39</v>
      </c>
      <c r="B2" s="31" t="s">
        <v>40</v>
      </c>
      <c r="C2" s="31">
        <f t="shared" ref="C2:C5" si="1">COUNTIF(I:I,A2)</f>
        <v>11</v>
      </c>
      <c r="D2" s="36">
        <f t="shared" ref="D2:D5" si="2">C2/COUNTA(I$2:I1000)</f>
        <v>0.3666666667</v>
      </c>
      <c r="E2" s="31">
        <v>1.662622721E9</v>
      </c>
      <c r="F2" s="38">
        <f>IFERROR(__xludf.DUMMYFUNCTION("INDEX(SPLIT(E2, char(10))+60*60*2, 0, 1)/86400+date(1970,1,1)"),44812.40186342593)</f>
        <v>44812.40186</v>
      </c>
      <c r="G2" s="31" t="s">
        <v>73</v>
      </c>
      <c r="H2" s="31" t="s">
        <v>74</v>
      </c>
      <c r="I2" s="40" t="s">
        <v>4</v>
      </c>
      <c r="J2" s="31" t="b">
        <v>0</v>
      </c>
      <c r="K2" s="31" t="s">
        <v>75</v>
      </c>
    </row>
    <row r="3">
      <c r="A3" s="1" t="s">
        <v>2</v>
      </c>
      <c r="B3" s="31" t="s">
        <v>41</v>
      </c>
      <c r="C3" s="31">
        <f t="shared" si="1"/>
        <v>1</v>
      </c>
      <c r="D3" s="36">
        <f t="shared" si="2"/>
        <v>0.03333333333</v>
      </c>
      <c r="E3" s="31">
        <v>1.662633731E9</v>
      </c>
      <c r="F3" s="38">
        <f>IFERROR(__xludf.DUMMYFUNCTION("INDEX(SPLIT(E3, char(10))+60*60*2, 0, 1)/86400+date(1970,1,1)"),44812.52929398148)</f>
        <v>44812.52929</v>
      </c>
      <c r="G3" s="31" t="s">
        <v>76</v>
      </c>
      <c r="H3" s="31" t="s">
        <v>77</v>
      </c>
      <c r="I3" s="40" t="s">
        <v>4</v>
      </c>
      <c r="J3" s="31" t="b">
        <v>1</v>
      </c>
      <c r="K3" s="31" t="s">
        <v>78</v>
      </c>
    </row>
    <row r="4">
      <c r="A4" s="1" t="s">
        <v>3</v>
      </c>
      <c r="B4" s="31" t="s">
        <v>42</v>
      </c>
      <c r="C4" s="31">
        <f t="shared" si="1"/>
        <v>1</v>
      </c>
      <c r="D4" s="36">
        <f t="shared" si="2"/>
        <v>0.03333333333</v>
      </c>
      <c r="E4" s="31">
        <v>1.662634652E9</v>
      </c>
      <c r="F4" s="38">
        <f>IFERROR(__xludf.DUMMYFUNCTION("INDEX(SPLIT(E4, char(10))+60*60*2, 0, 1)/86400+date(1970,1,1)"),44812.5399537037)</f>
        <v>44812.53995</v>
      </c>
      <c r="G4" s="31" t="s">
        <v>79</v>
      </c>
      <c r="H4" s="31" t="s">
        <v>80</v>
      </c>
      <c r="I4" s="40" t="s">
        <v>4</v>
      </c>
      <c r="J4" s="31" t="b">
        <v>1</v>
      </c>
      <c r="K4" s="31" t="s">
        <v>81</v>
      </c>
    </row>
    <row r="5">
      <c r="A5" s="1" t="s">
        <v>4</v>
      </c>
      <c r="B5" s="31" t="s">
        <v>43</v>
      </c>
      <c r="C5" s="31">
        <f t="shared" si="1"/>
        <v>17</v>
      </c>
      <c r="D5" s="36">
        <f t="shared" si="2"/>
        <v>0.5666666667</v>
      </c>
      <c r="E5" s="31">
        <v>1.662635629E9</v>
      </c>
      <c r="F5" s="38">
        <f>IFERROR(__xludf.DUMMYFUNCTION("INDEX(SPLIT(E5, char(10))+60*60*2, 0, 1)/86400+date(1970,1,1)"),44812.55126157407)</f>
        <v>44812.55126</v>
      </c>
      <c r="G5" s="31" t="s">
        <v>82</v>
      </c>
      <c r="H5" s="31" t="s">
        <v>83</v>
      </c>
      <c r="I5" s="40" t="s">
        <v>39</v>
      </c>
      <c r="J5" s="31" t="b">
        <v>0</v>
      </c>
    </row>
    <row r="6">
      <c r="A6" s="42"/>
      <c r="B6" s="31" t="s">
        <v>5</v>
      </c>
      <c r="C6" s="43">
        <f t="shared" ref="C6:D6" si="3">SUM(C2:C5)</f>
        <v>30</v>
      </c>
      <c r="D6" s="44">
        <f t="shared" si="3"/>
        <v>1</v>
      </c>
      <c r="E6" s="31">
        <v>1.6626368E9</v>
      </c>
      <c r="F6" s="38">
        <f>IFERROR(__xludf.DUMMYFUNCTION("INDEX(SPLIT(E6, char(10))+60*60*2, 0, 1)/86400+date(1970,1,1)"),44812.56481481482)</f>
        <v>44812.56481</v>
      </c>
      <c r="G6" s="31" t="s">
        <v>84</v>
      </c>
      <c r="H6" s="31" t="s">
        <v>85</v>
      </c>
      <c r="I6" s="40" t="s">
        <v>4</v>
      </c>
      <c r="J6" s="31" t="b">
        <v>1</v>
      </c>
      <c r="K6" s="31" t="s">
        <v>86</v>
      </c>
    </row>
    <row r="7">
      <c r="A7" s="45"/>
      <c r="B7" s="31" t="s">
        <v>0</v>
      </c>
      <c r="C7" s="22">
        <f t="shared" ref="C7:D7" si="4">SUM(C5)</f>
        <v>17</v>
      </c>
      <c r="D7" s="17">
        <f t="shared" si="4"/>
        <v>0.5666666667</v>
      </c>
      <c r="E7" s="31">
        <v>1.662637999E9</v>
      </c>
      <c r="F7" s="38">
        <f>IFERROR(__xludf.DUMMYFUNCTION("INDEX(SPLIT(E7, char(10))+60*60*2, 0, 1)/86400+date(1970,1,1)"),44812.57869212963)</f>
        <v>44812.57869</v>
      </c>
      <c r="G7" s="31" t="s">
        <v>87</v>
      </c>
      <c r="H7" s="31" t="s">
        <v>88</v>
      </c>
      <c r="I7" s="40" t="s">
        <v>4</v>
      </c>
      <c r="J7" s="31" t="b">
        <v>1</v>
      </c>
      <c r="K7" s="31" t="s">
        <v>89</v>
      </c>
    </row>
    <row r="8">
      <c r="A8" s="45"/>
      <c r="B8" s="31" t="s">
        <v>44</v>
      </c>
      <c r="C8" s="22">
        <f>C2+C4</f>
        <v>12</v>
      </c>
      <c r="D8" s="17">
        <f>SUM(D5) + D2</f>
        <v>0.9333333333</v>
      </c>
      <c r="E8" s="31">
        <v>1.662639562E9</v>
      </c>
      <c r="F8" s="38">
        <f>IFERROR(__xludf.DUMMYFUNCTION("INDEX(SPLIT(E8, char(10))+60*60*2, 0, 1)/86400+date(1970,1,1)"),44812.5967824074)</f>
        <v>44812.59678</v>
      </c>
      <c r="G8" s="31" t="s">
        <v>90</v>
      </c>
      <c r="H8" s="31" t="s">
        <v>91</v>
      </c>
      <c r="I8" s="40" t="s">
        <v>4</v>
      </c>
      <c r="J8" s="31" t="b">
        <v>1</v>
      </c>
      <c r="K8" s="31" t="s">
        <v>92</v>
      </c>
    </row>
    <row r="9">
      <c r="A9" s="42"/>
      <c r="E9" s="31">
        <v>1.662641635E9</v>
      </c>
      <c r="F9" s="38">
        <f>IFERROR(__xludf.DUMMYFUNCTION("INDEX(SPLIT(E9, char(10))+60*60*2, 0, 1)/86400+date(1970,1,1)"),44812.62077546296)</f>
        <v>44812.62078</v>
      </c>
      <c r="G9" s="31" t="s">
        <v>93</v>
      </c>
      <c r="H9" s="31" t="s">
        <v>94</v>
      </c>
      <c r="I9" s="40" t="s">
        <v>2</v>
      </c>
      <c r="J9" s="31" t="b">
        <v>0</v>
      </c>
    </row>
    <row r="10">
      <c r="A10" s="21" t="s">
        <v>22</v>
      </c>
      <c r="D10" s="17">
        <f>IFERROR(__xludf.DUMMYFUNCTION("COUNTIF(FILTER(J2:J1000, I2:I1000=""Newsworthy""), TRUE)/C5"),0.8235294117647058)</f>
        <v>0.8235294118</v>
      </c>
      <c r="E10" s="31">
        <v>1.662644443E9</v>
      </c>
      <c r="F10" s="38">
        <f>IFERROR(__xludf.DUMMYFUNCTION("INDEX(SPLIT(E10, char(10))+60*60*2, 0, 1)/86400+date(1970,1,1)"),44812.65327546296)</f>
        <v>44812.65328</v>
      </c>
      <c r="G10" s="31" t="s">
        <v>95</v>
      </c>
      <c r="H10" s="31" t="s">
        <v>96</v>
      </c>
      <c r="I10" s="40" t="s">
        <v>4</v>
      </c>
      <c r="J10" s="31" t="b">
        <v>0</v>
      </c>
      <c r="K10" s="31" t="s">
        <v>97</v>
      </c>
    </row>
    <row r="11">
      <c r="A11" s="21" t="s">
        <v>23</v>
      </c>
      <c r="D11" s="17">
        <f>IFERROR(__xludf.DUMMYFUNCTION("1-COUNTIF(FILTER(J2:J1000, I2:I1000=""Newsworthy""), TRUE)/C5"),0.17647058823529416)</f>
        <v>0.1764705882</v>
      </c>
      <c r="E11" s="31">
        <v>1.662647684E9</v>
      </c>
      <c r="F11" s="38">
        <f>IFERROR(__xludf.DUMMYFUNCTION("INDEX(SPLIT(E11, char(10))+60*60*2, 0, 1)/86400+date(1970,1,1)"),44812.690787037034)</f>
        <v>44812.69079</v>
      </c>
      <c r="G11" s="31" t="s">
        <v>98</v>
      </c>
      <c r="H11" s="31" t="s">
        <v>99</v>
      </c>
      <c r="I11" s="40" t="s">
        <v>4</v>
      </c>
      <c r="J11" s="31" t="b">
        <v>1</v>
      </c>
      <c r="K11" s="31" t="s">
        <v>100</v>
      </c>
    </row>
    <row r="12">
      <c r="A12" s="46"/>
      <c r="B12" s="47"/>
      <c r="C12" s="48"/>
      <c r="D12" s="48"/>
      <c r="E12" s="31">
        <v>1.662649253E9</v>
      </c>
      <c r="F12" s="38">
        <f>IFERROR(__xludf.DUMMYFUNCTION("INDEX(SPLIT(E12, char(10))+60*60*2, 0, 1)/86400+date(1970,1,1)"),44812.70894675926)</f>
        <v>44812.70895</v>
      </c>
      <c r="G12" s="31" t="s">
        <v>101</v>
      </c>
      <c r="H12" s="31" t="s">
        <v>102</v>
      </c>
      <c r="I12" s="40" t="s">
        <v>4</v>
      </c>
      <c r="J12" s="31" t="b">
        <v>1</v>
      </c>
      <c r="K12" s="31" t="s">
        <v>103</v>
      </c>
    </row>
    <row r="13">
      <c r="A13" s="46"/>
      <c r="B13" s="48"/>
      <c r="C13" s="46"/>
      <c r="D13" s="46"/>
      <c r="E13" s="31">
        <v>1.662650243E9</v>
      </c>
      <c r="F13" s="38">
        <f>IFERROR(__xludf.DUMMYFUNCTION("INDEX(SPLIT(E13, char(10))+60*60*2, 0, 1)/86400+date(1970,1,1)"),44812.720405092594)</f>
        <v>44812.72041</v>
      </c>
      <c r="G13" s="31" t="s">
        <v>104</v>
      </c>
      <c r="H13" s="31" t="s">
        <v>105</v>
      </c>
      <c r="I13" s="40" t="s">
        <v>4</v>
      </c>
      <c r="J13" s="31" t="b">
        <v>1</v>
      </c>
      <c r="K13" s="31" t="s">
        <v>106</v>
      </c>
    </row>
    <row r="14">
      <c r="A14" s="49"/>
      <c r="B14" s="41"/>
      <c r="C14" s="50"/>
      <c r="D14" s="51"/>
      <c r="E14" s="31">
        <v>1.662651278E9</v>
      </c>
      <c r="F14" s="38">
        <f>IFERROR(__xludf.DUMMYFUNCTION("INDEX(SPLIT(E14, char(10))+60*60*2, 0, 1)/86400+date(1970,1,1)"),44812.73238425926)</f>
        <v>44812.73238</v>
      </c>
      <c r="G14" s="31" t="s">
        <v>107</v>
      </c>
      <c r="H14" s="31" t="s">
        <v>108</v>
      </c>
      <c r="I14" s="40" t="s">
        <v>39</v>
      </c>
      <c r="J14" s="31" t="b">
        <v>0</v>
      </c>
    </row>
    <row r="15">
      <c r="A15" s="49"/>
      <c r="B15" s="41"/>
      <c r="C15" s="50"/>
      <c r="D15" s="51"/>
      <c r="E15" s="31">
        <v>1.662653091E9</v>
      </c>
      <c r="F15" s="38">
        <f>IFERROR(__xludf.DUMMYFUNCTION("INDEX(SPLIT(E15, char(10))+60*60*2, 0, 1)/86400+date(1970,1,1)"),44812.75336805556)</f>
        <v>44812.75337</v>
      </c>
      <c r="G15" s="31" t="s">
        <v>109</v>
      </c>
      <c r="H15" s="31" t="s">
        <v>110</v>
      </c>
      <c r="I15" s="40" t="s">
        <v>4</v>
      </c>
      <c r="J15" s="31" t="b">
        <v>1</v>
      </c>
      <c r="K15" s="31" t="s">
        <v>111</v>
      </c>
    </row>
    <row r="16">
      <c r="A16" s="49"/>
      <c r="B16" s="41"/>
      <c r="C16" s="50"/>
      <c r="D16" s="51"/>
      <c r="E16" s="31">
        <v>1.662655466E9</v>
      </c>
      <c r="F16" s="38">
        <f>IFERROR(__xludf.DUMMYFUNCTION("INDEX(SPLIT(E16, char(10))+60*60*2, 0, 1)/86400+date(1970,1,1)"),44812.78085648148)</f>
        <v>44812.78086</v>
      </c>
      <c r="G16" s="31" t="s">
        <v>112</v>
      </c>
      <c r="H16" s="31" t="s">
        <v>113</v>
      </c>
      <c r="I16" s="40" t="s">
        <v>4</v>
      </c>
      <c r="J16" s="31" t="b">
        <v>0</v>
      </c>
      <c r="K16" s="31" t="s">
        <v>114</v>
      </c>
    </row>
    <row r="17">
      <c r="A17" s="49"/>
      <c r="B17" s="41"/>
      <c r="C17" s="50"/>
      <c r="D17" s="51"/>
      <c r="E17" s="31">
        <v>1.662658019E9</v>
      </c>
      <c r="F17" s="38">
        <f>IFERROR(__xludf.DUMMYFUNCTION("INDEX(SPLIT(E17, char(10))+60*60*2, 0, 1)/86400+date(1970,1,1)"),44812.81040509259)</f>
        <v>44812.81041</v>
      </c>
      <c r="G17" s="31" t="s">
        <v>115</v>
      </c>
      <c r="H17" s="31" t="s">
        <v>116</v>
      </c>
      <c r="I17" s="40" t="s">
        <v>4</v>
      </c>
      <c r="J17" s="31" t="b">
        <v>1</v>
      </c>
      <c r="K17" s="31" t="s">
        <v>117</v>
      </c>
    </row>
    <row r="18">
      <c r="A18" s="52"/>
      <c r="B18" s="46"/>
      <c r="C18" s="53"/>
      <c r="D18" s="51"/>
      <c r="E18" s="31">
        <v>1.662658967E9</v>
      </c>
      <c r="F18" s="38">
        <f>IFERROR(__xludf.DUMMYFUNCTION("INDEX(SPLIT(E18, char(10))+60*60*2, 0, 1)/86400+date(1970,1,1)"),44812.821377314816)</f>
        <v>44812.82138</v>
      </c>
      <c r="G18" s="31" t="s">
        <v>118</v>
      </c>
      <c r="H18" s="31" t="s">
        <v>119</v>
      </c>
      <c r="I18" s="40" t="s">
        <v>39</v>
      </c>
      <c r="J18" s="31" t="b">
        <v>0</v>
      </c>
    </row>
    <row r="19">
      <c r="A19" s="46"/>
      <c r="B19" s="46"/>
      <c r="C19" s="46"/>
      <c r="D19" s="46"/>
      <c r="E19" s="31">
        <v>1.662659925E9</v>
      </c>
      <c r="F19" s="38">
        <f>IFERROR(__xludf.DUMMYFUNCTION("INDEX(SPLIT(E19, char(10))+60*60*2, 0, 1)/86400+date(1970,1,1)"),44812.83246527778)</f>
        <v>44812.83247</v>
      </c>
      <c r="G19" s="31" t="s">
        <v>120</v>
      </c>
      <c r="H19" s="31" t="s">
        <v>121</v>
      </c>
      <c r="I19" s="40" t="s">
        <v>4</v>
      </c>
      <c r="J19" s="31" t="b">
        <v>1</v>
      </c>
      <c r="K19" s="31" t="s">
        <v>122</v>
      </c>
    </row>
    <row r="20">
      <c r="A20" s="46"/>
      <c r="B20" s="54"/>
      <c r="C20" s="55"/>
      <c r="D20" s="56"/>
      <c r="E20" s="31">
        <v>1.662660902E9</v>
      </c>
      <c r="F20" s="38">
        <f>IFERROR(__xludf.DUMMYFUNCTION("INDEX(SPLIT(E20, char(10))+60*60*2, 0, 1)/86400+date(1970,1,1)"),44812.84377314815)</f>
        <v>44812.84377</v>
      </c>
      <c r="G20" s="31" t="s">
        <v>123</v>
      </c>
      <c r="H20" s="31" t="s">
        <v>124</v>
      </c>
      <c r="I20" s="40" t="s">
        <v>4</v>
      </c>
      <c r="J20" s="31" t="b">
        <v>1</v>
      </c>
      <c r="K20" s="31" t="s">
        <v>60</v>
      </c>
    </row>
    <row r="21">
      <c r="A21" s="46"/>
      <c r="B21" s="54"/>
      <c r="C21" s="55"/>
      <c r="D21" s="56"/>
      <c r="E21" s="31">
        <v>1.662661865E9</v>
      </c>
      <c r="F21" s="38">
        <f>IFERROR(__xludf.DUMMYFUNCTION("INDEX(SPLIT(E21, char(10))+60*60*2, 0, 1)/86400+date(1970,1,1)"),44812.85491898148)</f>
        <v>44812.85492</v>
      </c>
      <c r="G21" s="31" t="s">
        <v>125</v>
      </c>
      <c r="H21" s="31" t="s">
        <v>126</v>
      </c>
      <c r="I21" s="40" t="s">
        <v>3</v>
      </c>
      <c r="J21" s="31" t="b">
        <v>0</v>
      </c>
    </row>
    <row r="22">
      <c r="A22" s="46"/>
      <c r="B22" s="54"/>
      <c r="C22" s="55"/>
      <c r="D22" s="56"/>
      <c r="E22" s="31">
        <v>1.662662913E9</v>
      </c>
      <c r="F22" s="38">
        <f>IFERROR(__xludf.DUMMYFUNCTION("INDEX(SPLIT(E22, char(10))+60*60*2, 0, 1)/86400+date(1970,1,1)"),44812.86704861111)</f>
        <v>44812.86705</v>
      </c>
      <c r="G22" s="31" t="s">
        <v>127</v>
      </c>
      <c r="H22" s="31" t="s">
        <v>128</v>
      </c>
      <c r="I22" s="40" t="s">
        <v>39</v>
      </c>
      <c r="J22" s="31" t="b">
        <v>0</v>
      </c>
    </row>
    <row r="23">
      <c r="A23" s="46"/>
      <c r="B23" s="54"/>
      <c r="C23" s="55"/>
      <c r="D23" s="56"/>
      <c r="E23" s="31">
        <v>1.662663951E9</v>
      </c>
      <c r="F23" s="38">
        <f>IFERROR(__xludf.DUMMYFUNCTION("INDEX(SPLIT(E23, char(10))+60*60*2, 0, 1)/86400+date(1970,1,1)"),44812.8790625)</f>
        <v>44812.87906</v>
      </c>
      <c r="G23" s="31" t="s">
        <v>129</v>
      </c>
      <c r="H23" s="31" t="s">
        <v>130</v>
      </c>
      <c r="I23" s="40" t="s">
        <v>4</v>
      </c>
      <c r="J23" s="31" t="b">
        <v>1</v>
      </c>
      <c r="K23" s="31" t="s">
        <v>131</v>
      </c>
    </row>
    <row r="24">
      <c r="A24" s="49"/>
      <c r="B24" s="41"/>
      <c r="C24" s="55"/>
      <c r="D24" s="56"/>
      <c r="E24" s="31">
        <v>1.66266487E9</v>
      </c>
      <c r="F24" s="38">
        <f>IFERROR(__xludf.DUMMYFUNCTION("INDEX(SPLIT(E24, char(10))+60*60*2, 0, 1)/86400+date(1970,1,1)"),44812.889699074076)</f>
        <v>44812.8897</v>
      </c>
      <c r="G24" s="31" t="s">
        <v>132</v>
      </c>
      <c r="H24" s="31" t="s">
        <v>133</v>
      </c>
      <c r="I24" s="40" t="s">
        <v>39</v>
      </c>
      <c r="J24" s="31" t="b">
        <v>0</v>
      </c>
    </row>
    <row r="25">
      <c r="A25" s="46"/>
      <c r="B25" s="48"/>
      <c r="C25" s="55"/>
      <c r="D25" s="56"/>
      <c r="E25" s="31">
        <v>1.662666274E9</v>
      </c>
      <c r="F25" s="38">
        <f>IFERROR(__xludf.DUMMYFUNCTION("INDEX(SPLIT(E25, char(10))+60*60*2, 0, 1)/86400+date(1970,1,1)"),44812.90594907408)</f>
        <v>44812.90595</v>
      </c>
      <c r="G25" s="31" t="s">
        <v>134</v>
      </c>
      <c r="H25" s="31" t="s">
        <v>135</v>
      </c>
      <c r="I25" s="40" t="s">
        <v>39</v>
      </c>
      <c r="J25" s="31" t="b">
        <v>0</v>
      </c>
    </row>
    <row r="26">
      <c r="A26" s="46"/>
      <c r="B26" s="48"/>
      <c r="C26" s="55"/>
      <c r="D26" s="57"/>
      <c r="E26" s="31">
        <v>1.662667382E9</v>
      </c>
      <c r="F26" s="38">
        <f>IFERROR(__xludf.DUMMYFUNCTION("INDEX(SPLIT(E26, char(10))+60*60*2, 0, 1)/86400+date(1970,1,1)"),44812.91877314815)</f>
        <v>44812.91877</v>
      </c>
      <c r="G26" s="31" t="s">
        <v>136</v>
      </c>
      <c r="H26" s="31" t="s">
        <v>137</v>
      </c>
      <c r="I26" s="40" t="s">
        <v>39</v>
      </c>
      <c r="J26" s="31" t="b">
        <v>0</v>
      </c>
    </row>
    <row r="27">
      <c r="A27" s="46"/>
      <c r="B27" s="48"/>
      <c r="C27" s="55"/>
      <c r="D27" s="57"/>
      <c r="E27" s="31">
        <v>1.66266874E9</v>
      </c>
      <c r="F27" s="38">
        <f>IFERROR(__xludf.DUMMYFUNCTION("INDEX(SPLIT(E27, char(10))+60*60*2, 0, 1)/86400+date(1970,1,1)"),44812.934490740736)</f>
        <v>44812.93449</v>
      </c>
      <c r="G27" s="31" t="s">
        <v>138</v>
      </c>
      <c r="H27" s="31" t="s">
        <v>139</v>
      </c>
      <c r="I27" s="40" t="s">
        <v>39</v>
      </c>
      <c r="J27" s="31" t="b">
        <v>0</v>
      </c>
    </row>
    <row r="28">
      <c r="A28" s="46"/>
      <c r="B28" s="48"/>
      <c r="C28" s="55"/>
      <c r="D28" s="57"/>
      <c r="E28" s="31">
        <v>1.662669822E9</v>
      </c>
      <c r="F28" s="38">
        <f>IFERROR(__xludf.DUMMYFUNCTION("INDEX(SPLIT(E28, char(10))+60*60*2, 0, 1)/86400+date(1970,1,1)"),44812.94701388889)</f>
        <v>44812.94701</v>
      </c>
      <c r="G28" s="31" t="s">
        <v>140</v>
      </c>
      <c r="H28" s="31" t="s">
        <v>141</v>
      </c>
      <c r="I28" s="40" t="s">
        <v>39</v>
      </c>
      <c r="J28" s="31" t="b">
        <v>0</v>
      </c>
    </row>
    <row r="29">
      <c r="A29" s="46"/>
      <c r="B29" s="48"/>
      <c r="C29" s="55"/>
      <c r="D29" s="57"/>
      <c r="E29" s="31">
        <v>1.662670747E9</v>
      </c>
      <c r="F29" s="38">
        <f>IFERROR(__xludf.DUMMYFUNCTION("INDEX(SPLIT(E29, char(10))+60*60*2, 0, 1)/86400+date(1970,1,1)"),44812.95771990741)</f>
        <v>44812.95772</v>
      </c>
      <c r="G29" s="31" t="s">
        <v>142</v>
      </c>
      <c r="H29" s="31" t="s">
        <v>143</v>
      </c>
      <c r="I29" s="40" t="s">
        <v>39</v>
      </c>
      <c r="J29" s="31" t="b">
        <v>0</v>
      </c>
    </row>
    <row r="30">
      <c r="A30" s="46"/>
      <c r="B30" s="48"/>
      <c r="C30" s="55"/>
      <c r="D30" s="57"/>
      <c r="E30" s="31">
        <v>1.662671691E9</v>
      </c>
      <c r="F30" s="38">
        <f>IFERROR(__xludf.DUMMYFUNCTION("INDEX(SPLIT(E30, char(10))+60*60*2, 0, 1)/86400+date(1970,1,1)"),44812.96864583333)</f>
        <v>44812.96865</v>
      </c>
      <c r="G30" s="31" t="s">
        <v>144</v>
      </c>
      <c r="H30" s="31" t="s">
        <v>145</v>
      </c>
      <c r="I30" s="40" t="s">
        <v>4</v>
      </c>
      <c r="J30" s="31" t="b">
        <v>1</v>
      </c>
      <c r="K30" s="31" t="s">
        <v>146</v>
      </c>
    </row>
    <row r="31">
      <c r="A31" s="46"/>
      <c r="B31" s="48"/>
      <c r="C31" s="55"/>
      <c r="D31" s="57"/>
      <c r="E31" s="31">
        <v>1.662673229E9</v>
      </c>
      <c r="F31" s="38">
        <f>IFERROR(__xludf.DUMMYFUNCTION("INDEX(SPLIT(E31, char(10))+60*60*2, 0, 1)/86400+date(1970,1,1)"),44812.986446759256)</f>
        <v>44812.98645</v>
      </c>
      <c r="G31" s="31" t="s">
        <v>47</v>
      </c>
      <c r="H31" s="31" t="s">
        <v>147</v>
      </c>
      <c r="I31" s="31" t="s">
        <v>39</v>
      </c>
      <c r="J31" s="31" t="b">
        <v>0</v>
      </c>
    </row>
    <row r="32">
      <c r="A32" s="46"/>
      <c r="B32" s="48"/>
      <c r="C32" s="55"/>
      <c r="D32" s="57"/>
      <c r="E32" s="61"/>
      <c r="F32" s="38"/>
      <c r="G32" s="60"/>
      <c r="H32" s="40"/>
    </row>
    <row r="33">
      <c r="A33" s="46"/>
      <c r="B33" s="48"/>
      <c r="C33" s="55"/>
      <c r="D33" s="57"/>
      <c r="E33" s="61"/>
      <c r="F33" s="38"/>
      <c r="G33" s="60"/>
      <c r="H33" s="40"/>
    </row>
    <row r="34">
      <c r="A34" s="46"/>
      <c r="B34" s="48"/>
      <c r="C34" s="55"/>
      <c r="D34" s="56"/>
      <c r="E34" s="61"/>
      <c r="F34" s="38"/>
      <c r="G34" s="60"/>
      <c r="H34" s="40"/>
    </row>
    <row r="35">
      <c r="A35" s="46"/>
      <c r="B35" s="48"/>
      <c r="C35" s="55"/>
      <c r="D35" s="56"/>
      <c r="E35" s="61"/>
      <c r="F35" s="38"/>
      <c r="G35" s="60"/>
      <c r="H35" s="40"/>
    </row>
    <row r="36">
      <c r="A36" s="46"/>
      <c r="B36" s="48"/>
      <c r="C36" s="55"/>
      <c r="D36" s="56"/>
      <c r="E36" s="61"/>
      <c r="F36" s="38"/>
      <c r="G36" s="60"/>
      <c r="H36" s="40"/>
    </row>
    <row r="37">
      <c r="A37" s="46"/>
      <c r="B37" s="48"/>
      <c r="C37" s="55"/>
      <c r="D37" s="56"/>
      <c r="E37" s="61"/>
      <c r="F37" s="38"/>
      <c r="G37" s="60"/>
      <c r="H37" s="40"/>
    </row>
    <row r="38">
      <c r="A38" s="46"/>
      <c r="B38" s="48"/>
      <c r="C38" s="55"/>
      <c r="D38" s="56"/>
      <c r="E38" s="61"/>
      <c r="F38" s="38"/>
      <c r="G38" s="60"/>
      <c r="H38" s="40"/>
    </row>
    <row r="39">
      <c r="A39" s="46"/>
      <c r="B39" s="48"/>
      <c r="C39" s="55"/>
      <c r="D39" s="56"/>
      <c r="E39" s="61"/>
      <c r="F39" s="38"/>
      <c r="G39" s="60"/>
      <c r="H39" s="40"/>
    </row>
    <row r="40">
      <c r="A40" s="46"/>
      <c r="B40" s="48"/>
      <c r="C40" s="55"/>
      <c r="D40" s="56"/>
      <c r="E40" s="61"/>
      <c r="F40" s="38"/>
      <c r="G40" s="60"/>
      <c r="H40" s="40"/>
    </row>
    <row r="41">
      <c r="A41" s="46"/>
      <c r="B41" s="48"/>
      <c r="C41" s="55"/>
      <c r="D41" s="56"/>
      <c r="E41" s="61"/>
      <c r="F41" s="38"/>
      <c r="G41" s="60"/>
      <c r="H41" s="40"/>
    </row>
    <row r="42">
      <c r="A42" s="46"/>
      <c r="B42" s="48"/>
      <c r="C42" s="55"/>
      <c r="D42" s="57"/>
      <c r="E42" s="61"/>
      <c r="F42" s="38"/>
      <c r="G42" s="60"/>
      <c r="H42" s="40"/>
    </row>
    <row r="43">
      <c r="A43" s="45"/>
      <c r="B43" s="62"/>
      <c r="C43" s="62"/>
      <c r="D43" s="62"/>
      <c r="E43" s="61"/>
      <c r="F43" s="38"/>
      <c r="G43" s="60"/>
      <c r="H43" s="40"/>
    </row>
    <row r="44">
      <c r="A44" s="45"/>
      <c r="B44" s="62"/>
      <c r="C44" s="62"/>
      <c r="D44" s="62"/>
      <c r="E44" s="61"/>
      <c r="F44" s="38"/>
      <c r="G44" s="60"/>
      <c r="H44" s="40"/>
    </row>
    <row r="45">
      <c r="A45" s="42"/>
      <c r="F45" s="38"/>
      <c r="G45" s="60"/>
      <c r="H45" s="40"/>
    </row>
    <row r="46">
      <c r="A46" s="42"/>
      <c r="F46" s="38"/>
      <c r="G46" s="60"/>
      <c r="H46" s="40"/>
    </row>
    <row r="47">
      <c r="A47" s="42"/>
      <c r="F47" s="38"/>
      <c r="G47" s="60"/>
      <c r="H47" s="40"/>
    </row>
    <row r="48">
      <c r="A48" s="42"/>
      <c r="F48" s="38"/>
      <c r="G48" s="60"/>
      <c r="H48" s="40"/>
    </row>
    <row r="49">
      <c r="A49" s="42"/>
      <c r="F49" s="38"/>
      <c r="G49" s="60"/>
      <c r="H49" s="40"/>
    </row>
    <row r="50">
      <c r="A50" s="42"/>
      <c r="F50" s="38"/>
      <c r="G50" s="60"/>
      <c r="H50" s="40"/>
    </row>
    <row r="51">
      <c r="A51" s="42"/>
      <c r="F51" s="38"/>
      <c r="G51" s="60"/>
      <c r="H51" s="40"/>
    </row>
    <row r="52">
      <c r="A52" s="42"/>
      <c r="F52" s="38"/>
      <c r="G52" s="63"/>
      <c r="H52" s="40"/>
    </row>
    <row r="53">
      <c r="A53" s="42"/>
      <c r="F53" s="38"/>
      <c r="G53" s="63"/>
      <c r="H53" s="40"/>
    </row>
    <row r="54">
      <c r="A54" s="42"/>
      <c r="F54" s="38"/>
      <c r="G54" s="63"/>
      <c r="H54" s="40"/>
    </row>
    <row r="55">
      <c r="A55" s="42"/>
      <c r="F55" s="38"/>
      <c r="G55" s="63"/>
      <c r="H55" s="40"/>
    </row>
    <row r="56">
      <c r="A56" s="42"/>
      <c r="F56" s="38"/>
      <c r="G56" s="63"/>
      <c r="H56" s="40"/>
    </row>
    <row r="57">
      <c r="A57" s="42"/>
      <c r="F57" s="38"/>
      <c r="G57" s="63"/>
      <c r="H57" s="40"/>
    </row>
    <row r="58">
      <c r="A58" s="42"/>
      <c r="F58" s="38"/>
      <c r="G58" s="63"/>
      <c r="H58" s="40"/>
    </row>
    <row r="59">
      <c r="A59" s="42"/>
      <c r="F59" s="38"/>
      <c r="G59" s="63"/>
      <c r="H59" s="40"/>
    </row>
    <row r="60">
      <c r="A60" s="42"/>
      <c r="F60" s="38"/>
      <c r="G60" s="63"/>
      <c r="H60" s="40"/>
    </row>
    <row r="61">
      <c r="A61" s="42"/>
      <c r="F61" s="38"/>
      <c r="G61" s="63"/>
      <c r="H61" s="40"/>
    </row>
    <row r="62">
      <c r="A62" s="42"/>
      <c r="F62" s="38"/>
      <c r="G62" s="63"/>
      <c r="H62" s="40"/>
    </row>
    <row r="63">
      <c r="A63" s="42"/>
      <c r="F63" s="38"/>
      <c r="G63" s="63"/>
      <c r="H63" s="40"/>
    </row>
    <row r="64">
      <c r="A64" s="42"/>
      <c r="F64" s="38"/>
      <c r="G64" s="63"/>
      <c r="H64" s="40"/>
    </row>
    <row r="65">
      <c r="A65" s="42"/>
      <c r="F65" s="38"/>
      <c r="G65" s="63"/>
      <c r="H65" s="40"/>
    </row>
    <row r="66">
      <c r="A66" s="42"/>
      <c r="F66" s="38"/>
      <c r="G66" s="63"/>
      <c r="H66" s="40"/>
    </row>
    <row r="67">
      <c r="A67" s="42"/>
      <c r="F67" s="38"/>
      <c r="G67" s="63"/>
      <c r="H67" s="40"/>
    </row>
    <row r="68">
      <c r="A68" s="42"/>
      <c r="F68" s="38"/>
      <c r="G68" s="63"/>
      <c r="H68" s="40"/>
    </row>
    <row r="69">
      <c r="A69" s="42"/>
      <c r="F69" s="38"/>
      <c r="G69" s="63"/>
      <c r="H69" s="40"/>
    </row>
    <row r="70">
      <c r="A70" s="42"/>
      <c r="F70" s="38"/>
      <c r="G70" s="63"/>
      <c r="H70" s="40"/>
    </row>
    <row r="71">
      <c r="A71" s="42"/>
      <c r="F71" s="38"/>
      <c r="G71" s="63"/>
      <c r="H71" s="40"/>
    </row>
    <row r="72">
      <c r="A72" s="42"/>
      <c r="F72" s="38"/>
      <c r="G72" s="63"/>
      <c r="H72" s="40"/>
    </row>
    <row r="73">
      <c r="A73" s="42"/>
      <c r="F73" s="38"/>
      <c r="G73" s="63"/>
      <c r="H73" s="40"/>
    </row>
    <row r="74">
      <c r="A74" s="42"/>
      <c r="F74" s="38"/>
      <c r="G74" s="63"/>
      <c r="H74" s="40"/>
    </row>
    <row r="75">
      <c r="A75" s="42"/>
      <c r="F75" s="38"/>
      <c r="G75" s="63"/>
      <c r="H75" s="40"/>
    </row>
    <row r="76">
      <c r="A76" s="42"/>
      <c r="F76" s="38"/>
      <c r="G76" s="63"/>
      <c r="H76" s="40"/>
    </row>
    <row r="77">
      <c r="A77" s="42"/>
      <c r="F77" s="38"/>
      <c r="G77" s="63"/>
      <c r="H77" s="40"/>
    </row>
    <row r="78">
      <c r="A78" s="42"/>
      <c r="F78" s="38"/>
      <c r="G78" s="63"/>
      <c r="H78" s="40"/>
    </row>
    <row r="79">
      <c r="A79" s="42"/>
      <c r="F79" s="38"/>
      <c r="G79" s="63"/>
      <c r="H79" s="40"/>
    </row>
    <row r="80">
      <c r="A80" s="42"/>
      <c r="F80" s="38"/>
      <c r="G80" s="63"/>
      <c r="H80" s="40"/>
    </row>
    <row r="81">
      <c r="A81" s="42"/>
      <c r="F81" s="38"/>
      <c r="G81" s="63"/>
      <c r="H81" s="40"/>
    </row>
    <row r="82">
      <c r="A82" s="42"/>
      <c r="F82" s="38"/>
      <c r="G82" s="63"/>
      <c r="H82" s="40"/>
    </row>
    <row r="83">
      <c r="A83" s="42"/>
      <c r="F83" s="38"/>
      <c r="G83" s="63"/>
      <c r="H83" s="40"/>
    </row>
    <row r="84">
      <c r="A84" s="42"/>
      <c r="F84" s="38"/>
      <c r="G84" s="63"/>
      <c r="H84" s="40"/>
    </row>
    <row r="85">
      <c r="A85" s="42"/>
      <c r="F85" s="38"/>
      <c r="G85" s="63"/>
      <c r="H85" s="40"/>
    </row>
    <row r="86">
      <c r="A86" s="42"/>
      <c r="F86" s="38"/>
      <c r="G86" s="63"/>
      <c r="H86" s="40"/>
    </row>
    <row r="87">
      <c r="A87" s="42"/>
      <c r="F87" s="38"/>
      <c r="G87" s="63"/>
      <c r="H87" s="40"/>
    </row>
    <row r="88">
      <c r="A88" s="42"/>
      <c r="F88" s="38"/>
      <c r="G88" s="63"/>
      <c r="H88" s="40"/>
    </row>
    <row r="89">
      <c r="A89" s="42"/>
      <c r="F89" s="38"/>
      <c r="G89" s="63"/>
      <c r="H89" s="40"/>
    </row>
    <row r="90">
      <c r="A90" s="42"/>
      <c r="F90" s="38"/>
      <c r="G90" s="63"/>
      <c r="H90" s="40"/>
    </row>
    <row r="91">
      <c r="A91" s="42"/>
      <c r="F91" s="38"/>
      <c r="G91" s="63"/>
      <c r="H91" s="40"/>
    </row>
    <row r="92">
      <c r="A92" s="42"/>
      <c r="F92" s="38"/>
      <c r="G92" s="63"/>
      <c r="H92" s="40"/>
    </row>
    <row r="93">
      <c r="A93" s="42"/>
      <c r="F93" s="38"/>
      <c r="G93" s="63"/>
      <c r="H93" s="40"/>
    </row>
    <row r="94">
      <c r="A94" s="42"/>
      <c r="F94" s="38"/>
      <c r="G94" s="63"/>
      <c r="H94" s="40"/>
    </row>
    <row r="95">
      <c r="A95" s="42"/>
      <c r="F95" s="38"/>
      <c r="G95" s="63"/>
      <c r="H95" s="40"/>
    </row>
    <row r="96">
      <c r="A96" s="42"/>
      <c r="F96" s="38"/>
      <c r="G96" s="63"/>
      <c r="H96" s="40"/>
    </row>
    <row r="97">
      <c r="A97" s="42"/>
      <c r="F97" s="38"/>
      <c r="G97" s="63"/>
      <c r="H97" s="40"/>
    </row>
    <row r="98">
      <c r="A98" s="42"/>
      <c r="F98" s="38"/>
      <c r="G98" s="63"/>
      <c r="H98" s="40"/>
    </row>
    <row r="99">
      <c r="A99" s="42"/>
      <c r="F99" s="38"/>
      <c r="G99" s="63"/>
      <c r="H99" s="40"/>
    </row>
    <row r="100">
      <c r="A100" s="42"/>
      <c r="F100" s="38"/>
      <c r="G100" s="63"/>
      <c r="H100" s="40"/>
    </row>
    <row r="101">
      <c r="A101" s="42"/>
      <c r="F101" s="38"/>
      <c r="G101" s="63"/>
      <c r="H101" s="40"/>
    </row>
    <row r="102">
      <c r="A102" s="42"/>
      <c r="F102" s="38"/>
      <c r="G102" s="63"/>
      <c r="H102" s="40"/>
    </row>
    <row r="103">
      <c r="A103" s="42"/>
      <c r="F103" s="38"/>
      <c r="G103" s="63"/>
      <c r="H103" s="40"/>
    </row>
    <row r="104">
      <c r="A104" s="42"/>
      <c r="F104" s="38"/>
      <c r="G104" s="63"/>
      <c r="H104" s="40"/>
    </row>
    <row r="105">
      <c r="A105" s="42"/>
      <c r="F105" s="38"/>
      <c r="G105" s="63"/>
      <c r="H105" s="40"/>
    </row>
    <row r="106">
      <c r="A106" s="42"/>
      <c r="F106" s="38"/>
      <c r="G106" s="63"/>
      <c r="H106" s="40"/>
    </row>
    <row r="107">
      <c r="A107" s="42"/>
      <c r="F107" s="38"/>
      <c r="G107" s="63"/>
      <c r="H107" s="40"/>
    </row>
    <row r="108">
      <c r="A108" s="42"/>
      <c r="F108" s="38"/>
      <c r="G108" s="63"/>
      <c r="H108" s="40"/>
    </row>
    <row r="109">
      <c r="A109" s="42"/>
      <c r="F109" s="38"/>
      <c r="G109" s="63"/>
      <c r="H109" s="40"/>
    </row>
    <row r="110">
      <c r="A110" s="42"/>
      <c r="F110" s="38"/>
      <c r="G110" s="63"/>
      <c r="H110" s="40"/>
    </row>
    <row r="111">
      <c r="A111" s="42"/>
      <c r="F111" s="38"/>
      <c r="G111" s="63"/>
      <c r="H111" s="40"/>
    </row>
    <row r="112">
      <c r="A112" s="42"/>
      <c r="F112" s="38"/>
      <c r="G112" s="63"/>
      <c r="H112" s="40"/>
    </row>
    <row r="113">
      <c r="A113" s="42"/>
      <c r="F113" s="38"/>
      <c r="G113" s="63"/>
      <c r="H113" s="40"/>
    </row>
    <row r="114">
      <c r="A114" s="42"/>
      <c r="F114" s="38"/>
      <c r="G114" s="63"/>
      <c r="H114" s="40"/>
    </row>
    <row r="115">
      <c r="A115" s="42"/>
      <c r="F115" s="38"/>
      <c r="G115" s="63"/>
      <c r="H115" s="40"/>
    </row>
    <row r="116">
      <c r="A116" s="42"/>
      <c r="F116" s="38"/>
      <c r="G116" s="63"/>
      <c r="H116" s="40"/>
    </row>
    <row r="117">
      <c r="A117" s="42"/>
      <c r="F117" s="38"/>
      <c r="G117" s="63"/>
      <c r="H117" s="40"/>
    </row>
    <row r="118">
      <c r="A118" s="42"/>
      <c r="F118" s="38"/>
      <c r="G118" s="63"/>
      <c r="H118" s="40"/>
    </row>
    <row r="119">
      <c r="A119" s="42"/>
      <c r="F119" s="38"/>
      <c r="G119" s="63"/>
      <c r="H119" s="40"/>
    </row>
    <row r="120">
      <c r="A120" s="42"/>
      <c r="F120" s="38"/>
      <c r="G120" s="63"/>
      <c r="H120" s="40"/>
    </row>
    <row r="121">
      <c r="A121" s="42"/>
      <c r="F121" s="38"/>
      <c r="G121" s="63"/>
      <c r="H121" s="40"/>
    </row>
    <row r="122">
      <c r="A122" s="42"/>
      <c r="F122" s="38"/>
      <c r="G122" s="63"/>
      <c r="H122" s="40"/>
    </row>
    <row r="123">
      <c r="A123" s="42"/>
      <c r="F123" s="38"/>
      <c r="G123" s="63"/>
      <c r="H123" s="40"/>
    </row>
    <row r="124">
      <c r="A124" s="42"/>
      <c r="F124" s="38"/>
      <c r="G124" s="63"/>
      <c r="H124" s="40"/>
    </row>
    <row r="125">
      <c r="A125" s="42"/>
      <c r="F125" s="38"/>
      <c r="G125" s="63"/>
      <c r="H125" s="40"/>
    </row>
    <row r="126">
      <c r="A126" s="42"/>
      <c r="F126" s="38"/>
      <c r="G126" s="63"/>
      <c r="H126" s="40"/>
    </row>
    <row r="127">
      <c r="A127" s="42"/>
      <c r="F127" s="38"/>
      <c r="G127" s="63"/>
      <c r="H127" s="40"/>
    </row>
    <row r="128">
      <c r="A128" s="42"/>
      <c r="F128" s="38"/>
      <c r="G128" s="63"/>
      <c r="H128" s="40"/>
    </row>
    <row r="129">
      <c r="A129" s="42"/>
      <c r="F129" s="38"/>
      <c r="G129" s="63"/>
      <c r="H129" s="40"/>
    </row>
    <row r="130">
      <c r="A130" s="42"/>
      <c r="F130" s="38"/>
      <c r="G130" s="63"/>
      <c r="H130" s="40"/>
    </row>
    <row r="131">
      <c r="A131" s="42"/>
      <c r="F131" s="38"/>
      <c r="G131" s="63"/>
      <c r="H131" s="40"/>
    </row>
    <row r="132">
      <c r="A132" s="42"/>
      <c r="F132" s="38"/>
      <c r="G132" s="63"/>
      <c r="H132" s="40"/>
    </row>
    <row r="133">
      <c r="A133" s="42"/>
      <c r="F133" s="38"/>
      <c r="G133" s="63"/>
      <c r="H133" s="40"/>
    </row>
    <row r="134">
      <c r="A134" s="42"/>
      <c r="F134" s="38"/>
      <c r="G134" s="63"/>
      <c r="H134" s="40"/>
    </row>
    <row r="135">
      <c r="A135" s="42"/>
      <c r="F135" s="38"/>
      <c r="G135" s="63"/>
      <c r="H135" s="40"/>
    </row>
    <row r="136">
      <c r="A136" s="42"/>
      <c r="F136" s="38"/>
      <c r="G136" s="63"/>
      <c r="H136" s="40"/>
    </row>
    <row r="137">
      <c r="A137" s="42"/>
      <c r="F137" s="38"/>
      <c r="G137" s="63"/>
      <c r="H137" s="40"/>
    </row>
    <row r="138">
      <c r="A138" s="42"/>
      <c r="F138" s="38"/>
      <c r="G138" s="63"/>
      <c r="H138" s="40"/>
    </row>
    <row r="139">
      <c r="A139" s="42"/>
      <c r="F139" s="38"/>
      <c r="G139" s="63"/>
      <c r="H139" s="40"/>
    </row>
    <row r="140">
      <c r="A140" s="42"/>
      <c r="F140" s="38"/>
      <c r="G140" s="63"/>
      <c r="H140" s="40"/>
    </row>
    <row r="141">
      <c r="A141" s="42"/>
      <c r="F141" s="38"/>
      <c r="G141" s="63"/>
      <c r="H141" s="40"/>
    </row>
    <row r="142">
      <c r="A142" s="42"/>
      <c r="F142" s="38"/>
      <c r="G142" s="63"/>
      <c r="H142" s="40"/>
    </row>
    <row r="143">
      <c r="A143" s="42"/>
      <c r="F143" s="38"/>
      <c r="G143" s="63"/>
      <c r="H143" s="40"/>
    </row>
    <row r="144">
      <c r="A144" s="42"/>
      <c r="F144" s="38"/>
      <c r="G144" s="63"/>
      <c r="H144" s="40"/>
    </row>
    <row r="145">
      <c r="A145" s="42"/>
      <c r="F145" s="38"/>
      <c r="G145" s="63"/>
      <c r="H145" s="40"/>
    </row>
    <row r="146">
      <c r="A146" s="42"/>
      <c r="F146" s="38"/>
      <c r="G146" s="63"/>
      <c r="H146" s="40"/>
    </row>
    <row r="147">
      <c r="A147" s="42"/>
      <c r="F147" s="38"/>
      <c r="G147" s="63"/>
      <c r="H147" s="40"/>
    </row>
    <row r="148">
      <c r="A148" s="42"/>
      <c r="F148" s="38"/>
      <c r="G148" s="63"/>
      <c r="H148" s="40"/>
    </row>
    <row r="149">
      <c r="A149" s="42"/>
      <c r="F149" s="38"/>
      <c r="G149" s="63"/>
      <c r="H149" s="40"/>
    </row>
    <row r="150">
      <c r="A150" s="42"/>
      <c r="F150" s="38"/>
      <c r="G150" s="63"/>
      <c r="H150" s="40"/>
    </row>
    <row r="151">
      <c r="A151" s="42"/>
      <c r="F151" s="38"/>
      <c r="G151" s="63"/>
      <c r="H151" s="40"/>
    </row>
    <row r="152">
      <c r="A152" s="42"/>
      <c r="F152" s="38"/>
      <c r="G152" s="63"/>
      <c r="H152" s="40"/>
    </row>
    <row r="153">
      <c r="A153" s="42"/>
      <c r="F153" s="38"/>
      <c r="G153" s="63"/>
      <c r="H153" s="40"/>
    </row>
    <row r="154">
      <c r="A154" s="42"/>
      <c r="F154" s="38"/>
      <c r="G154" s="63"/>
      <c r="H154" s="40"/>
    </row>
    <row r="155">
      <c r="A155" s="42"/>
      <c r="F155" s="38"/>
      <c r="G155" s="63"/>
      <c r="H155" s="40"/>
    </row>
    <row r="156">
      <c r="A156" s="42"/>
      <c r="F156" s="38"/>
      <c r="G156" s="63"/>
      <c r="H156" s="40"/>
    </row>
    <row r="157">
      <c r="A157" s="42"/>
      <c r="F157" s="38"/>
      <c r="G157" s="63"/>
      <c r="H157" s="40"/>
    </row>
    <row r="158">
      <c r="A158" s="42"/>
      <c r="F158" s="38"/>
      <c r="G158" s="63"/>
      <c r="H158" s="40"/>
    </row>
    <row r="159">
      <c r="A159" s="42"/>
      <c r="F159" s="38"/>
      <c r="G159" s="63"/>
      <c r="H159" s="40"/>
    </row>
    <row r="160">
      <c r="A160" s="42"/>
      <c r="F160" s="38"/>
      <c r="G160" s="63"/>
      <c r="H160" s="40"/>
    </row>
    <row r="161">
      <c r="A161" s="42"/>
      <c r="F161" s="38"/>
      <c r="G161" s="63"/>
      <c r="H161" s="40"/>
    </row>
    <row r="162">
      <c r="A162" s="42"/>
      <c r="F162" s="38"/>
      <c r="G162" s="63"/>
      <c r="H162" s="40"/>
    </row>
    <row r="163">
      <c r="A163" s="42"/>
      <c r="F163" s="38"/>
      <c r="G163" s="63"/>
      <c r="H163" s="40"/>
    </row>
    <row r="164">
      <c r="A164" s="42"/>
      <c r="F164" s="38"/>
      <c r="G164" s="63"/>
      <c r="H164" s="40"/>
    </row>
    <row r="165">
      <c r="A165" s="42"/>
      <c r="F165" s="38"/>
      <c r="G165" s="63"/>
      <c r="H165" s="40"/>
    </row>
    <row r="166">
      <c r="A166" s="42"/>
      <c r="F166" s="38"/>
      <c r="G166" s="63"/>
      <c r="H166" s="40"/>
    </row>
    <row r="167">
      <c r="A167" s="42"/>
      <c r="F167" s="38"/>
      <c r="G167" s="63"/>
      <c r="H167" s="40"/>
    </row>
    <row r="168">
      <c r="A168" s="42"/>
      <c r="F168" s="38"/>
      <c r="G168" s="63"/>
      <c r="H168" s="40"/>
    </row>
    <row r="169">
      <c r="A169" s="42"/>
      <c r="F169" s="38"/>
      <c r="G169" s="63"/>
      <c r="H169" s="40"/>
    </row>
    <row r="170">
      <c r="A170" s="42"/>
      <c r="F170" s="38"/>
      <c r="G170" s="63"/>
      <c r="H170" s="40"/>
    </row>
    <row r="171">
      <c r="A171" s="42"/>
      <c r="F171" s="38"/>
      <c r="G171" s="63"/>
      <c r="H171" s="40"/>
    </row>
    <row r="172">
      <c r="A172" s="42"/>
      <c r="F172" s="38"/>
      <c r="G172" s="63"/>
      <c r="H172" s="40"/>
    </row>
    <row r="173">
      <c r="A173" s="42"/>
      <c r="F173" s="38"/>
      <c r="G173" s="63"/>
      <c r="H173" s="40"/>
    </row>
    <row r="174">
      <c r="A174" s="42"/>
      <c r="F174" s="38"/>
      <c r="G174" s="63"/>
      <c r="H174" s="40"/>
    </row>
    <row r="175">
      <c r="A175" s="42"/>
      <c r="F175" s="38"/>
      <c r="G175" s="63"/>
      <c r="H175" s="40"/>
    </row>
    <row r="176">
      <c r="A176" s="42"/>
      <c r="F176" s="38"/>
      <c r="G176" s="63"/>
      <c r="H176" s="40"/>
    </row>
    <row r="177">
      <c r="A177" s="42"/>
      <c r="F177" s="38"/>
      <c r="G177" s="63"/>
      <c r="H177" s="40"/>
    </row>
    <row r="178">
      <c r="A178" s="42"/>
      <c r="F178" s="38"/>
      <c r="G178" s="63"/>
      <c r="H178" s="40"/>
    </row>
    <row r="179">
      <c r="A179" s="42"/>
      <c r="F179" s="38"/>
      <c r="G179" s="63"/>
      <c r="H179" s="40"/>
    </row>
    <row r="180">
      <c r="A180" s="42"/>
      <c r="F180" s="38"/>
      <c r="G180" s="63"/>
      <c r="H180" s="40"/>
    </row>
    <row r="181">
      <c r="A181" s="42"/>
      <c r="F181" s="38"/>
      <c r="G181" s="63"/>
      <c r="H181" s="40"/>
    </row>
    <row r="182">
      <c r="A182" s="42"/>
      <c r="F182" s="38"/>
      <c r="G182" s="63"/>
      <c r="H182" s="40"/>
    </row>
    <row r="183">
      <c r="A183" s="42"/>
      <c r="F183" s="38"/>
      <c r="G183" s="63"/>
      <c r="H183" s="40"/>
    </row>
    <row r="184">
      <c r="A184" s="42"/>
      <c r="F184" s="38"/>
      <c r="G184" s="63"/>
      <c r="H184" s="40"/>
    </row>
    <row r="185">
      <c r="A185" s="42"/>
      <c r="F185" s="38"/>
      <c r="G185" s="63"/>
      <c r="H185" s="40"/>
    </row>
    <row r="186">
      <c r="A186" s="42"/>
      <c r="F186" s="38"/>
      <c r="G186" s="63"/>
      <c r="H186" s="40"/>
    </row>
    <row r="187">
      <c r="A187" s="42"/>
      <c r="F187" s="38"/>
      <c r="G187" s="63"/>
      <c r="H187" s="40"/>
    </row>
    <row r="188">
      <c r="A188" s="42"/>
      <c r="F188" s="38"/>
      <c r="G188" s="63"/>
      <c r="H188" s="40"/>
    </row>
    <row r="189">
      <c r="A189" s="42"/>
      <c r="F189" s="38"/>
      <c r="G189" s="63"/>
      <c r="H189" s="40"/>
    </row>
    <row r="190">
      <c r="A190" s="42"/>
      <c r="F190" s="38"/>
      <c r="G190" s="63"/>
      <c r="H190" s="40"/>
    </row>
    <row r="191">
      <c r="A191" s="42"/>
      <c r="F191" s="38"/>
      <c r="G191" s="63"/>
      <c r="H191" s="40"/>
    </row>
    <row r="192">
      <c r="A192" s="42"/>
      <c r="F192" s="38"/>
      <c r="G192" s="63"/>
      <c r="H192" s="40"/>
    </row>
    <row r="193">
      <c r="A193" s="42"/>
      <c r="F193" s="38"/>
      <c r="G193" s="63"/>
      <c r="H193" s="40"/>
    </row>
    <row r="194">
      <c r="A194" s="42"/>
      <c r="F194" s="38"/>
      <c r="G194" s="63"/>
      <c r="H194" s="40"/>
    </row>
    <row r="195">
      <c r="A195" s="42"/>
      <c r="F195" s="38"/>
      <c r="G195" s="63"/>
      <c r="H195" s="40"/>
    </row>
    <row r="196">
      <c r="A196" s="42"/>
      <c r="F196" s="38"/>
      <c r="G196" s="63"/>
      <c r="H196" s="40"/>
    </row>
    <row r="197">
      <c r="A197" s="42"/>
      <c r="F197" s="38"/>
      <c r="G197" s="63"/>
      <c r="H197" s="40"/>
    </row>
    <row r="198">
      <c r="A198" s="42"/>
      <c r="F198" s="38"/>
      <c r="G198" s="63"/>
      <c r="H198" s="40"/>
    </row>
    <row r="199">
      <c r="A199" s="42"/>
      <c r="F199" s="38"/>
      <c r="G199" s="63"/>
      <c r="H199" s="40"/>
    </row>
    <row r="200">
      <c r="A200" s="42"/>
      <c r="F200" s="38"/>
      <c r="G200" s="63"/>
      <c r="H200" s="40"/>
    </row>
    <row r="201">
      <c r="A201" s="42"/>
      <c r="F201" s="38"/>
      <c r="G201" s="63"/>
      <c r="H201" s="40"/>
    </row>
    <row r="202">
      <c r="A202" s="42"/>
      <c r="F202" s="38"/>
      <c r="G202" s="63"/>
      <c r="H202" s="40"/>
    </row>
    <row r="203">
      <c r="A203" s="42"/>
      <c r="F203" s="38"/>
      <c r="G203" s="63"/>
      <c r="H203" s="40"/>
    </row>
    <row r="204">
      <c r="A204" s="42"/>
      <c r="F204" s="38"/>
      <c r="G204" s="63"/>
      <c r="H204" s="40"/>
    </row>
    <row r="205">
      <c r="A205" s="42"/>
      <c r="F205" s="38"/>
      <c r="G205" s="63"/>
      <c r="H205" s="40"/>
    </row>
    <row r="206">
      <c r="A206" s="42"/>
      <c r="F206" s="38"/>
      <c r="G206" s="63"/>
      <c r="H206" s="40"/>
    </row>
    <row r="207">
      <c r="A207" s="42"/>
      <c r="F207" s="38"/>
      <c r="G207" s="63"/>
      <c r="H207" s="40"/>
    </row>
    <row r="208">
      <c r="A208" s="42"/>
      <c r="F208" s="38"/>
      <c r="G208" s="63"/>
      <c r="H208" s="40"/>
    </row>
    <row r="209">
      <c r="A209" s="42"/>
      <c r="F209" s="38"/>
      <c r="G209" s="63"/>
      <c r="H209" s="40"/>
    </row>
    <row r="210">
      <c r="A210" s="42"/>
      <c r="F210" s="38"/>
      <c r="G210" s="63"/>
      <c r="H210" s="40"/>
    </row>
    <row r="211">
      <c r="A211" s="42"/>
      <c r="F211" s="38"/>
      <c r="G211" s="63"/>
      <c r="H211" s="40"/>
    </row>
    <row r="212">
      <c r="A212" s="42"/>
      <c r="F212" s="38"/>
      <c r="G212" s="63"/>
      <c r="H212" s="40"/>
    </row>
    <row r="213">
      <c r="A213" s="42"/>
      <c r="F213" s="38"/>
      <c r="G213" s="63"/>
      <c r="H213" s="40"/>
    </row>
    <row r="214">
      <c r="A214" s="42"/>
      <c r="F214" s="38"/>
      <c r="G214" s="63"/>
      <c r="H214" s="40"/>
    </row>
    <row r="215">
      <c r="A215" s="42"/>
      <c r="F215" s="38"/>
      <c r="G215" s="63"/>
      <c r="H215" s="40"/>
    </row>
    <row r="216">
      <c r="A216" s="42"/>
      <c r="F216" s="38"/>
      <c r="G216" s="63"/>
      <c r="H216" s="40"/>
    </row>
    <row r="217">
      <c r="A217" s="42"/>
      <c r="F217" s="38"/>
      <c r="G217" s="63"/>
      <c r="H217" s="40"/>
    </row>
    <row r="218">
      <c r="A218" s="42"/>
      <c r="F218" s="38"/>
      <c r="G218" s="63"/>
      <c r="H218" s="40"/>
    </row>
    <row r="219">
      <c r="A219" s="42"/>
      <c r="F219" s="38"/>
      <c r="G219" s="63"/>
      <c r="H219" s="40"/>
    </row>
    <row r="220">
      <c r="A220" s="42"/>
      <c r="F220" s="38"/>
      <c r="G220" s="63"/>
      <c r="H220" s="40"/>
    </row>
    <row r="221">
      <c r="A221" s="42"/>
      <c r="F221" s="38"/>
      <c r="G221" s="63"/>
      <c r="H221" s="40"/>
    </row>
    <row r="222">
      <c r="A222" s="42"/>
      <c r="F222" s="38"/>
      <c r="G222" s="63"/>
      <c r="H222" s="40"/>
    </row>
    <row r="223">
      <c r="A223" s="42"/>
      <c r="F223" s="38"/>
      <c r="G223" s="63"/>
      <c r="H223" s="40"/>
    </row>
    <row r="224">
      <c r="A224" s="42"/>
      <c r="F224" s="38"/>
      <c r="G224" s="63"/>
      <c r="H224" s="40"/>
    </row>
    <row r="225">
      <c r="A225" s="42"/>
      <c r="F225" s="38"/>
      <c r="G225" s="63"/>
      <c r="H225" s="40"/>
    </row>
    <row r="226">
      <c r="A226" s="42"/>
      <c r="F226" s="38"/>
      <c r="G226" s="63"/>
      <c r="H226" s="40"/>
    </row>
    <row r="227">
      <c r="A227" s="42"/>
      <c r="F227" s="38"/>
      <c r="G227" s="63"/>
      <c r="H227" s="40"/>
    </row>
    <row r="228">
      <c r="A228" s="42"/>
      <c r="F228" s="38"/>
      <c r="G228" s="63"/>
      <c r="H228" s="40"/>
    </row>
    <row r="229">
      <c r="A229" s="42"/>
      <c r="F229" s="38"/>
      <c r="G229" s="63"/>
      <c r="H229" s="40"/>
    </row>
    <row r="230">
      <c r="A230" s="42"/>
      <c r="F230" s="38"/>
      <c r="G230" s="63"/>
      <c r="H230" s="40"/>
    </row>
    <row r="231">
      <c r="A231" s="42"/>
      <c r="F231" s="38"/>
      <c r="G231" s="63"/>
      <c r="H231" s="40"/>
    </row>
    <row r="232">
      <c r="A232" s="42"/>
      <c r="F232" s="38"/>
      <c r="G232" s="63"/>
      <c r="H232" s="40"/>
    </row>
    <row r="233">
      <c r="A233" s="42"/>
      <c r="F233" s="38"/>
      <c r="G233" s="63"/>
      <c r="H233" s="40"/>
    </row>
    <row r="234">
      <c r="A234" s="42"/>
      <c r="F234" s="38"/>
      <c r="G234" s="63"/>
      <c r="H234" s="40"/>
    </row>
    <row r="235">
      <c r="A235" s="42"/>
      <c r="F235" s="38"/>
      <c r="G235" s="63"/>
      <c r="H235" s="40"/>
    </row>
    <row r="236">
      <c r="A236" s="42"/>
      <c r="F236" s="38"/>
      <c r="G236" s="63"/>
      <c r="H236" s="40"/>
    </row>
    <row r="237">
      <c r="A237" s="42"/>
      <c r="F237" s="38"/>
      <c r="G237" s="63"/>
      <c r="H237" s="40"/>
    </row>
    <row r="238">
      <c r="A238" s="42"/>
      <c r="F238" s="38"/>
      <c r="G238" s="63"/>
      <c r="H238" s="40"/>
    </row>
    <row r="239">
      <c r="A239" s="42"/>
      <c r="F239" s="38"/>
      <c r="G239" s="63"/>
      <c r="H239" s="40"/>
    </row>
    <row r="240">
      <c r="A240" s="42"/>
      <c r="F240" s="38"/>
      <c r="G240" s="63"/>
      <c r="H240" s="40"/>
    </row>
    <row r="241">
      <c r="A241" s="42"/>
      <c r="F241" s="38"/>
      <c r="G241" s="63"/>
      <c r="H241" s="40"/>
    </row>
    <row r="242">
      <c r="A242" s="42"/>
      <c r="F242" s="38"/>
      <c r="G242" s="63"/>
      <c r="H242" s="40"/>
    </row>
    <row r="243">
      <c r="A243" s="42"/>
      <c r="F243" s="38"/>
      <c r="G243" s="63"/>
      <c r="H243" s="40"/>
    </row>
    <row r="244">
      <c r="A244" s="42"/>
      <c r="F244" s="38"/>
      <c r="G244" s="63"/>
      <c r="H244" s="40"/>
    </row>
    <row r="245">
      <c r="A245" s="42"/>
      <c r="F245" s="38"/>
      <c r="G245" s="63"/>
      <c r="H245" s="40"/>
    </row>
    <row r="246">
      <c r="A246" s="42"/>
      <c r="F246" s="38"/>
      <c r="G246" s="63"/>
      <c r="H246" s="40"/>
    </row>
    <row r="247">
      <c r="A247" s="42"/>
      <c r="F247" s="38"/>
      <c r="G247" s="63"/>
      <c r="H247" s="40"/>
    </row>
    <row r="248">
      <c r="A248" s="42"/>
      <c r="F248" s="38"/>
      <c r="G248" s="63"/>
      <c r="H248" s="40"/>
    </row>
    <row r="249">
      <c r="A249" s="42"/>
      <c r="F249" s="38"/>
      <c r="G249" s="63"/>
      <c r="H249" s="40"/>
    </row>
    <row r="250">
      <c r="A250" s="42"/>
      <c r="F250" s="38"/>
      <c r="G250" s="63"/>
      <c r="H250" s="40"/>
    </row>
    <row r="251">
      <c r="A251" s="42"/>
      <c r="F251" s="38"/>
      <c r="G251" s="63"/>
      <c r="H251" s="40"/>
    </row>
    <row r="252">
      <c r="A252" s="42"/>
      <c r="F252" s="38"/>
      <c r="G252" s="63"/>
      <c r="H252" s="40"/>
    </row>
    <row r="253">
      <c r="A253" s="42"/>
      <c r="F253" s="38"/>
      <c r="G253" s="63"/>
      <c r="H253" s="40"/>
    </row>
    <row r="254">
      <c r="A254" s="42"/>
      <c r="F254" s="38"/>
      <c r="G254" s="63"/>
      <c r="H254" s="40"/>
    </row>
    <row r="255">
      <c r="A255" s="42"/>
      <c r="F255" s="38"/>
      <c r="G255" s="63"/>
      <c r="H255" s="40"/>
    </row>
    <row r="256">
      <c r="A256" s="42"/>
      <c r="F256" s="38"/>
      <c r="G256" s="63"/>
      <c r="H256" s="40"/>
    </row>
    <row r="257">
      <c r="A257" s="42"/>
      <c r="F257" s="38"/>
      <c r="G257" s="63"/>
      <c r="H257" s="40"/>
    </row>
    <row r="258">
      <c r="A258" s="42"/>
      <c r="F258" s="38"/>
      <c r="G258" s="63"/>
      <c r="H258" s="40"/>
    </row>
    <row r="259">
      <c r="A259" s="42"/>
      <c r="F259" s="38"/>
      <c r="G259" s="63"/>
      <c r="H259" s="40"/>
    </row>
    <row r="260">
      <c r="A260" s="42"/>
      <c r="F260" s="38"/>
      <c r="G260" s="63"/>
      <c r="H260" s="40"/>
    </row>
    <row r="261">
      <c r="A261" s="42"/>
      <c r="F261" s="38"/>
      <c r="G261" s="63"/>
      <c r="H261" s="40"/>
    </row>
    <row r="262">
      <c r="A262" s="42"/>
      <c r="F262" s="38"/>
      <c r="G262" s="63"/>
      <c r="H262" s="40"/>
    </row>
    <row r="263">
      <c r="A263" s="42"/>
      <c r="F263" s="38"/>
      <c r="G263" s="63"/>
      <c r="H263" s="40"/>
    </row>
    <row r="264">
      <c r="A264" s="42"/>
      <c r="F264" s="38"/>
      <c r="G264" s="63"/>
      <c r="H264" s="40"/>
    </row>
    <row r="265">
      <c r="A265" s="42"/>
      <c r="F265" s="38"/>
      <c r="G265" s="63"/>
      <c r="H265" s="40"/>
    </row>
    <row r="266">
      <c r="A266" s="42"/>
      <c r="F266" s="38"/>
      <c r="G266" s="63"/>
      <c r="H266" s="40"/>
    </row>
    <row r="267">
      <c r="A267" s="42"/>
      <c r="F267" s="38"/>
      <c r="G267" s="63"/>
      <c r="H267" s="40"/>
    </row>
    <row r="268">
      <c r="A268" s="42"/>
      <c r="F268" s="38"/>
      <c r="G268" s="63"/>
      <c r="H268" s="40"/>
    </row>
    <row r="269">
      <c r="A269" s="42"/>
      <c r="F269" s="38"/>
      <c r="G269" s="63"/>
      <c r="H269" s="40"/>
    </row>
    <row r="270">
      <c r="A270" s="42"/>
      <c r="F270" s="38"/>
      <c r="G270" s="63"/>
      <c r="H270" s="40"/>
    </row>
    <row r="271">
      <c r="A271" s="42"/>
      <c r="F271" s="38"/>
      <c r="G271" s="63"/>
      <c r="H271" s="40"/>
    </row>
    <row r="272">
      <c r="A272" s="42"/>
      <c r="F272" s="38"/>
      <c r="G272" s="63"/>
      <c r="H272" s="40"/>
    </row>
    <row r="273">
      <c r="A273" s="42"/>
      <c r="F273" s="38"/>
      <c r="G273" s="63"/>
      <c r="H273" s="40"/>
    </row>
    <row r="274">
      <c r="A274" s="42"/>
      <c r="F274" s="38"/>
      <c r="G274" s="63"/>
      <c r="H274" s="40"/>
    </row>
    <row r="275">
      <c r="A275" s="42"/>
      <c r="F275" s="38"/>
      <c r="G275" s="63"/>
      <c r="H275" s="40"/>
    </row>
    <row r="276">
      <c r="A276" s="42"/>
      <c r="F276" s="38"/>
      <c r="G276" s="63"/>
      <c r="H276" s="40"/>
    </row>
    <row r="277">
      <c r="A277" s="42"/>
      <c r="F277" s="38"/>
      <c r="G277" s="63"/>
      <c r="H277" s="40"/>
    </row>
    <row r="278">
      <c r="A278" s="42"/>
      <c r="F278" s="38"/>
      <c r="G278" s="63"/>
      <c r="H278" s="40"/>
    </row>
    <row r="279">
      <c r="A279" s="42"/>
      <c r="F279" s="38"/>
      <c r="G279" s="63"/>
      <c r="H279" s="40"/>
    </row>
    <row r="280">
      <c r="A280" s="42"/>
      <c r="F280" s="38"/>
      <c r="G280" s="63"/>
      <c r="H280" s="40"/>
    </row>
    <row r="281">
      <c r="A281" s="42"/>
      <c r="F281" s="38"/>
      <c r="G281" s="63"/>
      <c r="H281" s="40"/>
    </row>
    <row r="282">
      <c r="A282" s="42"/>
      <c r="F282" s="38"/>
      <c r="G282" s="63"/>
      <c r="H282" s="40"/>
    </row>
    <row r="283">
      <c r="A283" s="42"/>
      <c r="F283" s="38"/>
      <c r="G283" s="63"/>
      <c r="H283" s="40"/>
    </row>
    <row r="284">
      <c r="A284" s="42"/>
      <c r="F284" s="38"/>
      <c r="G284" s="63"/>
      <c r="H284" s="40"/>
    </row>
    <row r="285">
      <c r="A285" s="42"/>
      <c r="F285" s="38"/>
      <c r="G285" s="63"/>
      <c r="H285" s="40"/>
    </row>
    <row r="286">
      <c r="A286" s="42"/>
      <c r="F286" s="38"/>
      <c r="G286" s="63"/>
      <c r="H286" s="40"/>
    </row>
    <row r="287">
      <c r="A287" s="42"/>
      <c r="F287" s="38"/>
      <c r="G287" s="63"/>
      <c r="H287" s="40"/>
    </row>
    <row r="288">
      <c r="A288" s="42"/>
      <c r="F288" s="38"/>
      <c r="G288" s="63"/>
      <c r="H288" s="40"/>
    </row>
    <row r="289">
      <c r="A289" s="42"/>
      <c r="F289" s="38"/>
      <c r="G289" s="63"/>
      <c r="H289" s="40"/>
    </row>
    <row r="290">
      <c r="A290" s="42"/>
      <c r="F290" s="38"/>
      <c r="G290" s="63"/>
      <c r="H290" s="40"/>
    </row>
    <row r="291">
      <c r="A291" s="42"/>
      <c r="F291" s="38"/>
      <c r="G291" s="63"/>
      <c r="H291" s="40"/>
    </row>
    <row r="292">
      <c r="A292" s="42"/>
      <c r="F292" s="38"/>
      <c r="G292" s="63"/>
      <c r="H292" s="40"/>
    </row>
    <row r="293">
      <c r="A293" s="42"/>
      <c r="F293" s="38"/>
      <c r="G293" s="63"/>
      <c r="H293" s="40"/>
    </row>
    <row r="294">
      <c r="A294" s="42"/>
      <c r="F294" s="38"/>
      <c r="G294" s="63"/>
      <c r="H294" s="40"/>
    </row>
    <row r="295">
      <c r="A295" s="42"/>
      <c r="F295" s="38"/>
      <c r="G295" s="63"/>
      <c r="H295" s="40"/>
    </row>
    <row r="296">
      <c r="A296" s="42"/>
      <c r="F296" s="38"/>
      <c r="G296" s="63"/>
      <c r="H296" s="40"/>
    </row>
    <row r="297">
      <c r="A297" s="42"/>
      <c r="F297" s="38"/>
      <c r="G297" s="63"/>
      <c r="H297" s="40"/>
    </row>
    <row r="298">
      <c r="A298" s="42"/>
      <c r="F298" s="38"/>
      <c r="G298" s="63"/>
      <c r="H298" s="40"/>
    </row>
    <row r="299">
      <c r="A299" s="42"/>
      <c r="F299" s="38"/>
      <c r="G299" s="63"/>
      <c r="H299" s="40"/>
    </row>
    <row r="300">
      <c r="A300" s="42"/>
      <c r="F300" s="38"/>
      <c r="G300" s="63"/>
      <c r="H300" s="40"/>
    </row>
    <row r="301">
      <c r="A301" s="42"/>
      <c r="F301" s="38"/>
      <c r="G301" s="63"/>
      <c r="H301" s="40"/>
    </row>
    <row r="302">
      <c r="A302" s="42"/>
      <c r="F302" s="38"/>
      <c r="G302" s="63"/>
      <c r="H302" s="40"/>
    </row>
    <row r="303">
      <c r="A303" s="42"/>
      <c r="F303" s="38"/>
      <c r="G303" s="63"/>
      <c r="H303" s="40"/>
    </row>
    <row r="304">
      <c r="A304" s="42"/>
      <c r="F304" s="38"/>
      <c r="G304" s="63"/>
      <c r="H304" s="40"/>
    </row>
    <row r="305">
      <c r="A305" s="42"/>
      <c r="F305" s="38"/>
      <c r="G305" s="63"/>
      <c r="H305" s="40"/>
    </row>
    <row r="306">
      <c r="A306" s="42"/>
      <c r="F306" s="38"/>
      <c r="G306" s="63"/>
      <c r="H306" s="40"/>
    </row>
    <row r="307">
      <c r="A307" s="42"/>
      <c r="F307" s="38"/>
      <c r="G307" s="63"/>
      <c r="H307" s="40"/>
    </row>
    <row r="308">
      <c r="A308" s="42"/>
      <c r="F308" s="38"/>
      <c r="G308" s="63"/>
      <c r="H308" s="40"/>
    </row>
    <row r="309">
      <c r="A309" s="42"/>
      <c r="F309" s="38"/>
      <c r="G309" s="63"/>
      <c r="H309" s="40"/>
    </row>
    <row r="310">
      <c r="A310" s="42"/>
      <c r="F310" s="38"/>
      <c r="G310" s="63"/>
      <c r="H310" s="40"/>
    </row>
    <row r="311">
      <c r="A311" s="42"/>
      <c r="F311" s="38"/>
      <c r="G311" s="63"/>
      <c r="H311" s="40"/>
    </row>
    <row r="312">
      <c r="A312" s="42"/>
      <c r="F312" s="38"/>
      <c r="G312" s="63"/>
      <c r="H312" s="40"/>
    </row>
    <row r="313">
      <c r="A313" s="42"/>
      <c r="F313" s="38"/>
      <c r="G313" s="63"/>
      <c r="H313" s="40"/>
    </row>
    <row r="314">
      <c r="A314" s="42"/>
      <c r="F314" s="38"/>
      <c r="G314" s="63"/>
      <c r="H314" s="40"/>
    </row>
    <row r="315">
      <c r="A315" s="42"/>
      <c r="F315" s="38"/>
      <c r="G315" s="63"/>
      <c r="H315" s="40"/>
    </row>
    <row r="316">
      <c r="A316" s="42"/>
      <c r="F316" s="38"/>
      <c r="G316" s="63"/>
      <c r="H316" s="40"/>
    </row>
    <row r="317">
      <c r="A317" s="42"/>
      <c r="F317" s="38"/>
      <c r="G317" s="63"/>
      <c r="H317" s="40"/>
    </row>
    <row r="318">
      <c r="A318" s="42"/>
      <c r="F318" s="38"/>
      <c r="G318" s="63"/>
      <c r="H318" s="40"/>
    </row>
    <row r="319">
      <c r="A319" s="42"/>
      <c r="F319" s="38"/>
      <c r="G319" s="63"/>
      <c r="H319" s="40"/>
    </row>
    <row r="320">
      <c r="A320" s="42"/>
      <c r="F320" s="38"/>
      <c r="G320" s="63"/>
      <c r="H320" s="40"/>
    </row>
    <row r="321">
      <c r="A321" s="42"/>
      <c r="F321" s="38"/>
      <c r="G321" s="63"/>
      <c r="H321" s="40"/>
    </row>
    <row r="322">
      <c r="A322" s="42"/>
      <c r="F322" s="38"/>
      <c r="G322" s="63"/>
      <c r="H322" s="40"/>
    </row>
    <row r="323">
      <c r="A323" s="42"/>
      <c r="F323" s="38"/>
      <c r="G323" s="63"/>
      <c r="H323" s="40"/>
    </row>
    <row r="324">
      <c r="A324" s="42"/>
      <c r="F324" s="38"/>
      <c r="G324" s="63"/>
      <c r="H324" s="40"/>
    </row>
    <row r="325">
      <c r="A325" s="42"/>
      <c r="F325" s="38"/>
      <c r="G325" s="63"/>
      <c r="H325" s="40"/>
    </row>
    <row r="326">
      <c r="A326" s="42"/>
      <c r="F326" s="38"/>
      <c r="G326" s="63"/>
      <c r="H326" s="40"/>
    </row>
    <row r="327">
      <c r="A327" s="42"/>
      <c r="F327" s="38"/>
      <c r="G327" s="63"/>
      <c r="H327" s="40"/>
    </row>
    <row r="328">
      <c r="A328" s="42"/>
      <c r="F328" s="38"/>
      <c r="G328" s="63"/>
      <c r="H328" s="40"/>
    </row>
    <row r="329">
      <c r="A329" s="42"/>
      <c r="F329" s="38"/>
      <c r="G329" s="63"/>
      <c r="H329" s="40"/>
    </row>
    <row r="330">
      <c r="A330" s="42"/>
      <c r="F330" s="38"/>
      <c r="G330" s="63"/>
      <c r="H330" s="40"/>
    </row>
    <row r="331">
      <c r="A331" s="42"/>
      <c r="F331" s="38"/>
      <c r="G331" s="63"/>
      <c r="H331" s="40"/>
    </row>
    <row r="332">
      <c r="A332" s="42"/>
      <c r="F332" s="38"/>
      <c r="G332" s="63"/>
      <c r="H332" s="40"/>
    </row>
    <row r="333">
      <c r="A333" s="42"/>
      <c r="F333" s="38"/>
      <c r="G333" s="63"/>
      <c r="H333" s="40"/>
    </row>
    <row r="334">
      <c r="A334" s="42"/>
      <c r="F334" s="38"/>
      <c r="G334" s="63"/>
      <c r="H334" s="40"/>
    </row>
    <row r="335">
      <c r="A335" s="42"/>
      <c r="F335" s="38"/>
      <c r="G335" s="63"/>
      <c r="H335" s="40"/>
    </row>
    <row r="336">
      <c r="A336" s="42"/>
      <c r="F336" s="38"/>
      <c r="G336" s="63"/>
      <c r="H336" s="40"/>
    </row>
    <row r="337">
      <c r="A337" s="42"/>
      <c r="F337" s="38"/>
      <c r="G337" s="63"/>
      <c r="H337" s="40"/>
    </row>
    <row r="338">
      <c r="A338" s="42"/>
      <c r="F338" s="38"/>
      <c r="G338" s="63"/>
      <c r="H338" s="40"/>
    </row>
    <row r="339">
      <c r="A339" s="42"/>
      <c r="F339" s="38"/>
      <c r="G339" s="63"/>
      <c r="H339" s="40"/>
    </row>
    <row r="340">
      <c r="A340" s="42"/>
      <c r="F340" s="38"/>
      <c r="G340" s="63"/>
      <c r="H340" s="40"/>
    </row>
    <row r="341">
      <c r="A341" s="42"/>
      <c r="F341" s="38"/>
      <c r="G341" s="63"/>
      <c r="H341" s="40"/>
    </row>
    <row r="342">
      <c r="A342" s="42"/>
      <c r="F342" s="38"/>
      <c r="G342" s="63"/>
      <c r="H342" s="40"/>
    </row>
    <row r="343">
      <c r="A343" s="42"/>
      <c r="F343" s="38"/>
      <c r="G343" s="63"/>
      <c r="H343" s="40"/>
    </row>
    <row r="344">
      <c r="A344" s="42"/>
      <c r="F344" s="38"/>
      <c r="G344" s="63"/>
      <c r="H344" s="40"/>
    </row>
    <row r="345">
      <c r="A345" s="42"/>
      <c r="F345" s="38"/>
      <c r="G345" s="63"/>
      <c r="H345" s="40"/>
    </row>
    <row r="346">
      <c r="A346" s="42"/>
      <c r="F346" s="38"/>
      <c r="G346" s="63"/>
      <c r="H346" s="40"/>
    </row>
    <row r="347">
      <c r="A347" s="42"/>
      <c r="F347" s="38"/>
      <c r="G347" s="63"/>
      <c r="H347" s="40"/>
    </row>
    <row r="348">
      <c r="A348" s="42"/>
      <c r="F348" s="38"/>
      <c r="G348" s="63"/>
      <c r="H348" s="40"/>
    </row>
    <row r="349">
      <c r="A349" s="42"/>
      <c r="F349" s="38"/>
      <c r="G349" s="63"/>
      <c r="H349" s="40"/>
    </row>
    <row r="350">
      <c r="A350" s="42"/>
      <c r="F350" s="38"/>
      <c r="G350" s="63"/>
      <c r="H350" s="40"/>
    </row>
    <row r="351">
      <c r="A351" s="42"/>
      <c r="F351" s="38"/>
      <c r="G351" s="63"/>
      <c r="H351" s="40"/>
    </row>
    <row r="352">
      <c r="A352" s="42"/>
      <c r="F352" s="38"/>
      <c r="G352" s="63"/>
      <c r="H352" s="40"/>
    </row>
    <row r="353">
      <c r="A353" s="42"/>
      <c r="F353" s="38"/>
      <c r="G353" s="63"/>
      <c r="H353" s="40"/>
    </row>
    <row r="354">
      <c r="A354" s="42"/>
      <c r="F354" s="38"/>
      <c r="G354" s="63"/>
      <c r="H354" s="40"/>
    </row>
    <row r="355">
      <c r="A355" s="42"/>
      <c r="F355" s="38"/>
      <c r="G355" s="63"/>
      <c r="H355" s="40"/>
    </row>
    <row r="356">
      <c r="A356" s="42"/>
      <c r="F356" s="38"/>
      <c r="G356" s="63"/>
      <c r="H356" s="40"/>
    </row>
    <row r="357">
      <c r="A357" s="42"/>
      <c r="F357" s="38"/>
      <c r="G357" s="63"/>
      <c r="H357" s="40"/>
    </row>
    <row r="358">
      <c r="A358" s="42"/>
      <c r="F358" s="38"/>
      <c r="G358" s="63"/>
      <c r="H358" s="40"/>
    </row>
    <row r="359">
      <c r="A359" s="42"/>
      <c r="F359" s="38"/>
      <c r="G359" s="63"/>
      <c r="H359" s="40"/>
    </row>
    <row r="360">
      <c r="A360" s="42"/>
      <c r="F360" s="38"/>
      <c r="G360" s="63"/>
      <c r="H360" s="40"/>
    </row>
    <row r="361">
      <c r="A361" s="42"/>
      <c r="F361" s="38"/>
      <c r="G361" s="63"/>
      <c r="H361" s="40"/>
    </row>
    <row r="362">
      <c r="A362" s="42"/>
      <c r="F362" s="38"/>
      <c r="G362" s="63"/>
      <c r="H362" s="40"/>
    </row>
    <row r="363">
      <c r="A363" s="42"/>
      <c r="F363" s="38"/>
      <c r="G363" s="63"/>
      <c r="H363" s="40"/>
    </row>
    <row r="364">
      <c r="A364" s="42"/>
      <c r="F364" s="38"/>
      <c r="G364" s="63"/>
      <c r="H364" s="40"/>
    </row>
    <row r="365">
      <c r="A365" s="42"/>
      <c r="F365" s="38"/>
      <c r="G365" s="63"/>
      <c r="H365" s="40"/>
    </row>
    <row r="366">
      <c r="A366" s="42"/>
      <c r="F366" s="38"/>
      <c r="G366" s="63"/>
      <c r="H366" s="40"/>
    </row>
    <row r="367">
      <c r="A367" s="42"/>
      <c r="F367" s="38"/>
      <c r="G367" s="63"/>
      <c r="H367" s="40"/>
    </row>
    <row r="368">
      <c r="A368" s="42"/>
      <c r="F368" s="38"/>
      <c r="G368" s="63"/>
      <c r="H368" s="40"/>
    </row>
    <row r="369">
      <c r="A369" s="42"/>
      <c r="F369" s="38"/>
      <c r="G369" s="63"/>
      <c r="H369" s="40"/>
    </row>
    <row r="370">
      <c r="A370" s="42"/>
      <c r="F370" s="38"/>
      <c r="G370" s="63"/>
      <c r="H370" s="40"/>
    </row>
    <row r="371">
      <c r="A371" s="42"/>
      <c r="F371" s="38"/>
      <c r="G371" s="63"/>
      <c r="H371" s="40"/>
    </row>
    <row r="372">
      <c r="A372" s="42"/>
      <c r="F372" s="38"/>
      <c r="G372" s="63"/>
      <c r="H372" s="40"/>
    </row>
    <row r="373">
      <c r="A373" s="42"/>
      <c r="F373" s="38"/>
      <c r="G373" s="63"/>
      <c r="H373" s="40"/>
    </row>
    <row r="374">
      <c r="A374" s="42"/>
      <c r="F374" s="38"/>
      <c r="G374" s="63"/>
      <c r="H374" s="40"/>
    </row>
    <row r="375">
      <c r="A375" s="42"/>
      <c r="F375" s="38"/>
      <c r="G375" s="63"/>
      <c r="H375" s="40"/>
    </row>
    <row r="376">
      <c r="A376" s="42"/>
      <c r="F376" s="38"/>
      <c r="G376" s="63"/>
      <c r="H376" s="40"/>
    </row>
    <row r="377">
      <c r="A377" s="42"/>
      <c r="F377" s="38"/>
      <c r="G377" s="63"/>
      <c r="H377" s="40"/>
    </row>
    <row r="378">
      <c r="A378" s="42"/>
      <c r="F378" s="38"/>
      <c r="G378" s="63"/>
      <c r="H378" s="40"/>
    </row>
    <row r="379">
      <c r="A379" s="42"/>
      <c r="F379" s="38"/>
      <c r="G379" s="63"/>
      <c r="H379" s="40"/>
    </row>
    <row r="380">
      <c r="A380" s="42"/>
      <c r="F380" s="38"/>
      <c r="G380" s="63"/>
      <c r="H380" s="40"/>
    </row>
    <row r="381">
      <c r="A381" s="42"/>
      <c r="F381" s="38"/>
      <c r="G381" s="63"/>
      <c r="H381" s="40"/>
    </row>
    <row r="382">
      <c r="A382" s="42"/>
      <c r="F382" s="38"/>
      <c r="G382" s="63"/>
      <c r="H382" s="40"/>
    </row>
    <row r="383">
      <c r="A383" s="42"/>
      <c r="F383" s="38"/>
      <c r="G383" s="63"/>
      <c r="H383" s="40"/>
    </row>
    <row r="384">
      <c r="A384" s="42"/>
      <c r="F384" s="38"/>
      <c r="G384" s="63"/>
      <c r="H384" s="40"/>
    </row>
    <row r="385">
      <c r="A385" s="42"/>
      <c r="F385" s="38"/>
      <c r="G385" s="63"/>
      <c r="H385" s="40"/>
    </row>
    <row r="386">
      <c r="A386" s="42"/>
      <c r="F386" s="38"/>
      <c r="G386" s="63"/>
      <c r="H386" s="40"/>
    </row>
    <row r="387">
      <c r="A387" s="42"/>
      <c r="F387" s="38"/>
      <c r="G387" s="63"/>
      <c r="H387" s="40"/>
    </row>
    <row r="388">
      <c r="A388" s="42"/>
      <c r="F388" s="38"/>
      <c r="G388" s="63"/>
      <c r="H388" s="40"/>
    </row>
    <row r="389">
      <c r="A389" s="42"/>
      <c r="F389" s="38"/>
      <c r="G389" s="63"/>
      <c r="H389" s="40"/>
    </row>
    <row r="390">
      <c r="A390" s="42"/>
      <c r="F390" s="38"/>
      <c r="G390" s="63"/>
      <c r="H390" s="40"/>
    </row>
    <row r="391">
      <c r="A391" s="42"/>
      <c r="F391" s="38"/>
      <c r="G391" s="63"/>
      <c r="H391" s="40"/>
    </row>
    <row r="392">
      <c r="A392" s="42"/>
      <c r="F392" s="38"/>
      <c r="G392" s="63"/>
      <c r="H392" s="40"/>
    </row>
    <row r="393">
      <c r="A393" s="42"/>
      <c r="F393" s="38"/>
      <c r="G393" s="63"/>
      <c r="H393" s="40"/>
    </row>
    <row r="394">
      <c r="A394" s="42"/>
      <c r="F394" s="38"/>
      <c r="G394" s="63"/>
      <c r="H394" s="40"/>
    </row>
    <row r="395">
      <c r="A395" s="42"/>
      <c r="F395" s="38"/>
      <c r="G395" s="63"/>
      <c r="H395" s="40"/>
    </row>
    <row r="396">
      <c r="A396" s="42"/>
      <c r="F396" s="38"/>
      <c r="G396" s="63"/>
      <c r="H396" s="40"/>
    </row>
    <row r="397">
      <c r="A397" s="42"/>
      <c r="F397" s="38"/>
      <c r="G397" s="63"/>
      <c r="H397" s="40"/>
    </row>
    <row r="398">
      <c r="A398" s="42"/>
      <c r="F398" s="38"/>
      <c r="G398" s="63"/>
      <c r="H398" s="40"/>
    </row>
    <row r="399">
      <c r="A399" s="42"/>
      <c r="F399" s="38"/>
      <c r="G399" s="63"/>
      <c r="H399" s="40"/>
    </row>
    <row r="400">
      <c r="A400" s="42"/>
      <c r="F400" s="38"/>
      <c r="G400" s="63"/>
      <c r="H400" s="40"/>
    </row>
    <row r="401">
      <c r="A401" s="42"/>
      <c r="F401" s="38"/>
      <c r="G401" s="63"/>
      <c r="H401" s="40"/>
    </row>
    <row r="402">
      <c r="A402" s="42"/>
      <c r="F402" s="38"/>
      <c r="G402" s="63"/>
      <c r="H402" s="40"/>
    </row>
    <row r="403">
      <c r="A403" s="42"/>
      <c r="F403" s="38"/>
      <c r="G403" s="63"/>
      <c r="H403" s="40"/>
    </row>
    <row r="404">
      <c r="A404" s="42"/>
      <c r="F404" s="38"/>
      <c r="G404" s="63"/>
      <c r="H404" s="40"/>
    </row>
    <row r="405">
      <c r="A405" s="42"/>
      <c r="F405" s="38"/>
      <c r="G405" s="63"/>
      <c r="H405" s="40"/>
    </row>
    <row r="406">
      <c r="A406" s="42"/>
      <c r="F406" s="38"/>
      <c r="G406" s="63"/>
      <c r="H406" s="40"/>
    </row>
    <row r="407">
      <c r="A407" s="42"/>
      <c r="F407" s="38"/>
      <c r="G407" s="63"/>
      <c r="H407" s="40"/>
    </row>
    <row r="408">
      <c r="A408" s="42"/>
      <c r="F408" s="38"/>
      <c r="G408" s="63"/>
      <c r="H408" s="40"/>
    </row>
    <row r="409">
      <c r="A409" s="42"/>
      <c r="F409" s="38"/>
      <c r="G409" s="63"/>
      <c r="H409" s="40"/>
    </row>
    <row r="410">
      <c r="A410" s="42"/>
      <c r="F410" s="38"/>
      <c r="G410" s="63"/>
      <c r="H410" s="40"/>
    </row>
    <row r="411">
      <c r="A411" s="42"/>
      <c r="F411" s="38"/>
      <c r="G411" s="63"/>
      <c r="H411" s="40"/>
    </row>
    <row r="412">
      <c r="A412" s="42"/>
      <c r="F412" s="38"/>
      <c r="G412" s="63"/>
      <c r="H412" s="40"/>
    </row>
    <row r="413">
      <c r="A413" s="42"/>
      <c r="F413" s="38"/>
      <c r="G413" s="63"/>
      <c r="H413" s="40"/>
    </row>
    <row r="414">
      <c r="A414" s="42"/>
      <c r="F414" s="38"/>
      <c r="G414" s="63"/>
      <c r="H414" s="40"/>
    </row>
    <row r="415">
      <c r="A415" s="42"/>
      <c r="F415" s="38"/>
      <c r="G415" s="63"/>
      <c r="H415" s="40"/>
    </row>
    <row r="416">
      <c r="A416" s="42"/>
      <c r="F416" s="38"/>
      <c r="G416" s="63"/>
      <c r="H416" s="40"/>
    </row>
    <row r="417">
      <c r="A417" s="42"/>
      <c r="F417" s="38"/>
      <c r="G417" s="63"/>
      <c r="H417" s="40"/>
    </row>
    <row r="418">
      <c r="A418" s="42"/>
      <c r="F418" s="38"/>
      <c r="G418" s="63"/>
      <c r="H418" s="40"/>
    </row>
    <row r="419">
      <c r="A419" s="42"/>
      <c r="F419" s="38"/>
      <c r="G419" s="63"/>
      <c r="H419" s="40"/>
    </row>
    <row r="420">
      <c r="A420" s="42"/>
      <c r="F420" s="38"/>
      <c r="G420" s="63"/>
      <c r="H420" s="40"/>
    </row>
    <row r="421">
      <c r="A421" s="42"/>
      <c r="F421" s="38"/>
      <c r="G421" s="63"/>
      <c r="H421" s="40"/>
    </row>
    <row r="422">
      <c r="A422" s="42"/>
      <c r="F422" s="38"/>
      <c r="G422" s="63"/>
      <c r="H422" s="40"/>
    </row>
    <row r="423">
      <c r="A423" s="42"/>
      <c r="F423" s="38"/>
      <c r="G423" s="63"/>
      <c r="H423" s="40"/>
    </row>
    <row r="424">
      <c r="A424" s="42"/>
      <c r="F424" s="38"/>
      <c r="G424" s="63"/>
      <c r="H424" s="40"/>
    </row>
    <row r="425">
      <c r="A425" s="42"/>
      <c r="F425" s="38"/>
      <c r="G425" s="63"/>
      <c r="H425" s="40"/>
    </row>
    <row r="426">
      <c r="A426" s="42"/>
      <c r="F426" s="38"/>
      <c r="G426" s="63"/>
      <c r="H426" s="40"/>
    </row>
    <row r="427">
      <c r="A427" s="42"/>
      <c r="F427" s="38"/>
      <c r="G427" s="63"/>
      <c r="H427" s="40"/>
    </row>
    <row r="428">
      <c r="A428" s="42"/>
      <c r="F428" s="38"/>
      <c r="G428" s="63"/>
      <c r="H428" s="40"/>
    </row>
    <row r="429">
      <c r="A429" s="42"/>
      <c r="F429" s="38"/>
      <c r="G429" s="63"/>
      <c r="H429" s="40"/>
    </row>
    <row r="430">
      <c r="A430" s="42"/>
      <c r="F430" s="38"/>
      <c r="G430" s="63"/>
      <c r="H430" s="40"/>
    </row>
    <row r="431">
      <c r="A431" s="42"/>
      <c r="F431" s="38"/>
      <c r="G431" s="63"/>
      <c r="H431" s="40"/>
    </row>
    <row r="432">
      <c r="A432" s="42"/>
      <c r="F432" s="38"/>
      <c r="G432" s="63"/>
      <c r="H432" s="40"/>
    </row>
    <row r="433">
      <c r="A433" s="42"/>
      <c r="F433" s="38"/>
      <c r="G433" s="63"/>
      <c r="H433" s="40"/>
    </row>
    <row r="434">
      <c r="A434" s="42"/>
      <c r="F434" s="38"/>
      <c r="G434" s="63"/>
      <c r="H434" s="40"/>
    </row>
    <row r="435">
      <c r="A435" s="42"/>
      <c r="F435" s="38"/>
      <c r="G435" s="63"/>
      <c r="H435" s="40"/>
    </row>
    <row r="436">
      <c r="A436" s="42"/>
      <c r="F436" s="38"/>
      <c r="G436" s="63"/>
      <c r="H436" s="40"/>
    </row>
    <row r="437">
      <c r="A437" s="42"/>
      <c r="F437" s="38"/>
      <c r="G437" s="63"/>
      <c r="H437" s="40"/>
    </row>
    <row r="438">
      <c r="A438" s="42"/>
      <c r="F438" s="38"/>
      <c r="G438" s="63"/>
      <c r="H438" s="40"/>
    </row>
    <row r="439">
      <c r="A439" s="42"/>
      <c r="F439" s="38"/>
      <c r="G439" s="63"/>
      <c r="H439" s="40"/>
    </row>
    <row r="440">
      <c r="A440" s="42"/>
      <c r="F440" s="38"/>
      <c r="G440" s="63"/>
      <c r="H440" s="40"/>
    </row>
    <row r="441">
      <c r="A441" s="42"/>
      <c r="F441" s="38"/>
      <c r="G441" s="63"/>
      <c r="H441" s="40"/>
    </row>
    <row r="442">
      <c r="A442" s="42"/>
      <c r="F442" s="38"/>
      <c r="G442" s="63"/>
      <c r="H442" s="40"/>
    </row>
    <row r="443">
      <c r="A443" s="42"/>
      <c r="F443" s="38"/>
      <c r="G443" s="63"/>
      <c r="H443" s="40"/>
    </row>
    <row r="444">
      <c r="A444" s="42"/>
      <c r="F444" s="38"/>
      <c r="G444" s="63"/>
      <c r="H444" s="40"/>
    </row>
    <row r="445">
      <c r="A445" s="42"/>
      <c r="F445" s="38"/>
      <c r="G445" s="63"/>
      <c r="H445" s="40"/>
    </row>
    <row r="446">
      <c r="A446" s="42"/>
      <c r="F446" s="38"/>
      <c r="G446" s="63"/>
      <c r="H446" s="40"/>
    </row>
    <row r="447">
      <c r="A447" s="42"/>
      <c r="F447" s="38"/>
      <c r="G447" s="63"/>
      <c r="H447" s="40"/>
    </row>
    <row r="448">
      <c r="A448" s="42"/>
      <c r="F448" s="38"/>
      <c r="G448" s="63"/>
      <c r="H448" s="40"/>
    </row>
    <row r="449">
      <c r="A449" s="42"/>
      <c r="F449" s="38"/>
      <c r="G449" s="63"/>
      <c r="H449" s="40"/>
    </row>
    <row r="450">
      <c r="A450" s="42"/>
      <c r="F450" s="38"/>
      <c r="G450" s="63"/>
      <c r="H450" s="40"/>
    </row>
    <row r="451">
      <c r="A451" s="42"/>
      <c r="F451" s="38"/>
      <c r="G451" s="63"/>
      <c r="H451" s="40"/>
    </row>
    <row r="452">
      <c r="A452" s="42"/>
      <c r="F452" s="38"/>
      <c r="G452" s="63"/>
      <c r="H452" s="40"/>
    </row>
    <row r="453">
      <c r="A453" s="42"/>
      <c r="F453" s="38"/>
      <c r="G453" s="63"/>
      <c r="H453" s="40"/>
    </row>
    <row r="454">
      <c r="A454" s="42"/>
      <c r="F454" s="38"/>
      <c r="G454" s="63"/>
      <c r="H454" s="40"/>
    </row>
    <row r="455">
      <c r="A455" s="42"/>
      <c r="F455" s="38"/>
      <c r="G455" s="63"/>
      <c r="H455" s="40"/>
    </row>
    <row r="456">
      <c r="A456" s="42"/>
      <c r="F456" s="38"/>
      <c r="G456" s="63"/>
      <c r="H456" s="40"/>
    </row>
    <row r="457">
      <c r="A457" s="42"/>
      <c r="F457" s="38"/>
      <c r="G457" s="63"/>
      <c r="H457" s="40"/>
    </row>
    <row r="458">
      <c r="A458" s="42"/>
      <c r="F458" s="38"/>
      <c r="G458" s="63"/>
      <c r="H458" s="40"/>
    </row>
    <row r="459">
      <c r="A459" s="42"/>
      <c r="F459" s="38"/>
      <c r="G459" s="63"/>
      <c r="H459" s="40"/>
    </row>
    <row r="460">
      <c r="A460" s="42"/>
      <c r="F460" s="38"/>
      <c r="G460" s="63"/>
      <c r="H460" s="40"/>
    </row>
    <row r="461">
      <c r="A461" s="42"/>
      <c r="F461" s="38"/>
      <c r="G461" s="63"/>
      <c r="H461" s="40"/>
    </row>
    <row r="462">
      <c r="A462" s="42"/>
      <c r="F462" s="38"/>
      <c r="G462" s="63"/>
      <c r="H462" s="40"/>
    </row>
    <row r="463">
      <c r="A463" s="42"/>
      <c r="F463" s="38"/>
      <c r="G463" s="63"/>
      <c r="H463" s="40"/>
    </row>
    <row r="464">
      <c r="A464" s="42"/>
      <c r="F464" s="38"/>
      <c r="G464" s="63"/>
      <c r="H464" s="40"/>
    </row>
    <row r="465">
      <c r="A465" s="42"/>
      <c r="F465" s="38"/>
      <c r="G465" s="63"/>
      <c r="H465" s="40"/>
    </row>
    <row r="466">
      <c r="A466" s="42"/>
      <c r="F466" s="38"/>
      <c r="G466" s="63"/>
      <c r="H466" s="40"/>
    </row>
    <row r="467">
      <c r="A467" s="42"/>
      <c r="F467" s="38"/>
      <c r="G467" s="63"/>
      <c r="H467" s="40"/>
    </row>
    <row r="468">
      <c r="A468" s="42"/>
      <c r="F468" s="38"/>
      <c r="G468" s="63"/>
      <c r="H468" s="40"/>
    </row>
    <row r="469">
      <c r="A469" s="42"/>
      <c r="F469" s="38"/>
      <c r="G469" s="63"/>
      <c r="H469" s="40"/>
    </row>
    <row r="470">
      <c r="A470" s="42"/>
      <c r="F470" s="38"/>
      <c r="G470" s="63"/>
      <c r="H470" s="40"/>
    </row>
    <row r="471">
      <c r="A471" s="42"/>
      <c r="F471" s="38"/>
      <c r="G471" s="63"/>
      <c r="H471" s="40"/>
    </row>
    <row r="472">
      <c r="A472" s="42"/>
      <c r="F472" s="38"/>
      <c r="G472" s="63"/>
      <c r="H472" s="40"/>
    </row>
    <row r="473">
      <c r="A473" s="42"/>
      <c r="F473" s="38"/>
      <c r="G473" s="63"/>
      <c r="H473" s="40"/>
    </row>
    <row r="474">
      <c r="A474" s="42"/>
      <c r="F474" s="38"/>
      <c r="G474" s="63"/>
      <c r="H474" s="40"/>
    </row>
    <row r="475">
      <c r="A475" s="42"/>
      <c r="F475" s="38"/>
      <c r="G475" s="63"/>
      <c r="H475" s="40"/>
    </row>
    <row r="476">
      <c r="A476" s="42"/>
      <c r="F476" s="38"/>
      <c r="G476" s="63"/>
      <c r="H476" s="40"/>
    </row>
    <row r="477">
      <c r="A477" s="42"/>
      <c r="F477" s="38"/>
      <c r="G477" s="63"/>
      <c r="H477" s="40"/>
    </row>
    <row r="478">
      <c r="A478" s="42"/>
      <c r="F478" s="38"/>
      <c r="G478" s="63"/>
      <c r="H478" s="40"/>
    </row>
    <row r="479">
      <c r="A479" s="42"/>
      <c r="F479" s="38"/>
      <c r="G479" s="63"/>
      <c r="H479" s="40"/>
    </row>
    <row r="480">
      <c r="A480" s="42"/>
      <c r="F480" s="38"/>
      <c r="G480" s="63"/>
      <c r="H480" s="40"/>
    </row>
    <row r="481">
      <c r="A481" s="42"/>
      <c r="F481" s="38"/>
      <c r="G481" s="63"/>
      <c r="H481" s="40"/>
    </row>
    <row r="482">
      <c r="A482" s="42"/>
      <c r="F482" s="38"/>
      <c r="G482" s="63"/>
      <c r="H482" s="40"/>
    </row>
    <row r="483">
      <c r="A483" s="42"/>
      <c r="F483" s="38"/>
      <c r="G483" s="63"/>
      <c r="H483" s="40"/>
    </row>
    <row r="484">
      <c r="A484" s="42"/>
      <c r="F484" s="38"/>
      <c r="G484" s="63"/>
      <c r="H484" s="40"/>
    </row>
    <row r="485">
      <c r="A485" s="42"/>
      <c r="F485" s="38"/>
      <c r="G485" s="63"/>
      <c r="H485" s="40"/>
    </row>
    <row r="486">
      <c r="A486" s="42"/>
      <c r="F486" s="38"/>
      <c r="G486" s="63"/>
      <c r="H486" s="40"/>
    </row>
    <row r="487">
      <c r="A487" s="42"/>
      <c r="F487" s="38"/>
      <c r="G487" s="63"/>
      <c r="H487" s="40"/>
    </row>
    <row r="488">
      <c r="A488" s="42"/>
      <c r="F488" s="38"/>
      <c r="G488" s="63"/>
      <c r="H488" s="40"/>
    </row>
    <row r="489">
      <c r="A489" s="42"/>
      <c r="F489" s="38"/>
      <c r="G489" s="63"/>
      <c r="H489" s="40"/>
    </row>
    <row r="490">
      <c r="A490" s="42"/>
      <c r="F490" s="38"/>
      <c r="G490" s="63"/>
      <c r="H490" s="40"/>
    </row>
    <row r="491">
      <c r="A491" s="42"/>
      <c r="F491" s="38"/>
      <c r="G491" s="63"/>
      <c r="H491" s="40"/>
    </row>
    <row r="492">
      <c r="A492" s="42"/>
      <c r="F492" s="38"/>
      <c r="G492" s="63"/>
      <c r="H492" s="40"/>
    </row>
    <row r="493">
      <c r="A493" s="42"/>
      <c r="F493" s="38"/>
      <c r="G493" s="63"/>
      <c r="H493" s="40"/>
    </row>
    <row r="494">
      <c r="A494" s="42"/>
      <c r="F494" s="38"/>
      <c r="G494" s="63"/>
      <c r="H494" s="40"/>
    </row>
    <row r="495">
      <c r="A495" s="42"/>
      <c r="F495" s="38"/>
      <c r="G495" s="63"/>
      <c r="H495" s="40"/>
    </row>
    <row r="496">
      <c r="A496" s="42"/>
      <c r="F496" s="38"/>
      <c r="G496" s="63"/>
      <c r="H496" s="40"/>
    </row>
    <row r="497">
      <c r="A497" s="42"/>
      <c r="F497" s="38"/>
      <c r="G497" s="63"/>
      <c r="H497" s="40"/>
    </row>
    <row r="498">
      <c r="A498" s="42"/>
      <c r="F498" s="38"/>
      <c r="G498" s="63"/>
      <c r="H498" s="40"/>
    </row>
    <row r="499">
      <c r="A499" s="42"/>
      <c r="F499" s="38"/>
      <c r="G499" s="63"/>
      <c r="H499" s="40"/>
    </row>
    <row r="500">
      <c r="A500" s="42"/>
      <c r="F500" s="38"/>
      <c r="G500" s="63"/>
      <c r="H500" s="40"/>
    </row>
    <row r="501">
      <c r="A501" s="42"/>
      <c r="F501" s="38"/>
      <c r="G501" s="63"/>
      <c r="H501" s="40"/>
    </row>
    <row r="502">
      <c r="A502" s="42"/>
      <c r="F502" s="38"/>
      <c r="G502" s="63"/>
      <c r="H502" s="40"/>
    </row>
    <row r="503">
      <c r="A503" s="42"/>
      <c r="F503" s="38"/>
      <c r="G503" s="63"/>
      <c r="H503" s="40"/>
    </row>
    <row r="504">
      <c r="A504" s="42"/>
      <c r="F504" s="38"/>
      <c r="G504" s="63"/>
      <c r="H504" s="40"/>
    </row>
    <row r="505">
      <c r="A505" s="42"/>
      <c r="F505" s="38"/>
      <c r="G505" s="63"/>
      <c r="H505" s="40"/>
    </row>
    <row r="506">
      <c r="A506" s="42"/>
      <c r="F506" s="38"/>
      <c r="G506" s="63"/>
      <c r="H506" s="40"/>
    </row>
    <row r="507">
      <c r="A507" s="42"/>
      <c r="F507" s="38"/>
      <c r="G507" s="63"/>
      <c r="H507" s="40"/>
    </row>
    <row r="508">
      <c r="A508" s="42"/>
      <c r="F508" s="38"/>
      <c r="G508" s="63"/>
      <c r="H508" s="40"/>
    </row>
    <row r="509">
      <c r="A509" s="42"/>
      <c r="F509" s="38"/>
      <c r="G509" s="63"/>
      <c r="H509" s="40"/>
    </row>
    <row r="510">
      <c r="A510" s="42"/>
      <c r="F510" s="38"/>
      <c r="G510" s="63"/>
      <c r="H510" s="40"/>
    </row>
    <row r="511">
      <c r="A511" s="42"/>
      <c r="F511" s="38"/>
      <c r="G511" s="63"/>
      <c r="H511" s="40"/>
    </row>
    <row r="512">
      <c r="A512" s="42"/>
      <c r="F512" s="38"/>
      <c r="G512" s="63"/>
      <c r="H512" s="40"/>
    </row>
    <row r="513">
      <c r="A513" s="42"/>
      <c r="F513" s="38"/>
      <c r="G513" s="63"/>
      <c r="H513" s="40"/>
    </row>
    <row r="514">
      <c r="A514" s="42"/>
      <c r="F514" s="38"/>
      <c r="G514" s="63"/>
      <c r="H514" s="40"/>
    </row>
    <row r="515">
      <c r="A515" s="42"/>
      <c r="F515" s="38"/>
      <c r="G515" s="63"/>
      <c r="H515" s="40"/>
    </row>
    <row r="516">
      <c r="A516" s="42"/>
      <c r="F516" s="38"/>
      <c r="G516" s="63"/>
      <c r="H516" s="40"/>
    </row>
    <row r="517">
      <c r="A517" s="42"/>
      <c r="F517" s="38"/>
      <c r="G517" s="63"/>
      <c r="H517" s="40"/>
    </row>
    <row r="518">
      <c r="A518" s="42"/>
      <c r="F518" s="38"/>
      <c r="G518" s="63"/>
      <c r="H518" s="40"/>
    </row>
    <row r="519">
      <c r="A519" s="42"/>
      <c r="F519" s="38"/>
      <c r="G519" s="63"/>
      <c r="H519" s="40"/>
    </row>
    <row r="520">
      <c r="A520" s="42"/>
      <c r="F520" s="38"/>
      <c r="G520" s="63"/>
      <c r="H520" s="40"/>
    </row>
    <row r="521">
      <c r="A521" s="42"/>
      <c r="F521" s="38"/>
      <c r="G521" s="63"/>
      <c r="H521" s="40"/>
    </row>
    <row r="522">
      <c r="A522" s="42"/>
      <c r="F522" s="38"/>
      <c r="G522" s="63"/>
      <c r="H522" s="40"/>
    </row>
    <row r="523">
      <c r="A523" s="42"/>
      <c r="F523" s="38"/>
      <c r="G523" s="63"/>
      <c r="H523" s="40"/>
    </row>
    <row r="524">
      <c r="A524" s="42"/>
      <c r="F524" s="38"/>
      <c r="G524" s="63"/>
      <c r="H524" s="40"/>
    </row>
    <row r="525">
      <c r="A525" s="42"/>
      <c r="F525" s="38"/>
      <c r="G525" s="63"/>
      <c r="H525" s="40"/>
    </row>
    <row r="526">
      <c r="A526" s="42"/>
      <c r="F526" s="38"/>
      <c r="G526" s="63"/>
      <c r="H526" s="40"/>
    </row>
    <row r="527">
      <c r="A527" s="42"/>
      <c r="F527" s="38"/>
      <c r="G527" s="63"/>
      <c r="H527" s="40"/>
    </row>
    <row r="528">
      <c r="A528" s="42"/>
      <c r="F528" s="38"/>
      <c r="G528" s="63"/>
      <c r="H528" s="40"/>
    </row>
    <row r="529">
      <c r="A529" s="42"/>
      <c r="F529" s="38"/>
      <c r="G529" s="63"/>
      <c r="H529" s="40"/>
    </row>
    <row r="530">
      <c r="A530" s="42"/>
      <c r="F530" s="38"/>
      <c r="G530" s="63"/>
      <c r="H530" s="40"/>
    </row>
    <row r="531">
      <c r="A531" s="42"/>
      <c r="F531" s="38"/>
      <c r="G531" s="63"/>
      <c r="H531" s="40"/>
    </row>
    <row r="532">
      <c r="A532" s="42"/>
      <c r="F532" s="38"/>
      <c r="G532" s="63"/>
      <c r="H532" s="40"/>
    </row>
    <row r="533">
      <c r="A533" s="42"/>
      <c r="F533" s="38"/>
      <c r="G533" s="63"/>
      <c r="H533" s="40"/>
    </row>
    <row r="534">
      <c r="A534" s="42"/>
      <c r="F534" s="38"/>
      <c r="G534" s="63"/>
      <c r="H534" s="40"/>
    </row>
    <row r="535">
      <c r="A535" s="42"/>
      <c r="F535" s="38"/>
      <c r="G535" s="63"/>
      <c r="H535" s="40"/>
    </row>
    <row r="536">
      <c r="A536" s="42"/>
      <c r="F536" s="38"/>
      <c r="G536" s="63"/>
      <c r="H536" s="40"/>
    </row>
    <row r="537">
      <c r="A537" s="42"/>
      <c r="F537" s="38"/>
      <c r="G537" s="63"/>
      <c r="H537" s="40"/>
    </row>
    <row r="538">
      <c r="A538" s="42"/>
      <c r="F538" s="38"/>
      <c r="G538" s="63"/>
      <c r="H538" s="40"/>
    </row>
    <row r="539">
      <c r="A539" s="42"/>
      <c r="F539" s="38"/>
      <c r="G539" s="63"/>
      <c r="H539" s="40"/>
    </row>
    <row r="540">
      <c r="A540" s="42"/>
      <c r="F540" s="38"/>
      <c r="G540" s="63"/>
      <c r="H540" s="40"/>
    </row>
    <row r="541">
      <c r="A541" s="42"/>
      <c r="F541" s="38"/>
      <c r="G541" s="63"/>
      <c r="H541" s="40"/>
    </row>
    <row r="542">
      <c r="A542" s="42"/>
      <c r="F542" s="38"/>
      <c r="G542" s="63"/>
      <c r="H542" s="40"/>
    </row>
    <row r="543">
      <c r="A543" s="42"/>
      <c r="F543" s="38"/>
      <c r="G543" s="63"/>
      <c r="H543" s="40"/>
    </row>
    <row r="544">
      <c r="A544" s="42"/>
      <c r="F544" s="38"/>
      <c r="G544" s="63"/>
      <c r="H544" s="40"/>
    </row>
    <row r="545">
      <c r="A545" s="42"/>
      <c r="F545" s="38"/>
      <c r="G545" s="63"/>
      <c r="H545" s="40"/>
    </row>
    <row r="546">
      <c r="A546" s="42"/>
      <c r="F546" s="38"/>
      <c r="G546" s="63"/>
      <c r="H546" s="40"/>
    </row>
    <row r="547">
      <c r="A547" s="42"/>
      <c r="F547" s="38"/>
      <c r="G547" s="63"/>
      <c r="H547" s="40"/>
    </row>
    <row r="548">
      <c r="A548" s="42"/>
      <c r="F548" s="38"/>
      <c r="G548" s="63"/>
      <c r="H548" s="40"/>
    </row>
    <row r="549">
      <c r="A549" s="42"/>
      <c r="F549" s="38"/>
      <c r="G549" s="63"/>
      <c r="H549" s="40"/>
    </row>
    <row r="550">
      <c r="A550" s="42"/>
      <c r="F550" s="38"/>
      <c r="G550" s="63"/>
      <c r="H550" s="40"/>
    </row>
    <row r="551">
      <c r="A551" s="42"/>
      <c r="F551" s="38"/>
      <c r="G551" s="63"/>
      <c r="H551" s="40"/>
    </row>
    <row r="552">
      <c r="A552" s="42"/>
      <c r="F552" s="38"/>
      <c r="G552" s="63"/>
      <c r="H552" s="40"/>
    </row>
    <row r="553">
      <c r="A553" s="42"/>
      <c r="F553" s="38"/>
      <c r="G553" s="63"/>
      <c r="H553" s="40"/>
    </row>
    <row r="554">
      <c r="A554" s="42"/>
      <c r="F554" s="38"/>
      <c r="G554" s="63"/>
      <c r="H554" s="40"/>
    </row>
    <row r="555">
      <c r="A555" s="42"/>
      <c r="F555" s="38"/>
      <c r="G555" s="63"/>
      <c r="H555" s="40"/>
    </row>
    <row r="556">
      <c r="A556" s="42"/>
      <c r="F556" s="38"/>
      <c r="G556" s="63"/>
      <c r="H556" s="40"/>
    </row>
    <row r="557">
      <c r="A557" s="42"/>
      <c r="F557" s="38"/>
      <c r="G557" s="63"/>
      <c r="H557" s="40"/>
    </row>
    <row r="558">
      <c r="A558" s="42"/>
      <c r="F558" s="38"/>
      <c r="G558" s="63"/>
      <c r="H558" s="40"/>
    </row>
    <row r="559">
      <c r="A559" s="42"/>
      <c r="F559" s="38"/>
      <c r="G559" s="63"/>
      <c r="H559" s="40"/>
    </row>
    <row r="560">
      <c r="A560" s="42"/>
      <c r="F560" s="38"/>
      <c r="G560" s="63"/>
      <c r="H560" s="40"/>
    </row>
    <row r="561">
      <c r="A561" s="42"/>
      <c r="F561" s="38"/>
      <c r="G561" s="63"/>
      <c r="H561" s="40"/>
    </row>
    <row r="562">
      <c r="A562" s="42"/>
      <c r="F562" s="38"/>
      <c r="G562" s="63"/>
      <c r="H562" s="40"/>
    </row>
    <row r="563">
      <c r="A563" s="42"/>
      <c r="F563" s="38"/>
      <c r="G563" s="63"/>
      <c r="H563" s="40"/>
    </row>
    <row r="564">
      <c r="A564" s="42"/>
      <c r="F564" s="38"/>
      <c r="G564" s="63"/>
      <c r="H564" s="40"/>
    </row>
    <row r="565">
      <c r="A565" s="42"/>
      <c r="F565" s="38"/>
      <c r="G565" s="63"/>
      <c r="H565" s="40"/>
    </row>
    <row r="566">
      <c r="A566" s="42"/>
      <c r="F566" s="38"/>
      <c r="G566" s="63"/>
      <c r="H566" s="40"/>
    </row>
    <row r="567">
      <c r="A567" s="42"/>
      <c r="F567" s="38"/>
      <c r="G567" s="63"/>
      <c r="H567" s="40"/>
    </row>
    <row r="568">
      <c r="A568" s="42"/>
      <c r="F568" s="38"/>
      <c r="G568" s="63"/>
      <c r="H568" s="40"/>
    </row>
    <row r="569">
      <c r="A569" s="42"/>
      <c r="F569" s="38"/>
      <c r="G569" s="63"/>
      <c r="H569" s="40"/>
    </row>
    <row r="570">
      <c r="A570" s="42"/>
      <c r="F570" s="38"/>
      <c r="G570" s="63"/>
      <c r="H570" s="40"/>
    </row>
    <row r="571">
      <c r="A571" s="42"/>
      <c r="F571" s="38"/>
      <c r="G571" s="63"/>
      <c r="H571" s="40"/>
    </row>
    <row r="572">
      <c r="A572" s="42"/>
      <c r="F572" s="38"/>
      <c r="G572" s="63"/>
      <c r="H572" s="40"/>
    </row>
    <row r="573">
      <c r="A573" s="42"/>
      <c r="F573" s="38"/>
      <c r="G573" s="63"/>
      <c r="H573" s="40"/>
    </row>
    <row r="574">
      <c r="A574" s="42"/>
      <c r="F574" s="38"/>
      <c r="G574" s="63"/>
      <c r="H574" s="40"/>
    </row>
    <row r="575">
      <c r="A575" s="42"/>
      <c r="F575" s="38"/>
      <c r="G575" s="63"/>
      <c r="H575" s="40"/>
    </row>
    <row r="576">
      <c r="A576" s="42"/>
      <c r="F576" s="38"/>
      <c r="G576" s="63"/>
      <c r="H576" s="40"/>
    </row>
    <row r="577">
      <c r="A577" s="42"/>
      <c r="F577" s="38"/>
      <c r="G577" s="63"/>
      <c r="H577" s="40"/>
    </row>
    <row r="578">
      <c r="A578" s="42"/>
      <c r="F578" s="38"/>
      <c r="G578" s="63"/>
      <c r="H578" s="40"/>
    </row>
    <row r="579">
      <c r="A579" s="42"/>
      <c r="F579" s="38"/>
      <c r="G579" s="63"/>
      <c r="H579" s="40"/>
    </row>
    <row r="580">
      <c r="A580" s="42"/>
      <c r="F580" s="38"/>
      <c r="G580" s="63"/>
      <c r="H580" s="40"/>
    </row>
    <row r="581">
      <c r="A581" s="42"/>
      <c r="F581" s="38"/>
      <c r="G581" s="63"/>
      <c r="H581" s="40"/>
    </row>
    <row r="582">
      <c r="A582" s="42"/>
      <c r="F582" s="38"/>
      <c r="G582" s="63"/>
      <c r="H582" s="40"/>
    </row>
    <row r="583">
      <c r="A583" s="42"/>
      <c r="F583" s="38"/>
      <c r="G583" s="63"/>
      <c r="H583" s="40"/>
    </row>
    <row r="584">
      <c r="A584" s="42"/>
      <c r="F584" s="38"/>
      <c r="G584" s="63"/>
      <c r="H584" s="40"/>
    </row>
    <row r="585">
      <c r="A585" s="42"/>
      <c r="F585" s="38"/>
      <c r="G585" s="63"/>
      <c r="H585" s="40"/>
    </row>
    <row r="586">
      <c r="A586" s="42"/>
      <c r="F586" s="38"/>
      <c r="G586" s="63"/>
      <c r="H586" s="40"/>
    </row>
    <row r="587">
      <c r="A587" s="42"/>
      <c r="F587" s="38"/>
      <c r="G587" s="63"/>
      <c r="H587" s="40"/>
    </row>
    <row r="588">
      <c r="A588" s="42"/>
      <c r="F588" s="38"/>
      <c r="G588" s="63"/>
      <c r="H588" s="40"/>
    </row>
    <row r="589">
      <c r="A589" s="42"/>
      <c r="F589" s="38"/>
      <c r="G589" s="63"/>
      <c r="H589" s="40"/>
    </row>
    <row r="590">
      <c r="A590" s="42"/>
      <c r="F590" s="38"/>
      <c r="G590" s="63"/>
      <c r="H590" s="40"/>
    </row>
    <row r="591">
      <c r="A591" s="42"/>
      <c r="F591" s="38"/>
      <c r="G591" s="63"/>
      <c r="H591" s="40"/>
    </row>
    <row r="592">
      <c r="A592" s="42"/>
      <c r="F592" s="38"/>
      <c r="G592" s="63"/>
      <c r="H592" s="40"/>
    </row>
    <row r="593">
      <c r="A593" s="42"/>
      <c r="F593" s="38"/>
      <c r="G593" s="63"/>
      <c r="H593" s="40"/>
    </row>
    <row r="594">
      <c r="A594" s="42"/>
      <c r="F594" s="38"/>
      <c r="G594" s="63"/>
      <c r="H594" s="40"/>
    </row>
    <row r="595">
      <c r="A595" s="42"/>
      <c r="F595" s="38"/>
      <c r="G595" s="63"/>
      <c r="H595" s="40"/>
    </row>
    <row r="596">
      <c r="A596" s="42"/>
      <c r="F596" s="38"/>
      <c r="G596" s="63"/>
      <c r="H596" s="40"/>
    </row>
    <row r="597">
      <c r="A597" s="42"/>
      <c r="F597" s="38"/>
      <c r="G597" s="63"/>
      <c r="H597" s="40"/>
    </row>
    <row r="598">
      <c r="A598" s="42"/>
      <c r="F598" s="38"/>
      <c r="G598" s="63"/>
      <c r="H598" s="40"/>
    </row>
    <row r="599">
      <c r="A599" s="42"/>
      <c r="F599" s="38"/>
      <c r="G599" s="63"/>
      <c r="H599" s="40"/>
    </row>
    <row r="600">
      <c r="A600" s="42"/>
      <c r="F600" s="38"/>
      <c r="G600" s="63"/>
      <c r="H600" s="40"/>
    </row>
    <row r="601">
      <c r="A601" s="42"/>
      <c r="F601" s="38"/>
      <c r="G601" s="63"/>
      <c r="H601" s="40"/>
    </row>
    <row r="602">
      <c r="A602" s="42"/>
      <c r="F602" s="38"/>
      <c r="G602" s="63"/>
      <c r="H602" s="40"/>
    </row>
    <row r="603">
      <c r="A603" s="42"/>
      <c r="F603" s="38"/>
      <c r="G603" s="63"/>
      <c r="H603" s="40"/>
    </row>
    <row r="604">
      <c r="A604" s="42"/>
      <c r="F604" s="38"/>
      <c r="G604" s="63"/>
      <c r="H604" s="40"/>
    </row>
    <row r="605">
      <c r="A605" s="42"/>
      <c r="F605" s="38"/>
      <c r="G605" s="63"/>
      <c r="H605" s="40"/>
    </row>
    <row r="606">
      <c r="A606" s="42"/>
      <c r="F606" s="38"/>
      <c r="G606" s="63"/>
      <c r="H606" s="40"/>
    </row>
    <row r="607">
      <c r="A607" s="42"/>
      <c r="F607" s="38"/>
      <c r="G607" s="63"/>
      <c r="H607" s="40"/>
    </row>
    <row r="608">
      <c r="A608" s="42"/>
      <c r="F608" s="38"/>
      <c r="G608" s="63"/>
      <c r="H608" s="40"/>
    </row>
    <row r="609">
      <c r="A609" s="42"/>
      <c r="F609" s="38"/>
      <c r="G609" s="63"/>
      <c r="H609" s="40"/>
    </row>
    <row r="610">
      <c r="A610" s="42"/>
      <c r="F610" s="38"/>
      <c r="G610" s="63"/>
      <c r="H610" s="40"/>
    </row>
    <row r="611">
      <c r="A611" s="42"/>
      <c r="F611" s="38"/>
      <c r="G611" s="63"/>
      <c r="H611" s="40"/>
    </row>
    <row r="612">
      <c r="A612" s="42"/>
      <c r="F612" s="38"/>
      <c r="G612" s="63"/>
      <c r="H612" s="40"/>
    </row>
    <row r="613">
      <c r="A613" s="42"/>
      <c r="F613" s="38"/>
      <c r="G613" s="63"/>
      <c r="H613" s="40"/>
    </row>
    <row r="614">
      <c r="A614" s="42"/>
      <c r="F614" s="38"/>
      <c r="G614" s="63"/>
      <c r="H614" s="40"/>
    </row>
    <row r="615">
      <c r="A615" s="42"/>
      <c r="F615" s="38"/>
      <c r="G615" s="63"/>
      <c r="H615" s="40"/>
    </row>
    <row r="616">
      <c r="A616" s="42"/>
      <c r="F616" s="38"/>
      <c r="G616" s="63"/>
      <c r="H616" s="40"/>
    </row>
    <row r="617">
      <c r="A617" s="42"/>
      <c r="F617" s="38"/>
      <c r="G617" s="63"/>
      <c r="H617" s="40"/>
    </row>
    <row r="618">
      <c r="A618" s="42"/>
      <c r="F618" s="38"/>
      <c r="G618" s="63"/>
      <c r="H618" s="40"/>
    </row>
    <row r="619">
      <c r="A619" s="42"/>
      <c r="F619" s="38"/>
      <c r="G619" s="63"/>
      <c r="H619" s="40"/>
    </row>
    <row r="620">
      <c r="A620" s="42"/>
      <c r="F620" s="38"/>
      <c r="G620" s="63"/>
      <c r="H620" s="40"/>
    </row>
    <row r="621">
      <c r="A621" s="42"/>
      <c r="F621" s="38"/>
      <c r="G621" s="63"/>
      <c r="H621" s="40"/>
    </row>
    <row r="622">
      <c r="A622" s="42"/>
      <c r="F622" s="38"/>
      <c r="G622" s="63"/>
      <c r="H622" s="40"/>
    </row>
    <row r="623">
      <c r="A623" s="42"/>
      <c r="F623" s="38"/>
      <c r="G623" s="63"/>
      <c r="H623" s="40"/>
    </row>
    <row r="624">
      <c r="A624" s="42"/>
      <c r="F624" s="38"/>
      <c r="G624" s="63"/>
      <c r="H624" s="40"/>
    </row>
    <row r="625">
      <c r="A625" s="42"/>
      <c r="F625" s="38"/>
      <c r="G625" s="63"/>
      <c r="H625" s="40"/>
    </row>
    <row r="626">
      <c r="A626" s="42"/>
      <c r="F626" s="38"/>
      <c r="G626" s="63"/>
      <c r="H626" s="40"/>
    </row>
    <row r="627">
      <c r="A627" s="42"/>
      <c r="F627" s="38"/>
      <c r="G627" s="63"/>
      <c r="H627" s="40"/>
    </row>
    <row r="628">
      <c r="A628" s="42"/>
      <c r="F628" s="38"/>
      <c r="G628" s="63"/>
      <c r="H628" s="40"/>
    </row>
    <row r="629">
      <c r="A629" s="42"/>
      <c r="F629" s="38"/>
      <c r="G629" s="63"/>
      <c r="H629" s="40"/>
    </row>
    <row r="630">
      <c r="A630" s="42"/>
      <c r="F630" s="38"/>
      <c r="G630" s="63"/>
      <c r="H630" s="40"/>
    </row>
    <row r="631">
      <c r="A631" s="42"/>
      <c r="F631" s="38"/>
      <c r="G631" s="63"/>
      <c r="H631" s="40"/>
    </row>
    <row r="632">
      <c r="A632" s="42"/>
      <c r="F632" s="38"/>
      <c r="G632" s="63"/>
      <c r="H632" s="40"/>
    </row>
    <row r="633">
      <c r="A633" s="42"/>
      <c r="F633" s="38"/>
      <c r="G633" s="63"/>
      <c r="H633" s="40"/>
    </row>
    <row r="634">
      <c r="A634" s="42"/>
      <c r="F634" s="38"/>
      <c r="G634" s="63"/>
      <c r="H634" s="40"/>
    </row>
    <row r="635">
      <c r="A635" s="42"/>
      <c r="F635" s="38"/>
      <c r="G635" s="63"/>
      <c r="H635" s="40"/>
    </row>
    <row r="636">
      <c r="A636" s="42"/>
      <c r="F636" s="38"/>
      <c r="G636" s="63"/>
      <c r="H636" s="40"/>
    </row>
    <row r="637">
      <c r="A637" s="42"/>
      <c r="F637" s="38"/>
      <c r="G637" s="63"/>
      <c r="H637" s="40"/>
    </row>
    <row r="638">
      <c r="A638" s="42"/>
      <c r="F638" s="38"/>
      <c r="G638" s="63"/>
      <c r="H638" s="40"/>
    </row>
    <row r="639">
      <c r="A639" s="42"/>
      <c r="F639" s="38"/>
      <c r="G639" s="63"/>
      <c r="H639" s="40"/>
    </row>
    <row r="640">
      <c r="A640" s="42"/>
      <c r="F640" s="38"/>
      <c r="G640" s="63"/>
      <c r="H640" s="40"/>
    </row>
    <row r="641">
      <c r="A641" s="42"/>
      <c r="F641" s="38"/>
      <c r="G641" s="63"/>
      <c r="H641" s="40"/>
    </row>
    <row r="642">
      <c r="A642" s="42"/>
      <c r="F642" s="38"/>
      <c r="G642" s="63"/>
      <c r="H642" s="40"/>
    </row>
    <row r="643">
      <c r="A643" s="42"/>
      <c r="F643" s="38"/>
      <c r="G643" s="63"/>
      <c r="H643" s="40"/>
    </row>
    <row r="644">
      <c r="A644" s="42"/>
      <c r="F644" s="38"/>
      <c r="G644" s="63"/>
      <c r="H644" s="40"/>
    </row>
    <row r="645">
      <c r="A645" s="42"/>
      <c r="F645" s="38"/>
      <c r="G645" s="63"/>
      <c r="H645" s="40"/>
    </row>
    <row r="646">
      <c r="A646" s="42"/>
      <c r="F646" s="38"/>
      <c r="G646" s="63"/>
      <c r="H646" s="40"/>
    </row>
    <row r="647">
      <c r="A647" s="42"/>
      <c r="F647" s="38"/>
      <c r="G647" s="63"/>
      <c r="H647" s="40"/>
    </row>
    <row r="648">
      <c r="A648" s="42"/>
      <c r="F648" s="38"/>
      <c r="G648" s="63"/>
      <c r="H648" s="40"/>
    </row>
    <row r="649">
      <c r="A649" s="42"/>
      <c r="F649" s="38"/>
      <c r="G649" s="63"/>
      <c r="H649" s="40"/>
    </row>
    <row r="650">
      <c r="A650" s="42"/>
      <c r="F650" s="38"/>
      <c r="G650" s="63"/>
      <c r="H650" s="40"/>
    </row>
    <row r="651">
      <c r="A651" s="42"/>
      <c r="F651" s="38"/>
      <c r="G651" s="63"/>
      <c r="H651" s="40"/>
    </row>
    <row r="652">
      <c r="A652" s="42"/>
      <c r="F652" s="38"/>
      <c r="G652" s="63"/>
      <c r="H652" s="40"/>
    </row>
    <row r="653">
      <c r="A653" s="42"/>
      <c r="F653" s="38"/>
      <c r="G653" s="63"/>
      <c r="H653" s="40"/>
    </row>
    <row r="654">
      <c r="A654" s="42"/>
      <c r="F654" s="38"/>
      <c r="G654" s="63"/>
      <c r="H654" s="40"/>
    </row>
    <row r="655">
      <c r="A655" s="42"/>
      <c r="F655" s="38"/>
      <c r="G655" s="63"/>
      <c r="H655" s="40"/>
    </row>
    <row r="656">
      <c r="A656" s="42"/>
      <c r="F656" s="38"/>
      <c r="G656" s="63"/>
      <c r="H656" s="40"/>
    </row>
    <row r="657">
      <c r="A657" s="42"/>
      <c r="F657" s="38"/>
      <c r="G657" s="63"/>
      <c r="H657" s="40"/>
    </row>
    <row r="658">
      <c r="A658" s="42"/>
      <c r="F658" s="38"/>
      <c r="G658" s="63"/>
      <c r="H658" s="40"/>
    </row>
    <row r="659">
      <c r="A659" s="42"/>
      <c r="F659" s="38"/>
      <c r="G659" s="63"/>
      <c r="H659" s="40"/>
    </row>
    <row r="660">
      <c r="A660" s="42"/>
      <c r="F660" s="38"/>
      <c r="G660" s="63"/>
      <c r="H660" s="40"/>
    </row>
    <row r="661">
      <c r="A661" s="42"/>
      <c r="F661" s="38"/>
      <c r="G661" s="63"/>
      <c r="H661" s="40"/>
    </row>
    <row r="662">
      <c r="A662" s="42"/>
      <c r="F662" s="38"/>
      <c r="G662" s="63"/>
      <c r="H662" s="40"/>
    </row>
    <row r="663">
      <c r="A663" s="42"/>
      <c r="F663" s="38"/>
      <c r="G663" s="63"/>
      <c r="H663" s="40"/>
    </row>
    <row r="664">
      <c r="A664" s="42"/>
      <c r="F664" s="38"/>
      <c r="G664" s="63"/>
      <c r="H664" s="40"/>
    </row>
    <row r="665">
      <c r="A665" s="42"/>
      <c r="F665" s="38"/>
      <c r="G665" s="63"/>
      <c r="H665" s="40"/>
    </row>
    <row r="666">
      <c r="A666" s="42"/>
      <c r="F666" s="38"/>
      <c r="G666" s="63"/>
      <c r="H666" s="40"/>
    </row>
    <row r="667">
      <c r="A667" s="42"/>
      <c r="F667" s="38"/>
      <c r="G667" s="63"/>
      <c r="H667" s="40"/>
    </row>
    <row r="668">
      <c r="A668" s="42"/>
      <c r="F668" s="38"/>
      <c r="G668" s="63"/>
      <c r="H668" s="40"/>
    </row>
    <row r="669">
      <c r="A669" s="42"/>
      <c r="F669" s="38"/>
      <c r="G669" s="63"/>
      <c r="H669" s="40"/>
    </row>
    <row r="670">
      <c r="A670" s="42"/>
      <c r="F670" s="38"/>
      <c r="G670" s="63"/>
      <c r="H670" s="40"/>
    </row>
    <row r="671">
      <c r="A671" s="42"/>
      <c r="F671" s="38"/>
      <c r="G671" s="63"/>
      <c r="H671" s="40"/>
    </row>
    <row r="672">
      <c r="A672" s="42"/>
      <c r="F672" s="38"/>
      <c r="G672" s="63"/>
      <c r="H672" s="40"/>
    </row>
    <row r="673">
      <c r="A673" s="42"/>
      <c r="F673" s="38"/>
      <c r="G673" s="63"/>
      <c r="H673" s="40"/>
    </row>
    <row r="674">
      <c r="A674" s="42"/>
      <c r="F674" s="38"/>
      <c r="G674" s="63"/>
      <c r="H674" s="40"/>
    </row>
    <row r="675">
      <c r="A675" s="42"/>
      <c r="F675" s="38"/>
      <c r="G675" s="63"/>
      <c r="H675" s="40"/>
    </row>
    <row r="676">
      <c r="A676" s="42"/>
      <c r="F676" s="38"/>
      <c r="G676" s="63"/>
      <c r="H676" s="40"/>
    </row>
    <row r="677">
      <c r="A677" s="42"/>
      <c r="F677" s="38"/>
      <c r="G677" s="63"/>
      <c r="H677" s="40"/>
    </row>
    <row r="678">
      <c r="A678" s="42"/>
      <c r="F678" s="38"/>
      <c r="G678" s="63"/>
      <c r="H678" s="40"/>
    </row>
    <row r="679">
      <c r="A679" s="42"/>
      <c r="F679" s="38"/>
      <c r="G679" s="63"/>
      <c r="H679" s="40"/>
    </row>
    <row r="680">
      <c r="A680" s="42"/>
      <c r="F680" s="38"/>
      <c r="G680" s="63"/>
      <c r="H680" s="40"/>
    </row>
    <row r="681">
      <c r="A681" s="42"/>
      <c r="F681" s="38"/>
      <c r="G681" s="63"/>
      <c r="H681" s="40"/>
    </row>
    <row r="682">
      <c r="A682" s="42"/>
      <c r="F682" s="38"/>
      <c r="G682" s="63"/>
      <c r="H682" s="40"/>
    </row>
    <row r="683">
      <c r="A683" s="42"/>
      <c r="F683" s="38"/>
      <c r="G683" s="63"/>
      <c r="H683" s="40"/>
    </row>
    <row r="684">
      <c r="A684" s="42"/>
      <c r="F684" s="38"/>
      <c r="G684" s="63"/>
      <c r="H684" s="40"/>
    </row>
    <row r="685">
      <c r="A685" s="42"/>
      <c r="F685" s="38"/>
      <c r="G685" s="63"/>
      <c r="H685" s="40"/>
    </row>
    <row r="686">
      <c r="A686" s="42"/>
      <c r="F686" s="38"/>
      <c r="G686" s="63"/>
      <c r="H686" s="40"/>
    </row>
    <row r="687">
      <c r="A687" s="42"/>
      <c r="F687" s="38"/>
      <c r="G687" s="63"/>
      <c r="H687" s="40"/>
    </row>
    <row r="688">
      <c r="A688" s="42"/>
      <c r="F688" s="38"/>
      <c r="G688" s="63"/>
      <c r="H688" s="40"/>
    </row>
    <row r="689">
      <c r="A689" s="42"/>
      <c r="F689" s="38"/>
      <c r="G689" s="63"/>
      <c r="H689" s="40"/>
    </row>
    <row r="690">
      <c r="A690" s="42"/>
      <c r="F690" s="38"/>
      <c r="G690" s="63"/>
      <c r="H690" s="40"/>
    </row>
    <row r="691">
      <c r="A691" s="42"/>
      <c r="F691" s="38"/>
      <c r="G691" s="63"/>
      <c r="H691" s="40"/>
    </row>
    <row r="692">
      <c r="A692" s="42"/>
      <c r="F692" s="38"/>
      <c r="G692" s="63"/>
      <c r="H692" s="40"/>
    </row>
    <row r="693">
      <c r="A693" s="42"/>
      <c r="F693" s="38"/>
      <c r="G693" s="63"/>
      <c r="H693" s="40"/>
    </row>
    <row r="694">
      <c r="A694" s="42"/>
      <c r="F694" s="38"/>
      <c r="G694" s="63"/>
      <c r="H694" s="40"/>
    </row>
    <row r="695">
      <c r="A695" s="42"/>
      <c r="F695" s="38"/>
      <c r="G695" s="63"/>
      <c r="H695" s="40"/>
    </row>
    <row r="696">
      <c r="A696" s="42"/>
      <c r="F696" s="38"/>
      <c r="G696" s="63"/>
      <c r="H696" s="40"/>
    </row>
    <row r="697">
      <c r="A697" s="42"/>
      <c r="F697" s="38"/>
      <c r="G697" s="63"/>
      <c r="H697" s="40"/>
    </row>
    <row r="698">
      <c r="A698" s="42"/>
      <c r="F698" s="38"/>
      <c r="G698" s="63"/>
      <c r="H698" s="40"/>
    </row>
    <row r="699">
      <c r="A699" s="42"/>
      <c r="F699" s="38"/>
      <c r="G699" s="63"/>
      <c r="H699" s="40"/>
    </row>
    <row r="700">
      <c r="A700" s="42"/>
      <c r="F700" s="38"/>
      <c r="G700" s="63"/>
      <c r="H700" s="40"/>
    </row>
    <row r="701">
      <c r="A701" s="42"/>
      <c r="F701" s="38"/>
      <c r="G701" s="63"/>
      <c r="H701" s="40"/>
    </row>
    <row r="702">
      <c r="A702" s="42"/>
      <c r="F702" s="38"/>
      <c r="G702" s="63"/>
      <c r="H702" s="40"/>
    </row>
    <row r="703">
      <c r="A703" s="42"/>
      <c r="F703" s="38"/>
      <c r="G703" s="63"/>
      <c r="H703" s="40"/>
    </row>
    <row r="704">
      <c r="A704" s="42"/>
      <c r="F704" s="38"/>
      <c r="G704" s="63"/>
      <c r="H704" s="40"/>
    </row>
    <row r="705">
      <c r="A705" s="42"/>
      <c r="F705" s="38"/>
      <c r="G705" s="63"/>
      <c r="H705" s="40"/>
    </row>
    <row r="706">
      <c r="A706" s="42"/>
      <c r="F706" s="38"/>
      <c r="G706" s="63"/>
      <c r="H706" s="40"/>
    </row>
    <row r="707">
      <c r="A707" s="42"/>
      <c r="F707" s="38"/>
      <c r="G707" s="63"/>
      <c r="H707" s="40"/>
    </row>
    <row r="708">
      <c r="A708" s="42"/>
      <c r="F708" s="38"/>
      <c r="G708" s="63"/>
      <c r="H708" s="40"/>
    </row>
    <row r="709">
      <c r="A709" s="42"/>
      <c r="F709" s="38"/>
      <c r="G709" s="63"/>
      <c r="H709" s="40"/>
    </row>
    <row r="710">
      <c r="A710" s="42"/>
      <c r="F710" s="38"/>
      <c r="G710" s="63"/>
      <c r="H710" s="40"/>
    </row>
    <row r="711">
      <c r="A711" s="42"/>
      <c r="F711" s="38"/>
      <c r="G711" s="63"/>
      <c r="H711" s="40"/>
    </row>
    <row r="712">
      <c r="A712" s="42"/>
      <c r="F712" s="38"/>
      <c r="G712" s="63"/>
      <c r="H712" s="40"/>
    </row>
    <row r="713">
      <c r="A713" s="42"/>
      <c r="F713" s="38"/>
      <c r="G713" s="63"/>
      <c r="H713" s="40"/>
    </row>
    <row r="714">
      <c r="A714" s="42"/>
      <c r="F714" s="38"/>
      <c r="G714" s="63"/>
      <c r="H714" s="40"/>
    </row>
    <row r="715">
      <c r="A715" s="42"/>
      <c r="F715" s="38"/>
      <c r="G715" s="63"/>
      <c r="H715" s="40"/>
    </row>
    <row r="716">
      <c r="A716" s="42"/>
      <c r="F716" s="38"/>
      <c r="G716" s="63"/>
      <c r="H716" s="40"/>
    </row>
    <row r="717">
      <c r="A717" s="42"/>
      <c r="F717" s="38"/>
      <c r="G717" s="63"/>
      <c r="H717" s="40"/>
    </row>
    <row r="718">
      <c r="A718" s="42"/>
      <c r="F718" s="38"/>
      <c r="G718" s="63"/>
      <c r="H718" s="40"/>
    </row>
    <row r="719">
      <c r="A719" s="42"/>
      <c r="F719" s="38"/>
      <c r="G719" s="63"/>
      <c r="H719" s="40"/>
    </row>
    <row r="720">
      <c r="A720" s="42"/>
      <c r="F720" s="38"/>
      <c r="G720" s="63"/>
      <c r="H720" s="40"/>
    </row>
    <row r="721">
      <c r="A721" s="42"/>
      <c r="F721" s="38"/>
      <c r="G721" s="63"/>
      <c r="H721" s="40"/>
    </row>
    <row r="722">
      <c r="A722" s="42"/>
      <c r="F722" s="38"/>
      <c r="G722" s="63"/>
      <c r="H722" s="40"/>
    </row>
    <row r="723">
      <c r="A723" s="42"/>
      <c r="F723" s="38"/>
      <c r="G723" s="63"/>
      <c r="H723" s="40"/>
    </row>
    <row r="724">
      <c r="A724" s="42"/>
      <c r="F724" s="38"/>
      <c r="G724" s="63"/>
      <c r="H724" s="40"/>
    </row>
    <row r="725">
      <c r="A725" s="42"/>
      <c r="F725" s="38"/>
      <c r="G725" s="63"/>
      <c r="H725" s="40"/>
    </row>
    <row r="726">
      <c r="A726" s="42"/>
      <c r="F726" s="38"/>
      <c r="G726" s="63"/>
      <c r="H726" s="40"/>
    </row>
    <row r="727">
      <c r="A727" s="42"/>
      <c r="F727" s="38"/>
      <c r="G727" s="63"/>
      <c r="H727" s="40"/>
    </row>
    <row r="728">
      <c r="A728" s="42"/>
      <c r="F728" s="38"/>
      <c r="G728" s="63"/>
      <c r="H728" s="40"/>
    </row>
    <row r="729">
      <c r="A729" s="42"/>
      <c r="F729" s="38"/>
      <c r="G729" s="63"/>
      <c r="H729" s="40"/>
    </row>
    <row r="730">
      <c r="A730" s="42"/>
      <c r="F730" s="38"/>
      <c r="G730" s="63"/>
      <c r="H730" s="40"/>
    </row>
    <row r="731">
      <c r="A731" s="42"/>
      <c r="F731" s="38"/>
      <c r="G731" s="63"/>
      <c r="H731" s="40"/>
    </row>
    <row r="732">
      <c r="A732" s="42"/>
      <c r="F732" s="38"/>
      <c r="G732" s="63"/>
      <c r="H732" s="40"/>
    </row>
    <row r="733">
      <c r="A733" s="42"/>
      <c r="F733" s="38"/>
      <c r="G733" s="63"/>
      <c r="H733" s="40"/>
    </row>
    <row r="734">
      <c r="A734" s="42"/>
      <c r="F734" s="38"/>
      <c r="G734" s="63"/>
      <c r="H734" s="40"/>
    </row>
    <row r="735">
      <c r="A735" s="42"/>
      <c r="F735" s="38"/>
      <c r="G735" s="63"/>
      <c r="H735" s="40"/>
    </row>
    <row r="736">
      <c r="A736" s="42"/>
      <c r="F736" s="38"/>
      <c r="G736" s="63"/>
      <c r="H736" s="40"/>
    </row>
    <row r="737">
      <c r="A737" s="42"/>
      <c r="F737" s="38"/>
      <c r="G737" s="63"/>
      <c r="H737" s="40"/>
    </row>
    <row r="738">
      <c r="A738" s="42"/>
      <c r="F738" s="38"/>
      <c r="G738" s="63"/>
      <c r="H738" s="40"/>
    </row>
    <row r="739">
      <c r="A739" s="42"/>
      <c r="F739" s="38"/>
      <c r="G739" s="63"/>
      <c r="H739" s="40"/>
    </row>
    <row r="740">
      <c r="A740" s="42"/>
      <c r="F740" s="38"/>
      <c r="G740" s="63"/>
      <c r="H740" s="40"/>
    </row>
    <row r="741">
      <c r="A741" s="42"/>
      <c r="F741" s="38"/>
      <c r="G741" s="63"/>
      <c r="H741" s="40"/>
    </row>
    <row r="742">
      <c r="A742" s="42"/>
      <c r="F742" s="38"/>
      <c r="G742" s="63"/>
      <c r="H742" s="40"/>
    </row>
    <row r="743">
      <c r="A743" s="42"/>
      <c r="F743" s="38"/>
      <c r="G743" s="63"/>
      <c r="H743" s="40"/>
    </row>
    <row r="744">
      <c r="A744" s="42"/>
      <c r="F744" s="38"/>
      <c r="G744" s="63"/>
      <c r="H744" s="40"/>
    </row>
    <row r="745">
      <c r="A745" s="42"/>
      <c r="F745" s="38"/>
      <c r="G745" s="63"/>
      <c r="H745" s="40"/>
    </row>
    <row r="746">
      <c r="A746" s="42"/>
      <c r="F746" s="38"/>
      <c r="G746" s="63"/>
      <c r="H746" s="40"/>
    </row>
    <row r="747">
      <c r="A747" s="42"/>
      <c r="F747" s="38"/>
      <c r="G747" s="63"/>
      <c r="H747" s="40"/>
    </row>
    <row r="748">
      <c r="A748" s="42"/>
      <c r="F748" s="38"/>
      <c r="G748" s="63"/>
      <c r="H748" s="40"/>
    </row>
    <row r="749">
      <c r="A749" s="42"/>
      <c r="F749" s="38"/>
      <c r="G749" s="63"/>
      <c r="H749" s="40"/>
    </row>
    <row r="750">
      <c r="A750" s="42"/>
      <c r="F750" s="38"/>
      <c r="G750" s="63"/>
      <c r="H750" s="40"/>
    </row>
    <row r="751">
      <c r="A751" s="42"/>
      <c r="F751" s="38"/>
      <c r="G751" s="63"/>
      <c r="H751" s="40"/>
    </row>
    <row r="752">
      <c r="A752" s="42"/>
      <c r="F752" s="38"/>
      <c r="G752" s="63"/>
      <c r="H752" s="40"/>
    </row>
    <row r="753">
      <c r="A753" s="42"/>
      <c r="F753" s="38"/>
      <c r="G753" s="63"/>
      <c r="H753" s="40"/>
    </row>
    <row r="754">
      <c r="A754" s="42"/>
      <c r="F754" s="38"/>
      <c r="G754" s="63"/>
      <c r="H754" s="40"/>
    </row>
    <row r="755">
      <c r="A755" s="42"/>
      <c r="F755" s="38"/>
      <c r="G755" s="63"/>
      <c r="H755" s="40"/>
    </row>
    <row r="756">
      <c r="A756" s="42"/>
      <c r="F756" s="38"/>
      <c r="G756" s="63"/>
      <c r="H756" s="40"/>
    </row>
    <row r="757">
      <c r="A757" s="42"/>
      <c r="F757" s="38"/>
      <c r="G757" s="63"/>
      <c r="H757" s="40"/>
    </row>
    <row r="758">
      <c r="A758" s="42"/>
      <c r="F758" s="38"/>
      <c r="G758" s="63"/>
      <c r="H758" s="40"/>
    </row>
    <row r="759">
      <c r="A759" s="42"/>
      <c r="F759" s="38"/>
      <c r="G759" s="63"/>
      <c r="H759" s="40"/>
    </row>
    <row r="760">
      <c r="A760" s="42"/>
      <c r="F760" s="38"/>
      <c r="G760" s="63"/>
      <c r="H760" s="40"/>
    </row>
    <row r="761">
      <c r="A761" s="42"/>
      <c r="F761" s="38"/>
      <c r="G761" s="63"/>
      <c r="H761" s="40"/>
    </row>
    <row r="762">
      <c r="A762" s="42"/>
      <c r="F762" s="38"/>
      <c r="G762" s="63"/>
      <c r="H762" s="40"/>
    </row>
    <row r="763">
      <c r="A763" s="42"/>
      <c r="F763" s="38"/>
      <c r="G763" s="63"/>
      <c r="H763" s="40"/>
    </row>
    <row r="764">
      <c r="A764" s="42"/>
      <c r="F764" s="38"/>
      <c r="G764" s="63"/>
      <c r="H764" s="40"/>
    </row>
    <row r="765">
      <c r="A765" s="42"/>
      <c r="F765" s="38"/>
      <c r="G765" s="63"/>
      <c r="H765" s="40"/>
    </row>
    <row r="766">
      <c r="A766" s="42"/>
      <c r="F766" s="38"/>
      <c r="G766" s="63"/>
      <c r="H766" s="40"/>
    </row>
    <row r="767">
      <c r="A767" s="42"/>
      <c r="F767" s="38"/>
      <c r="G767" s="63"/>
      <c r="H767" s="40"/>
    </row>
    <row r="768">
      <c r="A768" s="42"/>
      <c r="F768" s="38"/>
      <c r="G768" s="63"/>
      <c r="H768" s="40"/>
    </row>
    <row r="769">
      <c r="A769" s="42"/>
      <c r="F769" s="38"/>
      <c r="G769" s="63"/>
      <c r="H769" s="40"/>
    </row>
    <row r="770">
      <c r="A770" s="42"/>
      <c r="F770" s="38"/>
      <c r="G770" s="63"/>
      <c r="H770" s="40"/>
    </row>
    <row r="771">
      <c r="A771" s="42"/>
      <c r="F771" s="38"/>
      <c r="G771" s="63"/>
      <c r="H771" s="40"/>
    </row>
    <row r="772">
      <c r="A772" s="42"/>
      <c r="F772" s="38"/>
      <c r="G772" s="63"/>
      <c r="H772" s="40"/>
    </row>
    <row r="773">
      <c r="A773" s="42"/>
      <c r="F773" s="38"/>
      <c r="G773" s="63"/>
      <c r="H773" s="40"/>
    </row>
    <row r="774">
      <c r="A774" s="42"/>
      <c r="F774" s="38"/>
      <c r="G774" s="63"/>
      <c r="H774" s="40"/>
    </row>
    <row r="775">
      <c r="A775" s="42"/>
      <c r="F775" s="38"/>
      <c r="G775" s="63"/>
      <c r="H775" s="40"/>
    </row>
    <row r="776">
      <c r="A776" s="42"/>
      <c r="F776" s="38"/>
      <c r="G776" s="63"/>
      <c r="H776" s="40"/>
    </row>
    <row r="777">
      <c r="A777" s="42"/>
      <c r="F777" s="38"/>
      <c r="G777" s="63"/>
      <c r="H777" s="40"/>
    </row>
    <row r="778">
      <c r="A778" s="42"/>
      <c r="F778" s="38"/>
      <c r="G778" s="63"/>
      <c r="H778" s="40"/>
    </row>
    <row r="779">
      <c r="A779" s="42"/>
      <c r="F779" s="38"/>
      <c r="G779" s="63"/>
      <c r="H779" s="40"/>
    </row>
    <row r="780">
      <c r="A780" s="42"/>
      <c r="F780" s="38"/>
      <c r="G780" s="63"/>
      <c r="H780" s="40"/>
    </row>
    <row r="781">
      <c r="A781" s="42"/>
      <c r="F781" s="38"/>
      <c r="G781" s="63"/>
      <c r="H781" s="40"/>
    </row>
    <row r="782">
      <c r="A782" s="42"/>
      <c r="F782" s="38"/>
      <c r="G782" s="63"/>
      <c r="H782" s="40"/>
    </row>
    <row r="783">
      <c r="A783" s="42"/>
      <c r="F783" s="38"/>
      <c r="G783" s="63"/>
      <c r="H783" s="40"/>
    </row>
    <row r="784">
      <c r="A784" s="42"/>
      <c r="F784" s="38"/>
      <c r="G784" s="63"/>
      <c r="H784" s="40"/>
    </row>
    <row r="785">
      <c r="A785" s="42"/>
      <c r="F785" s="38"/>
      <c r="G785" s="63"/>
      <c r="H785" s="40"/>
    </row>
    <row r="786">
      <c r="A786" s="42"/>
      <c r="F786" s="38"/>
      <c r="G786" s="63"/>
      <c r="H786" s="40"/>
    </row>
    <row r="787">
      <c r="A787" s="42"/>
      <c r="F787" s="38"/>
      <c r="G787" s="63"/>
      <c r="H787" s="40"/>
    </row>
    <row r="788">
      <c r="A788" s="42"/>
      <c r="F788" s="38"/>
      <c r="G788" s="63"/>
      <c r="H788" s="40"/>
    </row>
    <row r="789">
      <c r="A789" s="42"/>
      <c r="F789" s="38"/>
      <c r="G789" s="63"/>
      <c r="H789" s="40"/>
    </row>
    <row r="790">
      <c r="A790" s="42"/>
      <c r="F790" s="38"/>
      <c r="G790" s="63"/>
      <c r="H790" s="40"/>
    </row>
    <row r="791">
      <c r="A791" s="42"/>
      <c r="F791" s="38"/>
      <c r="G791" s="63"/>
      <c r="H791" s="40"/>
    </row>
    <row r="792">
      <c r="A792" s="42"/>
      <c r="F792" s="38"/>
      <c r="G792" s="63"/>
      <c r="H792" s="40"/>
    </row>
    <row r="793">
      <c r="A793" s="42"/>
      <c r="F793" s="38"/>
      <c r="G793" s="63"/>
      <c r="H793" s="40"/>
    </row>
    <row r="794">
      <c r="A794" s="42"/>
      <c r="F794" s="38"/>
      <c r="G794" s="63"/>
      <c r="H794" s="40"/>
    </row>
    <row r="795">
      <c r="A795" s="42"/>
      <c r="F795" s="38"/>
      <c r="G795" s="63"/>
      <c r="H795" s="40"/>
    </row>
    <row r="796">
      <c r="A796" s="42"/>
      <c r="F796" s="38"/>
      <c r="G796" s="63"/>
      <c r="H796" s="40"/>
    </row>
    <row r="797">
      <c r="A797" s="42"/>
      <c r="F797" s="38"/>
      <c r="G797" s="63"/>
      <c r="H797" s="40"/>
    </row>
    <row r="798">
      <c r="A798" s="42"/>
      <c r="F798" s="38"/>
      <c r="G798" s="63"/>
      <c r="H798" s="40"/>
    </row>
    <row r="799">
      <c r="A799" s="42"/>
      <c r="F799" s="38"/>
      <c r="G799" s="63"/>
      <c r="H799" s="40"/>
    </row>
    <row r="800">
      <c r="A800" s="42"/>
      <c r="F800" s="38"/>
      <c r="G800" s="63"/>
      <c r="H800" s="40"/>
    </row>
    <row r="801">
      <c r="A801" s="42"/>
      <c r="F801" s="38"/>
      <c r="G801" s="63"/>
      <c r="H801" s="40"/>
    </row>
    <row r="802">
      <c r="A802" s="42"/>
      <c r="F802" s="38"/>
      <c r="G802" s="63"/>
      <c r="H802" s="40"/>
    </row>
    <row r="803">
      <c r="A803" s="42"/>
      <c r="F803" s="38"/>
      <c r="G803" s="63"/>
      <c r="H803" s="40"/>
    </row>
    <row r="804">
      <c r="A804" s="42"/>
      <c r="F804" s="38"/>
      <c r="G804" s="63"/>
      <c r="H804" s="40"/>
    </row>
    <row r="805">
      <c r="A805" s="42"/>
      <c r="F805" s="38"/>
      <c r="G805" s="63"/>
      <c r="H805" s="40"/>
    </row>
    <row r="806">
      <c r="A806" s="42"/>
      <c r="F806" s="38"/>
      <c r="G806" s="63"/>
      <c r="H806" s="40"/>
    </row>
    <row r="807">
      <c r="A807" s="42"/>
      <c r="F807" s="38"/>
      <c r="G807" s="63"/>
      <c r="H807" s="40"/>
    </row>
    <row r="808">
      <c r="A808" s="42"/>
      <c r="F808" s="38"/>
      <c r="G808" s="63"/>
      <c r="H808" s="40"/>
    </row>
    <row r="809">
      <c r="A809" s="42"/>
      <c r="F809" s="38"/>
      <c r="G809" s="63"/>
      <c r="H809" s="40"/>
    </row>
    <row r="810">
      <c r="A810" s="42"/>
      <c r="F810" s="38"/>
      <c r="G810" s="63"/>
      <c r="H810" s="40"/>
    </row>
    <row r="811">
      <c r="A811" s="42"/>
      <c r="F811" s="38"/>
      <c r="G811" s="63"/>
      <c r="H811" s="40"/>
    </row>
    <row r="812">
      <c r="A812" s="42"/>
      <c r="F812" s="38"/>
      <c r="G812" s="63"/>
      <c r="H812" s="40"/>
    </row>
    <row r="813">
      <c r="A813" s="42"/>
      <c r="F813" s="38"/>
      <c r="G813" s="63"/>
      <c r="H813" s="40"/>
    </row>
    <row r="814">
      <c r="A814" s="42"/>
      <c r="F814" s="38"/>
      <c r="G814" s="63"/>
      <c r="H814" s="40"/>
    </row>
    <row r="815">
      <c r="A815" s="42"/>
      <c r="F815" s="38"/>
      <c r="G815" s="63"/>
      <c r="H815" s="40"/>
    </row>
    <row r="816">
      <c r="A816" s="42"/>
      <c r="F816" s="38"/>
      <c r="G816" s="63"/>
      <c r="H816" s="40"/>
    </row>
    <row r="817">
      <c r="A817" s="42"/>
      <c r="F817" s="38"/>
      <c r="G817" s="63"/>
      <c r="H817" s="40"/>
    </row>
    <row r="818">
      <c r="A818" s="42"/>
      <c r="F818" s="38"/>
      <c r="G818" s="63"/>
      <c r="H818" s="40"/>
    </row>
    <row r="819">
      <c r="A819" s="42"/>
      <c r="F819" s="38"/>
      <c r="G819" s="63"/>
      <c r="H819" s="40"/>
    </row>
    <row r="820">
      <c r="A820" s="42"/>
      <c r="F820" s="38"/>
      <c r="G820" s="63"/>
      <c r="H820" s="40"/>
    </row>
    <row r="821">
      <c r="A821" s="42"/>
      <c r="F821" s="38"/>
      <c r="G821" s="63"/>
      <c r="H821" s="40"/>
    </row>
    <row r="822">
      <c r="A822" s="42"/>
      <c r="F822" s="38"/>
      <c r="G822" s="63"/>
      <c r="H822" s="40"/>
    </row>
    <row r="823">
      <c r="A823" s="42"/>
      <c r="F823" s="38"/>
      <c r="G823" s="63"/>
      <c r="H823" s="40"/>
    </row>
    <row r="824">
      <c r="A824" s="42"/>
      <c r="F824" s="38"/>
      <c r="G824" s="63"/>
      <c r="H824" s="40"/>
    </row>
    <row r="825">
      <c r="A825" s="42"/>
      <c r="F825" s="38"/>
      <c r="G825" s="63"/>
      <c r="H825" s="40"/>
    </row>
    <row r="826">
      <c r="A826" s="42"/>
      <c r="F826" s="38"/>
      <c r="G826" s="63"/>
      <c r="H826" s="40"/>
    </row>
    <row r="827">
      <c r="A827" s="42"/>
      <c r="F827" s="38"/>
      <c r="G827" s="63"/>
      <c r="H827" s="40"/>
    </row>
    <row r="828">
      <c r="A828" s="42"/>
      <c r="F828" s="38"/>
      <c r="G828" s="63"/>
      <c r="H828" s="40"/>
    </row>
    <row r="829">
      <c r="A829" s="42"/>
      <c r="F829" s="38"/>
      <c r="G829" s="63"/>
      <c r="H829" s="40"/>
    </row>
    <row r="830">
      <c r="A830" s="42"/>
      <c r="F830" s="38"/>
      <c r="G830" s="63"/>
      <c r="H830" s="40"/>
    </row>
    <row r="831">
      <c r="A831" s="42"/>
      <c r="F831" s="38"/>
      <c r="G831" s="63"/>
      <c r="H831" s="40"/>
    </row>
    <row r="832">
      <c r="A832" s="42"/>
      <c r="F832" s="38"/>
      <c r="G832" s="63"/>
      <c r="H832" s="40"/>
    </row>
    <row r="833">
      <c r="A833" s="42"/>
      <c r="F833" s="38"/>
      <c r="G833" s="63"/>
      <c r="H833" s="40"/>
    </row>
    <row r="834">
      <c r="A834" s="42"/>
      <c r="F834" s="38"/>
      <c r="G834" s="63"/>
      <c r="H834" s="40"/>
    </row>
    <row r="835">
      <c r="A835" s="42"/>
      <c r="F835" s="38"/>
      <c r="G835" s="63"/>
      <c r="H835" s="40"/>
    </row>
    <row r="836">
      <c r="A836" s="42"/>
      <c r="F836" s="38"/>
      <c r="G836" s="63"/>
      <c r="H836" s="40"/>
    </row>
    <row r="837">
      <c r="A837" s="42"/>
      <c r="F837" s="38"/>
      <c r="G837" s="63"/>
      <c r="H837" s="40"/>
    </row>
    <row r="838">
      <c r="A838" s="42"/>
      <c r="F838" s="38"/>
      <c r="G838" s="63"/>
      <c r="H838" s="40"/>
    </row>
    <row r="839">
      <c r="A839" s="42"/>
      <c r="F839" s="38"/>
      <c r="G839" s="63"/>
      <c r="H839" s="40"/>
    </row>
    <row r="840">
      <c r="A840" s="42"/>
      <c r="F840" s="38"/>
      <c r="G840" s="63"/>
      <c r="H840" s="40"/>
    </row>
    <row r="841">
      <c r="A841" s="42"/>
      <c r="F841" s="38"/>
      <c r="G841" s="63"/>
      <c r="H841" s="40"/>
    </row>
    <row r="842">
      <c r="A842" s="42"/>
      <c r="F842" s="38"/>
      <c r="G842" s="63"/>
      <c r="H842" s="40"/>
    </row>
    <row r="843">
      <c r="A843" s="42"/>
      <c r="F843" s="38"/>
      <c r="G843" s="63"/>
      <c r="H843" s="40"/>
    </row>
    <row r="844">
      <c r="A844" s="42"/>
      <c r="F844" s="38"/>
      <c r="G844" s="63"/>
      <c r="H844" s="40"/>
    </row>
    <row r="845">
      <c r="A845" s="42"/>
      <c r="F845" s="38"/>
      <c r="G845" s="63"/>
      <c r="H845" s="40"/>
    </row>
    <row r="846">
      <c r="A846" s="42"/>
      <c r="F846" s="38"/>
      <c r="G846" s="63"/>
      <c r="H846" s="40"/>
    </row>
    <row r="847">
      <c r="A847" s="42"/>
      <c r="F847" s="38"/>
      <c r="G847" s="63"/>
      <c r="H847" s="40"/>
    </row>
    <row r="848">
      <c r="A848" s="42"/>
      <c r="F848" s="38"/>
      <c r="G848" s="63"/>
      <c r="H848" s="40"/>
    </row>
    <row r="849">
      <c r="A849" s="42"/>
      <c r="F849" s="38"/>
      <c r="G849" s="63"/>
      <c r="H849" s="40"/>
    </row>
    <row r="850">
      <c r="A850" s="42"/>
      <c r="F850" s="38"/>
      <c r="G850" s="63"/>
      <c r="H850" s="40"/>
    </row>
    <row r="851">
      <c r="A851" s="42"/>
      <c r="F851" s="38"/>
      <c r="G851" s="63"/>
      <c r="H851" s="40"/>
    </row>
    <row r="852">
      <c r="A852" s="42"/>
      <c r="F852" s="38"/>
      <c r="G852" s="63"/>
      <c r="H852" s="40"/>
    </row>
    <row r="853">
      <c r="A853" s="42"/>
      <c r="F853" s="38"/>
      <c r="G853" s="63"/>
      <c r="H853" s="40"/>
    </row>
    <row r="854">
      <c r="A854" s="42"/>
      <c r="F854" s="38"/>
      <c r="G854" s="63"/>
      <c r="H854" s="40"/>
    </row>
    <row r="855">
      <c r="A855" s="42"/>
      <c r="F855" s="38"/>
      <c r="G855" s="63"/>
      <c r="H855" s="40"/>
    </row>
    <row r="856">
      <c r="A856" s="42"/>
      <c r="F856" s="38"/>
      <c r="G856" s="63"/>
      <c r="H856" s="40"/>
    </row>
    <row r="857">
      <c r="A857" s="42"/>
      <c r="F857" s="38"/>
      <c r="G857" s="63"/>
      <c r="H857" s="40"/>
    </row>
    <row r="858">
      <c r="A858" s="42"/>
      <c r="F858" s="38"/>
      <c r="G858" s="63"/>
      <c r="H858" s="40"/>
    </row>
    <row r="859">
      <c r="A859" s="42"/>
      <c r="F859" s="38"/>
      <c r="G859" s="63"/>
      <c r="H859" s="40"/>
    </row>
    <row r="860">
      <c r="A860" s="42"/>
      <c r="F860" s="38"/>
      <c r="G860" s="63"/>
      <c r="H860" s="40"/>
    </row>
    <row r="861">
      <c r="A861" s="42"/>
      <c r="F861" s="38"/>
      <c r="G861" s="63"/>
      <c r="H861" s="40"/>
    </row>
    <row r="862">
      <c r="A862" s="42"/>
      <c r="F862" s="38"/>
      <c r="G862" s="63"/>
      <c r="H862" s="40"/>
    </row>
    <row r="863">
      <c r="A863" s="42"/>
      <c r="F863" s="38"/>
      <c r="G863" s="63"/>
      <c r="H863" s="40"/>
    </row>
    <row r="864">
      <c r="A864" s="42"/>
      <c r="F864" s="38"/>
      <c r="G864" s="63"/>
      <c r="H864" s="40"/>
    </row>
    <row r="865">
      <c r="A865" s="42"/>
      <c r="F865" s="38"/>
      <c r="G865" s="63"/>
      <c r="H865" s="40"/>
    </row>
    <row r="866">
      <c r="A866" s="42"/>
      <c r="F866" s="38"/>
      <c r="G866" s="63"/>
      <c r="H866" s="40"/>
    </row>
    <row r="867">
      <c r="A867" s="42"/>
      <c r="F867" s="38"/>
      <c r="G867" s="63"/>
      <c r="H867" s="40"/>
    </row>
    <row r="868">
      <c r="A868" s="42"/>
      <c r="F868" s="38"/>
      <c r="G868" s="63"/>
      <c r="H868" s="40"/>
    </row>
    <row r="869">
      <c r="A869" s="42"/>
      <c r="F869" s="38"/>
      <c r="G869" s="63"/>
      <c r="H869" s="40"/>
    </row>
    <row r="870">
      <c r="A870" s="42"/>
      <c r="F870" s="38"/>
      <c r="G870" s="63"/>
      <c r="H870" s="40"/>
    </row>
    <row r="871">
      <c r="A871" s="42"/>
      <c r="F871" s="38"/>
      <c r="G871" s="63"/>
      <c r="H871" s="40"/>
    </row>
    <row r="872">
      <c r="A872" s="42"/>
      <c r="F872" s="38"/>
      <c r="G872" s="63"/>
      <c r="H872" s="40"/>
    </row>
    <row r="873">
      <c r="A873" s="42"/>
      <c r="F873" s="38"/>
      <c r="G873" s="63"/>
      <c r="H873" s="40"/>
    </row>
    <row r="874">
      <c r="A874" s="42"/>
      <c r="F874" s="38"/>
      <c r="G874" s="63"/>
      <c r="H874" s="40"/>
    </row>
    <row r="875">
      <c r="A875" s="42"/>
      <c r="F875" s="38"/>
      <c r="G875" s="63"/>
      <c r="H875" s="40"/>
    </row>
    <row r="876">
      <c r="A876" s="42"/>
      <c r="F876" s="38"/>
      <c r="G876" s="63"/>
      <c r="H876" s="40"/>
    </row>
    <row r="877">
      <c r="A877" s="42"/>
      <c r="F877" s="38"/>
      <c r="G877" s="63"/>
      <c r="H877" s="40"/>
    </row>
    <row r="878">
      <c r="A878" s="42"/>
      <c r="F878" s="38"/>
      <c r="G878" s="63"/>
      <c r="H878" s="40"/>
    </row>
    <row r="879">
      <c r="A879" s="42"/>
      <c r="F879" s="38"/>
      <c r="G879" s="63"/>
      <c r="H879" s="40"/>
    </row>
    <row r="880">
      <c r="A880" s="42"/>
      <c r="F880" s="38"/>
      <c r="G880" s="63"/>
      <c r="H880" s="40"/>
    </row>
    <row r="881">
      <c r="A881" s="42"/>
      <c r="F881" s="38"/>
      <c r="G881" s="63"/>
      <c r="H881" s="40"/>
    </row>
    <row r="882">
      <c r="A882" s="42"/>
      <c r="F882" s="38"/>
      <c r="G882" s="63"/>
      <c r="H882" s="40"/>
    </row>
    <row r="883">
      <c r="A883" s="42"/>
      <c r="F883" s="38"/>
      <c r="G883" s="63"/>
      <c r="H883" s="40"/>
    </row>
    <row r="884">
      <c r="A884" s="42"/>
      <c r="F884" s="38"/>
      <c r="G884" s="63"/>
      <c r="H884" s="40"/>
    </row>
    <row r="885">
      <c r="A885" s="42"/>
      <c r="F885" s="38"/>
      <c r="G885" s="63"/>
      <c r="H885" s="40"/>
    </row>
    <row r="886">
      <c r="A886" s="42"/>
      <c r="F886" s="38"/>
      <c r="G886" s="63"/>
      <c r="H886" s="40"/>
    </row>
    <row r="887">
      <c r="A887" s="42"/>
      <c r="F887" s="38"/>
      <c r="G887" s="63"/>
      <c r="H887" s="40"/>
    </row>
    <row r="888">
      <c r="A888" s="42"/>
      <c r="F888" s="38"/>
      <c r="G888" s="63"/>
      <c r="H888" s="40"/>
    </row>
    <row r="889">
      <c r="A889" s="42"/>
      <c r="F889" s="38"/>
      <c r="G889" s="63"/>
      <c r="H889" s="40"/>
    </row>
    <row r="890">
      <c r="A890" s="42"/>
      <c r="F890" s="38"/>
      <c r="G890" s="63"/>
      <c r="H890" s="40"/>
    </row>
    <row r="891">
      <c r="A891" s="42"/>
      <c r="F891" s="38"/>
      <c r="G891" s="63"/>
      <c r="H891" s="40"/>
    </row>
    <row r="892">
      <c r="A892" s="42"/>
      <c r="F892" s="38"/>
      <c r="G892" s="63"/>
      <c r="H892" s="40"/>
    </row>
    <row r="893">
      <c r="A893" s="42"/>
      <c r="F893" s="38"/>
      <c r="G893" s="63"/>
      <c r="H893" s="40"/>
    </row>
    <row r="894">
      <c r="A894" s="42"/>
      <c r="F894" s="38"/>
      <c r="G894" s="63"/>
      <c r="H894" s="40"/>
    </row>
    <row r="895">
      <c r="A895" s="42"/>
      <c r="F895" s="38"/>
      <c r="G895" s="63"/>
      <c r="H895" s="40"/>
    </row>
    <row r="896">
      <c r="A896" s="42"/>
      <c r="F896" s="38"/>
      <c r="G896" s="63"/>
      <c r="H896" s="40"/>
    </row>
    <row r="897">
      <c r="A897" s="42"/>
      <c r="F897" s="38"/>
      <c r="G897" s="63"/>
      <c r="H897" s="40"/>
    </row>
    <row r="898">
      <c r="A898" s="42"/>
      <c r="F898" s="38"/>
      <c r="G898" s="63"/>
      <c r="H898" s="40"/>
    </row>
    <row r="899">
      <c r="A899" s="42"/>
      <c r="F899" s="38"/>
      <c r="G899" s="63"/>
      <c r="H899" s="40"/>
    </row>
    <row r="900">
      <c r="A900" s="42"/>
      <c r="F900" s="38"/>
      <c r="G900" s="63"/>
      <c r="H900" s="40"/>
    </row>
    <row r="901">
      <c r="A901" s="42"/>
      <c r="F901" s="38"/>
      <c r="G901" s="63"/>
      <c r="H901" s="40"/>
    </row>
    <row r="902">
      <c r="A902" s="42"/>
      <c r="F902" s="38"/>
      <c r="G902" s="63"/>
      <c r="H902" s="40"/>
    </row>
    <row r="903">
      <c r="A903" s="42"/>
      <c r="F903" s="38"/>
      <c r="G903" s="63"/>
      <c r="H903" s="40"/>
    </row>
    <row r="904">
      <c r="A904" s="42"/>
      <c r="F904" s="38"/>
      <c r="G904" s="63"/>
      <c r="H904" s="40"/>
    </row>
    <row r="905">
      <c r="A905" s="42"/>
      <c r="F905" s="38"/>
      <c r="G905" s="63"/>
      <c r="H905" s="40"/>
    </row>
    <row r="906">
      <c r="A906" s="42"/>
      <c r="F906" s="38"/>
      <c r="G906" s="63"/>
      <c r="H906" s="40"/>
    </row>
    <row r="907">
      <c r="A907" s="42"/>
      <c r="F907" s="38"/>
      <c r="G907" s="63"/>
      <c r="H907" s="40"/>
    </row>
    <row r="908">
      <c r="A908" s="42"/>
      <c r="F908" s="38"/>
      <c r="G908" s="63"/>
      <c r="H908" s="40"/>
    </row>
    <row r="909">
      <c r="A909" s="42"/>
      <c r="F909" s="38"/>
      <c r="G909" s="63"/>
      <c r="H909" s="40"/>
    </row>
    <row r="910">
      <c r="A910" s="42"/>
      <c r="F910" s="38"/>
      <c r="G910" s="63"/>
      <c r="H910" s="40"/>
    </row>
    <row r="911">
      <c r="A911" s="42"/>
      <c r="F911" s="38"/>
      <c r="G911" s="63"/>
      <c r="H911" s="40"/>
    </row>
    <row r="912">
      <c r="A912" s="42"/>
      <c r="F912" s="38"/>
      <c r="G912" s="63"/>
      <c r="H912" s="40"/>
    </row>
    <row r="913">
      <c r="A913" s="42"/>
      <c r="F913" s="38"/>
      <c r="G913" s="63"/>
      <c r="H913" s="40"/>
    </row>
    <row r="914">
      <c r="A914" s="42"/>
      <c r="F914" s="38"/>
      <c r="G914" s="63"/>
      <c r="H914" s="40"/>
    </row>
    <row r="915">
      <c r="A915" s="42"/>
      <c r="F915" s="38"/>
      <c r="G915" s="63"/>
      <c r="H915" s="40"/>
    </row>
    <row r="916">
      <c r="A916" s="42"/>
      <c r="F916" s="38"/>
      <c r="G916" s="63"/>
      <c r="H916" s="40"/>
    </row>
    <row r="917">
      <c r="A917" s="42"/>
      <c r="F917" s="38"/>
      <c r="G917" s="63"/>
      <c r="H917" s="40"/>
    </row>
    <row r="918">
      <c r="A918" s="42"/>
      <c r="F918" s="38"/>
      <c r="G918" s="63"/>
      <c r="H918" s="40"/>
    </row>
    <row r="919">
      <c r="A919" s="42"/>
      <c r="F919" s="38"/>
      <c r="G919" s="63"/>
      <c r="H919" s="40"/>
    </row>
    <row r="920">
      <c r="A920" s="42"/>
      <c r="F920" s="38"/>
      <c r="G920" s="63"/>
      <c r="H920" s="40"/>
    </row>
    <row r="921">
      <c r="A921" s="42"/>
      <c r="F921" s="38"/>
      <c r="G921" s="63"/>
      <c r="H921" s="40"/>
    </row>
    <row r="922">
      <c r="A922" s="42"/>
      <c r="F922" s="38"/>
      <c r="G922" s="63"/>
      <c r="H922" s="40"/>
    </row>
    <row r="923">
      <c r="A923" s="42"/>
      <c r="F923" s="38"/>
      <c r="G923" s="63"/>
      <c r="H923" s="40"/>
    </row>
    <row r="924">
      <c r="A924" s="42"/>
      <c r="F924" s="38"/>
      <c r="G924" s="63"/>
      <c r="H924" s="40"/>
    </row>
    <row r="925">
      <c r="A925" s="42"/>
      <c r="F925" s="38"/>
      <c r="G925" s="63"/>
      <c r="H925" s="40"/>
    </row>
    <row r="926">
      <c r="A926" s="42"/>
      <c r="F926" s="38"/>
      <c r="G926" s="63"/>
      <c r="H926" s="40"/>
    </row>
    <row r="927">
      <c r="A927" s="42"/>
      <c r="F927" s="38"/>
      <c r="G927" s="63"/>
      <c r="H927" s="40"/>
    </row>
    <row r="928">
      <c r="A928" s="42"/>
      <c r="F928" s="38"/>
      <c r="G928" s="63"/>
      <c r="H928" s="40"/>
    </row>
    <row r="929">
      <c r="A929" s="42"/>
      <c r="F929" s="38"/>
      <c r="G929" s="63"/>
      <c r="H929" s="40"/>
    </row>
    <row r="930">
      <c r="A930" s="42"/>
      <c r="F930" s="38"/>
      <c r="G930" s="63"/>
      <c r="H930" s="40"/>
    </row>
    <row r="931">
      <c r="A931" s="42"/>
      <c r="F931" s="38"/>
      <c r="G931" s="63"/>
      <c r="H931" s="40"/>
    </row>
    <row r="932">
      <c r="A932" s="42"/>
      <c r="F932" s="38"/>
      <c r="G932" s="63"/>
      <c r="H932" s="40"/>
    </row>
    <row r="933">
      <c r="A933" s="42"/>
      <c r="F933" s="38"/>
      <c r="G933" s="63"/>
      <c r="H933" s="40"/>
    </row>
    <row r="934">
      <c r="A934" s="42"/>
      <c r="F934" s="38"/>
      <c r="G934" s="63"/>
      <c r="H934" s="40"/>
    </row>
    <row r="935">
      <c r="A935" s="42"/>
      <c r="F935" s="38"/>
      <c r="G935" s="63"/>
      <c r="H935" s="40"/>
    </row>
    <row r="936">
      <c r="A936" s="42"/>
      <c r="F936" s="38"/>
      <c r="G936" s="63"/>
      <c r="H936" s="40"/>
    </row>
    <row r="937">
      <c r="A937" s="42"/>
      <c r="F937" s="38"/>
      <c r="G937" s="63"/>
      <c r="H937" s="40"/>
    </row>
    <row r="938">
      <c r="A938" s="42"/>
      <c r="F938" s="38"/>
      <c r="G938" s="63"/>
      <c r="H938" s="40"/>
    </row>
    <row r="939">
      <c r="A939" s="42"/>
      <c r="F939" s="38"/>
      <c r="G939" s="63"/>
      <c r="H939" s="40"/>
    </row>
    <row r="940">
      <c r="A940" s="42"/>
      <c r="F940" s="38"/>
      <c r="G940" s="63"/>
      <c r="H940" s="40"/>
    </row>
    <row r="941">
      <c r="A941" s="42"/>
      <c r="F941" s="38"/>
      <c r="G941" s="63"/>
      <c r="H941" s="40"/>
    </row>
    <row r="942">
      <c r="A942" s="42"/>
      <c r="F942" s="38"/>
      <c r="G942" s="63"/>
      <c r="H942" s="40"/>
    </row>
    <row r="943">
      <c r="A943" s="42"/>
      <c r="F943" s="38"/>
      <c r="G943" s="63"/>
      <c r="H943" s="40"/>
    </row>
    <row r="944">
      <c r="A944" s="42"/>
      <c r="F944" s="38"/>
      <c r="G944" s="63"/>
      <c r="H944" s="40"/>
    </row>
    <row r="945">
      <c r="A945" s="42"/>
      <c r="F945" s="38"/>
      <c r="G945" s="63"/>
      <c r="H945" s="40"/>
    </row>
    <row r="946">
      <c r="A946" s="42"/>
      <c r="F946" s="38"/>
      <c r="G946" s="63"/>
      <c r="H946" s="40"/>
    </row>
    <row r="947">
      <c r="A947" s="42"/>
      <c r="F947" s="38"/>
      <c r="G947" s="63"/>
      <c r="H947" s="40"/>
    </row>
    <row r="948">
      <c r="A948" s="42"/>
      <c r="F948" s="38"/>
      <c r="G948" s="63"/>
      <c r="H948" s="40"/>
    </row>
    <row r="949">
      <c r="A949" s="42"/>
      <c r="F949" s="38"/>
      <c r="G949" s="63"/>
      <c r="H949" s="40"/>
    </row>
    <row r="950">
      <c r="A950" s="42"/>
      <c r="F950" s="38"/>
      <c r="G950" s="63"/>
      <c r="H950" s="40"/>
    </row>
    <row r="951">
      <c r="A951" s="42"/>
      <c r="F951" s="38"/>
      <c r="G951" s="63"/>
      <c r="H951" s="40"/>
    </row>
    <row r="952">
      <c r="A952" s="42"/>
      <c r="F952" s="38"/>
      <c r="G952" s="63"/>
      <c r="H952" s="40"/>
    </row>
    <row r="953">
      <c r="A953" s="42"/>
      <c r="F953" s="38"/>
      <c r="G953" s="63"/>
      <c r="H953" s="40"/>
    </row>
    <row r="954">
      <c r="A954" s="42"/>
      <c r="F954" s="38"/>
      <c r="G954" s="63"/>
      <c r="H954" s="40"/>
    </row>
    <row r="955">
      <c r="A955" s="42"/>
      <c r="F955" s="38"/>
      <c r="G955" s="63"/>
      <c r="H955" s="40"/>
    </row>
    <row r="956">
      <c r="A956" s="42"/>
      <c r="F956" s="38"/>
      <c r="G956" s="63"/>
      <c r="H956" s="40"/>
    </row>
    <row r="957">
      <c r="A957" s="42"/>
      <c r="F957" s="38"/>
      <c r="G957" s="63"/>
      <c r="H957" s="40"/>
    </row>
    <row r="958">
      <c r="A958" s="42"/>
      <c r="F958" s="38"/>
      <c r="G958" s="63"/>
      <c r="H958" s="40"/>
    </row>
    <row r="959">
      <c r="A959" s="42"/>
      <c r="F959" s="38"/>
      <c r="G959" s="63"/>
      <c r="H959" s="40"/>
    </row>
    <row r="960">
      <c r="A960" s="42"/>
      <c r="F960" s="38"/>
      <c r="G960" s="63"/>
      <c r="H960" s="40"/>
    </row>
    <row r="961">
      <c r="A961" s="42"/>
      <c r="F961" s="38"/>
      <c r="G961" s="63"/>
      <c r="H961" s="40"/>
    </row>
    <row r="962">
      <c r="A962" s="42"/>
      <c r="F962" s="38"/>
      <c r="G962" s="63"/>
      <c r="H962" s="40"/>
    </row>
    <row r="963">
      <c r="A963" s="42"/>
      <c r="F963" s="38"/>
      <c r="G963" s="63"/>
      <c r="H963" s="40"/>
    </row>
    <row r="964">
      <c r="A964" s="42"/>
      <c r="F964" s="38"/>
      <c r="G964" s="63"/>
      <c r="H964" s="40"/>
    </row>
    <row r="965">
      <c r="A965" s="42"/>
      <c r="F965" s="38"/>
      <c r="G965" s="63"/>
      <c r="H965" s="40"/>
    </row>
    <row r="966">
      <c r="A966" s="42"/>
      <c r="F966" s="38"/>
      <c r="G966" s="63"/>
      <c r="H966" s="40"/>
    </row>
    <row r="967">
      <c r="A967" s="42"/>
      <c r="F967" s="38"/>
      <c r="G967" s="63"/>
      <c r="H967" s="40"/>
    </row>
    <row r="968">
      <c r="A968" s="42"/>
      <c r="F968" s="38"/>
      <c r="G968" s="63"/>
      <c r="H968" s="40"/>
    </row>
    <row r="969">
      <c r="A969" s="42"/>
      <c r="F969" s="38"/>
      <c r="G969" s="63"/>
      <c r="H969" s="40"/>
    </row>
    <row r="970">
      <c r="A970" s="42"/>
      <c r="F970" s="38"/>
      <c r="G970" s="63"/>
      <c r="H970" s="40"/>
    </row>
    <row r="971">
      <c r="A971" s="42"/>
      <c r="F971" s="38"/>
      <c r="G971" s="63"/>
      <c r="H971" s="40"/>
    </row>
    <row r="972">
      <c r="A972" s="42"/>
      <c r="F972" s="38"/>
      <c r="G972" s="63"/>
      <c r="H972" s="40"/>
    </row>
    <row r="973">
      <c r="A973" s="42"/>
      <c r="F973" s="38"/>
      <c r="G973" s="63"/>
      <c r="H973" s="40"/>
    </row>
    <row r="974">
      <c r="A974" s="42"/>
      <c r="F974" s="38"/>
      <c r="G974" s="63"/>
      <c r="H974" s="40"/>
    </row>
    <row r="975">
      <c r="A975" s="42"/>
      <c r="F975" s="38"/>
      <c r="G975" s="63"/>
      <c r="H975" s="40"/>
    </row>
    <row r="976">
      <c r="A976" s="42"/>
      <c r="F976" s="38"/>
      <c r="G976" s="63"/>
      <c r="H976" s="40"/>
    </row>
    <row r="977">
      <c r="A977" s="42"/>
      <c r="F977" s="38"/>
      <c r="G977" s="63"/>
      <c r="H977" s="40"/>
    </row>
    <row r="978">
      <c r="A978" s="42"/>
      <c r="F978" s="38"/>
      <c r="G978" s="63"/>
      <c r="H978" s="40"/>
    </row>
    <row r="979">
      <c r="A979" s="42"/>
      <c r="F979" s="38"/>
      <c r="G979" s="63"/>
      <c r="H979" s="40"/>
    </row>
    <row r="980">
      <c r="A980" s="42"/>
      <c r="F980" s="38"/>
      <c r="G980" s="63"/>
      <c r="H980" s="40"/>
    </row>
    <row r="981">
      <c r="A981" s="42"/>
      <c r="F981" s="38"/>
      <c r="G981" s="63"/>
      <c r="H981" s="40"/>
    </row>
    <row r="982">
      <c r="A982" s="42"/>
      <c r="F982" s="38"/>
      <c r="G982" s="63"/>
      <c r="H982" s="40"/>
    </row>
    <row r="983">
      <c r="A983" s="42"/>
      <c r="F983" s="38"/>
      <c r="G983" s="63"/>
      <c r="H983" s="40"/>
    </row>
    <row r="984">
      <c r="A984" s="42"/>
      <c r="F984" s="38"/>
      <c r="G984" s="63"/>
      <c r="H984" s="40"/>
    </row>
    <row r="985">
      <c r="A985" s="42"/>
      <c r="F985" s="38"/>
      <c r="G985" s="63"/>
      <c r="H985" s="40"/>
    </row>
    <row r="986">
      <c r="A986" s="42"/>
      <c r="F986" s="38"/>
      <c r="G986" s="63"/>
      <c r="H986" s="40"/>
    </row>
    <row r="987">
      <c r="A987" s="42"/>
      <c r="F987" s="38"/>
      <c r="G987" s="63"/>
      <c r="H987" s="40"/>
    </row>
    <row r="988">
      <c r="A988" s="42"/>
      <c r="F988" s="38"/>
      <c r="G988" s="63"/>
      <c r="H988" s="40"/>
      <c r="I988" s="29"/>
      <c r="J988" s="31" t="b">
        <v>0</v>
      </c>
    </row>
    <row r="989">
      <c r="A989" s="42"/>
      <c r="F989" s="38"/>
      <c r="G989" s="63"/>
      <c r="H989" s="40"/>
      <c r="I989" s="29"/>
      <c r="J989" s="31" t="b">
        <v>0</v>
      </c>
    </row>
    <row r="990">
      <c r="A990" s="42"/>
      <c r="F990" s="38"/>
      <c r="G990" s="63"/>
      <c r="H990" s="40"/>
      <c r="I990" s="29"/>
      <c r="J990" s="31" t="b">
        <v>0</v>
      </c>
    </row>
    <row r="991">
      <c r="A991" s="42"/>
      <c r="F991" s="38"/>
      <c r="G991" s="63"/>
      <c r="H991" s="40"/>
      <c r="I991" s="29"/>
      <c r="J991" s="31" t="b">
        <v>0</v>
      </c>
    </row>
    <row r="992">
      <c r="A992" s="42"/>
      <c r="F992" s="38"/>
      <c r="G992" s="63"/>
      <c r="H992" s="40"/>
      <c r="I992" s="29"/>
      <c r="J992" s="31" t="b">
        <v>0</v>
      </c>
    </row>
    <row r="993">
      <c r="A993" s="42"/>
      <c r="F993" s="38"/>
      <c r="G993" s="63"/>
      <c r="H993" s="40"/>
      <c r="I993" s="29"/>
      <c r="J993" s="31" t="b">
        <v>0</v>
      </c>
    </row>
    <row r="994">
      <c r="A994" s="42"/>
      <c r="F994" s="38"/>
      <c r="G994" s="63"/>
      <c r="H994" s="40"/>
      <c r="I994" s="29"/>
      <c r="J994" s="31" t="b">
        <v>0</v>
      </c>
    </row>
    <row r="995">
      <c r="A995" s="42"/>
      <c r="F995" s="38"/>
      <c r="G995" s="63"/>
      <c r="H995" s="40"/>
      <c r="I995" s="29"/>
      <c r="J995" s="31" t="b">
        <v>0</v>
      </c>
    </row>
    <row r="996">
      <c r="A996" s="42"/>
      <c r="F996" s="38"/>
      <c r="G996" s="63"/>
      <c r="H996" s="40"/>
      <c r="I996" s="29"/>
      <c r="J996" s="31" t="b">
        <v>0</v>
      </c>
    </row>
    <row r="997">
      <c r="A997" s="42"/>
      <c r="F997" s="38"/>
      <c r="G997" s="63"/>
      <c r="H997" s="40"/>
      <c r="I997" s="29"/>
      <c r="J997" s="31" t="b">
        <v>0</v>
      </c>
    </row>
    <row r="998">
      <c r="A998" s="42"/>
      <c r="F998" s="38"/>
      <c r="G998" s="63"/>
      <c r="H998" s="40"/>
      <c r="I998" s="29"/>
      <c r="J998" s="31" t="b">
        <v>0</v>
      </c>
    </row>
    <row r="999">
      <c r="A999" s="42"/>
      <c r="F999" s="38"/>
      <c r="H999" s="40"/>
      <c r="I999" s="29"/>
      <c r="J999" s="31" t="b">
        <v>0</v>
      </c>
    </row>
    <row r="1000">
      <c r="A1000" s="42"/>
      <c r="F1000" s="38"/>
      <c r="H1000" s="40"/>
      <c r="I1000" s="29"/>
      <c r="J1000" s="31" t="b">
        <v>0</v>
      </c>
    </row>
  </sheetData>
  <mergeCells count="2">
    <mergeCell ref="A10:C10"/>
    <mergeCell ref="A11:C11"/>
  </mergeCells>
  <conditionalFormatting sqref="I1:I1000">
    <cfRule type="cellIs" dxfId="0" priority="1" operator="equal">
      <formula>"Newsworthy"</formula>
    </cfRule>
  </conditionalFormatting>
  <dataValidations>
    <dataValidation type="list" allowBlank="1" sqref="I2:I31 I988:I1000">
      <formula1>$A$2:$A$10</formula1>
    </dataValidation>
  </dataValidations>
  <hyperlinks>
    <hyperlink display="Back to summary" location="Summary!A1" ref="B1"/>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3.63"/>
  </cols>
  <sheetData>
    <row r="1">
      <c r="A1" s="1" t="s">
        <v>29</v>
      </c>
      <c r="B1" s="32" t="s">
        <v>30</v>
      </c>
      <c r="C1" s="1" t="s">
        <v>31</v>
      </c>
      <c r="D1" s="1" t="s">
        <v>32</v>
      </c>
      <c r="E1" s="1" t="s">
        <v>33</v>
      </c>
      <c r="F1" s="33" t="s">
        <v>34</v>
      </c>
      <c r="G1" s="34" t="s">
        <v>35</v>
      </c>
      <c r="H1" s="35" t="s">
        <v>36</v>
      </c>
      <c r="I1" s="1" t="s">
        <v>37</v>
      </c>
      <c r="J1" s="1" t="s">
        <v>22</v>
      </c>
      <c r="K1" s="1" t="s">
        <v>38</v>
      </c>
    </row>
    <row r="2">
      <c r="A2" s="1" t="s">
        <v>39</v>
      </c>
      <c r="B2" s="31" t="s">
        <v>40</v>
      </c>
      <c r="C2" s="31">
        <f t="shared" ref="C2:C5" si="1">COUNTIF(I:I,A2)</f>
        <v>5</v>
      </c>
      <c r="D2" s="36">
        <f t="shared" ref="D2:D5" si="2">C2/COUNTA(I$2:I1000)</f>
        <v>0.5</v>
      </c>
      <c r="E2" s="31">
        <v>1.662544571E9</v>
      </c>
      <c r="F2" s="38">
        <f>IFERROR(__xludf.DUMMYFUNCTION("INDEX(SPLIT(E2, char(10))+60*60*2, 0, 1)/86400+date(1970,1,1)"),44811.497349537036)</f>
        <v>44811.49735</v>
      </c>
      <c r="G2" s="31" t="s">
        <v>148</v>
      </c>
      <c r="H2" s="31" t="s">
        <v>149</v>
      </c>
      <c r="I2" s="40" t="s">
        <v>2</v>
      </c>
      <c r="J2" s="31" t="b">
        <v>0</v>
      </c>
    </row>
    <row r="3">
      <c r="A3" s="1" t="s">
        <v>2</v>
      </c>
      <c r="B3" s="31" t="s">
        <v>41</v>
      </c>
      <c r="C3" s="31">
        <f t="shared" si="1"/>
        <v>1</v>
      </c>
      <c r="D3" s="36">
        <f t="shared" si="2"/>
        <v>0.1</v>
      </c>
      <c r="E3" s="31">
        <v>1.662548387E9</v>
      </c>
      <c r="F3" s="38">
        <f>IFERROR(__xludf.DUMMYFUNCTION("INDEX(SPLIT(E3, char(10))+60*60*2, 0, 1)/86400+date(1970,1,1)"),44811.5415162037)</f>
        <v>44811.54152</v>
      </c>
      <c r="G3" s="31" t="s">
        <v>150</v>
      </c>
      <c r="H3" s="31" t="s">
        <v>151</v>
      </c>
      <c r="I3" s="40" t="s">
        <v>4</v>
      </c>
      <c r="J3" s="31" t="b">
        <v>1</v>
      </c>
      <c r="K3" s="31" t="s">
        <v>152</v>
      </c>
    </row>
    <row r="4">
      <c r="A4" s="1" t="s">
        <v>3</v>
      </c>
      <c r="B4" s="31" t="s">
        <v>42</v>
      </c>
      <c r="C4" s="31">
        <f t="shared" si="1"/>
        <v>0</v>
      </c>
      <c r="D4" s="36">
        <f t="shared" si="2"/>
        <v>0</v>
      </c>
      <c r="E4" s="31">
        <v>1.662549332E9</v>
      </c>
      <c r="F4" s="38">
        <f>IFERROR(__xludf.DUMMYFUNCTION("INDEX(SPLIT(E4, char(10))+60*60*2, 0, 1)/86400+date(1970,1,1)"),44811.552453703705)</f>
        <v>44811.55245</v>
      </c>
      <c r="G4" s="31" t="s">
        <v>153</v>
      </c>
      <c r="H4" s="31" t="s">
        <v>154</v>
      </c>
      <c r="I4" s="40" t="s">
        <v>4</v>
      </c>
      <c r="J4" s="31" t="b">
        <v>1</v>
      </c>
      <c r="K4" s="31" t="s">
        <v>155</v>
      </c>
    </row>
    <row r="5">
      <c r="A5" s="1" t="s">
        <v>4</v>
      </c>
      <c r="B5" s="31" t="s">
        <v>43</v>
      </c>
      <c r="C5" s="31">
        <f t="shared" si="1"/>
        <v>4</v>
      </c>
      <c r="D5" s="36">
        <f t="shared" si="2"/>
        <v>0.4</v>
      </c>
      <c r="E5" s="31">
        <v>1.662550414E9</v>
      </c>
      <c r="F5" s="38">
        <f>IFERROR(__xludf.DUMMYFUNCTION("INDEX(SPLIT(E5, char(10))+60*60*2, 0, 1)/86400+date(1970,1,1)"),44811.56497685185)</f>
        <v>44811.56498</v>
      </c>
      <c r="G5" s="31" t="s">
        <v>156</v>
      </c>
      <c r="H5" s="31" t="s">
        <v>157</v>
      </c>
      <c r="I5" s="40" t="s">
        <v>4</v>
      </c>
      <c r="J5" s="31" t="b">
        <v>1</v>
      </c>
      <c r="K5" s="31" t="s">
        <v>158</v>
      </c>
    </row>
    <row r="6">
      <c r="A6" s="42"/>
      <c r="B6" s="31" t="s">
        <v>5</v>
      </c>
      <c r="C6" s="43">
        <f t="shared" ref="C6:D6" si="3">SUM(C2:C5)</f>
        <v>10</v>
      </c>
      <c r="D6" s="44">
        <f t="shared" si="3"/>
        <v>1</v>
      </c>
      <c r="E6" s="31">
        <v>1.66255133E9</v>
      </c>
      <c r="F6" s="38">
        <f>IFERROR(__xludf.DUMMYFUNCTION("INDEX(SPLIT(E6, char(10))+60*60*2, 0, 1)/86400+date(1970,1,1)"),44811.575578703705)</f>
        <v>44811.57558</v>
      </c>
      <c r="G6" s="31" t="s">
        <v>159</v>
      </c>
      <c r="H6" s="31" t="s">
        <v>160</v>
      </c>
      <c r="I6" s="40" t="s">
        <v>39</v>
      </c>
      <c r="J6" s="31" t="b">
        <v>0</v>
      </c>
    </row>
    <row r="7">
      <c r="A7" s="45"/>
      <c r="B7" s="31" t="s">
        <v>0</v>
      </c>
      <c r="C7" s="22">
        <f t="shared" ref="C7:D7" si="4">SUM(C5)</f>
        <v>4</v>
      </c>
      <c r="D7" s="17">
        <f t="shared" si="4"/>
        <v>0.4</v>
      </c>
      <c r="E7" s="31">
        <v>1.662552283E9</v>
      </c>
      <c r="F7" s="38">
        <f>IFERROR(__xludf.DUMMYFUNCTION("INDEX(SPLIT(E7, char(10))+60*60*2, 0, 1)/86400+date(1970,1,1)"),44811.58660879629)</f>
        <v>44811.58661</v>
      </c>
      <c r="G7" s="31" t="s">
        <v>161</v>
      </c>
      <c r="H7" s="31" t="s">
        <v>162</v>
      </c>
      <c r="I7" s="40" t="s">
        <v>39</v>
      </c>
      <c r="J7" s="31" t="b">
        <v>0</v>
      </c>
    </row>
    <row r="8">
      <c r="A8" s="45"/>
      <c r="B8" s="31" t="s">
        <v>44</v>
      </c>
      <c r="C8" s="22">
        <f>C2+C4</f>
        <v>5</v>
      </c>
      <c r="D8" s="17">
        <f>SUM(D5) + D2</f>
        <v>0.9</v>
      </c>
      <c r="E8" s="31">
        <v>1.662553613E9</v>
      </c>
      <c r="F8" s="38">
        <f>IFERROR(__xludf.DUMMYFUNCTION("INDEX(SPLIT(E8, char(10))+60*60*2, 0, 1)/86400+date(1970,1,1)"),44811.602002314816)</f>
        <v>44811.602</v>
      </c>
      <c r="G8" s="31" t="s">
        <v>163</v>
      </c>
      <c r="H8" s="31" t="s">
        <v>164</v>
      </c>
      <c r="I8" s="40" t="s">
        <v>39</v>
      </c>
      <c r="J8" s="31" t="b">
        <v>0</v>
      </c>
    </row>
    <row r="9">
      <c r="A9" s="42"/>
      <c r="E9" s="31">
        <v>1.662554736E9</v>
      </c>
      <c r="F9" s="38">
        <f>IFERROR(__xludf.DUMMYFUNCTION("INDEX(SPLIT(E9, char(10))+60*60*2, 0, 1)/86400+date(1970,1,1)"),44811.615000000005)</f>
        <v>44811.615</v>
      </c>
      <c r="G9" s="31" t="s">
        <v>165</v>
      </c>
      <c r="H9" s="31" t="s">
        <v>166</v>
      </c>
      <c r="I9" s="40" t="s">
        <v>39</v>
      </c>
      <c r="J9" s="31" t="b">
        <v>0</v>
      </c>
    </row>
    <row r="10">
      <c r="A10" s="21" t="s">
        <v>22</v>
      </c>
      <c r="D10" s="17">
        <f>IFERROR(__xludf.DUMMYFUNCTION("COUNTIF(FILTER(J2:J1000, I2:I1000=""Newsworthy""), TRUE)/C5"),1.0)</f>
        <v>1</v>
      </c>
      <c r="E10" s="31">
        <v>1.662562084E9</v>
      </c>
      <c r="F10" s="38">
        <f>IFERROR(__xludf.DUMMYFUNCTION("INDEX(SPLIT(E10, char(10))+60*60*2, 0, 1)/86400+date(1970,1,1)"),44811.7000462963)</f>
        <v>44811.70005</v>
      </c>
      <c r="G10" s="31" t="s">
        <v>167</v>
      </c>
      <c r="H10" s="31" t="s">
        <v>168</v>
      </c>
      <c r="I10" s="40" t="s">
        <v>4</v>
      </c>
      <c r="J10" s="31" t="b">
        <v>1</v>
      </c>
      <c r="K10" s="31" t="s">
        <v>169</v>
      </c>
    </row>
    <row r="11">
      <c r="A11" s="21" t="s">
        <v>23</v>
      </c>
      <c r="D11" s="17">
        <f>IFERROR(__xludf.DUMMYFUNCTION("1-COUNTIF(FILTER(J2:J1000, I2:I1000=""Newsworthy""), TRUE)/C5"),0.0)</f>
        <v>0</v>
      </c>
      <c r="E11" s="31">
        <v>1.662569099E9</v>
      </c>
      <c r="F11" s="38">
        <f>IFERROR(__xludf.DUMMYFUNCTION("INDEX(SPLIT(E11, char(10))+60*60*2, 0, 1)/86400+date(1970,1,1)"),44811.78123842593)</f>
        <v>44811.78124</v>
      </c>
      <c r="G11" s="31" t="s">
        <v>170</v>
      </c>
      <c r="H11" s="31" t="s">
        <v>171</v>
      </c>
      <c r="I11" s="40" t="s">
        <v>39</v>
      </c>
      <c r="J11" s="31" t="b">
        <v>0</v>
      </c>
    </row>
    <row r="12">
      <c r="A12" s="46"/>
      <c r="B12" s="47"/>
      <c r="C12" s="48"/>
      <c r="D12" s="48"/>
      <c r="E12" s="37"/>
      <c r="F12" s="38"/>
      <c r="G12" s="39"/>
      <c r="H12" s="40"/>
      <c r="I12" s="40"/>
    </row>
    <row r="13">
      <c r="A13" s="46"/>
      <c r="B13" s="48"/>
      <c r="C13" s="46"/>
      <c r="D13" s="46"/>
      <c r="E13" s="37"/>
      <c r="F13" s="38"/>
      <c r="G13" s="39"/>
      <c r="H13" s="40"/>
      <c r="I13" s="40"/>
    </row>
    <row r="14">
      <c r="A14" s="49"/>
      <c r="B14" s="41"/>
      <c r="C14" s="50"/>
      <c r="D14" s="51"/>
      <c r="E14" s="37"/>
      <c r="F14" s="38"/>
      <c r="G14" s="39"/>
      <c r="H14" s="40"/>
      <c r="I14" s="40"/>
    </row>
    <row r="15">
      <c r="A15" s="49"/>
      <c r="B15" s="41"/>
      <c r="C15" s="50"/>
      <c r="D15" s="51"/>
      <c r="E15" s="37"/>
      <c r="F15" s="38"/>
      <c r="G15" s="39"/>
      <c r="H15" s="40"/>
      <c r="I15" s="40"/>
    </row>
    <row r="16">
      <c r="A16" s="49"/>
      <c r="B16" s="41"/>
      <c r="C16" s="50"/>
      <c r="D16" s="51"/>
      <c r="E16" s="37"/>
      <c r="F16" s="38"/>
      <c r="G16" s="39"/>
      <c r="H16" s="40"/>
      <c r="I16" s="41"/>
    </row>
    <row r="17">
      <c r="A17" s="49"/>
      <c r="B17" s="41"/>
      <c r="C17" s="50"/>
      <c r="D17" s="51"/>
      <c r="E17" s="37"/>
      <c r="F17" s="38"/>
      <c r="G17" s="39"/>
      <c r="H17" s="40"/>
      <c r="I17" s="40"/>
    </row>
    <row r="18">
      <c r="A18" s="52"/>
      <c r="B18" s="46"/>
      <c r="C18" s="53"/>
      <c r="D18" s="51"/>
      <c r="E18" s="37"/>
      <c r="F18" s="38"/>
      <c r="G18" s="39"/>
      <c r="H18" s="40"/>
      <c r="I18" s="40"/>
    </row>
    <row r="19">
      <c r="A19" s="46"/>
      <c r="B19" s="46"/>
      <c r="C19" s="46"/>
      <c r="D19" s="46"/>
      <c r="E19" s="37"/>
      <c r="F19" s="38"/>
      <c r="G19" s="39"/>
      <c r="H19" s="40"/>
      <c r="I19" s="40"/>
    </row>
    <row r="20">
      <c r="A20" s="46"/>
      <c r="B20" s="54"/>
      <c r="C20" s="55"/>
      <c r="D20" s="56"/>
      <c r="E20" s="37"/>
      <c r="F20" s="38"/>
      <c r="G20" s="39"/>
      <c r="H20" s="40"/>
      <c r="I20" s="40"/>
    </row>
    <row r="21">
      <c r="A21" s="46"/>
      <c r="B21" s="54"/>
      <c r="C21" s="55"/>
      <c r="D21" s="56"/>
      <c r="E21" s="37"/>
      <c r="F21" s="38"/>
      <c r="G21" s="39"/>
      <c r="H21" s="40"/>
      <c r="I21" s="40"/>
    </row>
    <row r="22">
      <c r="A22" s="46"/>
      <c r="B22" s="54"/>
      <c r="C22" s="55"/>
      <c r="D22" s="56"/>
      <c r="E22" s="37"/>
      <c r="F22" s="38"/>
      <c r="G22" s="39"/>
      <c r="H22" s="40"/>
      <c r="I22" s="40"/>
    </row>
    <row r="23">
      <c r="A23" s="46"/>
      <c r="B23" s="54"/>
      <c r="C23" s="55"/>
      <c r="D23" s="56"/>
      <c r="E23" s="37"/>
      <c r="F23" s="38"/>
      <c r="G23" s="39"/>
      <c r="H23" s="40"/>
      <c r="I23" s="40"/>
    </row>
    <row r="24">
      <c r="A24" s="49"/>
      <c r="B24" s="41"/>
      <c r="C24" s="55"/>
      <c r="D24" s="56"/>
      <c r="E24" s="37"/>
      <c r="F24" s="38"/>
      <c r="G24" s="39"/>
      <c r="H24" s="40"/>
      <c r="I24" s="41"/>
    </row>
    <row r="25">
      <c r="A25" s="46"/>
      <c r="B25" s="48"/>
      <c r="C25" s="55"/>
      <c r="D25" s="56"/>
      <c r="E25" s="37"/>
      <c r="F25" s="38"/>
      <c r="G25" s="39"/>
      <c r="H25" s="40"/>
      <c r="I25" s="40"/>
    </row>
    <row r="26">
      <c r="A26" s="46"/>
      <c r="B26" s="48"/>
      <c r="C26" s="55"/>
      <c r="D26" s="57"/>
      <c r="E26" s="37"/>
      <c r="F26" s="38"/>
      <c r="G26" s="39"/>
      <c r="H26" s="40"/>
      <c r="I26" s="40"/>
    </row>
    <row r="27">
      <c r="A27" s="46"/>
      <c r="B27" s="48"/>
      <c r="C27" s="55"/>
      <c r="D27" s="57"/>
      <c r="E27" s="37"/>
      <c r="F27" s="38"/>
      <c r="G27" s="39"/>
      <c r="H27" s="40"/>
      <c r="I27" s="41"/>
    </row>
    <row r="28">
      <c r="A28" s="46"/>
      <c r="B28" s="48"/>
      <c r="C28" s="55"/>
      <c r="D28" s="57"/>
      <c r="E28" s="37"/>
      <c r="F28" s="38"/>
      <c r="G28" s="39"/>
      <c r="H28" s="40"/>
      <c r="I28" s="40"/>
    </row>
    <row r="29">
      <c r="A29" s="46"/>
      <c r="B29" s="48"/>
      <c r="C29" s="55"/>
      <c r="D29" s="57"/>
      <c r="E29" s="58"/>
      <c r="F29" s="38"/>
      <c r="G29" s="39"/>
      <c r="H29" s="40"/>
      <c r="I29" s="40"/>
    </row>
    <row r="30">
      <c r="A30" s="46"/>
      <c r="B30" s="48"/>
      <c r="C30" s="55"/>
      <c r="D30" s="57"/>
      <c r="E30" s="59"/>
      <c r="F30" s="38"/>
      <c r="G30" s="60"/>
      <c r="H30" s="40"/>
      <c r="I30" s="40"/>
    </row>
    <row r="31">
      <c r="A31" s="46"/>
      <c r="B31" s="48"/>
      <c r="C31" s="55"/>
      <c r="D31" s="57"/>
      <c r="E31" s="61"/>
      <c r="F31" s="38"/>
      <c r="G31" s="60"/>
      <c r="H31" s="40"/>
    </row>
    <row r="32">
      <c r="A32" s="46"/>
      <c r="B32" s="48"/>
      <c r="C32" s="55"/>
      <c r="D32" s="57"/>
      <c r="E32" s="61"/>
      <c r="F32" s="38"/>
      <c r="G32" s="60"/>
      <c r="H32" s="40"/>
    </row>
    <row r="33">
      <c r="A33" s="46"/>
      <c r="B33" s="48"/>
      <c r="C33" s="55"/>
      <c r="D33" s="57"/>
      <c r="E33" s="61"/>
      <c r="F33" s="38"/>
      <c r="G33" s="60"/>
      <c r="H33" s="40"/>
    </row>
    <row r="34">
      <c r="A34" s="46"/>
      <c r="B34" s="48"/>
      <c r="C34" s="55"/>
      <c r="D34" s="56"/>
      <c r="E34" s="61"/>
      <c r="F34" s="38"/>
      <c r="G34" s="60"/>
      <c r="H34" s="40"/>
    </row>
    <row r="35">
      <c r="A35" s="46"/>
      <c r="B35" s="48"/>
      <c r="C35" s="55"/>
      <c r="D35" s="56"/>
      <c r="E35" s="61"/>
      <c r="F35" s="38"/>
      <c r="G35" s="60"/>
      <c r="H35" s="40"/>
    </row>
    <row r="36">
      <c r="A36" s="46"/>
      <c r="B36" s="48"/>
      <c r="C36" s="55"/>
      <c r="D36" s="56"/>
      <c r="E36" s="61"/>
      <c r="F36" s="38"/>
      <c r="G36" s="60"/>
      <c r="H36" s="40"/>
    </row>
    <row r="37">
      <c r="A37" s="46"/>
      <c r="B37" s="48"/>
      <c r="C37" s="55"/>
      <c r="D37" s="56"/>
      <c r="E37" s="61"/>
      <c r="F37" s="38"/>
      <c r="G37" s="60"/>
      <c r="H37" s="40"/>
    </row>
    <row r="38">
      <c r="A38" s="46"/>
      <c r="B38" s="48"/>
      <c r="C38" s="55"/>
      <c r="D38" s="56"/>
      <c r="E38" s="61"/>
      <c r="F38" s="38"/>
      <c r="G38" s="60"/>
      <c r="H38" s="40"/>
    </row>
    <row r="39">
      <c r="A39" s="46"/>
      <c r="B39" s="48"/>
      <c r="C39" s="55"/>
      <c r="D39" s="56"/>
      <c r="E39" s="61"/>
      <c r="F39" s="38"/>
      <c r="G39" s="60"/>
      <c r="H39" s="40"/>
    </row>
    <row r="40">
      <c r="A40" s="46"/>
      <c r="B40" s="48"/>
      <c r="C40" s="55"/>
      <c r="D40" s="56"/>
      <c r="E40" s="61"/>
      <c r="F40" s="38"/>
      <c r="G40" s="60"/>
      <c r="H40" s="40"/>
    </row>
    <row r="41">
      <c r="A41" s="46"/>
      <c r="B41" s="48"/>
      <c r="C41" s="55"/>
      <c r="D41" s="56"/>
      <c r="E41" s="61"/>
      <c r="F41" s="38"/>
      <c r="G41" s="60"/>
      <c r="H41" s="40"/>
    </row>
    <row r="42">
      <c r="A42" s="46"/>
      <c r="B42" s="48"/>
      <c r="C42" s="55"/>
      <c r="D42" s="57"/>
      <c r="E42" s="61"/>
      <c r="F42" s="38"/>
      <c r="G42" s="60"/>
      <c r="H42" s="40"/>
    </row>
    <row r="43">
      <c r="A43" s="45"/>
      <c r="B43" s="62"/>
      <c r="C43" s="62"/>
      <c r="D43" s="62"/>
      <c r="E43" s="61"/>
      <c r="F43" s="38"/>
      <c r="G43" s="60"/>
      <c r="H43" s="40"/>
    </row>
    <row r="44">
      <c r="A44" s="45"/>
      <c r="B44" s="62"/>
      <c r="C44" s="62"/>
      <c r="D44" s="62"/>
      <c r="E44" s="61"/>
      <c r="F44" s="38"/>
      <c r="G44" s="60"/>
      <c r="H44" s="40"/>
    </row>
    <row r="45">
      <c r="A45" s="42"/>
      <c r="F45" s="38"/>
      <c r="G45" s="60"/>
      <c r="H45" s="40"/>
    </row>
    <row r="46">
      <c r="A46" s="42"/>
      <c r="F46" s="38"/>
      <c r="G46" s="60"/>
      <c r="H46" s="40"/>
    </row>
    <row r="47">
      <c r="A47" s="42"/>
      <c r="F47" s="38"/>
      <c r="G47" s="60"/>
      <c r="H47" s="40"/>
    </row>
    <row r="48">
      <c r="A48" s="42"/>
      <c r="F48" s="38"/>
      <c r="G48" s="60"/>
      <c r="H48" s="40"/>
    </row>
    <row r="49">
      <c r="A49" s="42"/>
      <c r="F49" s="38"/>
      <c r="G49" s="60"/>
      <c r="H49" s="40"/>
    </row>
    <row r="50">
      <c r="A50" s="42"/>
      <c r="F50" s="38"/>
      <c r="G50" s="60"/>
      <c r="H50" s="40"/>
    </row>
    <row r="51">
      <c r="A51" s="42"/>
      <c r="F51" s="38"/>
      <c r="G51" s="60"/>
      <c r="H51" s="40"/>
    </row>
    <row r="52">
      <c r="A52" s="42"/>
      <c r="F52" s="38"/>
      <c r="G52" s="63"/>
      <c r="H52" s="40"/>
    </row>
    <row r="53">
      <c r="A53" s="42"/>
      <c r="F53" s="38"/>
      <c r="G53" s="63"/>
      <c r="H53" s="40"/>
    </row>
    <row r="54">
      <c r="A54" s="42"/>
      <c r="F54" s="38"/>
      <c r="G54" s="63"/>
      <c r="H54" s="40"/>
    </row>
    <row r="55">
      <c r="A55" s="42"/>
      <c r="F55" s="38"/>
      <c r="G55" s="63"/>
      <c r="H55" s="40"/>
    </row>
    <row r="56">
      <c r="A56" s="42"/>
      <c r="F56" s="38"/>
      <c r="G56" s="63"/>
      <c r="H56" s="40"/>
    </row>
    <row r="57">
      <c r="A57" s="42"/>
      <c r="F57" s="38"/>
      <c r="G57" s="63"/>
      <c r="H57" s="40"/>
    </row>
    <row r="58">
      <c r="A58" s="42"/>
      <c r="F58" s="38"/>
      <c r="G58" s="63"/>
      <c r="H58" s="40"/>
    </row>
    <row r="59">
      <c r="A59" s="42"/>
      <c r="F59" s="38"/>
      <c r="G59" s="63"/>
      <c r="H59" s="40"/>
    </row>
    <row r="60">
      <c r="A60" s="42"/>
      <c r="F60" s="38"/>
      <c r="G60" s="63"/>
      <c r="H60" s="40"/>
    </row>
    <row r="61">
      <c r="A61" s="42"/>
      <c r="F61" s="38"/>
      <c r="G61" s="63"/>
      <c r="H61" s="40"/>
    </row>
    <row r="62">
      <c r="A62" s="42"/>
      <c r="F62" s="38"/>
      <c r="G62" s="63"/>
      <c r="H62" s="40"/>
    </row>
    <row r="63">
      <c r="A63" s="42"/>
      <c r="F63" s="38"/>
      <c r="G63" s="63"/>
      <c r="H63" s="40"/>
    </row>
    <row r="64">
      <c r="A64" s="42"/>
      <c r="F64" s="38"/>
      <c r="G64" s="63"/>
      <c r="H64" s="40"/>
    </row>
    <row r="65">
      <c r="A65" s="42"/>
      <c r="F65" s="38"/>
      <c r="G65" s="63"/>
      <c r="H65" s="40"/>
    </row>
    <row r="66">
      <c r="A66" s="42"/>
      <c r="F66" s="38"/>
      <c r="G66" s="63"/>
      <c r="H66" s="40"/>
    </row>
    <row r="67">
      <c r="A67" s="42"/>
      <c r="F67" s="38"/>
      <c r="G67" s="63"/>
      <c r="H67" s="40"/>
    </row>
    <row r="68">
      <c r="A68" s="42"/>
      <c r="F68" s="38"/>
      <c r="G68" s="63"/>
      <c r="H68" s="40"/>
    </row>
    <row r="69">
      <c r="A69" s="42"/>
      <c r="F69" s="38"/>
      <c r="G69" s="63"/>
      <c r="H69" s="40"/>
    </row>
    <row r="70">
      <c r="A70" s="42"/>
      <c r="F70" s="38"/>
      <c r="G70" s="63"/>
      <c r="H70" s="40"/>
    </row>
    <row r="71">
      <c r="A71" s="42"/>
      <c r="F71" s="38"/>
      <c r="G71" s="63"/>
      <c r="H71" s="40"/>
    </row>
    <row r="72">
      <c r="A72" s="42"/>
      <c r="F72" s="38"/>
      <c r="G72" s="63"/>
      <c r="H72" s="40"/>
    </row>
    <row r="73">
      <c r="A73" s="42"/>
      <c r="F73" s="38"/>
      <c r="G73" s="63"/>
      <c r="H73" s="40"/>
    </row>
    <row r="74">
      <c r="A74" s="42"/>
      <c r="F74" s="38"/>
      <c r="G74" s="63"/>
      <c r="H74" s="40"/>
    </row>
    <row r="75">
      <c r="A75" s="42"/>
      <c r="F75" s="38"/>
      <c r="G75" s="63"/>
      <c r="H75" s="40"/>
    </row>
    <row r="76">
      <c r="A76" s="42"/>
      <c r="F76" s="38"/>
      <c r="G76" s="63"/>
      <c r="H76" s="40"/>
    </row>
    <row r="77">
      <c r="A77" s="42"/>
      <c r="F77" s="38"/>
      <c r="G77" s="63"/>
      <c r="H77" s="40"/>
    </row>
    <row r="78">
      <c r="A78" s="42"/>
      <c r="F78" s="38"/>
      <c r="G78" s="63"/>
      <c r="H78" s="40"/>
    </row>
    <row r="79">
      <c r="A79" s="42"/>
      <c r="F79" s="38"/>
      <c r="G79" s="63"/>
      <c r="H79" s="40"/>
    </row>
    <row r="80">
      <c r="A80" s="42"/>
      <c r="F80" s="38"/>
      <c r="G80" s="63"/>
      <c r="H80" s="40"/>
    </row>
    <row r="81">
      <c r="A81" s="42"/>
      <c r="F81" s="38"/>
      <c r="G81" s="63"/>
      <c r="H81" s="40"/>
    </row>
    <row r="82">
      <c r="A82" s="42"/>
      <c r="F82" s="38"/>
      <c r="G82" s="63"/>
      <c r="H82" s="40"/>
    </row>
    <row r="83">
      <c r="A83" s="42"/>
      <c r="F83" s="38"/>
      <c r="G83" s="63"/>
      <c r="H83" s="40"/>
    </row>
    <row r="84">
      <c r="A84" s="42"/>
      <c r="F84" s="38"/>
      <c r="G84" s="63"/>
      <c r="H84" s="40"/>
    </row>
    <row r="85">
      <c r="A85" s="42"/>
      <c r="F85" s="38"/>
      <c r="G85" s="63"/>
      <c r="H85" s="40"/>
    </row>
    <row r="86">
      <c r="A86" s="42"/>
      <c r="F86" s="38"/>
      <c r="G86" s="63"/>
      <c r="H86" s="40"/>
    </row>
    <row r="87">
      <c r="A87" s="42"/>
      <c r="F87" s="38"/>
      <c r="G87" s="63"/>
      <c r="H87" s="40"/>
    </row>
    <row r="88">
      <c r="A88" s="42"/>
      <c r="F88" s="38"/>
      <c r="G88" s="63"/>
      <c r="H88" s="40"/>
    </row>
    <row r="89">
      <c r="A89" s="42"/>
      <c r="F89" s="38"/>
      <c r="G89" s="63"/>
      <c r="H89" s="40"/>
    </row>
    <row r="90">
      <c r="A90" s="42"/>
      <c r="F90" s="38"/>
      <c r="G90" s="63"/>
      <c r="H90" s="40"/>
    </row>
    <row r="91">
      <c r="A91" s="42"/>
      <c r="F91" s="38"/>
      <c r="G91" s="63"/>
      <c r="H91" s="40"/>
    </row>
    <row r="92">
      <c r="A92" s="42"/>
      <c r="F92" s="38"/>
      <c r="G92" s="63"/>
      <c r="H92" s="40"/>
    </row>
    <row r="93">
      <c r="A93" s="42"/>
      <c r="F93" s="38"/>
      <c r="G93" s="63"/>
      <c r="H93" s="40"/>
    </row>
    <row r="94">
      <c r="A94" s="42"/>
      <c r="F94" s="38"/>
      <c r="G94" s="63"/>
      <c r="H94" s="40"/>
    </row>
    <row r="95">
      <c r="A95" s="42"/>
      <c r="F95" s="38"/>
      <c r="G95" s="63"/>
      <c r="H95" s="40"/>
    </row>
    <row r="96">
      <c r="A96" s="42"/>
      <c r="F96" s="38"/>
      <c r="G96" s="63"/>
      <c r="H96" s="40"/>
    </row>
    <row r="97">
      <c r="A97" s="42"/>
      <c r="F97" s="38"/>
      <c r="G97" s="63"/>
      <c r="H97" s="40"/>
    </row>
    <row r="98">
      <c r="A98" s="42"/>
      <c r="F98" s="38"/>
      <c r="G98" s="63"/>
      <c r="H98" s="40"/>
    </row>
    <row r="99">
      <c r="A99" s="42"/>
      <c r="F99" s="38"/>
      <c r="G99" s="63"/>
      <c r="H99" s="40"/>
    </row>
    <row r="100">
      <c r="A100" s="42"/>
      <c r="F100" s="38"/>
      <c r="G100" s="63"/>
      <c r="H100" s="40"/>
    </row>
    <row r="101">
      <c r="A101" s="42"/>
      <c r="F101" s="38"/>
      <c r="G101" s="63"/>
      <c r="H101" s="40"/>
    </row>
    <row r="102">
      <c r="A102" s="42"/>
      <c r="F102" s="38"/>
      <c r="G102" s="63"/>
      <c r="H102" s="40"/>
    </row>
    <row r="103">
      <c r="A103" s="42"/>
      <c r="F103" s="38"/>
      <c r="G103" s="63"/>
      <c r="H103" s="40"/>
    </row>
    <row r="104">
      <c r="A104" s="42"/>
      <c r="F104" s="38"/>
      <c r="G104" s="63"/>
      <c r="H104" s="40"/>
    </row>
    <row r="105">
      <c r="A105" s="42"/>
      <c r="F105" s="38"/>
      <c r="G105" s="63"/>
      <c r="H105" s="40"/>
    </row>
    <row r="106">
      <c r="A106" s="42"/>
      <c r="F106" s="38"/>
      <c r="G106" s="63"/>
      <c r="H106" s="40"/>
    </row>
    <row r="107">
      <c r="A107" s="42"/>
      <c r="F107" s="38"/>
      <c r="G107" s="63"/>
      <c r="H107" s="40"/>
    </row>
    <row r="108">
      <c r="A108" s="42"/>
      <c r="F108" s="38"/>
      <c r="G108" s="63"/>
      <c r="H108" s="40"/>
    </row>
    <row r="109">
      <c r="A109" s="42"/>
      <c r="F109" s="38"/>
      <c r="G109" s="63"/>
      <c r="H109" s="40"/>
    </row>
    <row r="110">
      <c r="A110" s="42"/>
      <c r="F110" s="38"/>
      <c r="G110" s="63"/>
      <c r="H110" s="40"/>
    </row>
    <row r="111">
      <c r="A111" s="42"/>
      <c r="F111" s="38"/>
      <c r="G111" s="63"/>
      <c r="H111" s="40"/>
    </row>
    <row r="112">
      <c r="A112" s="42"/>
      <c r="F112" s="38"/>
      <c r="G112" s="63"/>
      <c r="H112" s="40"/>
    </row>
    <row r="113">
      <c r="A113" s="42"/>
      <c r="F113" s="38"/>
      <c r="G113" s="63"/>
      <c r="H113" s="40"/>
    </row>
    <row r="114">
      <c r="A114" s="42"/>
      <c r="F114" s="38"/>
      <c r="G114" s="63"/>
      <c r="H114" s="40"/>
    </row>
    <row r="115">
      <c r="A115" s="42"/>
      <c r="F115" s="38"/>
      <c r="G115" s="63"/>
      <c r="H115" s="40"/>
    </row>
    <row r="116">
      <c r="A116" s="42"/>
      <c r="F116" s="38"/>
      <c r="G116" s="63"/>
      <c r="H116" s="40"/>
    </row>
    <row r="117">
      <c r="A117" s="42"/>
      <c r="F117" s="38"/>
      <c r="G117" s="63"/>
      <c r="H117" s="40"/>
    </row>
    <row r="118">
      <c r="A118" s="42"/>
      <c r="F118" s="38"/>
      <c r="G118" s="63"/>
      <c r="H118" s="40"/>
    </row>
    <row r="119">
      <c r="A119" s="42"/>
      <c r="F119" s="38"/>
      <c r="G119" s="63"/>
      <c r="H119" s="40"/>
    </row>
    <row r="120">
      <c r="A120" s="42"/>
      <c r="F120" s="38"/>
      <c r="G120" s="63"/>
      <c r="H120" s="40"/>
    </row>
    <row r="121">
      <c r="A121" s="42"/>
      <c r="F121" s="38"/>
      <c r="G121" s="63"/>
      <c r="H121" s="40"/>
    </row>
    <row r="122">
      <c r="A122" s="42"/>
      <c r="F122" s="38"/>
      <c r="G122" s="63"/>
      <c r="H122" s="40"/>
    </row>
    <row r="123">
      <c r="A123" s="42"/>
      <c r="F123" s="38"/>
      <c r="G123" s="63"/>
      <c r="H123" s="40"/>
    </row>
    <row r="124">
      <c r="A124" s="42"/>
      <c r="F124" s="38"/>
      <c r="G124" s="63"/>
      <c r="H124" s="40"/>
    </row>
    <row r="125">
      <c r="A125" s="42"/>
      <c r="F125" s="38"/>
      <c r="G125" s="63"/>
      <c r="H125" s="40"/>
    </row>
    <row r="126">
      <c r="A126" s="42"/>
      <c r="F126" s="38"/>
      <c r="G126" s="63"/>
      <c r="H126" s="40"/>
    </row>
    <row r="127">
      <c r="A127" s="42"/>
      <c r="F127" s="38"/>
      <c r="G127" s="63"/>
      <c r="H127" s="40"/>
    </row>
    <row r="128">
      <c r="A128" s="42"/>
      <c r="F128" s="38"/>
      <c r="G128" s="63"/>
      <c r="H128" s="40"/>
    </row>
    <row r="129">
      <c r="A129" s="42"/>
      <c r="F129" s="38"/>
      <c r="G129" s="63"/>
      <c r="H129" s="40"/>
    </row>
    <row r="130">
      <c r="A130" s="42"/>
      <c r="F130" s="38"/>
      <c r="G130" s="63"/>
      <c r="H130" s="40"/>
    </row>
    <row r="131">
      <c r="A131" s="42"/>
      <c r="F131" s="38"/>
      <c r="G131" s="63"/>
      <c r="H131" s="40"/>
    </row>
    <row r="132">
      <c r="A132" s="42"/>
      <c r="F132" s="38"/>
      <c r="G132" s="63"/>
      <c r="H132" s="40"/>
    </row>
    <row r="133">
      <c r="A133" s="42"/>
      <c r="F133" s="38"/>
      <c r="G133" s="63"/>
      <c r="H133" s="40"/>
    </row>
    <row r="134">
      <c r="A134" s="42"/>
      <c r="F134" s="38"/>
      <c r="G134" s="63"/>
      <c r="H134" s="40"/>
    </row>
    <row r="135">
      <c r="A135" s="42"/>
      <c r="F135" s="38"/>
      <c r="G135" s="63"/>
      <c r="H135" s="40"/>
    </row>
    <row r="136">
      <c r="A136" s="42"/>
      <c r="F136" s="38"/>
      <c r="G136" s="63"/>
      <c r="H136" s="40"/>
    </row>
    <row r="137">
      <c r="A137" s="42"/>
      <c r="F137" s="38"/>
      <c r="G137" s="63"/>
      <c r="H137" s="40"/>
    </row>
    <row r="138">
      <c r="A138" s="42"/>
      <c r="F138" s="38"/>
      <c r="G138" s="63"/>
      <c r="H138" s="40"/>
    </row>
    <row r="139">
      <c r="A139" s="42"/>
      <c r="F139" s="38"/>
      <c r="G139" s="63"/>
      <c r="H139" s="40"/>
    </row>
    <row r="140">
      <c r="A140" s="42"/>
      <c r="F140" s="38"/>
      <c r="G140" s="63"/>
      <c r="H140" s="40"/>
    </row>
    <row r="141">
      <c r="A141" s="42"/>
      <c r="F141" s="38"/>
      <c r="G141" s="63"/>
      <c r="H141" s="40"/>
    </row>
    <row r="142">
      <c r="A142" s="42"/>
      <c r="F142" s="38"/>
      <c r="G142" s="63"/>
      <c r="H142" s="40"/>
    </row>
    <row r="143">
      <c r="A143" s="42"/>
      <c r="F143" s="38"/>
      <c r="G143" s="63"/>
      <c r="H143" s="40"/>
    </row>
    <row r="144">
      <c r="A144" s="42"/>
      <c r="F144" s="38"/>
      <c r="G144" s="63"/>
      <c r="H144" s="40"/>
    </row>
    <row r="145">
      <c r="A145" s="42"/>
      <c r="F145" s="38"/>
      <c r="G145" s="63"/>
      <c r="H145" s="40"/>
    </row>
    <row r="146">
      <c r="A146" s="42"/>
      <c r="F146" s="38"/>
      <c r="G146" s="63"/>
      <c r="H146" s="40"/>
    </row>
    <row r="147">
      <c r="A147" s="42"/>
      <c r="F147" s="38"/>
      <c r="G147" s="63"/>
      <c r="H147" s="40"/>
    </row>
    <row r="148">
      <c r="A148" s="42"/>
      <c r="F148" s="38"/>
      <c r="G148" s="63"/>
      <c r="H148" s="40"/>
    </row>
    <row r="149">
      <c r="A149" s="42"/>
      <c r="F149" s="38"/>
      <c r="G149" s="63"/>
      <c r="H149" s="40"/>
    </row>
    <row r="150">
      <c r="A150" s="42"/>
      <c r="F150" s="38"/>
      <c r="G150" s="63"/>
      <c r="H150" s="40"/>
    </row>
    <row r="151">
      <c r="A151" s="42"/>
      <c r="F151" s="38"/>
      <c r="G151" s="63"/>
      <c r="H151" s="40"/>
    </row>
    <row r="152">
      <c r="A152" s="42"/>
      <c r="F152" s="38"/>
      <c r="G152" s="63"/>
      <c r="H152" s="40"/>
    </row>
    <row r="153">
      <c r="A153" s="42"/>
      <c r="F153" s="38"/>
      <c r="G153" s="63"/>
      <c r="H153" s="40"/>
    </row>
    <row r="154">
      <c r="A154" s="42"/>
      <c r="F154" s="38"/>
      <c r="G154" s="63"/>
      <c r="H154" s="40"/>
    </row>
    <row r="155">
      <c r="A155" s="42"/>
      <c r="F155" s="38"/>
      <c r="G155" s="63"/>
      <c r="H155" s="40"/>
    </row>
    <row r="156">
      <c r="A156" s="42"/>
      <c r="F156" s="38"/>
      <c r="G156" s="63"/>
      <c r="H156" s="40"/>
    </row>
    <row r="157">
      <c r="A157" s="42"/>
      <c r="F157" s="38"/>
      <c r="G157" s="63"/>
      <c r="H157" s="40"/>
    </row>
    <row r="158">
      <c r="A158" s="42"/>
      <c r="F158" s="38"/>
      <c r="G158" s="63"/>
      <c r="H158" s="40"/>
    </row>
    <row r="159">
      <c r="A159" s="42"/>
      <c r="F159" s="38"/>
      <c r="G159" s="63"/>
      <c r="H159" s="40"/>
    </row>
    <row r="160">
      <c r="A160" s="42"/>
      <c r="F160" s="38"/>
      <c r="G160" s="63"/>
      <c r="H160" s="40"/>
    </row>
    <row r="161">
      <c r="A161" s="42"/>
      <c r="F161" s="38"/>
      <c r="G161" s="63"/>
      <c r="H161" s="40"/>
    </row>
    <row r="162">
      <c r="A162" s="42"/>
      <c r="F162" s="38"/>
      <c r="G162" s="63"/>
      <c r="H162" s="40"/>
    </row>
    <row r="163">
      <c r="A163" s="42"/>
      <c r="F163" s="38"/>
      <c r="G163" s="63"/>
      <c r="H163" s="40"/>
    </row>
    <row r="164">
      <c r="A164" s="42"/>
      <c r="F164" s="38"/>
      <c r="G164" s="63"/>
      <c r="H164" s="40"/>
    </row>
    <row r="165">
      <c r="A165" s="42"/>
      <c r="F165" s="38"/>
      <c r="G165" s="63"/>
      <c r="H165" s="40"/>
    </row>
    <row r="166">
      <c r="A166" s="42"/>
      <c r="F166" s="38"/>
      <c r="G166" s="63"/>
      <c r="H166" s="40"/>
    </row>
    <row r="167">
      <c r="A167" s="42"/>
      <c r="F167" s="38"/>
      <c r="G167" s="63"/>
      <c r="H167" s="40"/>
    </row>
    <row r="168">
      <c r="A168" s="42"/>
      <c r="F168" s="38"/>
      <c r="G168" s="63"/>
      <c r="H168" s="40"/>
    </row>
    <row r="169">
      <c r="A169" s="42"/>
      <c r="F169" s="38"/>
      <c r="G169" s="63"/>
      <c r="H169" s="40"/>
    </row>
    <row r="170">
      <c r="A170" s="42"/>
      <c r="F170" s="38"/>
      <c r="G170" s="63"/>
      <c r="H170" s="40"/>
    </row>
    <row r="171">
      <c r="A171" s="42"/>
      <c r="F171" s="38"/>
      <c r="G171" s="63"/>
      <c r="H171" s="40"/>
    </row>
    <row r="172">
      <c r="A172" s="42"/>
      <c r="F172" s="38"/>
      <c r="G172" s="63"/>
      <c r="H172" s="40"/>
    </row>
    <row r="173">
      <c r="A173" s="42"/>
      <c r="F173" s="38"/>
      <c r="G173" s="63"/>
      <c r="H173" s="40"/>
    </row>
    <row r="174">
      <c r="A174" s="42"/>
      <c r="F174" s="38"/>
      <c r="G174" s="63"/>
      <c r="H174" s="40"/>
    </row>
    <row r="175">
      <c r="A175" s="42"/>
      <c r="F175" s="38"/>
      <c r="G175" s="63"/>
      <c r="H175" s="40"/>
    </row>
    <row r="176">
      <c r="A176" s="42"/>
      <c r="F176" s="38"/>
      <c r="G176" s="63"/>
      <c r="H176" s="40"/>
    </row>
    <row r="177">
      <c r="A177" s="42"/>
      <c r="F177" s="38"/>
      <c r="G177" s="63"/>
      <c r="H177" s="40"/>
    </row>
    <row r="178">
      <c r="A178" s="42"/>
      <c r="F178" s="38"/>
      <c r="G178" s="63"/>
      <c r="H178" s="40"/>
    </row>
    <row r="179">
      <c r="A179" s="42"/>
      <c r="F179" s="38"/>
      <c r="G179" s="63"/>
      <c r="H179" s="40"/>
    </row>
    <row r="180">
      <c r="A180" s="42"/>
      <c r="F180" s="38"/>
      <c r="G180" s="63"/>
      <c r="H180" s="40"/>
    </row>
    <row r="181">
      <c r="A181" s="42"/>
      <c r="F181" s="38"/>
      <c r="G181" s="63"/>
      <c r="H181" s="40"/>
    </row>
    <row r="182">
      <c r="A182" s="42"/>
      <c r="F182" s="38"/>
      <c r="G182" s="63"/>
      <c r="H182" s="40"/>
    </row>
    <row r="183">
      <c r="A183" s="42"/>
      <c r="F183" s="38"/>
      <c r="G183" s="63"/>
      <c r="H183" s="40"/>
    </row>
    <row r="184">
      <c r="A184" s="42"/>
      <c r="F184" s="38"/>
      <c r="G184" s="63"/>
      <c r="H184" s="40"/>
    </row>
    <row r="185">
      <c r="A185" s="42"/>
      <c r="F185" s="38"/>
      <c r="G185" s="63"/>
      <c r="H185" s="40"/>
    </row>
    <row r="186">
      <c r="A186" s="42"/>
      <c r="F186" s="38"/>
      <c r="G186" s="63"/>
      <c r="H186" s="40"/>
    </row>
    <row r="187">
      <c r="A187" s="42"/>
      <c r="F187" s="38"/>
      <c r="G187" s="63"/>
      <c r="H187" s="40"/>
    </row>
    <row r="188">
      <c r="A188" s="42"/>
      <c r="F188" s="38"/>
      <c r="G188" s="63"/>
      <c r="H188" s="40"/>
    </row>
    <row r="189">
      <c r="A189" s="42"/>
      <c r="F189" s="38"/>
      <c r="G189" s="63"/>
      <c r="H189" s="40"/>
    </row>
    <row r="190">
      <c r="A190" s="42"/>
      <c r="F190" s="38"/>
      <c r="G190" s="63"/>
      <c r="H190" s="40"/>
    </row>
    <row r="191">
      <c r="A191" s="42"/>
      <c r="F191" s="38"/>
      <c r="G191" s="63"/>
      <c r="H191" s="40"/>
    </row>
    <row r="192">
      <c r="A192" s="42"/>
      <c r="F192" s="38"/>
      <c r="G192" s="63"/>
      <c r="H192" s="40"/>
    </row>
    <row r="193">
      <c r="A193" s="42"/>
      <c r="F193" s="38"/>
      <c r="G193" s="63"/>
      <c r="H193" s="40"/>
    </row>
    <row r="194">
      <c r="A194" s="42"/>
      <c r="F194" s="38"/>
      <c r="G194" s="63"/>
      <c r="H194" s="40"/>
    </row>
    <row r="195">
      <c r="A195" s="42"/>
      <c r="F195" s="38"/>
      <c r="G195" s="63"/>
      <c r="H195" s="40"/>
    </row>
    <row r="196">
      <c r="A196" s="42"/>
      <c r="F196" s="38"/>
      <c r="G196" s="63"/>
      <c r="H196" s="40"/>
    </row>
    <row r="197">
      <c r="A197" s="42"/>
      <c r="F197" s="38"/>
      <c r="G197" s="63"/>
      <c r="H197" s="40"/>
    </row>
    <row r="198">
      <c r="A198" s="42"/>
      <c r="F198" s="38"/>
      <c r="G198" s="63"/>
      <c r="H198" s="40"/>
    </row>
    <row r="199">
      <c r="A199" s="42"/>
      <c r="F199" s="38"/>
      <c r="G199" s="63"/>
      <c r="H199" s="40"/>
    </row>
    <row r="200">
      <c r="A200" s="42"/>
      <c r="F200" s="38"/>
      <c r="G200" s="63"/>
      <c r="H200" s="40"/>
    </row>
    <row r="201">
      <c r="A201" s="42"/>
      <c r="F201" s="38"/>
      <c r="G201" s="63"/>
      <c r="H201" s="40"/>
    </row>
    <row r="202">
      <c r="A202" s="42"/>
      <c r="F202" s="38"/>
      <c r="G202" s="63"/>
      <c r="H202" s="40"/>
    </row>
    <row r="203">
      <c r="A203" s="42"/>
      <c r="F203" s="38"/>
      <c r="G203" s="63"/>
      <c r="H203" s="40"/>
    </row>
    <row r="204">
      <c r="A204" s="42"/>
      <c r="F204" s="38"/>
      <c r="G204" s="63"/>
      <c r="H204" s="40"/>
    </row>
    <row r="205">
      <c r="A205" s="42"/>
      <c r="F205" s="38"/>
      <c r="G205" s="63"/>
      <c r="H205" s="40"/>
    </row>
    <row r="206">
      <c r="A206" s="42"/>
      <c r="F206" s="38"/>
      <c r="G206" s="63"/>
      <c r="H206" s="40"/>
    </row>
    <row r="207">
      <c r="A207" s="42"/>
      <c r="F207" s="38"/>
      <c r="G207" s="63"/>
      <c r="H207" s="40"/>
    </row>
    <row r="208">
      <c r="A208" s="42"/>
      <c r="F208" s="38"/>
      <c r="G208" s="63"/>
      <c r="H208" s="40"/>
    </row>
    <row r="209">
      <c r="A209" s="42"/>
      <c r="F209" s="38"/>
      <c r="G209" s="63"/>
      <c r="H209" s="40"/>
    </row>
    <row r="210">
      <c r="A210" s="42"/>
      <c r="F210" s="38"/>
      <c r="G210" s="63"/>
      <c r="H210" s="40"/>
    </row>
    <row r="211">
      <c r="A211" s="42"/>
      <c r="F211" s="38"/>
      <c r="G211" s="63"/>
      <c r="H211" s="40"/>
    </row>
    <row r="212">
      <c r="A212" s="42"/>
      <c r="F212" s="38"/>
      <c r="G212" s="63"/>
      <c r="H212" s="40"/>
    </row>
    <row r="213">
      <c r="A213" s="42"/>
      <c r="F213" s="38"/>
      <c r="G213" s="63"/>
      <c r="H213" s="40"/>
    </row>
    <row r="214">
      <c r="A214" s="42"/>
      <c r="F214" s="38"/>
      <c r="G214" s="63"/>
      <c r="H214" s="40"/>
    </row>
    <row r="215">
      <c r="A215" s="42"/>
      <c r="F215" s="38"/>
      <c r="G215" s="63"/>
      <c r="H215" s="40"/>
    </row>
    <row r="216">
      <c r="A216" s="42"/>
      <c r="F216" s="38"/>
      <c r="G216" s="63"/>
      <c r="H216" s="40"/>
    </row>
    <row r="217">
      <c r="A217" s="42"/>
      <c r="F217" s="38"/>
      <c r="G217" s="63"/>
      <c r="H217" s="40"/>
    </row>
    <row r="218">
      <c r="A218" s="42"/>
      <c r="F218" s="38"/>
      <c r="G218" s="63"/>
      <c r="H218" s="40"/>
    </row>
    <row r="219">
      <c r="A219" s="42"/>
      <c r="F219" s="38"/>
      <c r="G219" s="63"/>
      <c r="H219" s="40"/>
    </row>
    <row r="220">
      <c r="A220" s="42"/>
      <c r="F220" s="38"/>
      <c r="G220" s="63"/>
      <c r="H220" s="40"/>
    </row>
    <row r="221">
      <c r="A221" s="42"/>
      <c r="F221" s="38"/>
      <c r="G221" s="63"/>
      <c r="H221" s="40"/>
    </row>
    <row r="222">
      <c r="A222" s="42"/>
      <c r="F222" s="38"/>
      <c r="G222" s="63"/>
      <c r="H222" s="40"/>
    </row>
    <row r="223">
      <c r="A223" s="42"/>
      <c r="F223" s="38"/>
      <c r="G223" s="63"/>
      <c r="H223" s="40"/>
    </row>
    <row r="224">
      <c r="A224" s="42"/>
      <c r="F224" s="38"/>
      <c r="G224" s="63"/>
      <c r="H224" s="40"/>
    </row>
    <row r="225">
      <c r="A225" s="42"/>
      <c r="F225" s="38"/>
      <c r="G225" s="63"/>
      <c r="H225" s="40"/>
    </row>
    <row r="226">
      <c r="A226" s="42"/>
      <c r="F226" s="38"/>
      <c r="G226" s="63"/>
      <c r="H226" s="40"/>
    </row>
    <row r="227">
      <c r="A227" s="42"/>
      <c r="F227" s="38"/>
      <c r="G227" s="63"/>
      <c r="H227" s="40"/>
    </row>
    <row r="228">
      <c r="A228" s="42"/>
      <c r="F228" s="38"/>
      <c r="G228" s="63"/>
      <c r="H228" s="40"/>
    </row>
    <row r="229">
      <c r="A229" s="42"/>
      <c r="F229" s="38"/>
      <c r="G229" s="63"/>
      <c r="H229" s="40"/>
    </row>
    <row r="230">
      <c r="A230" s="42"/>
      <c r="F230" s="38"/>
      <c r="G230" s="63"/>
      <c r="H230" s="40"/>
    </row>
    <row r="231">
      <c r="A231" s="42"/>
      <c r="F231" s="38"/>
      <c r="G231" s="63"/>
      <c r="H231" s="40"/>
    </row>
    <row r="232">
      <c r="A232" s="42"/>
      <c r="F232" s="38"/>
      <c r="G232" s="63"/>
      <c r="H232" s="40"/>
    </row>
    <row r="233">
      <c r="A233" s="42"/>
      <c r="F233" s="38"/>
      <c r="G233" s="63"/>
      <c r="H233" s="40"/>
    </row>
    <row r="234">
      <c r="A234" s="42"/>
      <c r="F234" s="38"/>
      <c r="G234" s="63"/>
      <c r="H234" s="40"/>
    </row>
    <row r="235">
      <c r="A235" s="42"/>
      <c r="F235" s="38"/>
      <c r="G235" s="63"/>
      <c r="H235" s="40"/>
    </row>
    <row r="236">
      <c r="A236" s="42"/>
      <c r="F236" s="38"/>
      <c r="G236" s="63"/>
      <c r="H236" s="40"/>
    </row>
    <row r="237">
      <c r="A237" s="42"/>
      <c r="F237" s="38"/>
      <c r="G237" s="63"/>
      <c r="H237" s="40"/>
    </row>
    <row r="238">
      <c r="A238" s="42"/>
      <c r="F238" s="38"/>
      <c r="G238" s="63"/>
      <c r="H238" s="40"/>
    </row>
    <row r="239">
      <c r="A239" s="42"/>
      <c r="F239" s="38"/>
      <c r="G239" s="63"/>
      <c r="H239" s="40"/>
    </row>
    <row r="240">
      <c r="A240" s="42"/>
      <c r="F240" s="38"/>
      <c r="G240" s="63"/>
      <c r="H240" s="40"/>
    </row>
    <row r="241">
      <c r="A241" s="42"/>
      <c r="F241" s="38"/>
      <c r="G241" s="63"/>
      <c r="H241" s="40"/>
    </row>
    <row r="242">
      <c r="A242" s="42"/>
      <c r="F242" s="38"/>
      <c r="G242" s="63"/>
      <c r="H242" s="40"/>
    </row>
    <row r="243">
      <c r="A243" s="42"/>
      <c r="F243" s="38"/>
      <c r="G243" s="63"/>
      <c r="H243" s="40"/>
    </row>
    <row r="244">
      <c r="A244" s="42"/>
      <c r="F244" s="38"/>
      <c r="G244" s="63"/>
      <c r="H244" s="40"/>
    </row>
    <row r="245">
      <c r="A245" s="42"/>
      <c r="F245" s="38"/>
      <c r="G245" s="63"/>
      <c r="H245" s="40"/>
    </row>
    <row r="246">
      <c r="A246" s="42"/>
      <c r="F246" s="38"/>
      <c r="G246" s="63"/>
      <c r="H246" s="40"/>
    </row>
    <row r="247">
      <c r="A247" s="42"/>
      <c r="F247" s="38"/>
      <c r="G247" s="63"/>
      <c r="H247" s="40"/>
    </row>
    <row r="248">
      <c r="A248" s="42"/>
      <c r="F248" s="38"/>
      <c r="G248" s="63"/>
      <c r="H248" s="40"/>
    </row>
    <row r="249">
      <c r="A249" s="42"/>
      <c r="F249" s="38"/>
      <c r="G249" s="63"/>
      <c r="H249" s="40"/>
    </row>
    <row r="250">
      <c r="A250" s="42"/>
      <c r="F250" s="38"/>
      <c r="G250" s="63"/>
      <c r="H250" s="40"/>
    </row>
    <row r="251">
      <c r="A251" s="42"/>
      <c r="F251" s="38"/>
      <c r="G251" s="63"/>
      <c r="H251" s="40"/>
    </row>
    <row r="252">
      <c r="A252" s="42"/>
      <c r="F252" s="38"/>
      <c r="G252" s="63"/>
      <c r="H252" s="40"/>
    </row>
    <row r="253">
      <c r="A253" s="42"/>
      <c r="F253" s="38"/>
      <c r="G253" s="63"/>
      <c r="H253" s="40"/>
    </row>
    <row r="254">
      <c r="A254" s="42"/>
      <c r="F254" s="38"/>
      <c r="G254" s="63"/>
      <c r="H254" s="40"/>
    </row>
    <row r="255">
      <c r="A255" s="42"/>
      <c r="F255" s="38"/>
      <c r="G255" s="63"/>
      <c r="H255" s="40"/>
    </row>
    <row r="256">
      <c r="A256" s="42"/>
      <c r="F256" s="38"/>
      <c r="G256" s="63"/>
      <c r="H256" s="40"/>
    </row>
    <row r="257">
      <c r="A257" s="42"/>
      <c r="F257" s="38"/>
      <c r="G257" s="63"/>
      <c r="H257" s="40"/>
    </row>
    <row r="258">
      <c r="A258" s="42"/>
      <c r="F258" s="38"/>
      <c r="G258" s="63"/>
      <c r="H258" s="40"/>
    </row>
    <row r="259">
      <c r="A259" s="42"/>
      <c r="F259" s="38"/>
      <c r="G259" s="63"/>
      <c r="H259" s="40"/>
    </row>
    <row r="260">
      <c r="A260" s="42"/>
      <c r="F260" s="38"/>
      <c r="G260" s="63"/>
      <c r="H260" s="40"/>
    </row>
    <row r="261">
      <c r="A261" s="42"/>
      <c r="F261" s="38"/>
      <c r="G261" s="63"/>
      <c r="H261" s="40"/>
    </row>
    <row r="262">
      <c r="A262" s="42"/>
      <c r="F262" s="38"/>
      <c r="G262" s="63"/>
      <c r="H262" s="40"/>
    </row>
    <row r="263">
      <c r="A263" s="42"/>
      <c r="F263" s="38"/>
      <c r="G263" s="63"/>
      <c r="H263" s="40"/>
    </row>
    <row r="264">
      <c r="A264" s="42"/>
      <c r="F264" s="38"/>
      <c r="G264" s="63"/>
      <c r="H264" s="40"/>
    </row>
    <row r="265">
      <c r="A265" s="42"/>
      <c r="F265" s="38"/>
      <c r="G265" s="63"/>
      <c r="H265" s="40"/>
    </row>
    <row r="266">
      <c r="A266" s="42"/>
      <c r="F266" s="38"/>
      <c r="G266" s="63"/>
      <c r="H266" s="40"/>
    </row>
    <row r="267">
      <c r="A267" s="42"/>
      <c r="F267" s="38"/>
      <c r="G267" s="63"/>
      <c r="H267" s="40"/>
    </row>
    <row r="268">
      <c r="A268" s="42"/>
      <c r="F268" s="38"/>
      <c r="G268" s="63"/>
      <c r="H268" s="40"/>
    </row>
    <row r="269">
      <c r="A269" s="42"/>
      <c r="F269" s="38"/>
      <c r="G269" s="63"/>
      <c r="H269" s="40"/>
    </row>
    <row r="270">
      <c r="A270" s="42"/>
      <c r="F270" s="38"/>
      <c r="G270" s="63"/>
      <c r="H270" s="40"/>
    </row>
    <row r="271">
      <c r="A271" s="42"/>
      <c r="F271" s="38"/>
      <c r="G271" s="63"/>
      <c r="H271" s="40"/>
    </row>
    <row r="272">
      <c r="A272" s="42"/>
      <c r="F272" s="38"/>
      <c r="G272" s="63"/>
      <c r="H272" s="40"/>
    </row>
    <row r="273">
      <c r="A273" s="42"/>
      <c r="F273" s="38"/>
      <c r="G273" s="63"/>
      <c r="H273" s="40"/>
    </row>
    <row r="274">
      <c r="A274" s="42"/>
      <c r="F274" s="38"/>
      <c r="G274" s="63"/>
      <c r="H274" s="40"/>
    </row>
    <row r="275">
      <c r="A275" s="42"/>
      <c r="F275" s="38"/>
      <c r="G275" s="63"/>
      <c r="H275" s="40"/>
    </row>
    <row r="276">
      <c r="A276" s="42"/>
      <c r="F276" s="38"/>
      <c r="G276" s="63"/>
      <c r="H276" s="40"/>
    </row>
    <row r="277">
      <c r="A277" s="42"/>
      <c r="F277" s="38"/>
      <c r="G277" s="63"/>
      <c r="H277" s="40"/>
    </row>
    <row r="278">
      <c r="A278" s="42"/>
      <c r="F278" s="38"/>
      <c r="G278" s="63"/>
      <c r="H278" s="40"/>
    </row>
    <row r="279">
      <c r="A279" s="42"/>
      <c r="F279" s="38"/>
      <c r="G279" s="63"/>
      <c r="H279" s="40"/>
    </row>
    <row r="280">
      <c r="A280" s="42"/>
      <c r="F280" s="38"/>
      <c r="G280" s="63"/>
      <c r="H280" s="40"/>
    </row>
    <row r="281">
      <c r="A281" s="42"/>
      <c r="F281" s="38"/>
      <c r="G281" s="63"/>
      <c r="H281" s="40"/>
    </row>
    <row r="282">
      <c r="A282" s="42"/>
      <c r="F282" s="38"/>
      <c r="G282" s="63"/>
      <c r="H282" s="40"/>
    </row>
    <row r="283">
      <c r="A283" s="42"/>
      <c r="F283" s="38"/>
      <c r="G283" s="63"/>
      <c r="H283" s="40"/>
    </row>
    <row r="284">
      <c r="A284" s="42"/>
      <c r="F284" s="38"/>
      <c r="G284" s="63"/>
      <c r="H284" s="40"/>
    </row>
    <row r="285">
      <c r="A285" s="42"/>
      <c r="F285" s="38"/>
      <c r="G285" s="63"/>
      <c r="H285" s="40"/>
    </row>
    <row r="286">
      <c r="A286" s="42"/>
      <c r="F286" s="38"/>
      <c r="G286" s="63"/>
      <c r="H286" s="40"/>
    </row>
    <row r="287">
      <c r="A287" s="42"/>
      <c r="F287" s="38"/>
      <c r="G287" s="63"/>
      <c r="H287" s="40"/>
    </row>
    <row r="288">
      <c r="A288" s="42"/>
      <c r="F288" s="38"/>
      <c r="G288" s="63"/>
      <c r="H288" s="40"/>
    </row>
    <row r="289">
      <c r="A289" s="42"/>
      <c r="F289" s="38"/>
      <c r="G289" s="63"/>
      <c r="H289" s="40"/>
    </row>
    <row r="290">
      <c r="A290" s="42"/>
      <c r="F290" s="38"/>
      <c r="G290" s="63"/>
      <c r="H290" s="40"/>
    </row>
    <row r="291">
      <c r="A291" s="42"/>
      <c r="F291" s="38"/>
      <c r="G291" s="63"/>
      <c r="H291" s="40"/>
    </row>
    <row r="292">
      <c r="A292" s="42"/>
      <c r="F292" s="38"/>
      <c r="G292" s="63"/>
      <c r="H292" s="40"/>
    </row>
    <row r="293">
      <c r="A293" s="42"/>
      <c r="F293" s="38"/>
      <c r="G293" s="63"/>
      <c r="H293" s="40"/>
    </row>
    <row r="294">
      <c r="A294" s="42"/>
      <c r="F294" s="38"/>
      <c r="G294" s="63"/>
      <c r="H294" s="40"/>
    </row>
    <row r="295">
      <c r="A295" s="42"/>
      <c r="F295" s="38"/>
      <c r="G295" s="63"/>
      <c r="H295" s="40"/>
    </row>
    <row r="296">
      <c r="A296" s="42"/>
      <c r="F296" s="38"/>
      <c r="G296" s="63"/>
      <c r="H296" s="40"/>
    </row>
    <row r="297">
      <c r="A297" s="42"/>
      <c r="F297" s="38"/>
      <c r="G297" s="63"/>
      <c r="H297" s="40"/>
    </row>
    <row r="298">
      <c r="A298" s="42"/>
      <c r="F298" s="38"/>
      <c r="G298" s="63"/>
      <c r="H298" s="40"/>
    </row>
    <row r="299">
      <c r="A299" s="42"/>
      <c r="F299" s="38"/>
      <c r="G299" s="63"/>
      <c r="H299" s="40"/>
    </row>
    <row r="300">
      <c r="A300" s="42"/>
      <c r="F300" s="38"/>
      <c r="G300" s="63"/>
      <c r="H300" s="40"/>
    </row>
    <row r="301">
      <c r="A301" s="42"/>
      <c r="F301" s="38"/>
      <c r="G301" s="63"/>
      <c r="H301" s="40"/>
    </row>
    <row r="302">
      <c r="A302" s="42"/>
      <c r="F302" s="38"/>
      <c r="G302" s="63"/>
      <c r="H302" s="40"/>
    </row>
    <row r="303">
      <c r="A303" s="42"/>
      <c r="F303" s="38"/>
      <c r="G303" s="63"/>
      <c r="H303" s="40"/>
    </row>
    <row r="304">
      <c r="A304" s="42"/>
      <c r="F304" s="38"/>
      <c r="G304" s="63"/>
      <c r="H304" s="40"/>
    </row>
    <row r="305">
      <c r="A305" s="42"/>
      <c r="F305" s="38"/>
      <c r="G305" s="63"/>
      <c r="H305" s="40"/>
    </row>
    <row r="306">
      <c r="A306" s="42"/>
      <c r="F306" s="38"/>
      <c r="G306" s="63"/>
      <c r="H306" s="40"/>
    </row>
    <row r="307">
      <c r="A307" s="42"/>
      <c r="F307" s="38"/>
      <c r="G307" s="63"/>
      <c r="H307" s="40"/>
    </row>
    <row r="308">
      <c r="A308" s="42"/>
      <c r="F308" s="38"/>
      <c r="G308" s="63"/>
      <c r="H308" s="40"/>
    </row>
    <row r="309">
      <c r="A309" s="42"/>
      <c r="F309" s="38"/>
      <c r="G309" s="63"/>
      <c r="H309" s="40"/>
    </row>
    <row r="310">
      <c r="A310" s="42"/>
      <c r="F310" s="38"/>
      <c r="G310" s="63"/>
      <c r="H310" s="40"/>
    </row>
    <row r="311">
      <c r="A311" s="42"/>
      <c r="F311" s="38"/>
      <c r="G311" s="63"/>
      <c r="H311" s="40"/>
    </row>
    <row r="312">
      <c r="A312" s="42"/>
      <c r="F312" s="38"/>
      <c r="G312" s="63"/>
      <c r="H312" s="40"/>
    </row>
    <row r="313">
      <c r="A313" s="42"/>
      <c r="F313" s="38"/>
      <c r="G313" s="63"/>
      <c r="H313" s="40"/>
    </row>
    <row r="314">
      <c r="A314" s="42"/>
      <c r="F314" s="38"/>
      <c r="G314" s="63"/>
      <c r="H314" s="40"/>
    </row>
    <row r="315">
      <c r="A315" s="42"/>
      <c r="F315" s="38"/>
      <c r="G315" s="63"/>
      <c r="H315" s="40"/>
    </row>
    <row r="316">
      <c r="A316" s="42"/>
      <c r="F316" s="38"/>
      <c r="G316" s="63"/>
      <c r="H316" s="40"/>
    </row>
    <row r="317">
      <c r="A317" s="42"/>
      <c r="F317" s="38"/>
      <c r="G317" s="63"/>
      <c r="H317" s="40"/>
    </row>
    <row r="318">
      <c r="A318" s="42"/>
      <c r="F318" s="38"/>
      <c r="G318" s="63"/>
      <c r="H318" s="40"/>
    </row>
    <row r="319">
      <c r="A319" s="42"/>
      <c r="F319" s="38"/>
      <c r="G319" s="63"/>
      <c r="H319" s="40"/>
    </row>
    <row r="320">
      <c r="A320" s="42"/>
      <c r="F320" s="38"/>
      <c r="G320" s="63"/>
      <c r="H320" s="40"/>
    </row>
    <row r="321">
      <c r="A321" s="42"/>
      <c r="F321" s="38"/>
      <c r="G321" s="63"/>
      <c r="H321" s="40"/>
    </row>
    <row r="322">
      <c r="A322" s="42"/>
      <c r="F322" s="38"/>
      <c r="G322" s="63"/>
      <c r="H322" s="40"/>
    </row>
    <row r="323">
      <c r="A323" s="42"/>
      <c r="F323" s="38"/>
      <c r="G323" s="63"/>
      <c r="H323" s="40"/>
    </row>
    <row r="324">
      <c r="A324" s="42"/>
      <c r="F324" s="38"/>
      <c r="G324" s="63"/>
      <c r="H324" s="40"/>
    </row>
    <row r="325">
      <c r="A325" s="42"/>
      <c r="F325" s="38"/>
      <c r="G325" s="63"/>
      <c r="H325" s="40"/>
    </row>
    <row r="326">
      <c r="A326" s="42"/>
      <c r="F326" s="38"/>
      <c r="G326" s="63"/>
      <c r="H326" s="40"/>
    </row>
    <row r="327">
      <c r="A327" s="42"/>
      <c r="F327" s="38"/>
      <c r="G327" s="63"/>
      <c r="H327" s="40"/>
    </row>
    <row r="328">
      <c r="A328" s="42"/>
      <c r="F328" s="38"/>
      <c r="G328" s="63"/>
      <c r="H328" s="40"/>
    </row>
    <row r="329">
      <c r="A329" s="42"/>
      <c r="F329" s="38"/>
      <c r="G329" s="63"/>
      <c r="H329" s="40"/>
    </row>
    <row r="330">
      <c r="A330" s="42"/>
      <c r="F330" s="38"/>
      <c r="G330" s="63"/>
      <c r="H330" s="40"/>
    </row>
    <row r="331">
      <c r="A331" s="42"/>
      <c r="F331" s="38"/>
      <c r="G331" s="63"/>
      <c r="H331" s="40"/>
    </row>
    <row r="332">
      <c r="A332" s="42"/>
      <c r="F332" s="38"/>
      <c r="G332" s="63"/>
      <c r="H332" s="40"/>
    </row>
    <row r="333">
      <c r="A333" s="42"/>
      <c r="F333" s="38"/>
      <c r="G333" s="63"/>
      <c r="H333" s="40"/>
    </row>
    <row r="334">
      <c r="A334" s="42"/>
      <c r="F334" s="38"/>
      <c r="G334" s="63"/>
      <c r="H334" s="40"/>
    </row>
    <row r="335">
      <c r="A335" s="42"/>
      <c r="F335" s="38"/>
      <c r="G335" s="63"/>
      <c r="H335" s="40"/>
    </row>
    <row r="336">
      <c r="A336" s="42"/>
      <c r="F336" s="38"/>
      <c r="G336" s="63"/>
      <c r="H336" s="40"/>
    </row>
    <row r="337">
      <c r="A337" s="42"/>
      <c r="F337" s="38"/>
      <c r="G337" s="63"/>
      <c r="H337" s="40"/>
    </row>
    <row r="338">
      <c r="A338" s="42"/>
      <c r="F338" s="38"/>
      <c r="G338" s="63"/>
      <c r="H338" s="40"/>
    </row>
    <row r="339">
      <c r="A339" s="42"/>
      <c r="F339" s="38"/>
      <c r="G339" s="63"/>
      <c r="H339" s="40"/>
    </row>
    <row r="340">
      <c r="A340" s="42"/>
      <c r="F340" s="38"/>
      <c r="G340" s="63"/>
      <c r="H340" s="40"/>
    </row>
    <row r="341">
      <c r="A341" s="42"/>
      <c r="F341" s="38"/>
      <c r="G341" s="63"/>
      <c r="H341" s="40"/>
    </row>
    <row r="342">
      <c r="A342" s="42"/>
      <c r="F342" s="38"/>
      <c r="G342" s="63"/>
      <c r="H342" s="40"/>
    </row>
    <row r="343">
      <c r="A343" s="42"/>
      <c r="F343" s="38"/>
      <c r="G343" s="63"/>
      <c r="H343" s="40"/>
    </row>
    <row r="344">
      <c r="A344" s="42"/>
      <c r="F344" s="38"/>
      <c r="G344" s="63"/>
      <c r="H344" s="40"/>
    </row>
    <row r="345">
      <c r="A345" s="42"/>
      <c r="F345" s="38"/>
      <c r="G345" s="63"/>
      <c r="H345" s="40"/>
    </row>
    <row r="346">
      <c r="A346" s="42"/>
      <c r="F346" s="38"/>
      <c r="G346" s="63"/>
      <c r="H346" s="40"/>
    </row>
    <row r="347">
      <c r="A347" s="42"/>
      <c r="F347" s="38"/>
      <c r="G347" s="63"/>
      <c r="H347" s="40"/>
    </row>
    <row r="348">
      <c r="A348" s="42"/>
      <c r="F348" s="38"/>
      <c r="G348" s="63"/>
      <c r="H348" s="40"/>
    </row>
    <row r="349">
      <c r="A349" s="42"/>
      <c r="F349" s="38"/>
      <c r="G349" s="63"/>
      <c r="H349" s="40"/>
    </row>
    <row r="350">
      <c r="A350" s="42"/>
      <c r="F350" s="38"/>
      <c r="G350" s="63"/>
      <c r="H350" s="40"/>
    </row>
    <row r="351">
      <c r="A351" s="42"/>
      <c r="F351" s="38"/>
      <c r="G351" s="63"/>
      <c r="H351" s="40"/>
    </row>
    <row r="352">
      <c r="A352" s="42"/>
      <c r="F352" s="38"/>
      <c r="G352" s="63"/>
      <c r="H352" s="40"/>
    </row>
    <row r="353">
      <c r="A353" s="42"/>
      <c r="F353" s="38"/>
      <c r="G353" s="63"/>
      <c r="H353" s="40"/>
    </row>
    <row r="354">
      <c r="A354" s="42"/>
      <c r="F354" s="38"/>
      <c r="G354" s="63"/>
      <c r="H354" s="40"/>
    </row>
    <row r="355">
      <c r="A355" s="42"/>
      <c r="F355" s="38"/>
      <c r="G355" s="63"/>
      <c r="H355" s="40"/>
    </row>
    <row r="356">
      <c r="A356" s="42"/>
      <c r="F356" s="38"/>
      <c r="G356" s="63"/>
      <c r="H356" s="40"/>
    </row>
    <row r="357">
      <c r="A357" s="42"/>
      <c r="F357" s="38"/>
      <c r="G357" s="63"/>
      <c r="H357" s="40"/>
    </row>
    <row r="358">
      <c r="A358" s="42"/>
      <c r="F358" s="38"/>
      <c r="G358" s="63"/>
      <c r="H358" s="40"/>
    </row>
    <row r="359">
      <c r="A359" s="42"/>
      <c r="F359" s="38"/>
      <c r="G359" s="63"/>
      <c r="H359" s="40"/>
    </row>
    <row r="360">
      <c r="A360" s="42"/>
      <c r="F360" s="38"/>
      <c r="G360" s="63"/>
      <c r="H360" s="40"/>
    </row>
    <row r="361">
      <c r="A361" s="42"/>
      <c r="F361" s="38"/>
      <c r="G361" s="63"/>
      <c r="H361" s="40"/>
    </row>
    <row r="362">
      <c r="A362" s="42"/>
      <c r="F362" s="38"/>
      <c r="G362" s="63"/>
      <c r="H362" s="40"/>
    </row>
    <row r="363">
      <c r="A363" s="42"/>
      <c r="F363" s="38"/>
      <c r="G363" s="63"/>
      <c r="H363" s="40"/>
    </row>
    <row r="364">
      <c r="A364" s="42"/>
      <c r="F364" s="38"/>
      <c r="G364" s="63"/>
      <c r="H364" s="40"/>
    </row>
    <row r="365">
      <c r="A365" s="42"/>
      <c r="F365" s="38"/>
      <c r="G365" s="63"/>
      <c r="H365" s="40"/>
    </row>
    <row r="366">
      <c r="A366" s="42"/>
      <c r="F366" s="38"/>
      <c r="G366" s="63"/>
      <c r="H366" s="40"/>
    </row>
    <row r="367">
      <c r="A367" s="42"/>
      <c r="F367" s="38"/>
      <c r="G367" s="63"/>
      <c r="H367" s="40"/>
    </row>
    <row r="368">
      <c r="A368" s="42"/>
      <c r="F368" s="38"/>
      <c r="G368" s="63"/>
      <c r="H368" s="40"/>
    </row>
    <row r="369">
      <c r="A369" s="42"/>
      <c r="F369" s="38"/>
      <c r="G369" s="63"/>
      <c r="H369" s="40"/>
    </row>
    <row r="370">
      <c r="A370" s="42"/>
      <c r="F370" s="38"/>
      <c r="G370" s="63"/>
      <c r="H370" s="40"/>
    </row>
    <row r="371">
      <c r="A371" s="42"/>
      <c r="F371" s="38"/>
      <c r="G371" s="63"/>
      <c r="H371" s="40"/>
    </row>
    <row r="372">
      <c r="A372" s="42"/>
      <c r="F372" s="38"/>
      <c r="G372" s="63"/>
      <c r="H372" s="40"/>
    </row>
    <row r="373">
      <c r="A373" s="42"/>
      <c r="F373" s="38"/>
      <c r="G373" s="63"/>
      <c r="H373" s="40"/>
    </row>
    <row r="374">
      <c r="A374" s="42"/>
      <c r="F374" s="38"/>
      <c r="G374" s="63"/>
      <c r="H374" s="40"/>
    </row>
    <row r="375">
      <c r="A375" s="42"/>
      <c r="F375" s="38"/>
      <c r="G375" s="63"/>
      <c r="H375" s="40"/>
    </row>
    <row r="376">
      <c r="A376" s="42"/>
      <c r="F376" s="38"/>
      <c r="G376" s="63"/>
      <c r="H376" s="40"/>
    </row>
    <row r="377">
      <c r="A377" s="42"/>
      <c r="F377" s="38"/>
      <c r="G377" s="63"/>
      <c r="H377" s="40"/>
    </row>
    <row r="378">
      <c r="A378" s="42"/>
      <c r="F378" s="38"/>
      <c r="G378" s="63"/>
      <c r="H378" s="40"/>
    </row>
    <row r="379">
      <c r="A379" s="42"/>
      <c r="F379" s="38"/>
      <c r="G379" s="63"/>
      <c r="H379" s="40"/>
    </row>
    <row r="380">
      <c r="A380" s="42"/>
      <c r="F380" s="38"/>
      <c r="G380" s="63"/>
      <c r="H380" s="40"/>
    </row>
    <row r="381">
      <c r="A381" s="42"/>
      <c r="F381" s="38"/>
      <c r="G381" s="63"/>
      <c r="H381" s="40"/>
    </row>
    <row r="382">
      <c r="A382" s="42"/>
      <c r="F382" s="38"/>
      <c r="G382" s="63"/>
      <c r="H382" s="40"/>
    </row>
    <row r="383">
      <c r="A383" s="42"/>
      <c r="F383" s="38"/>
      <c r="G383" s="63"/>
      <c r="H383" s="40"/>
    </row>
    <row r="384">
      <c r="A384" s="42"/>
      <c r="F384" s="38"/>
      <c r="G384" s="63"/>
      <c r="H384" s="40"/>
    </row>
    <row r="385">
      <c r="A385" s="42"/>
      <c r="F385" s="38"/>
      <c r="G385" s="63"/>
      <c r="H385" s="40"/>
    </row>
    <row r="386">
      <c r="A386" s="42"/>
      <c r="F386" s="38"/>
      <c r="G386" s="63"/>
      <c r="H386" s="40"/>
    </row>
    <row r="387">
      <c r="A387" s="42"/>
      <c r="F387" s="38"/>
      <c r="G387" s="63"/>
      <c r="H387" s="40"/>
    </row>
    <row r="388">
      <c r="A388" s="42"/>
      <c r="F388" s="38"/>
      <c r="G388" s="63"/>
      <c r="H388" s="40"/>
    </row>
    <row r="389">
      <c r="A389" s="42"/>
      <c r="F389" s="38"/>
      <c r="G389" s="63"/>
      <c r="H389" s="40"/>
    </row>
    <row r="390">
      <c r="A390" s="42"/>
      <c r="F390" s="38"/>
      <c r="G390" s="63"/>
      <c r="H390" s="40"/>
    </row>
    <row r="391">
      <c r="A391" s="42"/>
      <c r="F391" s="38"/>
      <c r="G391" s="63"/>
      <c r="H391" s="40"/>
    </row>
    <row r="392">
      <c r="A392" s="42"/>
      <c r="F392" s="38"/>
      <c r="G392" s="63"/>
      <c r="H392" s="40"/>
    </row>
    <row r="393">
      <c r="A393" s="42"/>
      <c r="F393" s="38"/>
      <c r="G393" s="63"/>
      <c r="H393" s="40"/>
    </row>
    <row r="394">
      <c r="A394" s="42"/>
      <c r="F394" s="38"/>
      <c r="G394" s="63"/>
      <c r="H394" s="40"/>
    </row>
    <row r="395">
      <c r="A395" s="42"/>
      <c r="F395" s="38"/>
      <c r="G395" s="63"/>
      <c r="H395" s="40"/>
    </row>
    <row r="396">
      <c r="A396" s="42"/>
      <c r="F396" s="38"/>
      <c r="G396" s="63"/>
      <c r="H396" s="40"/>
    </row>
    <row r="397">
      <c r="A397" s="42"/>
      <c r="F397" s="38"/>
      <c r="G397" s="63"/>
      <c r="H397" s="40"/>
    </row>
    <row r="398">
      <c r="A398" s="42"/>
      <c r="F398" s="38"/>
      <c r="G398" s="63"/>
      <c r="H398" s="40"/>
    </row>
    <row r="399">
      <c r="A399" s="42"/>
      <c r="F399" s="38"/>
      <c r="G399" s="63"/>
      <c r="H399" s="40"/>
    </row>
    <row r="400">
      <c r="A400" s="42"/>
      <c r="F400" s="38"/>
      <c r="G400" s="63"/>
      <c r="H400" s="40"/>
    </row>
    <row r="401">
      <c r="A401" s="42"/>
      <c r="F401" s="38"/>
      <c r="G401" s="63"/>
      <c r="H401" s="40"/>
    </row>
    <row r="402">
      <c r="A402" s="42"/>
      <c r="F402" s="38"/>
      <c r="G402" s="63"/>
      <c r="H402" s="40"/>
    </row>
    <row r="403">
      <c r="A403" s="42"/>
      <c r="F403" s="38"/>
      <c r="G403" s="63"/>
      <c r="H403" s="40"/>
    </row>
    <row r="404">
      <c r="A404" s="42"/>
      <c r="F404" s="38"/>
      <c r="G404" s="63"/>
      <c r="H404" s="40"/>
    </row>
    <row r="405">
      <c r="A405" s="42"/>
      <c r="F405" s="38"/>
      <c r="G405" s="63"/>
      <c r="H405" s="40"/>
    </row>
    <row r="406">
      <c r="A406" s="42"/>
      <c r="F406" s="38"/>
      <c r="G406" s="63"/>
      <c r="H406" s="40"/>
    </row>
    <row r="407">
      <c r="A407" s="42"/>
      <c r="F407" s="38"/>
      <c r="G407" s="63"/>
      <c r="H407" s="40"/>
    </row>
    <row r="408">
      <c r="A408" s="42"/>
      <c r="F408" s="38"/>
      <c r="G408" s="63"/>
      <c r="H408" s="40"/>
    </row>
    <row r="409">
      <c r="A409" s="42"/>
      <c r="F409" s="38"/>
      <c r="G409" s="63"/>
      <c r="H409" s="40"/>
    </row>
    <row r="410">
      <c r="A410" s="42"/>
      <c r="F410" s="38"/>
      <c r="G410" s="63"/>
      <c r="H410" s="40"/>
    </row>
    <row r="411">
      <c r="A411" s="42"/>
      <c r="F411" s="38"/>
      <c r="G411" s="63"/>
      <c r="H411" s="40"/>
    </row>
    <row r="412">
      <c r="A412" s="42"/>
      <c r="F412" s="38"/>
      <c r="G412" s="63"/>
      <c r="H412" s="40"/>
    </row>
    <row r="413">
      <c r="A413" s="42"/>
      <c r="F413" s="38"/>
      <c r="G413" s="63"/>
      <c r="H413" s="40"/>
    </row>
    <row r="414">
      <c r="A414" s="42"/>
      <c r="F414" s="38"/>
      <c r="G414" s="63"/>
      <c r="H414" s="40"/>
    </row>
    <row r="415">
      <c r="A415" s="42"/>
      <c r="F415" s="38"/>
      <c r="G415" s="63"/>
      <c r="H415" s="40"/>
    </row>
    <row r="416">
      <c r="A416" s="42"/>
      <c r="F416" s="38"/>
      <c r="G416" s="63"/>
      <c r="H416" s="40"/>
    </row>
    <row r="417">
      <c r="A417" s="42"/>
      <c r="F417" s="38"/>
      <c r="G417" s="63"/>
      <c r="H417" s="40"/>
    </row>
    <row r="418">
      <c r="A418" s="42"/>
      <c r="F418" s="38"/>
      <c r="G418" s="63"/>
      <c r="H418" s="40"/>
    </row>
    <row r="419">
      <c r="A419" s="42"/>
      <c r="F419" s="38"/>
      <c r="G419" s="63"/>
      <c r="H419" s="40"/>
    </row>
    <row r="420">
      <c r="A420" s="42"/>
      <c r="F420" s="38"/>
      <c r="G420" s="63"/>
      <c r="H420" s="40"/>
    </row>
    <row r="421">
      <c r="A421" s="42"/>
      <c r="F421" s="38"/>
      <c r="G421" s="63"/>
      <c r="H421" s="40"/>
    </row>
    <row r="422">
      <c r="A422" s="42"/>
      <c r="F422" s="38"/>
      <c r="G422" s="63"/>
      <c r="H422" s="40"/>
    </row>
    <row r="423">
      <c r="A423" s="42"/>
      <c r="F423" s="38"/>
      <c r="G423" s="63"/>
      <c r="H423" s="40"/>
    </row>
    <row r="424">
      <c r="A424" s="42"/>
      <c r="F424" s="38"/>
      <c r="G424" s="63"/>
      <c r="H424" s="40"/>
    </row>
    <row r="425">
      <c r="A425" s="42"/>
      <c r="F425" s="38"/>
      <c r="G425" s="63"/>
      <c r="H425" s="40"/>
    </row>
    <row r="426">
      <c r="A426" s="42"/>
      <c r="F426" s="38"/>
      <c r="G426" s="63"/>
      <c r="H426" s="40"/>
    </row>
    <row r="427">
      <c r="A427" s="42"/>
      <c r="F427" s="38"/>
      <c r="G427" s="63"/>
      <c r="H427" s="40"/>
    </row>
    <row r="428">
      <c r="A428" s="42"/>
      <c r="F428" s="38"/>
      <c r="G428" s="63"/>
      <c r="H428" s="40"/>
    </row>
    <row r="429">
      <c r="A429" s="42"/>
      <c r="F429" s="38"/>
      <c r="G429" s="63"/>
      <c r="H429" s="40"/>
    </row>
    <row r="430">
      <c r="A430" s="42"/>
      <c r="F430" s="38"/>
      <c r="G430" s="63"/>
      <c r="H430" s="40"/>
    </row>
    <row r="431">
      <c r="A431" s="42"/>
      <c r="F431" s="38"/>
      <c r="G431" s="63"/>
      <c r="H431" s="40"/>
    </row>
    <row r="432">
      <c r="A432" s="42"/>
      <c r="F432" s="38"/>
      <c r="G432" s="63"/>
      <c r="H432" s="40"/>
    </row>
    <row r="433">
      <c r="A433" s="42"/>
      <c r="F433" s="38"/>
      <c r="G433" s="63"/>
      <c r="H433" s="40"/>
    </row>
    <row r="434">
      <c r="A434" s="42"/>
      <c r="F434" s="38"/>
      <c r="G434" s="63"/>
      <c r="H434" s="40"/>
    </row>
    <row r="435">
      <c r="A435" s="42"/>
      <c r="F435" s="38"/>
      <c r="G435" s="63"/>
      <c r="H435" s="40"/>
    </row>
    <row r="436">
      <c r="A436" s="42"/>
      <c r="F436" s="38"/>
      <c r="G436" s="63"/>
      <c r="H436" s="40"/>
    </row>
    <row r="437">
      <c r="A437" s="42"/>
      <c r="F437" s="38"/>
      <c r="G437" s="63"/>
      <c r="H437" s="40"/>
    </row>
    <row r="438">
      <c r="A438" s="42"/>
      <c r="F438" s="38"/>
      <c r="G438" s="63"/>
      <c r="H438" s="40"/>
    </row>
    <row r="439">
      <c r="A439" s="42"/>
      <c r="F439" s="38"/>
      <c r="G439" s="63"/>
      <c r="H439" s="40"/>
    </row>
    <row r="440">
      <c r="A440" s="42"/>
      <c r="F440" s="38"/>
      <c r="G440" s="63"/>
      <c r="H440" s="40"/>
    </row>
    <row r="441">
      <c r="A441" s="42"/>
      <c r="F441" s="38"/>
      <c r="G441" s="63"/>
      <c r="H441" s="40"/>
    </row>
    <row r="442">
      <c r="A442" s="42"/>
      <c r="F442" s="38"/>
      <c r="G442" s="63"/>
      <c r="H442" s="40"/>
    </row>
    <row r="443">
      <c r="A443" s="42"/>
      <c r="F443" s="38"/>
      <c r="G443" s="63"/>
      <c r="H443" s="40"/>
    </row>
    <row r="444">
      <c r="A444" s="42"/>
      <c r="F444" s="38"/>
      <c r="G444" s="63"/>
      <c r="H444" s="40"/>
    </row>
    <row r="445">
      <c r="A445" s="42"/>
      <c r="F445" s="38"/>
      <c r="G445" s="63"/>
      <c r="H445" s="40"/>
    </row>
    <row r="446">
      <c r="A446" s="42"/>
      <c r="F446" s="38"/>
      <c r="G446" s="63"/>
      <c r="H446" s="40"/>
    </row>
    <row r="447">
      <c r="A447" s="42"/>
      <c r="F447" s="38"/>
      <c r="G447" s="63"/>
      <c r="H447" s="40"/>
    </row>
    <row r="448">
      <c r="A448" s="42"/>
      <c r="F448" s="38"/>
      <c r="G448" s="63"/>
      <c r="H448" s="40"/>
    </row>
    <row r="449">
      <c r="A449" s="42"/>
      <c r="F449" s="38"/>
      <c r="G449" s="63"/>
      <c r="H449" s="40"/>
    </row>
    <row r="450">
      <c r="A450" s="42"/>
      <c r="F450" s="38"/>
      <c r="G450" s="63"/>
      <c r="H450" s="40"/>
    </row>
    <row r="451">
      <c r="A451" s="42"/>
      <c r="F451" s="38"/>
      <c r="G451" s="63"/>
      <c r="H451" s="40"/>
    </row>
    <row r="452">
      <c r="A452" s="42"/>
      <c r="F452" s="38"/>
      <c r="G452" s="63"/>
      <c r="H452" s="40"/>
    </row>
    <row r="453">
      <c r="A453" s="42"/>
      <c r="F453" s="38"/>
      <c r="G453" s="63"/>
      <c r="H453" s="40"/>
    </row>
    <row r="454">
      <c r="A454" s="42"/>
      <c r="F454" s="38"/>
      <c r="G454" s="63"/>
      <c r="H454" s="40"/>
    </row>
    <row r="455">
      <c r="A455" s="42"/>
      <c r="F455" s="38"/>
      <c r="G455" s="63"/>
      <c r="H455" s="40"/>
    </row>
    <row r="456">
      <c r="A456" s="42"/>
      <c r="F456" s="38"/>
      <c r="G456" s="63"/>
      <c r="H456" s="40"/>
    </row>
    <row r="457">
      <c r="A457" s="42"/>
      <c r="F457" s="38"/>
      <c r="G457" s="63"/>
      <c r="H457" s="40"/>
    </row>
    <row r="458">
      <c r="A458" s="42"/>
      <c r="F458" s="38"/>
      <c r="G458" s="63"/>
      <c r="H458" s="40"/>
    </row>
    <row r="459">
      <c r="A459" s="42"/>
      <c r="F459" s="38"/>
      <c r="G459" s="63"/>
      <c r="H459" s="40"/>
    </row>
    <row r="460">
      <c r="A460" s="42"/>
      <c r="F460" s="38"/>
      <c r="G460" s="63"/>
      <c r="H460" s="40"/>
    </row>
    <row r="461">
      <c r="A461" s="42"/>
      <c r="F461" s="38"/>
      <c r="G461" s="63"/>
      <c r="H461" s="40"/>
    </row>
    <row r="462">
      <c r="A462" s="42"/>
      <c r="F462" s="38"/>
      <c r="G462" s="63"/>
      <c r="H462" s="40"/>
    </row>
    <row r="463">
      <c r="A463" s="42"/>
      <c r="F463" s="38"/>
      <c r="G463" s="63"/>
      <c r="H463" s="40"/>
    </row>
    <row r="464">
      <c r="A464" s="42"/>
      <c r="F464" s="38"/>
      <c r="G464" s="63"/>
      <c r="H464" s="40"/>
    </row>
    <row r="465">
      <c r="A465" s="42"/>
      <c r="F465" s="38"/>
      <c r="G465" s="63"/>
      <c r="H465" s="40"/>
    </row>
    <row r="466">
      <c r="A466" s="42"/>
      <c r="F466" s="38"/>
      <c r="G466" s="63"/>
      <c r="H466" s="40"/>
    </row>
    <row r="467">
      <c r="A467" s="42"/>
      <c r="F467" s="38"/>
      <c r="G467" s="63"/>
      <c r="H467" s="40"/>
    </row>
    <row r="468">
      <c r="A468" s="42"/>
      <c r="F468" s="38"/>
      <c r="G468" s="63"/>
      <c r="H468" s="40"/>
    </row>
    <row r="469">
      <c r="A469" s="42"/>
      <c r="F469" s="38"/>
      <c r="G469" s="63"/>
      <c r="H469" s="40"/>
    </row>
    <row r="470">
      <c r="A470" s="42"/>
      <c r="F470" s="38"/>
      <c r="G470" s="63"/>
      <c r="H470" s="40"/>
    </row>
    <row r="471">
      <c r="A471" s="42"/>
      <c r="F471" s="38"/>
      <c r="G471" s="63"/>
      <c r="H471" s="40"/>
    </row>
    <row r="472">
      <c r="A472" s="42"/>
      <c r="F472" s="38"/>
      <c r="G472" s="63"/>
      <c r="H472" s="40"/>
    </row>
    <row r="473">
      <c r="A473" s="42"/>
      <c r="F473" s="38"/>
      <c r="G473" s="63"/>
      <c r="H473" s="40"/>
    </row>
    <row r="474">
      <c r="A474" s="42"/>
      <c r="F474" s="38"/>
      <c r="G474" s="63"/>
      <c r="H474" s="40"/>
    </row>
    <row r="475">
      <c r="A475" s="42"/>
      <c r="F475" s="38"/>
      <c r="G475" s="63"/>
      <c r="H475" s="40"/>
    </row>
    <row r="476">
      <c r="A476" s="42"/>
      <c r="F476" s="38"/>
      <c r="G476" s="63"/>
      <c r="H476" s="40"/>
    </row>
    <row r="477">
      <c r="A477" s="42"/>
      <c r="F477" s="38"/>
      <c r="G477" s="63"/>
      <c r="H477" s="40"/>
    </row>
    <row r="478">
      <c r="A478" s="42"/>
      <c r="F478" s="38"/>
      <c r="G478" s="63"/>
      <c r="H478" s="40"/>
    </row>
    <row r="479">
      <c r="A479" s="42"/>
      <c r="F479" s="38"/>
      <c r="G479" s="63"/>
      <c r="H479" s="40"/>
    </row>
    <row r="480">
      <c r="A480" s="42"/>
      <c r="F480" s="38"/>
      <c r="G480" s="63"/>
      <c r="H480" s="40"/>
    </row>
    <row r="481">
      <c r="A481" s="42"/>
      <c r="F481" s="38"/>
      <c r="G481" s="63"/>
      <c r="H481" s="40"/>
    </row>
    <row r="482">
      <c r="A482" s="42"/>
      <c r="F482" s="38"/>
      <c r="G482" s="63"/>
      <c r="H482" s="40"/>
    </row>
    <row r="483">
      <c r="A483" s="42"/>
      <c r="F483" s="38"/>
      <c r="G483" s="63"/>
      <c r="H483" s="40"/>
    </row>
    <row r="484">
      <c r="A484" s="42"/>
      <c r="F484" s="38"/>
      <c r="G484" s="63"/>
      <c r="H484" s="40"/>
    </row>
    <row r="485">
      <c r="A485" s="42"/>
      <c r="F485" s="38"/>
      <c r="G485" s="63"/>
      <c r="H485" s="40"/>
    </row>
    <row r="486">
      <c r="A486" s="42"/>
      <c r="F486" s="38"/>
      <c r="G486" s="63"/>
      <c r="H486" s="40"/>
    </row>
    <row r="487">
      <c r="A487" s="42"/>
      <c r="F487" s="38"/>
      <c r="G487" s="63"/>
      <c r="H487" s="40"/>
    </row>
    <row r="488">
      <c r="A488" s="42"/>
      <c r="F488" s="38"/>
      <c r="G488" s="63"/>
      <c r="H488" s="40"/>
    </row>
    <row r="489">
      <c r="A489" s="42"/>
      <c r="F489" s="38"/>
      <c r="G489" s="63"/>
      <c r="H489" s="40"/>
    </row>
    <row r="490">
      <c r="A490" s="42"/>
      <c r="F490" s="38"/>
      <c r="G490" s="63"/>
      <c r="H490" s="40"/>
    </row>
    <row r="491">
      <c r="A491" s="42"/>
      <c r="F491" s="38"/>
      <c r="G491" s="63"/>
      <c r="H491" s="40"/>
    </row>
    <row r="492">
      <c r="A492" s="42"/>
      <c r="F492" s="38"/>
      <c r="G492" s="63"/>
      <c r="H492" s="40"/>
    </row>
    <row r="493">
      <c r="A493" s="42"/>
      <c r="F493" s="38"/>
      <c r="G493" s="63"/>
      <c r="H493" s="40"/>
    </row>
    <row r="494">
      <c r="A494" s="42"/>
      <c r="F494" s="38"/>
      <c r="G494" s="63"/>
      <c r="H494" s="40"/>
    </row>
    <row r="495">
      <c r="A495" s="42"/>
      <c r="F495" s="38"/>
      <c r="G495" s="63"/>
      <c r="H495" s="40"/>
    </row>
    <row r="496">
      <c r="A496" s="42"/>
      <c r="F496" s="38"/>
      <c r="G496" s="63"/>
      <c r="H496" s="40"/>
    </row>
    <row r="497">
      <c r="A497" s="42"/>
      <c r="F497" s="38"/>
      <c r="G497" s="63"/>
      <c r="H497" s="40"/>
    </row>
    <row r="498">
      <c r="A498" s="42"/>
      <c r="F498" s="38"/>
      <c r="G498" s="63"/>
      <c r="H498" s="40"/>
    </row>
    <row r="499">
      <c r="A499" s="42"/>
      <c r="F499" s="38"/>
      <c r="G499" s="63"/>
      <c r="H499" s="40"/>
    </row>
    <row r="500">
      <c r="A500" s="42"/>
      <c r="F500" s="38"/>
      <c r="G500" s="63"/>
      <c r="H500" s="40"/>
    </row>
    <row r="501">
      <c r="A501" s="42"/>
      <c r="F501" s="38"/>
      <c r="G501" s="63"/>
      <c r="H501" s="40"/>
    </row>
    <row r="502">
      <c r="A502" s="42"/>
      <c r="F502" s="38"/>
      <c r="G502" s="63"/>
      <c r="H502" s="40"/>
    </row>
    <row r="503">
      <c r="A503" s="42"/>
      <c r="F503" s="38"/>
      <c r="G503" s="63"/>
      <c r="H503" s="40"/>
    </row>
    <row r="504">
      <c r="A504" s="42"/>
      <c r="F504" s="38"/>
      <c r="G504" s="63"/>
      <c r="H504" s="40"/>
    </row>
    <row r="505">
      <c r="A505" s="42"/>
      <c r="F505" s="38"/>
      <c r="G505" s="63"/>
      <c r="H505" s="40"/>
    </row>
    <row r="506">
      <c r="A506" s="42"/>
      <c r="F506" s="38"/>
      <c r="G506" s="63"/>
      <c r="H506" s="40"/>
    </row>
    <row r="507">
      <c r="A507" s="42"/>
      <c r="F507" s="38"/>
      <c r="G507" s="63"/>
      <c r="H507" s="40"/>
    </row>
    <row r="508">
      <c r="A508" s="42"/>
      <c r="F508" s="38"/>
      <c r="G508" s="63"/>
      <c r="H508" s="40"/>
    </row>
    <row r="509">
      <c r="A509" s="42"/>
      <c r="F509" s="38"/>
      <c r="G509" s="63"/>
      <c r="H509" s="40"/>
    </row>
    <row r="510">
      <c r="A510" s="42"/>
      <c r="F510" s="38"/>
      <c r="G510" s="63"/>
      <c r="H510" s="40"/>
    </row>
    <row r="511">
      <c r="A511" s="42"/>
      <c r="F511" s="38"/>
      <c r="G511" s="63"/>
      <c r="H511" s="40"/>
    </row>
    <row r="512">
      <c r="A512" s="42"/>
      <c r="F512" s="38"/>
      <c r="G512" s="63"/>
      <c r="H512" s="40"/>
    </row>
    <row r="513">
      <c r="A513" s="42"/>
      <c r="F513" s="38"/>
      <c r="G513" s="63"/>
      <c r="H513" s="40"/>
    </row>
    <row r="514">
      <c r="A514" s="42"/>
      <c r="F514" s="38"/>
      <c r="G514" s="63"/>
      <c r="H514" s="40"/>
    </row>
    <row r="515">
      <c r="A515" s="42"/>
      <c r="F515" s="38"/>
      <c r="G515" s="63"/>
      <c r="H515" s="40"/>
    </row>
    <row r="516">
      <c r="A516" s="42"/>
      <c r="F516" s="38"/>
      <c r="G516" s="63"/>
      <c r="H516" s="40"/>
    </row>
    <row r="517">
      <c r="A517" s="42"/>
      <c r="F517" s="38"/>
      <c r="G517" s="63"/>
      <c r="H517" s="40"/>
    </row>
    <row r="518">
      <c r="A518" s="42"/>
      <c r="F518" s="38"/>
      <c r="G518" s="63"/>
      <c r="H518" s="40"/>
    </row>
    <row r="519">
      <c r="A519" s="42"/>
      <c r="F519" s="38"/>
      <c r="G519" s="63"/>
      <c r="H519" s="40"/>
    </row>
    <row r="520">
      <c r="A520" s="42"/>
      <c r="F520" s="38"/>
      <c r="G520" s="63"/>
      <c r="H520" s="40"/>
    </row>
    <row r="521">
      <c r="A521" s="42"/>
      <c r="F521" s="38"/>
      <c r="G521" s="63"/>
      <c r="H521" s="40"/>
    </row>
    <row r="522">
      <c r="A522" s="42"/>
      <c r="F522" s="38"/>
      <c r="G522" s="63"/>
      <c r="H522" s="40"/>
    </row>
    <row r="523">
      <c r="A523" s="42"/>
      <c r="F523" s="38"/>
      <c r="G523" s="63"/>
      <c r="H523" s="40"/>
    </row>
    <row r="524">
      <c r="A524" s="42"/>
      <c r="F524" s="38"/>
      <c r="G524" s="63"/>
      <c r="H524" s="40"/>
    </row>
    <row r="525">
      <c r="A525" s="42"/>
      <c r="F525" s="38"/>
      <c r="G525" s="63"/>
      <c r="H525" s="40"/>
    </row>
    <row r="526">
      <c r="A526" s="42"/>
      <c r="F526" s="38"/>
      <c r="G526" s="63"/>
      <c r="H526" s="40"/>
    </row>
    <row r="527">
      <c r="A527" s="42"/>
      <c r="F527" s="38"/>
      <c r="G527" s="63"/>
      <c r="H527" s="40"/>
    </row>
    <row r="528">
      <c r="A528" s="42"/>
      <c r="F528" s="38"/>
      <c r="G528" s="63"/>
      <c r="H528" s="40"/>
    </row>
    <row r="529">
      <c r="A529" s="42"/>
      <c r="F529" s="38"/>
      <c r="G529" s="63"/>
      <c r="H529" s="40"/>
    </row>
    <row r="530">
      <c r="A530" s="42"/>
      <c r="F530" s="38"/>
      <c r="G530" s="63"/>
      <c r="H530" s="40"/>
    </row>
    <row r="531">
      <c r="A531" s="42"/>
      <c r="F531" s="38"/>
      <c r="G531" s="63"/>
      <c r="H531" s="40"/>
    </row>
    <row r="532">
      <c r="A532" s="42"/>
      <c r="F532" s="38"/>
      <c r="G532" s="63"/>
      <c r="H532" s="40"/>
    </row>
    <row r="533">
      <c r="A533" s="42"/>
      <c r="F533" s="38"/>
      <c r="G533" s="63"/>
      <c r="H533" s="40"/>
    </row>
    <row r="534">
      <c r="A534" s="42"/>
      <c r="F534" s="38"/>
      <c r="G534" s="63"/>
      <c r="H534" s="40"/>
    </row>
    <row r="535">
      <c r="A535" s="42"/>
      <c r="F535" s="38"/>
      <c r="G535" s="63"/>
      <c r="H535" s="40"/>
    </row>
    <row r="536">
      <c r="A536" s="42"/>
      <c r="F536" s="38"/>
      <c r="G536" s="63"/>
      <c r="H536" s="40"/>
    </row>
    <row r="537">
      <c r="A537" s="42"/>
      <c r="F537" s="38"/>
      <c r="G537" s="63"/>
      <c r="H537" s="40"/>
    </row>
    <row r="538">
      <c r="A538" s="42"/>
      <c r="F538" s="38"/>
      <c r="G538" s="63"/>
      <c r="H538" s="40"/>
    </row>
    <row r="539">
      <c r="A539" s="42"/>
      <c r="F539" s="38"/>
      <c r="G539" s="63"/>
      <c r="H539" s="40"/>
    </row>
    <row r="540">
      <c r="A540" s="42"/>
      <c r="F540" s="38"/>
      <c r="G540" s="63"/>
      <c r="H540" s="40"/>
    </row>
    <row r="541">
      <c r="A541" s="42"/>
      <c r="F541" s="38"/>
      <c r="G541" s="63"/>
      <c r="H541" s="40"/>
    </row>
    <row r="542">
      <c r="A542" s="42"/>
      <c r="F542" s="38"/>
      <c r="G542" s="63"/>
      <c r="H542" s="40"/>
    </row>
    <row r="543">
      <c r="A543" s="42"/>
      <c r="F543" s="38"/>
      <c r="G543" s="63"/>
      <c r="H543" s="40"/>
    </row>
    <row r="544">
      <c r="A544" s="42"/>
      <c r="F544" s="38"/>
      <c r="G544" s="63"/>
      <c r="H544" s="40"/>
    </row>
    <row r="545">
      <c r="A545" s="42"/>
      <c r="F545" s="38"/>
      <c r="G545" s="63"/>
      <c r="H545" s="40"/>
    </row>
    <row r="546">
      <c r="A546" s="42"/>
      <c r="F546" s="38"/>
      <c r="G546" s="63"/>
      <c r="H546" s="40"/>
    </row>
    <row r="547">
      <c r="A547" s="42"/>
      <c r="F547" s="38"/>
      <c r="G547" s="63"/>
      <c r="H547" s="40"/>
    </row>
    <row r="548">
      <c r="A548" s="42"/>
      <c r="F548" s="38"/>
      <c r="G548" s="63"/>
      <c r="H548" s="40"/>
    </row>
    <row r="549">
      <c r="A549" s="42"/>
      <c r="F549" s="38"/>
      <c r="G549" s="63"/>
      <c r="H549" s="40"/>
    </row>
    <row r="550">
      <c r="A550" s="42"/>
      <c r="F550" s="38"/>
      <c r="G550" s="63"/>
      <c r="H550" s="40"/>
    </row>
    <row r="551">
      <c r="A551" s="42"/>
      <c r="F551" s="38"/>
      <c r="G551" s="63"/>
      <c r="H551" s="40"/>
    </row>
    <row r="552">
      <c r="A552" s="42"/>
      <c r="F552" s="38"/>
      <c r="G552" s="63"/>
      <c r="H552" s="40"/>
    </row>
    <row r="553">
      <c r="A553" s="42"/>
      <c r="F553" s="38"/>
      <c r="G553" s="63"/>
      <c r="H553" s="40"/>
    </row>
    <row r="554">
      <c r="A554" s="42"/>
      <c r="F554" s="38"/>
      <c r="G554" s="63"/>
      <c r="H554" s="40"/>
    </row>
    <row r="555">
      <c r="A555" s="42"/>
      <c r="F555" s="38"/>
      <c r="G555" s="63"/>
      <c r="H555" s="40"/>
    </row>
    <row r="556">
      <c r="A556" s="42"/>
      <c r="F556" s="38"/>
      <c r="G556" s="63"/>
      <c r="H556" s="40"/>
    </row>
    <row r="557">
      <c r="A557" s="42"/>
      <c r="F557" s="38"/>
      <c r="G557" s="63"/>
      <c r="H557" s="40"/>
    </row>
    <row r="558">
      <c r="A558" s="42"/>
      <c r="F558" s="38"/>
      <c r="G558" s="63"/>
      <c r="H558" s="40"/>
    </row>
    <row r="559">
      <c r="A559" s="42"/>
      <c r="F559" s="38"/>
      <c r="G559" s="63"/>
      <c r="H559" s="40"/>
    </row>
    <row r="560">
      <c r="A560" s="42"/>
      <c r="F560" s="38"/>
      <c r="G560" s="63"/>
      <c r="H560" s="40"/>
    </row>
    <row r="561">
      <c r="A561" s="42"/>
      <c r="F561" s="38"/>
      <c r="G561" s="63"/>
      <c r="H561" s="40"/>
    </row>
    <row r="562">
      <c r="A562" s="42"/>
      <c r="F562" s="38"/>
      <c r="G562" s="63"/>
      <c r="H562" s="40"/>
    </row>
    <row r="563">
      <c r="A563" s="42"/>
      <c r="F563" s="38"/>
      <c r="G563" s="63"/>
      <c r="H563" s="40"/>
    </row>
    <row r="564">
      <c r="A564" s="42"/>
      <c r="F564" s="38"/>
      <c r="G564" s="63"/>
      <c r="H564" s="40"/>
    </row>
    <row r="565">
      <c r="A565" s="42"/>
      <c r="F565" s="38"/>
      <c r="G565" s="63"/>
      <c r="H565" s="40"/>
    </row>
    <row r="566">
      <c r="A566" s="42"/>
      <c r="F566" s="38"/>
      <c r="G566" s="63"/>
      <c r="H566" s="40"/>
    </row>
    <row r="567">
      <c r="A567" s="42"/>
      <c r="F567" s="38"/>
      <c r="G567" s="63"/>
      <c r="H567" s="40"/>
    </row>
    <row r="568">
      <c r="A568" s="42"/>
      <c r="F568" s="38"/>
      <c r="G568" s="63"/>
      <c r="H568" s="40"/>
    </row>
    <row r="569">
      <c r="A569" s="42"/>
      <c r="F569" s="38"/>
      <c r="G569" s="63"/>
      <c r="H569" s="40"/>
    </row>
    <row r="570">
      <c r="A570" s="42"/>
      <c r="F570" s="38"/>
      <c r="G570" s="63"/>
      <c r="H570" s="40"/>
    </row>
    <row r="571">
      <c r="A571" s="42"/>
      <c r="F571" s="38"/>
      <c r="G571" s="63"/>
      <c r="H571" s="40"/>
    </row>
    <row r="572">
      <c r="A572" s="42"/>
      <c r="F572" s="38"/>
      <c r="G572" s="63"/>
      <c r="H572" s="40"/>
    </row>
    <row r="573">
      <c r="A573" s="42"/>
      <c r="F573" s="38"/>
      <c r="G573" s="63"/>
      <c r="H573" s="40"/>
    </row>
    <row r="574">
      <c r="A574" s="42"/>
      <c r="F574" s="38"/>
      <c r="G574" s="63"/>
      <c r="H574" s="40"/>
    </row>
    <row r="575">
      <c r="A575" s="42"/>
      <c r="F575" s="38"/>
      <c r="G575" s="63"/>
      <c r="H575" s="40"/>
    </row>
    <row r="576">
      <c r="A576" s="42"/>
      <c r="F576" s="38"/>
      <c r="G576" s="63"/>
      <c r="H576" s="40"/>
    </row>
    <row r="577">
      <c r="A577" s="42"/>
      <c r="F577" s="38"/>
      <c r="G577" s="63"/>
      <c r="H577" s="40"/>
    </row>
    <row r="578">
      <c r="A578" s="42"/>
      <c r="F578" s="38"/>
      <c r="G578" s="63"/>
      <c r="H578" s="40"/>
    </row>
    <row r="579">
      <c r="A579" s="42"/>
      <c r="F579" s="38"/>
      <c r="G579" s="63"/>
      <c r="H579" s="40"/>
    </row>
    <row r="580">
      <c r="A580" s="42"/>
      <c r="F580" s="38"/>
      <c r="G580" s="63"/>
      <c r="H580" s="40"/>
    </row>
    <row r="581">
      <c r="A581" s="42"/>
      <c r="F581" s="38"/>
      <c r="G581" s="63"/>
      <c r="H581" s="40"/>
    </row>
    <row r="582">
      <c r="A582" s="42"/>
      <c r="F582" s="38"/>
      <c r="G582" s="63"/>
      <c r="H582" s="40"/>
    </row>
    <row r="583">
      <c r="A583" s="42"/>
      <c r="F583" s="38"/>
      <c r="G583" s="63"/>
      <c r="H583" s="40"/>
    </row>
    <row r="584">
      <c r="A584" s="42"/>
      <c r="F584" s="38"/>
      <c r="G584" s="63"/>
      <c r="H584" s="40"/>
    </row>
    <row r="585">
      <c r="A585" s="42"/>
      <c r="F585" s="38"/>
      <c r="G585" s="63"/>
      <c r="H585" s="40"/>
    </row>
    <row r="586">
      <c r="A586" s="42"/>
      <c r="F586" s="38"/>
      <c r="G586" s="63"/>
      <c r="H586" s="40"/>
    </row>
    <row r="587">
      <c r="A587" s="42"/>
      <c r="F587" s="38"/>
      <c r="G587" s="63"/>
      <c r="H587" s="40"/>
    </row>
    <row r="588">
      <c r="A588" s="42"/>
      <c r="F588" s="38"/>
      <c r="G588" s="63"/>
      <c r="H588" s="40"/>
    </row>
    <row r="589">
      <c r="A589" s="42"/>
      <c r="F589" s="38"/>
      <c r="G589" s="63"/>
      <c r="H589" s="40"/>
    </row>
    <row r="590">
      <c r="A590" s="42"/>
      <c r="F590" s="38"/>
      <c r="G590" s="63"/>
      <c r="H590" s="40"/>
    </row>
    <row r="591">
      <c r="A591" s="42"/>
      <c r="F591" s="38"/>
      <c r="G591" s="63"/>
      <c r="H591" s="40"/>
    </row>
    <row r="592">
      <c r="A592" s="42"/>
      <c r="F592" s="38"/>
      <c r="G592" s="63"/>
      <c r="H592" s="40"/>
    </row>
    <row r="593">
      <c r="A593" s="42"/>
      <c r="F593" s="38"/>
      <c r="G593" s="63"/>
      <c r="H593" s="40"/>
    </row>
    <row r="594">
      <c r="A594" s="42"/>
      <c r="F594" s="38"/>
      <c r="G594" s="63"/>
      <c r="H594" s="40"/>
    </row>
    <row r="595">
      <c r="A595" s="42"/>
      <c r="F595" s="38"/>
      <c r="G595" s="63"/>
      <c r="H595" s="40"/>
    </row>
    <row r="596">
      <c r="A596" s="42"/>
      <c r="F596" s="38"/>
      <c r="G596" s="63"/>
      <c r="H596" s="40"/>
    </row>
    <row r="597">
      <c r="A597" s="42"/>
      <c r="F597" s="38"/>
      <c r="G597" s="63"/>
      <c r="H597" s="40"/>
    </row>
    <row r="598">
      <c r="A598" s="42"/>
      <c r="F598" s="38"/>
      <c r="G598" s="63"/>
      <c r="H598" s="40"/>
    </row>
    <row r="599">
      <c r="A599" s="42"/>
      <c r="F599" s="38"/>
      <c r="G599" s="63"/>
      <c r="H599" s="40"/>
    </row>
    <row r="600">
      <c r="A600" s="42"/>
      <c r="F600" s="38"/>
      <c r="G600" s="63"/>
      <c r="H600" s="40"/>
    </row>
    <row r="601">
      <c r="A601" s="42"/>
      <c r="F601" s="38"/>
      <c r="G601" s="63"/>
      <c r="H601" s="40"/>
    </row>
    <row r="602">
      <c r="A602" s="42"/>
      <c r="F602" s="38"/>
      <c r="G602" s="63"/>
      <c r="H602" s="40"/>
    </row>
    <row r="603">
      <c r="A603" s="42"/>
      <c r="F603" s="38"/>
      <c r="G603" s="63"/>
      <c r="H603" s="40"/>
    </row>
    <row r="604">
      <c r="A604" s="42"/>
      <c r="F604" s="38"/>
      <c r="G604" s="63"/>
      <c r="H604" s="40"/>
    </row>
    <row r="605">
      <c r="A605" s="42"/>
      <c r="F605" s="38"/>
      <c r="G605" s="63"/>
      <c r="H605" s="40"/>
    </row>
    <row r="606">
      <c r="A606" s="42"/>
      <c r="F606" s="38"/>
      <c r="G606" s="63"/>
      <c r="H606" s="40"/>
    </row>
    <row r="607">
      <c r="A607" s="42"/>
      <c r="F607" s="38"/>
      <c r="G607" s="63"/>
      <c r="H607" s="40"/>
    </row>
    <row r="608">
      <c r="A608" s="42"/>
      <c r="F608" s="38"/>
      <c r="G608" s="63"/>
      <c r="H608" s="40"/>
    </row>
    <row r="609">
      <c r="A609" s="42"/>
      <c r="F609" s="38"/>
      <c r="G609" s="63"/>
      <c r="H609" s="40"/>
    </row>
    <row r="610">
      <c r="A610" s="42"/>
      <c r="F610" s="38"/>
      <c r="G610" s="63"/>
      <c r="H610" s="40"/>
    </row>
    <row r="611">
      <c r="A611" s="42"/>
      <c r="F611" s="38"/>
      <c r="G611" s="63"/>
      <c r="H611" s="40"/>
    </row>
    <row r="612">
      <c r="A612" s="42"/>
      <c r="F612" s="38"/>
      <c r="G612" s="63"/>
      <c r="H612" s="40"/>
    </row>
    <row r="613">
      <c r="A613" s="42"/>
      <c r="F613" s="38"/>
      <c r="G613" s="63"/>
      <c r="H613" s="40"/>
    </row>
    <row r="614">
      <c r="A614" s="42"/>
      <c r="F614" s="38"/>
      <c r="G614" s="63"/>
      <c r="H614" s="40"/>
    </row>
    <row r="615">
      <c r="A615" s="42"/>
      <c r="F615" s="38"/>
      <c r="G615" s="63"/>
      <c r="H615" s="40"/>
    </row>
    <row r="616">
      <c r="A616" s="42"/>
      <c r="F616" s="38"/>
      <c r="G616" s="63"/>
      <c r="H616" s="40"/>
    </row>
    <row r="617">
      <c r="A617" s="42"/>
      <c r="F617" s="38"/>
      <c r="G617" s="63"/>
      <c r="H617" s="40"/>
    </row>
    <row r="618">
      <c r="A618" s="42"/>
      <c r="F618" s="38"/>
      <c r="G618" s="63"/>
      <c r="H618" s="40"/>
    </row>
    <row r="619">
      <c r="A619" s="42"/>
      <c r="F619" s="38"/>
      <c r="G619" s="63"/>
      <c r="H619" s="40"/>
    </row>
    <row r="620">
      <c r="A620" s="42"/>
      <c r="F620" s="38"/>
      <c r="G620" s="63"/>
      <c r="H620" s="40"/>
    </row>
    <row r="621">
      <c r="A621" s="42"/>
      <c r="F621" s="38"/>
      <c r="G621" s="63"/>
      <c r="H621" s="40"/>
    </row>
    <row r="622">
      <c r="A622" s="42"/>
      <c r="F622" s="38"/>
      <c r="G622" s="63"/>
      <c r="H622" s="40"/>
    </row>
    <row r="623">
      <c r="A623" s="42"/>
      <c r="F623" s="38"/>
      <c r="G623" s="63"/>
      <c r="H623" s="40"/>
    </row>
    <row r="624">
      <c r="A624" s="42"/>
      <c r="F624" s="38"/>
      <c r="G624" s="63"/>
      <c r="H624" s="40"/>
    </row>
    <row r="625">
      <c r="A625" s="42"/>
      <c r="F625" s="38"/>
      <c r="G625" s="63"/>
      <c r="H625" s="40"/>
    </row>
    <row r="626">
      <c r="A626" s="42"/>
      <c r="F626" s="38"/>
      <c r="G626" s="63"/>
      <c r="H626" s="40"/>
    </row>
    <row r="627">
      <c r="A627" s="42"/>
      <c r="F627" s="38"/>
      <c r="G627" s="63"/>
      <c r="H627" s="40"/>
    </row>
    <row r="628">
      <c r="A628" s="42"/>
      <c r="F628" s="38"/>
      <c r="G628" s="63"/>
      <c r="H628" s="40"/>
    </row>
    <row r="629">
      <c r="A629" s="42"/>
      <c r="F629" s="38"/>
      <c r="G629" s="63"/>
      <c r="H629" s="40"/>
    </row>
    <row r="630">
      <c r="A630" s="42"/>
      <c r="F630" s="38"/>
      <c r="G630" s="63"/>
      <c r="H630" s="40"/>
    </row>
    <row r="631">
      <c r="A631" s="42"/>
      <c r="F631" s="38"/>
      <c r="G631" s="63"/>
      <c r="H631" s="40"/>
    </row>
    <row r="632">
      <c r="A632" s="42"/>
      <c r="F632" s="38"/>
      <c r="G632" s="63"/>
      <c r="H632" s="40"/>
    </row>
    <row r="633">
      <c r="A633" s="42"/>
      <c r="F633" s="38"/>
      <c r="G633" s="63"/>
      <c r="H633" s="40"/>
    </row>
    <row r="634">
      <c r="A634" s="42"/>
      <c r="F634" s="38"/>
      <c r="G634" s="63"/>
      <c r="H634" s="40"/>
    </row>
    <row r="635">
      <c r="A635" s="42"/>
      <c r="F635" s="38"/>
      <c r="G635" s="63"/>
      <c r="H635" s="40"/>
    </row>
    <row r="636">
      <c r="A636" s="42"/>
      <c r="F636" s="38"/>
      <c r="G636" s="63"/>
      <c r="H636" s="40"/>
    </row>
    <row r="637">
      <c r="A637" s="42"/>
      <c r="F637" s="38"/>
      <c r="G637" s="63"/>
      <c r="H637" s="40"/>
    </row>
    <row r="638">
      <c r="A638" s="42"/>
      <c r="F638" s="38"/>
      <c r="G638" s="63"/>
      <c r="H638" s="40"/>
    </row>
    <row r="639">
      <c r="A639" s="42"/>
      <c r="F639" s="38"/>
      <c r="G639" s="63"/>
      <c r="H639" s="40"/>
    </row>
    <row r="640">
      <c r="A640" s="42"/>
      <c r="F640" s="38"/>
      <c r="G640" s="63"/>
      <c r="H640" s="40"/>
    </row>
    <row r="641">
      <c r="A641" s="42"/>
      <c r="F641" s="38"/>
      <c r="G641" s="63"/>
      <c r="H641" s="40"/>
    </row>
    <row r="642">
      <c r="A642" s="42"/>
      <c r="F642" s="38"/>
      <c r="G642" s="63"/>
      <c r="H642" s="40"/>
    </row>
    <row r="643">
      <c r="A643" s="42"/>
      <c r="F643" s="38"/>
      <c r="G643" s="63"/>
      <c r="H643" s="40"/>
    </row>
    <row r="644">
      <c r="A644" s="42"/>
      <c r="F644" s="38"/>
      <c r="G644" s="63"/>
      <c r="H644" s="40"/>
    </row>
    <row r="645">
      <c r="A645" s="42"/>
      <c r="F645" s="38"/>
      <c r="G645" s="63"/>
      <c r="H645" s="40"/>
    </row>
    <row r="646">
      <c r="A646" s="42"/>
      <c r="F646" s="38"/>
      <c r="G646" s="63"/>
      <c r="H646" s="40"/>
    </row>
    <row r="647">
      <c r="A647" s="42"/>
      <c r="F647" s="38"/>
      <c r="G647" s="63"/>
      <c r="H647" s="40"/>
    </row>
    <row r="648">
      <c r="A648" s="42"/>
      <c r="F648" s="38"/>
      <c r="G648" s="63"/>
      <c r="H648" s="40"/>
    </row>
    <row r="649">
      <c r="A649" s="42"/>
      <c r="F649" s="38"/>
      <c r="G649" s="63"/>
      <c r="H649" s="40"/>
    </row>
    <row r="650">
      <c r="A650" s="42"/>
      <c r="F650" s="38"/>
      <c r="G650" s="63"/>
      <c r="H650" s="40"/>
    </row>
    <row r="651">
      <c r="A651" s="42"/>
      <c r="F651" s="38"/>
      <c r="G651" s="63"/>
      <c r="H651" s="40"/>
    </row>
    <row r="652">
      <c r="A652" s="42"/>
      <c r="F652" s="38"/>
      <c r="G652" s="63"/>
      <c r="H652" s="40"/>
    </row>
    <row r="653">
      <c r="A653" s="42"/>
      <c r="F653" s="38"/>
      <c r="G653" s="63"/>
      <c r="H653" s="40"/>
    </row>
    <row r="654">
      <c r="A654" s="42"/>
      <c r="F654" s="38"/>
      <c r="G654" s="63"/>
      <c r="H654" s="40"/>
    </row>
    <row r="655">
      <c r="A655" s="42"/>
      <c r="F655" s="38"/>
      <c r="G655" s="63"/>
      <c r="H655" s="40"/>
    </row>
    <row r="656">
      <c r="A656" s="42"/>
      <c r="F656" s="38"/>
      <c r="G656" s="63"/>
      <c r="H656" s="40"/>
    </row>
    <row r="657">
      <c r="A657" s="42"/>
      <c r="F657" s="38"/>
      <c r="G657" s="63"/>
      <c r="H657" s="40"/>
    </row>
    <row r="658">
      <c r="A658" s="42"/>
      <c r="F658" s="38"/>
      <c r="G658" s="63"/>
      <c r="H658" s="40"/>
    </row>
    <row r="659">
      <c r="A659" s="42"/>
      <c r="F659" s="38"/>
      <c r="G659" s="63"/>
      <c r="H659" s="40"/>
    </row>
    <row r="660">
      <c r="A660" s="42"/>
      <c r="F660" s="38"/>
      <c r="G660" s="63"/>
      <c r="H660" s="40"/>
    </row>
    <row r="661">
      <c r="A661" s="42"/>
      <c r="F661" s="38"/>
      <c r="G661" s="63"/>
      <c r="H661" s="40"/>
    </row>
    <row r="662">
      <c r="A662" s="42"/>
      <c r="F662" s="38"/>
      <c r="G662" s="63"/>
      <c r="H662" s="40"/>
    </row>
    <row r="663">
      <c r="A663" s="42"/>
      <c r="F663" s="38"/>
      <c r="G663" s="63"/>
      <c r="H663" s="40"/>
    </row>
    <row r="664">
      <c r="A664" s="42"/>
      <c r="F664" s="38"/>
      <c r="G664" s="63"/>
      <c r="H664" s="40"/>
    </row>
    <row r="665">
      <c r="A665" s="42"/>
      <c r="F665" s="38"/>
      <c r="G665" s="63"/>
      <c r="H665" s="40"/>
    </row>
    <row r="666">
      <c r="A666" s="42"/>
      <c r="F666" s="38"/>
      <c r="G666" s="63"/>
      <c r="H666" s="40"/>
    </row>
    <row r="667">
      <c r="A667" s="42"/>
      <c r="F667" s="38"/>
      <c r="G667" s="63"/>
      <c r="H667" s="40"/>
    </row>
    <row r="668">
      <c r="A668" s="42"/>
      <c r="F668" s="38"/>
      <c r="G668" s="63"/>
      <c r="H668" s="40"/>
    </row>
    <row r="669">
      <c r="A669" s="42"/>
      <c r="F669" s="38"/>
      <c r="G669" s="63"/>
      <c r="H669" s="40"/>
    </row>
    <row r="670">
      <c r="A670" s="42"/>
      <c r="F670" s="38"/>
      <c r="G670" s="63"/>
      <c r="H670" s="40"/>
    </row>
    <row r="671">
      <c r="A671" s="42"/>
      <c r="F671" s="38"/>
      <c r="G671" s="63"/>
      <c r="H671" s="40"/>
    </row>
    <row r="672">
      <c r="A672" s="42"/>
      <c r="F672" s="38"/>
      <c r="G672" s="63"/>
      <c r="H672" s="40"/>
    </row>
    <row r="673">
      <c r="A673" s="42"/>
      <c r="F673" s="38"/>
      <c r="G673" s="63"/>
      <c r="H673" s="40"/>
    </row>
    <row r="674">
      <c r="A674" s="42"/>
      <c r="F674" s="38"/>
      <c r="G674" s="63"/>
      <c r="H674" s="40"/>
    </row>
    <row r="675">
      <c r="A675" s="42"/>
      <c r="F675" s="38"/>
      <c r="G675" s="63"/>
      <c r="H675" s="40"/>
    </row>
    <row r="676">
      <c r="A676" s="42"/>
      <c r="F676" s="38"/>
      <c r="G676" s="63"/>
      <c r="H676" s="40"/>
    </row>
    <row r="677">
      <c r="A677" s="42"/>
      <c r="F677" s="38"/>
      <c r="G677" s="63"/>
      <c r="H677" s="40"/>
    </row>
    <row r="678">
      <c r="A678" s="42"/>
      <c r="F678" s="38"/>
      <c r="G678" s="63"/>
      <c r="H678" s="40"/>
    </row>
    <row r="679">
      <c r="A679" s="42"/>
      <c r="F679" s="38"/>
      <c r="G679" s="63"/>
      <c r="H679" s="40"/>
    </row>
    <row r="680">
      <c r="A680" s="42"/>
      <c r="F680" s="38"/>
      <c r="G680" s="63"/>
      <c r="H680" s="40"/>
    </row>
    <row r="681">
      <c r="A681" s="42"/>
      <c r="F681" s="38"/>
      <c r="G681" s="63"/>
      <c r="H681" s="40"/>
    </row>
    <row r="682">
      <c r="A682" s="42"/>
      <c r="F682" s="38"/>
      <c r="G682" s="63"/>
      <c r="H682" s="40"/>
    </row>
    <row r="683">
      <c r="A683" s="42"/>
      <c r="F683" s="38"/>
      <c r="G683" s="63"/>
      <c r="H683" s="40"/>
    </row>
    <row r="684">
      <c r="A684" s="42"/>
      <c r="F684" s="38"/>
      <c r="G684" s="63"/>
      <c r="H684" s="40"/>
    </row>
    <row r="685">
      <c r="A685" s="42"/>
      <c r="F685" s="38"/>
      <c r="G685" s="63"/>
      <c r="H685" s="40"/>
    </row>
    <row r="686">
      <c r="A686" s="42"/>
      <c r="F686" s="38"/>
      <c r="G686" s="63"/>
      <c r="H686" s="40"/>
    </row>
    <row r="687">
      <c r="A687" s="42"/>
      <c r="F687" s="38"/>
      <c r="G687" s="63"/>
      <c r="H687" s="40"/>
    </row>
    <row r="688">
      <c r="A688" s="42"/>
      <c r="F688" s="38"/>
      <c r="G688" s="63"/>
      <c r="H688" s="40"/>
    </row>
    <row r="689">
      <c r="A689" s="42"/>
      <c r="F689" s="38"/>
      <c r="G689" s="63"/>
      <c r="H689" s="40"/>
    </row>
    <row r="690">
      <c r="A690" s="42"/>
      <c r="F690" s="38"/>
      <c r="G690" s="63"/>
      <c r="H690" s="40"/>
    </row>
    <row r="691">
      <c r="A691" s="42"/>
      <c r="F691" s="38"/>
      <c r="G691" s="63"/>
      <c r="H691" s="40"/>
    </row>
    <row r="692">
      <c r="A692" s="42"/>
      <c r="F692" s="38"/>
      <c r="G692" s="63"/>
      <c r="H692" s="40"/>
    </row>
    <row r="693">
      <c r="A693" s="42"/>
      <c r="F693" s="38"/>
      <c r="G693" s="63"/>
      <c r="H693" s="40"/>
    </row>
    <row r="694">
      <c r="A694" s="42"/>
      <c r="F694" s="38"/>
      <c r="G694" s="63"/>
      <c r="H694" s="40"/>
    </row>
    <row r="695">
      <c r="A695" s="42"/>
      <c r="F695" s="38"/>
      <c r="G695" s="63"/>
      <c r="H695" s="40"/>
    </row>
    <row r="696">
      <c r="A696" s="42"/>
      <c r="F696" s="38"/>
      <c r="G696" s="63"/>
      <c r="H696" s="40"/>
    </row>
    <row r="697">
      <c r="A697" s="42"/>
      <c r="F697" s="38"/>
      <c r="G697" s="63"/>
      <c r="H697" s="40"/>
    </row>
    <row r="698">
      <c r="A698" s="42"/>
      <c r="F698" s="38"/>
      <c r="G698" s="63"/>
      <c r="H698" s="40"/>
    </row>
    <row r="699">
      <c r="A699" s="42"/>
      <c r="F699" s="38"/>
      <c r="G699" s="63"/>
      <c r="H699" s="40"/>
    </row>
    <row r="700">
      <c r="A700" s="42"/>
      <c r="F700" s="38"/>
      <c r="G700" s="63"/>
      <c r="H700" s="40"/>
    </row>
    <row r="701">
      <c r="A701" s="42"/>
      <c r="F701" s="38"/>
      <c r="G701" s="63"/>
      <c r="H701" s="40"/>
    </row>
    <row r="702">
      <c r="A702" s="42"/>
      <c r="F702" s="38"/>
      <c r="G702" s="63"/>
      <c r="H702" s="40"/>
    </row>
    <row r="703">
      <c r="A703" s="42"/>
      <c r="F703" s="38"/>
      <c r="G703" s="63"/>
      <c r="H703" s="40"/>
    </row>
    <row r="704">
      <c r="A704" s="42"/>
      <c r="F704" s="38"/>
      <c r="G704" s="63"/>
      <c r="H704" s="40"/>
    </row>
    <row r="705">
      <c r="A705" s="42"/>
      <c r="F705" s="38"/>
      <c r="G705" s="63"/>
      <c r="H705" s="40"/>
    </row>
    <row r="706">
      <c r="A706" s="42"/>
      <c r="F706" s="38"/>
      <c r="G706" s="63"/>
      <c r="H706" s="40"/>
    </row>
    <row r="707">
      <c r="A707" s="42"/>
      <c r="F707" s="38"/>
      <c r="G707" s="63"/>
      <c r="H707" s="40"/>
    </row>
    <row r="708">
      <c r="A708" s="42"/>
      <c r="F708" s="38"/>
      <c r="G708" s="63"/>
      <c r="H708" s="40"/>
    </row>
    <row r="709">
      <c r="A709" s="42"/>
      <c r="F709" s="38"/>
      <c r="G709" s="63"/>
      <c r="H709" s="40"/>
    </row>
    <row r="710">
      <c r="A710" s="42"/>
      <c r="F710" s="38"/>
      <c r="G710" s="63"/>
      <c r="H710" s="40"/>
    </row>
    <row r="711">
      <c r="A711" s="42"/>
      <c r="F711" s="38"/>
      <c r="G711" s="63"/>
      <c r="H711" s="40"/>
    </row>
    <row r="712">
      <c r="A712" s="42"/>
      <c r="F712" s="38"/>
      <c r="G712" s="63"/>
      <c r="H712" s="40"/>
    </row>
    <row r="713">
      <c r="A713" s="42"/>
      <c r="F713" s="38"/>
      <c r="G713" s="63"/>
      <c r="H713" s="40"/>
    </row>
    <row r="714">
      <c r="A714" s="42"/>
      <c r="F714" s="38"/>
      <c r="G714" s="63"/>
      <c r="H714" s="40"/>
    </row>
    <row r="715">
      <c r="A715" s="42"/>
      <c r="F715" s="38"/>
      <c r="G715" s="63"/>
      <c r="H715" s="40"/>
    </row>
    <row r="716">
      <c r="A716" s="42"/>
      <c r="F716" s="38"/>
      <c r="G716" s="63"/>
      <c r="H716" s="40"/>
    </row>
    <row r="717">
      <c r="A717" s="42"/>
      <c r="F717" s="38"/>
      <c r="G717" s="63"/>
      <c r="H717" s="40"/>
    </row>
    <row r="718">
      <c r="A718" s="42"/>
      <c r="F718" s="38"/>
      <c r="G718" s="63"/>
      <c r="H718" s="40"/>
    </row>
    <row r="719">
      <c r="A719" s="42"/>
      <c r="F719" s="38"/>
      <c r="G719" s="63"/>
      <c r="H719" s="40"/>
    </row>
    <row r="720">
      <c r="A720" s="42"/>
      <c r="F720" s="38"/>
      <c r="G720" s="63"/>
      <c r="H720" s="40"/>
    </row>
    <row r="721">
      <c r="A721" s="42"/>
      <c r="F721" s="38"/>
      <c r="G721" s="63"/>
      <c r="H721" s="40"/>
    </row>
    <row r="722">
      <c r="A722" s="42"/>
      <c r="F722" s="38"/>
      <c r="G722" s="63"/>
      <c r="H722" s="40"/>
    </row>
    <row r="723">
      <c r="A723" s="42"/>
      <c r="F723" s="38"/>
      <c r="G723" s="63"/>
      <c r="H723" s="40"/>
    </row>
    <row r="724">
      <c r="A724" s="42"/>
      <c r="F724" s="38"/>
      <c r="G724" s="63"/>
      <c r="H724" s="40"/>
    </row>
    <row r="725">
      <c r="A725" s="42"/>
      <c r="F725" s="38"/>
      <c r="G725" s="63"/>
      <c r="H725" s="40"/>
    </row>
    <row r="726">
      <c r="A726" s="42"/>
      <c r="F726" s="38"/>
      <c r="G726" s="63"/>
      <c r="H726" s="40"/>
    </row>
    <row r="727">
      <c r="A727" s="42"/>
      <c r="F727" s="38"/>
      <c r="G727" s="63"/>
      <c r="H727" s="40"/>
    </row>
    <row r="728">
      <c r="A728" s="42"/>
      <c r="F728" s="38"/>
      <c r="G728" s="63"/>
      <c r="H728" s="40"/>
    </row>
    <row r="729">
      <c r="A729" s="42"/>
      <c r="F729" s="38"/>
      <c r="G729" s="63"/>
      <c r="H729" s="40"/>
    </row>
    <row r="730">
      <c r="A730" s="42"/>
      <c r="F730" s="38"/>
      <c r="G730" s="63"/>
      <c r="H730" s="40"/>
    </row>
    <row r="731">
      <c r="A731" s="42"/>
      <c r="F731" s="38"/>
      <c r="G731" s="63"/>
      <c r="H731" s="40"/>
    </row>
    <row r="732">
      <c r="A732" s="42"/>
      <c r="F732" s="38"/>
      <c r="G732" s="63"/>
      <c r="H732" s="40"/>
    </row>
    <row r="733">
      <c r="A733" s="42"/>
      <c r="F733" s="38"/>
      <c r="G733" s="63"/>
      <c r="H733" s="40"/>
    </row>
    <row r="734">
      <c r="A734" s="42"/>
      <c r="F734" s="38"/>
      <c r="G734" s="63"/>
      <c r="H734" s="40"/>
    </row>
    <row r="735">
      <c r="A735" s="42"/>
      <c r="F735" s="38"/>
      <c r="G735" s="63"/>
      <c r="H735" s="40"/>
    </row>
    <row r="736">
      <c r="A736" s="42"/>
      <c r="F736" s="38"/>
      <c r="G736" s="63"/>
      <c r="H736" s="40"/>
    </row>
    <row r="737">
      <c r="A737" s="42"/>
      <c r="F737" s="38"/>
      <c r="G737" s="63"/>
      <c r="H737" s="40"/>
    </row>
    <row r="738">
      <c r="A738" s="42"/>
      <c r="F738" s="38"/>
      <c r="G738" s="63"/>
      <c r="H738" s="40"/>
    </row>
    <row r="739">
      <c r="A739" s="42"/>
      <c r="F739" s="38"/>
      <c r="G739" s="63"/>
      <c r="H739" s="40"/>
    </row>
    <row r="740">
      <c r="A740" s="42"/>
      <c r="F740" s="38"/>
      <c r="G740" s="63"/>
      <c r="H740" s="40"/>
    </row>
    <row r="741">
      <c r="A741" s="42"/>
      <c r="F741" s="38"/>
      <c r="G741" s="63"/>
      <c r="H741" s="40"/>
    </row>
    <row r="742">
      <c r="A742" s="42"/>
      <c r="F742" s="38"/>
      <c r="G742" s="63"/>
      <c r="H742" s="40"/>
    </row>
    <row r="743">
      <c r="A743" s="42"/>
      <c r="F743" s="38"/>
      <c r="G743" s="63"/>
      <c r="H743" s="40"/>
    </row>
    <row r="744">
      <c r="A744" s="42"/>
      <c r="F744" s="38"/>
      <c r="G744" s="63"/>
      <c r="H744" s="40"/>
    </row>
    <row r="745">
      <c r="A745" s="42"/>
      <c r="F745" s="38"/>
      <c r="G745" s="63"/>
      <c r="H745" s="40"/>
    </row>
    <row r="746">
      <c r="A746" s="42"/>
      <c r="F746" s="38"/>
      <c r="G746" s="63"/>
      <c r="H746" s="40"/>
    </row>
    <row r="747">
      <c r="A747" s="42"/>
      <c r="F747" s="38"/>
      <c r="G747" s="63"/>
      <c r="H747" s="40"/>
    </row>
    <row r="748">
      <c r="A748" s="42"/>
      <c r="F748" s="38"/>
      <c r="G748" s="63"/>
      <c r="H748" s="40"/>
    </row>
    <row r="749">
      <c r="A749" s="42"/>
      <c r="F749" s="38"/>
      <c r="G749" s="63"/>
      <c r="H749" s="40"/>
    </row>
    <row r="750">
      <c r="A750" s="42"/>
      <c r="F750" s="38"/>
      <c r="G750" s="63"/>
      <c r="H750" s="40"/>
    </row>
    <row r="751">
      <c r="A751" s="42"/>
      <c r="F751" s="38"/>
      <c r="G751" s="63"/>
      <c r="H751" s="40"/>
    </row>
    <row r="752">
      <c r="A752" s="42"/>
      <c r="F752" s="38"/>
      <c r="G752" s="63"/>
      <c r="H752" s="40"/>
    </row>
    <row r="753">
      <c r="A753" s="42"/>
      <c r="F753" s="38"/>
      <c r="G753" s="63"/>
      <c r="H753" s="40"/>
    </row>
    <row r="754">
      <c r="A754" s="42"/>
      <c r="F754" s="38"/>
      <c r="G754" s="63"/>
      <c r="H754" s="40"/>
    </row>
    <row r="755">
      <c r="A755" s="42"/>
      <c r="F755" s="38"/>
      <c r="G755" s="63"/>
      <c r="H755" s="40"/>
    </row>
    <row r="756">
      <c r="A756" s="42"/>
      <c r="F756" s="38"/>
      <c r="G756" s="63"/>
      <c r="H756" s="40"/>
    </row>
    <row r="757">
      <c r="A757" s="42"/>
      <c r="F757" s="38"/>
      <c r="G757" s="63"/>
      <c r="H757" s="40"/>
    </row>
    <row r="758">
      <c r="A758" s="42"/>
      <c r="F758" s="38"/>
      <c r="G758" s="63"/>
      <c r="H758" s="40"/>
    </row>
    <row r="759">
      <c r="A759" s="42"/>
      <c r="F759" s="38"/>
      <c r="G759" s="63"/>
      <c r="H759" s="40"/>
    </row>
    <row r="760">
      <c r="A760" s="42"/>
      <c r="F760" s="38"/>
      <c r="G760" s="63"/>
      <c r="H760" s="40"/>
    </row>
    <row r="761">
      <c r="A761" s="42"/>
      <c r="F761" s="38"/>
      <c r="G761" s="63"/>
      <c r="H761" s="40"/>
    </row>
    <row r="762">
      <c r="A762" s="42"/>
      <c r="F762" s="38"/>
      <c r="G762" s="63"/>
      <c r="H762" s="40"/>
    </row>
    <row r="763">
      <c r="A763" s="42"/>
      <c r="F763" s="38"/>
      <c r="G763" s="63"/>
      <c r="H763" s="40"/>
    </row>
    <row r="764">
      <c r="A764" s="42"/>
      <c r="F764" s="38"/>
      <c r="G764" s="63"/>
      <c r="H764" s="40"/>
    </row>
    <row r="765">
      <c r="A765" s="42"/>
      <c r="F765" s="38"/>
      <c r="G765" s="63"/>
      <c r="H765" s="40"/>
    </row>
    <row r="766">
      <c r="A766" s="42"/>
      <c r="F766" s="38"/>
      <c r="G766" s="63"/>
      <c r="H766" s="40"/>
    </row>
    <row r="767">
      <c r="A767" s="42"/>
      <c r="F767" s="38"/>
      <c r="G767" s="63"/>
      <c r="H767" s="40"/>
    </row>
    <row r="768">
      <c r="A768" s="42"/>
      <c r="F768" s="38"/>
      <c r="G768" s="63"/>
      <c r="H768" s="40"/>
    </row>
    <row r="769">
      <c r="A769" s="42"/>
      <c r="F769" s="38"/>
      <c r="G769" s="63"/>
      <c r="H769" s="40"/>
    </row>
    <row r="770">
      <c r="A770" s="42"/>
      <c r="F770" s="38"/>
      <c r="G770" s="63"/>
      <c r="H770" s="40"/>
    </row>
    <row r="771">
      <c r="A771" s="42"/>
      <c r="F771" s="38"/>
      <c r="G771" s="63"/>
      <c r="H771" s="40"/>
    </row>
    <row r="772">
      <c r="A772" s="42"/>
      <c r="F772" s="38"/>
      <c r="G772" s="63"/>
      <c r="H772" s="40"/>
    </row>
    <row r="773">
      <c r="A773" s="42"/>
      <c r="F773" s="38"/>
      <c r="G773" s="63"/>
      <c r="H773" s="40"/>
    </row>
    <row r="774">
      <c r="A774" s="42"/>
      <c r="F774" s="38"/>
      <c r="G774" s="63"/>
      <c r="H774" s="40"/>
    </row>
    <row r="775">
      <c r="A775" s="42"/>
      <c r="F775" s="38"/>
      <c r="G775" s="63"/>
      <c r="H775" s="40"/>
    </row>
    <row r="776">
      <c r="A776" s="42"/>
      <c r="F776" s="38"/>
      <c r="G776" s="63"/>
      <c r="H776" s="40"/>
    </row>
    <row r="777">
      <c r="A777" s="42"/>
      <c r="F777" s="38"/>
      <c r="G777" s="63"/>
      <c r="H777" s="40"/>
    </row>
    <row r="778">
      <c r="A778" s="42"/>
      <c r="F778" s="38"/>
      <c r="G778" s="63"/>
      <c r="H778" s="40"/>
    </row>
    <row r="779">
      <c r="A779" s="42"/>
      <c r="F779" s="38"/>
      <c r="G779" s="63"/>
      <c r="H779" s="40"/>
    </row>
    <row r="780">
      <c r="A780" s="42"/>
      <c r="F780" s="38"/>
      <c r="G780" s="63"/>
      <c r="H780" s="40"/>
    </row>
    <row r="781">
      <c r="A781" s="42"/>
      <c r="F781" s="38"/>
      <c r="G781" s="63"/>
      <c r="H781" s="40"/>
    </row>
    <row r="782">
      <c r="A782" s="42"/>
      <c r="F782" s="38"/>
      <c r="G782" s="63"/>
      <c r="H782" s="40"/>
    </row>
    <row r="783">
      <c r="A783" s="42"/>
      <c r="F783" s="38"/>
      <c r="G783" s="63"/>
      <c r="H783" s="40"/>
    </row>
    <row r="784">
      <c r="A784" s="42"/>
      <c r="F784" s="38"/>
      <c r="G784" s="63"/>
      <c r="H784" s="40"/>
    </row>
    <row r="785">
      <c r="A785" s="42"/>
      <c r="F785" s="38"/>
      <c r="G785" s="63"/>
      <c r="H785" s="40"/>
    </row>
    <row r="786">
      <c r="A786" s="42"/>
      <c r="F786" s="38"/>
      <c r="G786" s="63"/>
      <c r="H786" s="40"/>
    </row>
    <row r="787">
      <c r="A787" s="42"/>
      <c r="F787" s="38"/>
      <c r="G787" s="63"/>
      <c r="H787" s="40"/>
    </row>
    <row r="788">
      <c r="A788" s="42"/>
      <c r="F788" s="38"/>
      <c r="G788" s="63"/>
      <c r="H788" s="40"/>
    </row>
    <row r="789">
      <c r="A789" s="42"/>
      <c r="F789" s="38"/>
      <c r="G789" s="63"/>
      <c r="H789" s="40"/>
    </row>
    <row r="790">
      <c r="A790" s="42"/>
      <c r="F790" s="38"/>
      <c r="G790" s="63"/>
      <c r="H790" s="40"/>
    </row>
    <row r="791">
      <c r="A791" s="42"/>
      <c r="F791" s="38"/>
      <c r="G791" s="63"/>
      <c r="H791" s="40"/>
    </row>
    <row r="792">
      <c r="A792" s="42"/>
      <c r="F792" s="38"/>
      <c r="G792" s="63"/>
      <c r="H792" s="40"/>
    </row>
    <row r="793">
      <c r="A793" s="42"/>
      <c r="F793" s="38"/>
      <c r="G793" s="63"/>
      <c r="H793" s="40"/>
    </row>
    <row r="794">
      <c r="A794" s="42"/>
      <c r="F794" s="38"/>
      <c r="G794" s="63"/>
      <c r="H794" s="40"/>
    </row>
    <row r="795">
      <c r="A795" s="42"/>
      <c r="F795" s="38"/>
      <c r="G795" s="63"/>
      <c r="H795" s="40"/>
    </row>
    <row r="796">
      <c r="A796" s="42"/>
      <c r="F796" s="38"/>
      <c r="G796" s="63"/>
      <c r="H796" s="40"/>
    </row>
    <row r="797">
      <c r="A797" s="42"/>
      <c r="F797" s="38"/>
      <c r="G797" s="63"/>
      <c r="H797" s="40"/>
    </row>
    <row r="798">
      <c r="A798" s="42"/>
      <c r="F798" s="38"/>
      <c r="G798" s="63"/>
      <c r="H798" s="40"/>
    </row>
    <row r="799">
      <c r="A799" s="42"/>
      <c r="F799" s="38"/>
      <c r="G799" s="63"/>
      <c r="H799" s="40"/>
    </row>
    <row r="800">
      <c r="A800" s="42"/>
      <c r="F800" s="38"/>
      <c r="G800" s="63"/>
      <c r="H800" s="40"/>
    </row>
    <row r="801">
      <c r="A801" s="42"/>
      <c r="F801" s="38"/>
      <c r="G801" s="63"/>
      <c r="H801" s="40"/>
    </row>
    <row r="802">
      <c r="A802" s="42"/>
      <c r="F802" s="38"/>
      <c r="G802" s="63"/>
      <c r="H802" s="40"/>
    </row>
    <row r="803">
      <c r="A803" s="42"/>
      <c r="F803" s="38"/>
      <c r="G803" s="63"/>
      <c r="H803" s="40"/>
    </row>
    <row r="804">
      <c r="A804" s="42"/>
      <c r="F804" s="38"/>
      <c r="G804" s="63"/>
      <c r="H804" s="40"/>
    </row>
    <row r="805">
      <c r="A805" s="42"/>
      <c r="F805" s="38"/>
      <c r="G805" s="63"/>
      <c r="H805" s="40"/>
    </row>
    <row r="806">
      <c r="A806" s="42"/>
      <c r="F806" s="38"/>
      <c r="G806" s="63"/>
      <c r="H806" s="40"/>
    </row>
    <row r="807">
      <c r="A807" s="42"/>
      <c r="F807" s="38"/>
      <c r="G807" s="63"/>
      <c r="H807" s="40"/>
    </row>
    <row r="808">
      <c r="A808" s="42"/>
      <c r="F808" s="38"/>
      <c r="G808" s="63"/>
      <c r="H808" s="40"/>
    </row>
    <row r="809">
      <c r="A809" s="42"/>
      <c r="F809" s="38"/>
      <c r="G809" s="63"/>
      <c r="H809" s="40"/>
    </row>
    <row r="810">
      <c r="A810" s="42"/>
      <c r="F810" s="38"/>
      <c r="G810" s="63"/>
      <c r="H810" s="40"/>
    </row>
    <row r="811">
      <c r="A811" s="42"/>
      <c r="F811" s="38"/>
      <c r="G811" s="63"/>
      <c r="H811" s="40"/>
    </row>
    <row r="812">
      <c r="A812" s="42"/>
      <c r="F812" s="38"/>
      <c r="G812" s="63"/>
      <c r="H812" s="40"/>
    </row>
    <row r="813">
      <c r="A813" s="42"/>
      <c r="F813" s="38"/>
      <c r="G813" s="63"/>
      <c r="H813" s="40"/>
    </row>
    <row r="814">
      <c r="A814" s="42"/>
      <c r="F814" s="38"/>
      <c r="G814" s="63"/>
      <c r="H814" s="40"/>
    </row>
    <row r="815">
      <c r="A815" s="42"/>
      <c r="F815" s="38"/>
      <c r="G815" s="63"/>
      <c r="H815" s="40"/>
    </row>
    <row r="816">
      <c r="A816" s="42"/>
      <c r="F816" s="38"/>
      <c r="G816" s="63"/>
      <c r="H816" s="40"/>
    </row>
    <row r="817">
      <c r="A817" s="42"/>
      <c r="F817" s="38"/>
      <c r="G817" s="63"/>
      <c r="H817" s="40"/>
    </row>
    <row r="818">
      <c r="A818" s="42"/>
      <c r="F818" s="38"/>
      <c r="G818" s="63"/>
      <c r="H818" s="40"/>
    </row>
    <row r="819">
      <c r="A819" s="42"/>
      <c r="F819" s="38"/>
      <c r="G819" s="63"/>
      <c r="H819" s="40"/>
    </row>
    <row r="820">
      <c r="A820" s="42"/>
      <c r="F820" s="38"/>
      <c r="G820" s="63"/>
      <c r="H820" s="40"/>
    </row>
    <row r="821">
      <c r="A821" s="42"/>
      <c r="F821" s="38"/>
      <c r="G821" s="63"/>
      <c r="H821" s="40"/>
    </row>
    <row r="822">
      <c r="A822" s="42"/>
      <c r="F822" s="38"/>
      <c r="G822" s="63"/>
      <c r="H822" s="40"/>
    </row>
    <row r="823">
      <c r="A823" s="42"/>
      <c r="F823" s="38"/>
      <c r="G823" s="63"/>
      <c r="H823" s="40"/>
    </row>
    <row r="824">
      <c r="A824" s="42"/>
      <c r="F824" s="38"/>
      <c r="G824" s="63"/>
      <c r="H824" s="40"/>
    </row>
    <row r="825">
      <c r="A825" s="42"/>
      <c r="F825" s="38"/>
      <c r="G825" s="63"/>
      <c r="H825" s="40"/>
    </row>
    <row r="826">
      <c r="A826" s="42"/>
      <c r="F826" s="38"/>
      <c r="G826" s="63"/>
      <c r="H826" s="40"/>
    </row>
    <row r="827">
      <c r="A827" s="42"/>
      <c r="F827" s="38"/>
      <c r="G827" s="63"/>
      <c r="H827" s="40"/>
    </row>
    <row r="828">
      <c r="A828" s="42"/>
      <c r="F828" s="38"/>
      <c r="G828" s="63"/>
      <c r="H828" s="40"/>
    </row>
    <row r="829">
      <c r="A829" s="42"/>
      <c r="F829" s="38"/>
      <c r="G829" s="63"/>
      <c r="H829" s="40"/>
    </row>
    <row r="830">
      <c r="A830" s="42"/>
      <c r="F830" s="38"/>
      <c r="G830" s="63"/>
      <c r="H830" s="40"/>
    </row>
    <row r="831">
      <c r="A831" s="42"/>
      <c r="F831" s="38"/>
      <c r="G831" s="63"/>
      <c r="H831" s="40"/>
    </row>
    <row r="832">
      <c r="A832" s="42"/>
      <c r="F832" s="38"/>
      <c r="G832" s="63"/>
      <c r="H832" s="40"/>
    </row>
    <row r="833">
      <c r="A833" s="42"/>
      <c r="F833" s="38"/>
      <c r="G833" s="63"/>
      <c r="H833" s="40"/>
    </row>
    <row r="834">
      <c r="A834" s="42"/>
      <c r="F834" s="38"/>
      <c r="G834" s="63"/>
      <c r="H834" s="40"/>
    </row>
    <row r="835">
      <c r="A835" s="42"/>
      <c r="F835" s="38"/>
      <c r="G835" s="63"/>
      <c r="H835" s="40"/>
    </row>
    <row r="836">
      <c r="A836" s="42"/>
      <c r="F836" s="38"/>
      <c r="G836" s="63"/>
      <c r="H836" s="40"/>
    </row>
    <row r="837">
      <c r="A837" s="42"/>
      <c r="F837" s="38"/>
      <c r="G837" s="63"/>
      <c r="H837" s="40"/>
    </row>
    <row r="838">
      <c r="A838" s="42"/>
      <c r="F838" s="38"/>
      <c r="G838" s="63"/>
      <c r="H838" s="40"/>
    </row>
    <row r="839">
      <c r="A839" s="42"/>
      <c r="F839" s="38"/>
      <c r="G839" s="63"/>
      <c r="H839" s="40"/>
    </row>
    <row r="840">
      <c r="A840" s="42"/>
      <c r="F840" s="38"/>
      <c r="G840" s="63"/>
      <c r="H840" s="40"/>
    </row>
    <row r="841">
      <c r="A841" s="42"/>
      <c r="F841" s="38"/>
      <c r="G841" s="63"/>
      <c r="H841" s="40"/>
    </row>
    <row r="842">
      <c r="A842" s="42"/>
      <c r="F842" s="38"/>
      <c r="G842" s="63"/>
      <c r="H842" s="40"/>
    </row>
    <row r="843">
      <c r="A843" s="42"/>
      <c r="F843" s="38"/>
      <c r="G843" s="63"/>
      <c r="H843" s="40"/>
    </row>
    <row r="844">
      <c r="A844" s="42"/>
      <c r="F844" s="38"/>
      <c r="G844" s="63"/>
      <c r="H844" s="40"/>
    </row>
    <row r="845">
      <c r="A845" s="42"/>
      <c r="F845" s="38"/>
      <c r="G845" s="63"/>
      <c r="H845" s="40"/>
    </row>
    <row r="846">
      <c r="A846" s="42"/>
      <c r="F846" s="38"/>
      <c r="G846" s="63"/>
      <c r="H846" s="40"/>
    </row>
    <row r="847">
      <c r="A847" s="42"/>
      <c r="F847" s="38"/>
      <c r="G847" s="63"/>
      <c r="H847" s="40"/>
    </row>
    <row r="848">
      <c r="A848" s="42"/>
      <c r="F848" s="38"/>
      <c r="G848" s="63"/>
      <c r="H848" s="40"/>
    </row>
    <row r="849">
      <c r="A849" s="42"/>
      <c r="F849" s="38"/>
      <c r="G849" s="63"/>
      <c r="H849" s="40"/>
    </row>
    <row r="850">
      <c r="A850" s="42"/>
      <c r="F850" s="38"/>
      <c r="G850" s="63"/>
      <c r="H850" s="40"/>
    </row>
    <row r="851">
      <c r="A851" s="42"/>
      <c r="F851" s="38"/>
      <c r="G851" s="63"/>
      <c r="H851" s="40"/>
    </row>
    <row r="852">
      <c r="A852" s="42"/>
      <c r="F852" s="38"/>
      <c r="G852" s="63"/>
      <c r="H852" s="40"/>
    </row>
    <row r="853">
      <c r="A853" s="42"/>
      <c r="F853" s="38"/>
      <c r="G853" s="63"/>
      <c r="H853" s="40"/>
    </row>
    <row r="854">
      <c r="A854" s="42"/>
      <c r="F854" s="38"/>
      <c r="G854" s="63"/>
      <c r="H854" s="40"/>
    </row>
    <row r="855">
      <c r="A855" s="42"/>
      <c r="F855" s="38"/>
      <c r="G855" s="63"/>
      <c r="H855" s="40"/>
    </row>
    <row r="856">
      <c r="A856" s="42"/>
      <c r="F856" s="38"/>
      <c r="G856" s="63"/>
      <c r="H856" s="40"/>
    </row>
    <row r="857">
      <c r="A857" s="42"/>
      <c r="F857" s="38"/>
      <c r="G857" s="63"/>
      <c r="H857" s="40"/>
    </row>
    <row r="858">
      <c r="A858" s="42"/>
      <c r="F858" s="38"/>
      <c r="G858" s="63"/>
      <c r="H858" s="40"/>
    </row>
    <row r="859">
      <c r="A859" s="42"/>
      <c r="F859" s="38"/>
      <c r="G859" s="63"/>
      <c r="H859" s="40"/>
    </row>
    <row r="860">
      <c r="A860" s="42"/>
      <c r="F860" s="38"/>
      <c r="G860" s="63"/>
      <c r="H860" s="40"/>
    </row>
    <row r="861">
      <c r="A861" s="42"/>
      <c r="F861" s="38"/>
      <c r="G861" s="63"/>
      <c r="H861" s="40"/>
    </row>
    <row r="862">
      <c r="A862" s="42"/>
      <c r="F862" s="38"/>
      <c r="G862" s="63"/>
      <c r="H862" s="40"/>
    </row>
    <row r="863">
      <c r="A863" s="42"/>
      <c r="F863" s="38"/>
      <c r="G863" s="63"/>
      <c r="H863" s="40"/>
    </row>
    <row r="864">
      <c r="A864" s="42"/>
      <c r="F864" s="38"/>
      <c r="G864" s="63"/>
      <c r="H864" s="40"/>
    </row>
    <row r="865">
      <c r="A865" s="42"/>
      <c r="F865" s="38"/>
      <c r="G865" s="63"/>
      <c r="H865" s="40"/>
    </row>
    <row r="866">
      <c r="A866" s="42"/>
      <c r="F866" s="38"/>
      <c r="G866" s="63"/>
      <c r="H866" s="40"/>
    </row>
    <row r="867">
      <c r="A867" s="42"/>
      <c r="F867" s="38"/>
      <c r="G867" s="63"/>
      <c r="H867" s="40"/>
    </row>
    <row r="868">
      <c r="A868" s="42"/>
      <c r="F868" s="38"/>
      <c r="G868" s="63"/>
      <c r="H868" s="40"/>
    </row>
    <row r="869">
      <c r="A869" s="42"/>
      <c r="F869" s="38"/>
      <c r="G869" s="63"/>
      <c r="H869" s="40"/>
    </row>
    <row r="870">
      <c r="A870" s="42"/>
      <c r="F870" s="38"/>
      <c r="G870" s="63"/>
      <c r="H870" s="40"/>
    </row>
    <row r="871">
      <c r="A871" s="42"/>
      <c r="F871" s="38"/>
      <c r="G871" s="63"/>
      <c r="H871" s="40"/>
    </row>
    <row r="872">
      <c r="A872" s="42"/>
      <c r="F872" s="38"/>
      <c r="G872" s="63"/>
      <c r="H872" s="40"/>
    </row>
    <row r="873">
      <c r="A873" s="42"/>
      <c r="F873" s="38"/>
      <c r="G873" s="63"/>
      <c r="H873" s="40"/>
    </row>
    <row r="874">
      <c r="A874" s="42"/>
      <c r="F874" s="38"/>
      <c r="G874" s="63"/>
      <c r="H874" s="40"/>
    </row>
    <row r="875">
      <c r="A875" s="42"/>
      <c r="F875" s="38"/>
      <c r="G875" s="63"/>
      <c r="H875" s="40"/>
    </row>
    <row r="876">
      <c r="A876" s="42"/>
      <c r="F876" s="38"/>
      <c r="G876" s="63"/>
      <c r="H876" s="40"/>
    </row>
    <row r="877">
      <c r="A877" s="42"/>
      <c r="F877" s="38"/>
      <c r="G877" s="63"/>
      <c r="H877" s="40"/>
    </row>
    <row r="878">
      <c r="A878" s="42"/>
      <c r="F878" s="38"/>
      <c r="G878" s="63"/>
      <c r="H878" s="40"/>
    </row>
    <row r="879">
      <c r="A879" s="42"/>
      <c r="F879" s="38"/>
      <c r="G879" s="63"/>
      <c r="H879" s="40"/>
    </row>
    <row r="880">
      <c r="A880" s="42"/>
      <c r="F880" s="38"/>
      <c r="G880" s="63"/>
      <c r="H880" s="40"/>
    </row>
    <row r="881">
      <c r="A881" s="42"/>
      <c r="F881" s="38"/>
      <c r="G881" s="63"/>
      <c r="H881" s="40"/>
    </row>
    <row r="882">
      <c r="A882" s="42"/>
      <c r="F882" s="38"/>
      <c r="G882" s="63"/>
      <c r="H882" s="40"/>
    </row>
    <row r="883">
      <c r="A883" s="42"/>
      <c r="F883" s="38"/>
      <c r="G883" s="63"/>
      <c r="H883" s="40"/>
    </row>
    <row r="884">
      <c r="A884" s="42"/>
      <c r="F884" s="38"/>
      <c r="G884" s="63"/>
      <c r="H884" s="40"/>
    </row>
    <row r="885">
      <c r="A885" s="42"/>
      <c r="F885" s="38"/>
      <c r="G885" s="63"/>
      <c r="H885" s="40"/>
    </row>
    <row r="886">
      <c r="A886" s="42"/>
      <c r="F886" s="38"/>
      <c r="G886" s="63"/>
      <c r="H886" s="40"/>
    </row>
    <row r="887">
      <c r="A887" s="42"/>
      <c r="F887" s="38"/>
      <c r="G887" s="63"/>
      <c r="H887" s="40"/>
    </row>
    <row r="888">
      <c r="A888" s="42"/>
      <c r="F888" s="38"/>
      <c r="G888" s="63"/>
      <c r="H888" s="40"/>
    </row>
    <row r="889">
      <c r="A889" s="42"/>
      <c r="F889" s="38"/>
      <c r="G889" s="63"/>
      <c r="H889" s="40"/>
    </row>
    <row r="890">
      <c r="A890" s="42"/>
      <c r="F890" s="38"/>
      <c r="G890" s="63"/>
      <c r="H890" s="40"/>
    </row>
    <row r="891">
      <c r="A891" s="42"/>
      <c r="F891" s="38"/>
      <c r="G891" s="63"/>
      <c r="H891" s="40"/>
    </row>
    <row r="892">
      <c r="A892" s="42"/>
      <c r="F892" s="38"/>
      <c r="G892" s="63"/>
      <c r="H892" s="40"/>
    </row>
    <row r="893">
      <c r="A893" s="42"/>
      <c r="F893" s="38"/>
      <c r="G893" s="63"/>
      <c r="H893" s="40"/>
    </row>
    <row r="894">
      <c r="A894" s="42"/>
      <c r="F894" s="38"/>
      <c r="G894" s="63"/>
      <c r="H894" s="40"/>
    </row>
    <row r="895">
      <c r="A895" s="42"/>
      <c r="F895" s="38"/>
      <c r="G895" s="63"/>
      <c r="H895" s="40"/>
    </row>
    <row r="896">
      <c r="A896" s="42"/>
      <c r="F896" s="38"/>
      <c r="G896" s="63"/>
      <c r="H896" s="40"/>
    </row>
    <row r="897">
      <c r="A897" s="42"/>
      <c r="F897" s="38"/>
      <c r="G897" s="63"/>
      <c r="H897" s="40"/>
    </row>
    <row r="898">
      <c r="A898" s="42"/>
      <c r="F898" s="38"/>
      <c r="G898" s="63"/>
      <c r="H898" s="40"/>
    </row>
    <row r="899">
      <c r="A899" s="42"/>
      <c r="F899" s="38"/>
      <c r="G899" s="63"/>
      <c r="H899" s="40"/>
    </row>
    <row r="900">
      <c r="A900" s="42"/>
      <c r="F900" s="38"/>
      <c r="G900" s="63"/>
      <c r="H900" s="40"/>
    </row>
    <row r="901">
      <c r="A901" s="42"/>
      <c r="F901" s="38"/>
      <c r="G901" s="63"/>
      <c r="H901" s="40"/>
    </row>
    <row r="902">
      <c r="A902" s="42"/>
      <c r="F902" s="38"/>
      <c r="G902" s="63"/>
      <c r="H902" s="40"/>
    </row>
    <row r="903">
      <c r="A903" s="42"/>
      <c r="F903" s="38"/>
      <c r="G903" s="63"/>
      <c r="H903" s="40"/>
    </row>
    <row r="904">
      <c r="A904" s="42"/>
      <c r="F904" s="38"/>
      <c r="G904" s="63"/>
      <c r="H904" s="40"/>
    </row>
    <row r="905">
      <c r="A905" s="42"/>
      <c r="F905" s="38"/>
      <c r="G905" s="63"/>
      <c r="H905" s="40"/>
    </row>
    <row r="906">
      <c r="A906" s="42"/>
      <c r="F906" s="38"/>
      <c r="G906" s="63"/>
      <c r="H906" s="40"/>
    </row>
    <row r="907">
      <c r="A907" s="42"/>
      <c r="F907" s="38"/>
      <c r="G907" s="63"/>
      <c r="H907" s="40"/>
    </row>
    <row r="908">
      <c r="A908" s="42"/>
      <c r="F908" s="38"/>
      <c r="G908" s="63"/>
      <c r="H908" s="40"/>
    </row>
    <row r="909">
      <c r="A909" s="42"/>
      <c r="F909" s="38"/>
      <c r="G909" s="63"/>
      <c r="H909" s="40"/>
    </row>
    <row r="910">
      <c r="A910" s="42"/>
      <c r="F910" s="38"/>
      <c r="G910" s="63"/>
      <c r="H910" s="40"/>
    </row>
    <row r="911">
      <c r="A911" s="42"/>
      <c r="F911" s="38"/>
      <c r="G911" s="63"/>
      <c r="H911" s="40"/>
    </row>
    <row r="912">
      <c r="A912" s="42"/>
      <c r="F912" s="38"/>
      <c r="G912" s="63"/>
      <c r="H912" s="40"/>
    </row>
    <row r="913">
      <c r="A913" s="42"/>
      <c r="F913" s="38"/>
      <c r="G913" s="63"/>
      <c r="H913" s="40"/>
    </row>
    <row r="914">
      <c r="A914" s="42"/>
      <c r="F914" s="38"/>
      <c r="G914" s="63"/>
      <c r="H914" s="40"/>
    </row>
    <row r="915">
      <c r="A915" s="42"/>
      <c r="F915" s="38"/>
      <c r="G915" s="63"/>
      <c r="H915" s="40"/>
    </row>
    <row r="916">
      <c r="A916" s="42"/>
      <c r="F916" s="38"/>
      <c r="G916" s="63"/>
      <c r="H916" s="40"/>
    </row>
    <row r="917">
      <c r="A917" s="42"/>
      <c r="F917" s="38"/>
      <c r="G917" s="63"/>
      <c r="H917" s="40"/>
    </row>
    <row r="918">
      <c r="A918" s="42"/>
      <c r="F918" s="38"/>
      <c r="G918" s="63"/>
      <c r="H918" s="40"/>
    </row>
    <row r="919">
      <c r="A919" s="42"/>
      <c r="F919" s="38"/>
      <c r="G919" s="63"/>
      <c r="H919" s="40"/>
    </row>
    <row r="920">
      <c r="A920" s="42"/>
      <c r="F920" s="38"/>
      <c r="G920" s="63"/>
      <c r="H920" s="40"/>
    </row>
    <row r="921">
      <c r="A921" s="42"/>
      <c r="F921" s="38"/>
      <c r="G921" s="63"/>
      <c r="H921" s="40"/>
    </row>
    <row r="922">
      <c r="A922" s="42"/>
      <c r="F922" s="38"/>
      <c r="G922" s="63"/>
      <c r="H922" s="40"/>
    </row>
    <row r="923">
      <c r="A923" s="42"/>
      <c r="F923" s="38"/>
      <c r="G923" s="63"/>
      <c r="H923" s="40"/>
    </row>
    <row r="924">
      <c r="A924" s="42"/>
      <c r="F924" s="38"/>
      <c r="G924" s="63"/>
      <c r="H924" s="40"/>
    </row>
    <row r="925">
      <c r="A925" s="42"/>
      <c r="F925" s="38"/>
      <c r="G925" s="63"/>
      <c r="H925" s="40"/>
    </row>
    <row r="926">
      <c r="A926" s="42"/>
      <c r="F926" s="38"/>
      <c r="G926" s="63"/>
      <c r="H926" s="40"/>
    </row>
    <row r="927">
      <c r="A927" s="42"/>
      <c r="F927" s="38"/>
      <c r="G927" s="63"/>
      <c r="H927" s="40"/>
    </row>
    <row r="928">
      <c r="A928" s="42"/>
      <c r="F928" s="38"/>
      <c r="G928" s="63"/>
      <c r="H928" s="40"/>
    </row>
    <row r="929">
      <c r="A929" s="42"/>
      <c r="F929" s="38"/>
      <c r="G929" s="63"/>
      <c r="H929" s="40"/>
    </row>
    <row r="930">
      <c r="A930" s="42"/>
      <c r="F930" s="38"/>
      <c r="G930" s="63"/>
      <c r="H930" s="40"/>
    </row>
    <row r="931">
      <c r="A931" s="42"/>
      <c r="F931" s="38"/>
      <c r="G931" s="63"/>
      <c r="H931" s="40"/>
    </row>
    <row r="932">
      <c r="A932" s="42"/>
      <c r="F932" s="38"/>
      <c r="G932" s="63"/>
      <c r="H932" s="40"/>
    </row>
    <row r="933">
      <c r="A933" s="42"/>
      <c r="F933" s="38"/>
      <c r="G933" s="63"/>
      <c r="H933" s="40"/>
    </row>
    <row r="934">
      <c r="A934" s="42"/>
      <c r="F934" s="38"/>
      <c r="G934" s="63"/>
      <c r="H934" s="40"/>
    </row>
    <row r="935">
      <c r="A935" s="42"/>
      <c r="F935" s="38"/>
      <c r="G935" s="63"/>
      <c r="H935" s="40"/>
    </row>
    <row r="936">
      <c r="A936" s="42"/>
      <c r="F936" s="38"/>
      <c r="G936" s="63"/>
      <c r="H936" s="40"/>
    </row>
    <row r="937">
      <c r="A937" s="42"/>
      <c r="F937" s="38"/>
      <c r="G937" s="63"/>
      <c r="H937" s="40"/>
    </row>
    <row r="938">
      <c r="A938" s="42"/>
      <c r="F938" s="38"/>
      <c r="G938" s="63"/>
      <c r="H938" s="40"/>
    </row>
    <row r="939">
      <c r="A939" s="42"/>
      <c r="F939" s="38"/>
      <c r="G939" s="63"/>
      <c r="H939" s="40"/>
    </row>
    <row r="940">
      <c r="A940" s="42"/>
      <c r="F940" s="38"/>
      <c r="G940" s="63"/>
      <c r="H940" s="40"/>
    </row>
    <row r="941">
      <c r="A941" s="42"/>
      <c r="F941" s="38"/>
      <c r="G941" s="63"/>
      <c r="H941" s="40"/>
    </row>
    <row r="942">
      <c r="A942" s="42"/>
      <c r="F942" s="38"/>
      <c r="G942" s="63"/>
      <c r="H942" s="40"/>
    </row>
    <row r="943">
      <c r="A943" s="42"/>
      <c r="F943" s="38"/>
      <c r="G943" s="63"/>
      <c r="H943" s="40"/>
    </row>
    <row r="944">
      <c r="A944" s="42"/>
      <c r="F944" s="38"/>
      <c r="G944" s="63"/>
      <c r="H944" s="40"/>
    </row>
    <row r="945">
      <c r="A945" s="42"/>
      <c r="F945" s="38"/>
      <c r="G945" s="63"/>
      <c r="H945" s="40"/>
    </row>
    <row r="946">
      <c r="A946" s="42"/>
      <c r="F946" s="38"/>
      <c r="G946" s="63"/>
      <c r="H946" s="40"/>
    </row>
    <row r="947">
      <c r="A947" s="42"/>
      <c r="F947" s="38"/>
      <c r="G947" s="63"/>
      <c r="H947" s="40"/>
    </row>
    <row r="948">
      <c r="A948" s="42"/>
      <c r="F948" s="38"/>
      <c r="G948" s="63"/>
      <c r="H948" s="40"/>
    </row>
    <row r="949">
      <c r="A949" s="42"/>
      <c r="F949" s="38"/>
      <c r="G949" s="63"/>
      <c r="H949" s="40"/>
    </row>
    <row r="950">
      <c r="A950" s="42"/>
      <c r="F950" s="38"/>
      <c r="G950" s="63"/>
      <c r="H950" s="40"/>
    </row>
    <row r="951">
      <c r="A951" s="42"/>
      <c r="F951" s="38"/>
      <c r="G951" s="63"/>
      <c r="H951" s="40"/>
    </row>
    <row r="952">
      <c r="A952" s="42"/>
      <c r="F952" s="38"/>
      <c r="G952" s="63"/>
      <c r="H952" s="40"/>
    </row>
    <row r="953">
      <c r="A953" s="42"/>
      <c r="F953" s="38"/>
      <c r="G953" s="63"/>
      <c r="H953" s="40"/>
    </row>
    <row r="954">
      <c r="A954" s="42"/>
      <c r="F954" s="38"/>
      <c r="G954" s="63"/>
      <c r="H954" s="40"/>
    </row>
    <row r="955">
      <c r="A955" s="42"/>
      <c r="F955" s="38"/>
      <c r="G955" s="63"/>
      <c r="H955" s="40"/>
    </row>
    <row r="956">
      <c r="A956" s="42"/>
      <c r="F956" s="38"/>
      <c r="G956" s="63"/>
      <c r="H956" s="40"/>
    </row>
    <row r="957">
      <c r="A957" s="42"/>
      <c r="F957" s="38"/>
      <c r="G957" s="63"/>
      <c r="H957" s="40"/>
    </row>
    <row r="958">
      <c r="A958" s="42"/>
      <c r="F958" s="38"/>
      <c r="G958" s="63"/>
      <c r="H958" s="40"/>
    </row>
    <row r="959">
      <c r="A959" s="42"/>
      <c r="F959" s="38"/>
      <c r="G959" s="63"/>
      <c r="H959" s="40"/>
    </row>
    <row r="960">
      <c r="A960" s="42"/>
      <c r="F960" s="38"/>
      <c r="G960" s="63"/>
      <c r="H960" s="40"/>
    </row>
    <row r="961">
      <c r="A961" s="42"/>
      <c r="F961" s="38"/>
      <c r="G961" s="63"/>
      <c r="H961" s="40"/>
    </row>
    <row r="962">
      <c r="A962" s="42"/>
      <c r="F962" s="38"/>
      <c r="G962" s="63"/>
      <c r="H962" s="40"/>
    </row>
    <row r="963">
      <c r="A963" s="42"/>
      <c r="F963" s="38"/>
      <c r="G963" s="63"/>
      <c r="H963" s="40"/>
    </row>
    <row r="964">
      <c r="A964" s="42"/>
      <c r="F964" s="38"/>
      <c r="G964" s="63"/>
      <c r="H964" s="40"/>
    </row>
    <row r="965">
      <c r="A965" s="42"/>
      <c r="F965" s="38"/>
      <c r="G965" s="63"/>
      <c r="H965" s="40"/>
    </row>
    <row r="966">
      <c r="A966" s="42"/>
      <c r="F966" s="38"/>
      <c r="G966" s="63"/>
      <c r="H966" s="40"/>
    </row>
    <row r="967">
      <c r="A967" s="42"/>
      <c r="F967" s="38"/>
      <c r="G967" s="63"/>
      <c r="H967" s="40"/>
    </row>
    <row r="968">
      <c r="A968" s="42"/>
      <c r="F968" s="38"/>
      <c r="G968" s="63"/>
      <c r="H968" s="40"/>
    </row>
    <row r="969">
      <c r="A969" s="42"/>
      <c r="F969" s="38"/>
      <c r="G969" s="63"/>
      <c r="H969" s="40"/>
    </row>
    <row r="970">
      <c r="A970" s="42"/>
      <c r="F970" s="38"/>
      <c r="G970" s="63"/>
      <c r="H970" s="40"/>
    </row>
    <row r="971">
      <c r="A971" s="42"/>
      <c r="F971" s="38"/>
      <c r="G971" s="63"/>
      <c r="H971" s="40"/>
    </row>
    <row r="972">
      <c r="A972" s="42"/>
      <c r="F972" s="38"/>
      <c r="G972" s="63"/>
      <c r="H972" s="40"/>
    </row>
    <row r="973">
      <c r="A973" s="42"/>
      <c r="F973" s="38"/>
      <c r="G973" s="63"/>
      <c r="H973" s="40"/>
    </row>
    <row r="974">
      <c r="A974" s="42"/>
      <c r="F974" s="38"/>
      <c r="G974" s="63"/>
      <c r="H974" s="40"/>
    </row>
    <row r="975">
      <c r="A975" s="42"/>
      <c r="F975" s="38"/>
      <c r="G975" s="63"/>
      <c r="H975" s="40"/>
    </row>
    <row r="976">
      <c r="A976" s="42"/>
      <c r="F976" s="38"/>
      <c r="G976" s="63"/>
      <c r="H976" s="40"/>
    </row>
    <row r="977">
      <c r="A977" s="42"/>
      <c r="F977" s="38"/>
      <c r="G977" s="63"/>
      <c r="H977" s="40"/>
    </row>
    <row r="978">
      <c r="A978" s="42"/>
      <c r="F978" s="38"/>
      <c r="G978" s="63"/>
      <c r="H978" s="40"/>
    </row>
    <row r="979">
      <c r="A979" s="42"/>
      <c r="F979" s="38"/>
      <c r="G979" s="63"/>
      <c r="H979" s="40"/>
    </row>
    <row r="980">
      <c r="A980" s="42"/>
      <c r="F980" s="38"/>
      <c r="G980" s="63"/>
      <c r="H980" s="40"/>
    </row>
    <row r="981">
      <c r="A981" s="42"/>
      <c r="F981" s="38"/>
      <c r="G981" s="63"/>
      <c r="H981" s="40"/>
    </row>
    <row r="982">
      <c r="A982" s="42"/>
      <c r="F982" s="38"/>
      <c r="G982" s="63"/>
      <c r="H982" s="40"/>
    </row>
    <row r="983">
      <c r="A983" s="42"/>
      <c r="F983" s="38"/>
      <c r="G983" s="63"/>
      <c r="H983" s="40"/>
    </row>
    <row r="984">
      <c r="A984" s="42"/>
      <c r="F984" s="38"/>
      <c r="G984" s="63"/>
      <c r="H984" s="40"/>
    </row>
    <row r="985">
      <c r="A985" s="42"/>
      <c r="F985" s="38"/>
      <c r="G985" s="63"/>
      <c r="H985" s="40"/>
    </row>
    <row r="986">
      <c r="A986" s="42"/>
      <c r="F986" s="38"/>
      <c r="G986" s="63"/>
      <c r="H986" s="40"/>
    </row>
    <row r="987">
      <c r="A987" s="42"/>
      <c r="F987" s="38"/>
      <c r="G987" s="63"/>
      <c r="H987" s="40"/>
    </row>
    <row r="988">
      <c r="A988" s="42"/>
      <c r="F988" s="38"/>
      <c r="G988" s="63"/>
      <c r="H988" s="40"/>
      <c r="I988" s="29"/>
      <c r="J988" s="31" t="b">
        <v>0</v>
      </c>
    </row>
    <row r="989">
      <c r="A989" s="42"/>
      <c r="F989" s="38"/>
      <c r="G989" s="63"/>
      <c r="H989" s="40"/>
      <c r="I989" s="29"/>
      <c r="J989" s="31" t="b">
        <v>0</v>
      </c>
    </row>
    <row r="990">
      <c r="A990" s="42"/>
      <c r="F990" s="38"/>
      <c r="G990" s="63"/>
      <c r="H990" s="40"/>
      <c r="I990" s="29"/>
      <c r="J990" s="31" t="b">
        <v>0</v>
      </c>
    </row>
    <row r="991">
      <c r="A991" s="42"/>
      <c r="F991" s="38"/>
      <c r="G991" s="63"/>
      <c r="H991" s="40"/>
      <c r="I991" s="29"/>
      <c r="J991" s="31" t="b">
        <v>0</v>
      </c>
    </row>
    <row r="992">
      <c r="A992" s="42"/>
      <c r="F992" s="38"/>
      <c r="G992" s="63"/>
      <c r="H992" s="40"/>
      <c r="I992" s="29"/>
      <c r="J992" s="31" t="b">
        <v>0</v>
      </c>
    </row>
    <row r="993">
      <c r="A993" s="42"/>
      <c r="F993" s="38"/>
      <c r="G993" s="63"/>
      <c r="H993" s="40"/>
      <c r="I993" s="29"/>
      <c r="J993" s="31" t="b">
        <v>0</v>
      </c>
    </row>
    <row r="994">
      <c r="A994" s="42"/>
      <c r="F994" s="38"/>
      <c r="G994" s="63"/>
      <c r="H994" s="40"/>
      <c r="I994" s="29"/>
      <c r="J994" s="31" t="b">
        <v>0</v>
      </c>
    </row>
    <row r="995">
      <c r="A995" s="42"/>
      <c r="F995" s="38"/>
      <c r="G995" s="63"/>
      <c r="H995" s="40"/>
      <c r="I995" s="29"/>
      <c r="J995" s="31" t="b">
        <v>0</v>
      </c>
    </row>
    <row r="996">
      <c r="A996" s="42"/>
      <c r="F996" s="38"/>
      <c r="G996" s="63"/>
      <c r="H996" s="40"/>
      <c r="I996" s="29"/>
      <c r="J996" s="31" t="b">
        <v>0</v>
      </c>
    </row>
    <row r="997">
      <c r="A997" s="42"/>
      <c r="F997" s="38"/>
      <c r="G997" s="63"/>
      <c r="H997" s="40"/>
      <c r="I997" s="29"/>
      <c r="J997" s="31" t="b">
        <v>0</v>
      </c>
    </row>
    <row r="998">
      <c r="A998" s="42"/>
      <c r="F998" s="38"/>
      <c r="G998" s="63"/>
      <c r="H998" s="40"/>
      <c r="I998" s="29"/>
      <c r="J998" s="31" t="b">
        <v>0</v>
      </c>
    </row>
    <row r="999">
      <c r="A999" s="42"/>
      <c r="F999" s="38"/>
      <c r="H999" s="40"/>
      <c r="I999" s="29"/>
      <c r="J999" s="31" t="b">
        <v>0</v>
      </c>
    </row>
    <row r="1000">
      <c r="A1000" s="42"/>
      <c r="F1000" s="38"/>
      <c r="H1000" s="40"/>
      <c r="I1000" s="29"/>
      <c r="J1000" s="31" t="b">
        <v>0</v>
      </c>
    </row>
  </sheetData>
  <mergeCells count="2">
    <mergeCell ref="A10:C10"/>
    <mergeCell ref="A11:C11"/>
  </mergeCells>
  <conditionalFormatting sqref="I1:I1000">
    <cfRule type="cellIs" dxfId="0" priority="1" operator="equal">
      <formula>"Newsworthy"</formula>
    </cfRule>
  </conditionalFormatting>
  <dataValidations>
    <dataValidation type="list" allowBlank="1" sqref="I2:I11 I988:I1000">
      <formula1>$A$2:$A$10</formula1>
    </dataValidation>
  </dataValidations>
  <hyperlinks>
    <hyperlink display="Back to summary" location="Summary!A1" ref="B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64.38"/>
  </cols>
  <sheetData>
    <row r="1">
      <c r="A1" s="1" t="s">
        <v>29</v>
      </c>
      <c r="B1" s="32" t="s">
        <v>30</v>
      </c>
      <c r="C1" s="1" t="s">
        <v>31</v>
      </c>
      <c r="D1" s="1" t="s">
        <v>32</v>
      </c>
      <c r="E1" s="1" t="s">
        <v>33</v>
      </c>
      <c r="F1" s="33" t="s">
        <v>34</v>
      </c>
      <c r="G1" s="34" t="s">
        <v>35</v>
      </c>
      <c r="H1" s="35" t="s">
        <v>36</v>
      </c>
      <c r="I1" s="1" t="s">
        <v>37</v>
      </c>
      <c r="J1" s="1" t="s">
        <v>22</v>
      </c>
      <c r="K1" s="1" t="s">
        <v>38</v>
      </c>
    </row>
    <row r="2">
      <c r="A2" s="1" t="s">
        <v>39</v>
      </c>
      <c r="B2" s="31" t="s">
        <v>40</v>
      </c>
      <c r="C2" s="31">
        <f t="shared" ref="C2:C5" si="1">COUNTIF(I:I,A2)</f>
        <v>10</v>
      </c>
      <c r="D2" s="36">
        <f t="shared" ref="D2:D5" si="2">C2/COUNTA(I$2:I1000)</f>
        <v>0.2941176471</v>
      </c>
      <c r="E2" s="31">
        <v>1.662445204E9</v>
      </c>
      <c r="F2" s="38">
        <f>IFERROR(__xludf.DUMMYFUNCTION("INDEX(SPLIT(E2, char(10))+60*60*2, 0, 1)/86400+date(1970,1,1)"),44810.34726851852)</f>
        <v>44810.34727</v>
      </c>
      <c r="G2" s="31" t="s">
        <v>172</v>
      </c>
      <c r="H2" s="31" t="s">
        <v>173</v>
      </c>
      <c r="I2" s="40" t="s">
        <v>4</v>
      </c>
      <c r="J2" s="31" t="b">
        <v>1</v>
      </c>
      <c r="K2" s="31" t="s">
        <v>174</v>
      </c>
    </row>
    <row r="3">
      <c r="A3" s="1" t="s">
        <v>2</v>
      </c>
      <c r="B3" s="31" t="s">
        <v>41</v>
      </c>
      <c r="C3" s="31">
        <f t="shared" si="1"/>
        <v>4</v>
      </c>
      <c r="D3" s="36">
        <f t="shared" si="2"/>
        <v>0.1176470588</v>
      </c>
      <c r="E3" s="31">
        <v>1.662454108E9</v>
      </c>
      <c r="F3" s="38">
        <f>IFERROR(__xludf.DUMMYFUNCTION("INDEX(SPLIT(E3, char(10))+60*60*2, 0, 1)/86400+date(1970,1,1)"),44810.450324074074)</f>
        <v>44810.45032</v>
      </c>
      <c r="G3" s="31" t="s">
        <v>175</v>
      </c>
      <c r="H3" s="31" t="s">
        <v>176</v>
      </c>
      <c r="I3" s="40" t="s">
        <v>2</v>
      </c>
      <c r="J3" s="31" t="b">
        <v>0</v>
      </c>
    </row>
    <row r="4">
      <c r="A4" s="1" t="s">
        <v>3</v>
      </c>
      <c r="B4" s="31" t="s">
        <v>42</v>
      </c>
      <c r="C4" s="31">
        <f t="shared" si="1"/>
        <v>0</v>
      </c>
      <c r="D4" s="36">
        <f t="shared" si="2"/>
        <v>0</v>
      </c>
      <c r="E4" s="31">
        <v>1.66245527E9</v>
      </c>
      <c r="F4" s="38">
        <f>IFERROR(__xludf.DUMMYFUNCTION("INDEX(SPLIT(E4, char(10))+60*60*2, 0, 1)/86400+date(1970,1,1)"),44810.46377314815)</f>
        <v>44810.46377</v>
      </c>
      <c r="G4" s="31" t="s">
        <v>177</v>
      </c>
      <c r="H4" s="31" t="s">
        <v>178</v>
      </c>
      <c r="I4" s="40" t="s">
        <v>39</v>
      </c>
      <c r="J4" s="31" t="b">
        <v>0</v>
      </c>
    </row>
    <row r="5">
      <c r="A5" s="1" t="s">
        <v>4</v>
      </c>
      <c r="B5" s="31" t="s">
        <v>43</v>
      </c>
      <c r="C5" s="31">
        <f t="shared" si="1"/>
        <v>20</v>
      </c>
      <c r="D5" s="36">
        <f t="shared" si="2"/>
        <v>0.5882352941</v>
      </c>
      <c r="E5" s="31">
        <v>1.66245839E9</v>
      </c>
      <c r="F5" s="38">
        <f>IFERROR(__xludf.DUMMYFUNCTION("INDEX(SPLIT(E5, char(10))+60*60*2, 0, 1)/86400+date(1970,1,1)"),44810.49988425926)</f>
        <v>44810.49988</v>
      </c>
      <c r="G5" s="31" t="s">
        <v>179</v>
      </c>
      <c r="H5" s="31" t="s">
        <v>180</v>
      </c>
      <c r="I5" s="40" t="s">
        <v>4</v>
      </c>
      <c r="J5" s="31" t="b">
        <v>0</v>
      </c>
      <c r="K5" s="31" t="s">
        <v>181</v>
      </c>
    </row>
    <row r="6">
      <c r="A6" s="42"/>
      <c r="B6" s="31" t="s">
        <v>5</v>
      </c>
      <c r="C6" s="43">
        <f t="shared" ref="C6:D6" si="3">SUM(C2:C5)</f>
        <v>34</v>
      </c>
      <c r="D6" s="44">
        <f t="shared" si="3"/>
        <v>1</v>
      </c>
      <c r="E6" s="31">
        <v>1.66245946E9</v>
      </c>
      <c r="F6" s="38">
        <f>IFERROR(__xludf.DUMMYFUNCTION("INDEX(SPLIT(E6, char(10))+60*60*2, 0, 1)/86400+date(1970,1,1)"),44810.51226851852)</f>
        <v>44810.51227</v>
      </c>
      <c r="G6" s="31" t="s">
        <v>182</v>
      </c>
      <c r="H6" s="31" t="s">
        <v>183</v>
      </c>
      <c r="I6" s="40" t="s">
        <v>2</v>
      </c>
      <c r="J6" s="31" t="b">
        <v>0</v>
      </c>
    </row>
    <row r="7">
      <c r="A7" s="45"/>
      <c r="B7" s="31" t="s">
        <v>0</v>
      </c>
      <c r="C7" s="22">
        <f t="shared" ref="C7:D7" si="4">SUM(C5)</f>
        <v>20</v>
      </c>
      <c r="D7" s="17">
        <f t="shared" si="4"/>
        <v>0.5882352941</v>
      </c>
      <c r="E7" s="31">
        <v>1.662460633E9</v>
      </c>
      <c r="F7" s="38">
        <f>IFERROR(__xludf.DUMMYFUNCTION("INDEX(SPLIT(E7, char(10))+60*60*2, 0, 1)/86400+date(1970,1,1)"),44810.5258449074)</f>
        <v>44810.52584</v>
      </c>
      <c r="G7" s="31" t="s">
        <v>184</v>
      </c>
      <c r="H7" s="31" t="s">
        <v>185</v>
      </c>
      <c r="I7" s="40" t="s">
        <v>4</v>
      </c>
      <c r="J7" s="31" t="b">
        <v>1</v>
      </c>
      <c r="K7" s="31" t="s">
        <v>186</v>
      </c>
    </row>
    <row r="8">
      <c r="A8" s="45"/>
      <c r="B8" s="31" t="s">
        <v>44</v>
      </c>
      <c r="C8" s="22">
        <f>C2+C4</f>
        <v>10</v>
      </c>
      <c r="D8" s="17">
        <f>SUM(D5) + D2</f>
        <v>0.8823529412</v>
      </c>
      <c r="E8" s="31">
        <v>1.662461625E9</v>
      </c>
      <c r="F8" s="38">
        <f>IFERROR(__xludf.DUMMYFUNCTION("INDEX(SPLIT(E8, char(10))+60*60*2, 0, 1)/86400+date(1970,1,1)"),44810.53732638889)</f>
        <v>44810.53733</v>
      </c>
      <c r="G8" s="31" t="s">
        <v>187</v>
      </c>
      <c r="H8" s="31" t="s">
        <v>188</v>
      </c>
      <c r="I8" s="40" t="s">
        <v>4</v>
      </c>
      <c r="J8" s="31" t="b">
        <v>0</v>
      </c>
      <c r="K8" s="31" t="s">
        <v>189</v>
      </c>
    </row>
    <row r="9">
      <c r="A9" s="42"/>
      <c r="E9" s="31">
        <v>1.662462626E9</v>
      </c>
      <c r="F9" s="38">
        <f>IFERROR(__xludf.DUMMYFUNCTION("INDEX(SPLIT(E9, char(10))+60*60*2, 0, 1)/86400+date(1970,1,1)"),44810.54891203703)</f>
        <v>44810.54891</v>
      </c>
      <c r="G9" s="31" t="s">
        <v>190</v>
      </c>
      <c r="H9" s="31" t="s">
        <v>191</v>
      </c>
      <c r="I9" s="40" t="s">
        <v>4</v>
      </c>
      <c r="J9" s="31" t="b">
        <v>1</v>
      </c>
      <c r="K9" s="31" t="s">
        <v>192</v>
      </c>
    </row>
    <row r="10">
      <c r="A10" s="21" t="s">
        <v>22</v>
      </c>
      <c r="D10" s="17">
        <f>IFERROR(__xludf.DUMMYFUNCTION("COUNTIF(FILTER(J2:J1000, I2:I1000=""Newsworthy""), TRUE)/C5"),0.75)</f>
        <v>0.75</v>
      </c>
      <c r="E10" s="31">
        <v>1.66246353E9</v>
      </c>
      <c r="F10" s="38">
        <f>IFERROR(__xludf.DUMMYFUNCTION("INDEX(SPLIT(E10, char(10))+60*60*2, 0, 1)/86400+date(1970,1,1)"),44810.559375)</f>
        <v>44810.55938</v>
      </c>
      <c r="G10" s="31" t="s">
        <v>193</v>
      </c>
      <c r="H10" s="31" t="s">
        <v>194</v>
      </c>
      <c r="I10" s="40" t="s">
        <v>4</v>
      </c>
      <c r="J10" s="31" t="b">
        <v>1</v>
      </c>
      <c r="K10" s="31" t="s">
        <v>195</v>
      </c>
    </row>
    <row r="11">
      <c r="A11" s="21" t="s">
        <v>23</v>
      </c>
      <c r="D11" s="17">
        <f>IFERROR(__xludf.DUMMYFUNCTION("1-COUNTIF(FILTER(J2:J1000, I2:I1000=""Newsworthy""), TRUE)/C5"),0.25)</f>
        <v>0.25</v>
      </c>
      <c r="E11" s="31">
        <v>1.66246464E9</v>
      </c>
      <c r="F11" s="38">
        <f>IFERROR(__xludf.DUMMYFUNCTION("INDEX(SPLIT(E11, char(10))+60*60*2, 0, 1)/86400+date(1970,1,1)"),44810.572222222225)</f>
        <v>44810.57222</v>
      </c>
      <c r="G11" s="31" t="s">
        <v>196</v>
      </c>
      <c r="H11" s="31" t="s">
        <v>197</v>
      </c>
      <c r="I11" s="40" t="s">
        <v>4</v>
      </c>
      <c r="J11" s="31" t="b">
        <v>1</v>
      </c>
      <c r="K11" s="31" t="s">
        <v>198</v>
      </c>
    </row>
    <row r="12">
      <c r="A12" s="46"/>
      <c r="B12" s="47"/>
      <c r="C12" s="48"/>
      <c r="D12" s="48"/>
      <c r="E12" s="31">
        <v>1.662465736E9</v>
      </c>
      <c r="F12" s="38">
        <f>IFERROR(__xludf.DUMMYFUNCTION("INDEX(SPLIT(E12, char(10))+60*60*2, 0, 1)/86400+date(1970,1,1)"),44810.58490740741)</f>
        <v>44810.58491</v>
      </c>
      <c r="G12" s="31" t="s">
        <v>199</v>
      </c>
      <c r="H12" s="31" t="s">
        <v>200</v>
      </c>
      <c r="I12" s="40" t="s">
        <v>4</v>
      </c>
      <c r="J12" s="31" t="b">
        <v>1</v>
      </c>
      <c r="K12" s="31" t="s">
        <v>201</v>
      </c>
    </row>
    <row r="13">
      <c r="A13" s="46"/>
      <c r="B13" s="48"/>
      <c r="C13" s="46"/>
      <c r="D13" s="46"/>
      <c r="E13" s="31">
        <v>1.662467256E9</v>
      </c>
      <c r="F13" s="38">
        <f>IFERROR(__xludf.DUMMYFUNCTION("INDEX(SPLIT(E13, char(10))+60*60*2, 0, 1)/86400+date(1970,1,1)"),44810.6025)</f>
        <v>44810.6025</v>
      </c>
      <c r="G13" s="31" t="s">
        <v>202</v>
      </c>
      <c r="H13" s="31" t="s">
        <v>203</v>
      </c>
      <c r="I13" s="40" t="s">
        <v>4</v>
      </c>
      <c r="J13" s="31" t="b">
        <v>1</v>
      </c>
      <c r="K13" s="31" t="s">
        <v>204</v>
      </c>
    </row>
    <row r="14">
      <c r="A14" s="49"/>
      <c r="B14" s="41"/>
      <c r="C14" s="50"/>
      <c r="D14" s="51"/>
      <c r="E14" s="31">
        <v>1.662468169E9</v>
      </c>
      <c r="F14" s="38">
        <f>IFERROR(__xludf.DUMMYFUNCTION("INDEX(SPLIT(E14, char(10))+60*60*2, 0, 1)/86400+date(1970,1,1)"),44810.61306712963)</f>
        <v>44810.61307</v>
      </c>
      <c r="G14" s="31" t="s">
        <v>205</v>
      </c>
      <c r="H14" s="31" t="s">
        <v>206</v>
      </c>
      <c r="I14" s="40" t="s">
        <v>39</v>
      </c>
      <c r="J14" s="31" t="b">
        <v>0</v>
      </c>
    </row>
    <row r="15">
      <c r="A15" s="49"/>
      <c r="B15" s="41"/>
      <c r="C15" s="50"/>
      <c r="D15" s="51"/>
      <c r="E15" s="31">
        <v>1.662469933E9</v>
      </c>
      <c r="F15" s="38">
        <f>IFERROR(__xludf.DUMMYFUNCTION("INDEX(SPLIT(E15, char(10))+60*60*2, 0, 1)/86400+date(1970,1,1)"),44810.63348379629)</f>
        <v>44810.63348</v>
      </c>
      <c r="G15" s="31" t="s">
        <v>207</v>
      </c>
      <c r="H15" s="31" t="s">
        <v>208</v>
      </c>
      <c r="I15" s="40" t="s">
        <v>39</v>
      </c>
      <c r="J15" s="31" t="b">
        <v>0</v>
      </c>
    </row>
    <row r="16">
      <c r="A16" s="49"/>
      <c r="B16" s="41"/>
      <c r="C16" s="50"/>
      <c r="D16" s="51"/>
      <c r="E16" s="31">
        <v>1.662471035E9</v>
      </c>
      <c r="F16" s="38">
        <f>IFERROR(__xludf.DUMMYFUNCTION("INDEX(SPLIT(E16, char(10))+60*60*2, 0, 1)/86400+date(1970,1,1)"),44810.64623842592)</f>
        <v>44810.64624</v>
      </c>
      <c r="G16" s="31" t="s">
        <v>209</v>
      </c>
      <c r="H16" s="31" t="s">
        <v>210</v>
      </c>
      <c r="I16" s="40" t="s">
        <v>39</v>
      </c>
      <c r="J16" s="31" t="b">
        <v>0</v>
      </c>
    </row>
    <row r="17">
      <c r="A17" s="49"/>
      <c r="B17" s="41"/>
      <c r="C17" s="50"/>
      <c r="D17" s="51"/>
      <c r="E17" s="31">
        <v>1.662472257E9</v>
      </c>
      <c r="F17" s="38">
        <f>IFERROR(__xludf.DUMMYFUNCTION("INDEX(SPLIT(E17, char(10))+60*60*2, 0, 1)/86400+date(1970,1,1)"),44810.66038194444)</f>
        <v>44810.66038</v>
      </c>
      <c r="G17" s="31" t="s">
        <v>98</v>
      </c>
      <c r="H17" s="31" t="s">
        <v>211</v>
      </c>
      <c r="I17" s="40" t="s">
        <v>39</v>
      </c>
      <c r="J17" s="31" t="b">
        <v>0</v>
      </c>
    </row>
    <row r="18">
      <c r="A18" s="52"/>
      <c r="B18" s="46"/>
      <c r="C18" s="53"/>
      <c r="D18" s="51"/>
      <c r="E18" s="31">
        <v>1.662473587E9</v>
      </c>
      <c r="F18" s="38">
        <f>IFERROR(__xludf.DUMMYFUNCTION("INDEX(SPLIT(E18, char(10))+60*60*2, 0, 1)/86400+date(1970,1,1)"),44810.675775462965)</f>
        <v>44810.67578</v>
      </c>
      <c r="G18" s="31" t="s">
        <v>98</v>
      </c>
      <c r="H18" s="31" t="s">
        <v>212</v>
      </c>
      <c r="I18" s="40" t="s">
        <v>39</v>
      </c>
      <c r="J18" s="31" t="b">
        <v>0</v>
      </c>
    </row>
    <row r="19">
      <c r="A19" s="46"/>
      <c r="B19" s="46"/>
      <c r="C19" s="46"/>
      <c r="D19" s="46"/>
      <c r="E19" s="31">
        <v>1.66247505E9</v>
      </c>
      <c r="F19" s="38">
        <f>IFERROR(__xludf.DUMMYFUNCTION("INDEX(SPLIT(E19, char(10))+60*60*2, 0, 1)/86400+date(1970,1,1)"),44810.69270833333)</f>
        <v>44810.69271</v>
      </c>
      <c r="G19" s="31" t="s">
        <v>213</v>
      </c>
      <c r="H19" s="31" t="s">
        <v>214</v>
      </c>
      <c r="I19" s="40" t="s">
        <v>2</v>
      </c>
      <c r="J19" s="31" t="b">
        <v>0</v>
      </c>
    </row>
    <row r="20">
      <c r="A20" s="46"/>
      <c r="B20" s="54"/>
      <c r="C20" s="55"/>
      <c r="D20" s="56"/>
      <c r="E20" s="31">
        <v>1.66247749E9</v>
      </c>
      <c r="F20" s="38">
        <f>IFERROR(__xludf.DUMMYFUNCTION("INDEX(SPLIT(E20, char(10))+60*60*2, 0, 1)/86400+date(1970,1,1)"),44810.72094907408)</f>
        <v>44810.72095</v>
      </c>
      <c r="G20" s="31" t="s">
        <v>215</v>
      </c>
      <c r="H20" s="31" t="s">
        <v>216</v>
      </c>
      <c r="I20" s="40" t="s">
        <v>2</v>
      </c>
      <c r="J20" s="31" t="b">
        <v>0</v>
      </c>
    </row>
    <row r="21">
      <c r="A21" s="46"/>
      <c r="B21" s="54"/>
      <c r="C21" s="55"/>
      <c r="D21" s="56"/>
      <c r="E21" s="31">
        <v>1.662479059E9</v>
      </c>
      <c r="F21" s="38">
        <f>IFERROR(__xludf.DUMMYFUNCTION("INDEX(SPLIT(E21, char(10))+60*60*2, 0, 1)/86400+date(1970,1,1)"),44810.7391087963)</f>
        <v>44810.73911</v>
      </c>
      <c r="G21" s="31" t="s">
        <v>217</v>
      </c>
      <c r="H21" s="31" t="s">
        <v>218</v>
      </c>
      <c r="I21" s="40" t="s">
        <v>4</v>
      </c>
      <c r="J21" s="31" t="b">
        <v>0</v>
      </c>
      <c r="K21" s="31" t="s">
        <v>219</v>
      </c>
    </row>
    <row r="22">
      <c r="A22" s="46"/>
      <c r="B22" s="54"/>
      <c r="C22" s="55"/>
      <c r="D22" s="56"/>
      <c r="E22" s="31">
        <v>1.662479983E9</v>
      </c>
      <c r="F22" s="38">
        <f>IFERROR(__xludf.DUMMYFUNCTION("INDEX(SPLIT(E22, char(10))+60*60*2, 0, 1)/86400+date(1970,1,1)"),44810.749803240746)</f>
        <v>44810.7498</v>
      </c>
      <c r="G22" s="31" t="s">
        <v>220</v>
      </c>
      <c r="H22" s="31" t="s">
        <v>221</v>
      </c>
      <c r="I22" s="40" t="s">
        <v>4</v>
      </c>
      <c r="J22" s="31" t="b">
        <v>1</v>
      </c>
      <c r="K22" s="31" t="s">
        <v>222</v>
      </c>
    </row>
    <row r="23">
      <c r="A23" s="46"/>
      <c r="B23" s="54"/>
      <c r="C23" s="55"/>
      <c r="D23" s="56"/>
      <c r="E23" s="31">
        <v>1.662481062E9</v>
      </c>
      <c r="F23" s="38">
        <f>IFERROR(__xludf.DUMMYFUNCTION("INDEX(SPLIT(E23, char(10))+60*60*2, 0, 1)/86400+date(1970,1,1)"),44810.762291666666)</f>
        <v>44810.76229</v>
      </c>
      <c r="G23" s="31" t="s">
        <v>223</v>
      </c>
      <c r="H23" s="31" t="s">
        <v>224</v>
      </c>
      <c r="I23" s="40" t="s">
        <v>4</v>
      </c>
      <c r="J23" s="31" t="b">
        <v>1</v>
      </c>
      <c r="K23" s="31" t="s">
        <v>225</v>
      </c>
    </row>
    <row r="24">
      <c r="A24" s="49"/>
      <c r="B24" s="41"/>
      <c r="C24" s="55"/>
      <c r="D24" s="56"/>
      <c r="E24" s="31">
        <v>1.662482131E9</v>
      </c>
      <c r="F24" s="38">
        <f>IFERROR(__xludf.DUMMYFUNCTION("INDEX(SPLIT(E24, char(10))+60*60*2, 0, 1)/86400+date(1970,1,1)"),44810.77466435185)</f>
        <v>44810.77466</v>
      </c>
      <c r="G24" s="31" t="s">
        <v>226</v>
      </c>
      <c r="H24" s="31" t="s">
        <v>227</v>
      </c>
      <c r="I24" s="40" t="s">
        <v>4</v>
      </c>
      <c r="J24" s="31" t="b">
        <v>0</v>
      </c>
      <c r="K24" s="31" t="s">
        <v>228</v>
      </c>
    </row>
    <row r="25">
      <c r="A25" s="46"/>
      <c r="B25" s="48"/>
      <c r="C25" s="55"/>
      <c r="D25" s="56"/>
      <c r="E25" s="31">
        <v>1.662483091E9</v>
      </c>
      <c r="F25" s="38">
        <f>IFERROR(__xludf.DUMMYFUNCTION("INDEX(SPLIT(E25, char(10))+60*60*2, 0, 1)/86400+date(1970,1,1)"),44810.785775462966)</f>
        <v>44810.78578</v>
      </c>
      <c r="G25" s="31" t="s">
        <v>229</v>
      </c>
      <c r="H25" s="31" t="s">
        <v>230</v>
      </c>
      <c r="I25" s="40" t="s">
        <v>39</v>
      </c>
      <c r="J25" s="31" t="b">
        <v>0</v>
      </c>
    </row>
    <row r="26">
      <c r="A26" s="46"/>
      <c r="B26" s="48"/>
      <c r="C26" s="55"/>
      <c r="D26" s="57"/>
      <c r="E26" s="31">
        <v>1.662484032E9</v>
      </c>
      <c r="F26" s="38">
        <f>IFERROR(__xludf.DUMMYFUNCTION("INDEX(SPLIT(E26, char(10))+60*60*2, 0, 1)/86400+date(1970,1,1)"),44810.79666666666)</f>
        <v>44810.79667</v>
      </c>
      <c r="G26" s="31" t="s">
        <v>231</v>
      </c>
      <c r="H26" s="31" t="s">
        <v>232</v>
      </c>
      <c r="I26" s="40" t="s">
        <v>4</v>
      </c>
      <c r="J26" s="31" t="b">
        <v>1</v>
      </c>
      <c r="K26" s="31" t="s">
        <v>233</v>
      </c>
    </row>
    <row r="27">
      <c r="A27" s="46"/>
      <c r="B27" s="48"/>
      <c r="C27" s="55"/>
      <c r="D27" s="57"/>
      <c r="E27" s="31">
        <v>1.662485351E9</v>
      </c>
      <c r="F27" s="38">
        <f>IFERROR(__xludf.DUMMYFUNCTION("INDEX(SPLIT(E27, char(10))+60*60*2, 0, 1)/86400+date(1970,1,1)"),44810.81193287037)</f>
        <v>44810.81193</v>
      </c>
      <c r="G27" s="31" t="s">
        <v>234</v>
      </c>
      <c r="H27" s="31" t="s">
        <v>235</v>
      </c>
      <c r="I27" s="40" t="s">
        <v>39</v>
      </c>
      <c r="J27" s="31" t="b">
        <v>0</v>
      </c>
    </row>
    <row r="28">
      <c r="A28" s="46"/>
      <c r="B28" s="48"/>
      <c r="C28" s="55"/>
      <c r="D28" s="57"/>
      <c r="E28" s="31">
        <v>1.662487427E9</v>
      </c>
      <c r="F28" s="38">
        <f>IFERROR(__xludf.DUMMYFUNCTION("INDEX(SPLIT(E28, char(10))+60*60*2, 0, 1)/86400+date(1970,1,1)"),44810.83596064815)</f>
        <v>44810.83596</v>
      </c>
      <c r="G28" s="31" t="s">
        <v>236</v>
      </c>
      <c r="H28" s="31" t="s">
        <v>237</v>
      </c>
      <c r="I28" s="40" t="s">
        <v>4</v>
      </c>
      <c r="J28" s="31" t="b">
        <v>1</v>
      </c>
      <c r="K28" s="31" t="s">
        <v>238</v>
      </c>
    </row>
    <row r="29">
      <c r="A29" s="46"/>
      <c r="B29" s="48"/>
      <c r="C29" s="55"/>
      <c r="D29" s="57"/>
      <c r="E29" s="31">
        <v>1.662488431E9</v>
      </c>
      <c r="F29" s="38">
        <f>IFERROR(__xludf.DUMMYFUNCTION("INDEX(SPLIT(E29, char(10))+60*60*2, 0, 1)/86400+date(1970,1,1)"),44810.84758101852)</f>
        <v>44810.84758</v>
      </c>
      <c r="G29" s="31" t="s">
        <v>239</v>
      </c>
      <c r="H29" s="31" t="s">
        <v>240</v>
      </c>
      <c r="I29" s="40" t="s">
        <v>4</v>
      </c>
      <c r="J29" s="31" t="b">
        <v>1</v>
      </c>
      <c r="K29" s="31" t="s">
        <v>241</v>
      </c>
    </row>
    <row r="30">
      <c r="A30" s="46"/>
      <c r="B30" s="48"/>
      <c r="C30" s="55"/>
      <c r="D30" s="57"/>
      <c r="E30" s="31">
        <v>1.662489477E9</v>
      </c>
      <c r="F30" s="38">
        <f>IFERROR(__xludf.DUMMYFUNCTION("INDEX(SPLIT(E30, char(10))+60*60*2, 0, 1)/86400+date(1970,1,1)"),44810.8596875)</f>
        <v>44810.85969</v>
      </c>
      <c r="G30" s="31" t="s">
        <v>242</v>
      </c>
      <c r="H30" s="31" t="s">
        <v>243</v>
      </c>
      <c r="I30" s="40" t="s">
        <v>39</v>
      </c>
      <c r="J30" s="31" t="b">
        <v>0</v>
      </c>
    </row>
    <row r="31">
      <c r="A31" s="46"/>
      <c r="B31" s="48"/>
      <c r="C31" s="55"/>
      <c r="D31" s="57"/>
      <c r="E31" s="31">
        <v>1.662491116E9</v>
      </c>
      <c r="F31" s="38">
        <f>IFERROR(__xludf.DUMMYFUNCTION("INDEX(SPLIT(E31, char(10))+60*60*2, 0, 1)/86400+date(1970,1,1)"),44810.878657407404)</f>
        <v>44810.87866</v>
      </c>
      <c r="G31" s="31" t="s">
        <v>244</v>
      </c>
      <c r="H31" s="31" t="s">
        <v>245</v>
      </c>
      <c r="I31" s="31" t="s">
        <v>39</v>
      </c>
      <c r="J31" s="31" t="b">
        <v>0</v>
      </c>
    </row>
    <row r="32">
      <c r="A32" s="46"/>
      <c r="B32" s="48"/>
      <c r="C32" s="55"/>
      <c r="D32" s="57"/>
      <c r="E32" s="31">
        <v>1.662494001E9</v>
      </c>
      <c r="F32" s="38">
        <f>IFERROR(__xludf.DUMMYFUNCTION("INDEX(SPLIT(E32, char(10))+60*60*2, 0, 1)/86400+date(1970,1,1)"),44810.912048611106)</f>
        <v>44810.91205</v>
      </c>
      <c r="G32" s="31" t="s">
        <v>246</v>
      </c>
      <c r="H32" s="31" t="s">
        <v>247</v>
      </c>
      <c r="I32" s="31" t="s">
        <v>4</v>
      </c>
      <c r="J32" s="31" t="b">
        <v>1</v>
      </c>
      <c r="K32" s="31" t="s">
        <v>248</v>
      </c>
    </row>
    <row r="33">
      <c r="A33" s="46"/>
      <c r="B33" s="48"/>
      <c r="C33" s="55"/>
      <c r="D33" s="57"/>
      <c r="E33" s="31">
        <v>1.662494903E9</v>
      </c>
      <c r="F33" s="38">
        <f>IFERROR(__xludf.DUMMYFUNCTION("INDEX(SPLIT(E33, char(10))+60*60*2, 0, 1)/86400+date(1970,1,1)"),44810.92248842593)</f>
        <v>44810.92249</v>
      </c>
      <c r="G33" s="31" t="s">
        <v>249</v>
      </c>
      <c r="H33" s="31" t="s">
        <v>250</v>
      </c>
      <c r="I33" s="31" t="s">
        <v>4</v>
      </c>
      <c r="J33" s="31" t="b">
        <v>0</v>
      </c>
      <c r="K33" s="31" t="s">
        <v>251</v>
      </c>
    </row>
    <row r="34">
      <c r="A34" s="46"/>
      <c r="B34" s="48"/>
      <c r="C34" s="55"/>
      <c r="D34" s="56"/>
      <c r="E34" s="31">
        <v>1.662496383E9</v>
      </c>
      <c r="F34" s="38">
        <f>IFERROR(__xludf.DUMMYFUNCTION("INDEX(SPLIT(E34, char(10))+60*60*2, 0, 1)/86400+date(1970,1,1)"),44810.939618055556)</f>
        <v>44810.93962</v>
      </c>
      <c r="G34" s="31" t="s">
        <v>252</v>
      </c>
      <c r="H34" s="31" t="s">
        <v>253</v>
      </c>
      <c r="I34" s="31" t="s">
        <v>4</v>
      </c>
      <c r="J34" s="31" t="b">
        <v>1</v>
      </c>
      <c r="K34" s="31" t="s">
        <v>254</v>
      </c>
    </row>
    <row r="35">
      <c r="A35" s="46"/>
      <c r="B35" s="48"/>
      <c r="C35" s="55"/>
      <c r="D35" s="56"/>
      <c r="E35" s="31">
        <v>1.662499982E9</v>
      </c>
      <c r="F35" s="38">
        <f>IFERROR(__xludf.DUMMYFUNCTION("INDEX(SPLIT(E35, char(10))+60*60*2, 0, 1)/86400+date(1970,1,1)"),44810.98127314815)</f>
        <v>44810.98127</v>
      </c>
      <c r="G35" s="31" t="s">
        <v>255</v>
      </c>
      <c r="H35" s="31" t="s">
        <v>256</v>
      </c>
      <c r="I35" s="31" t="s">
        <v>4</v>
      </c>
      <c r="J35" s="31" t="b">
        <v>1</v>
      </c>
      <c r="K35" s="31" t="s">
        <v>257</v>
      </c>
    </row>
    <row r="36">
      <c r="A36" s="46"/>
      <c r="B36" s="48"/>
      <c r="C36" s="55"/>
      <c r="D36" s="56"/>
      <c r="E36" s="61"/>
      <c r="F36" s="38"/>
      <c r="G36" s="60"/>
      <c r="H36" s="40"/>
    </row>
    <row r="37">
      <c r="A37" s="46"/>
      <c r="B37" s="48"/>
      <c r="C37" s="55"/>
      <c r="D37" s="56"/>
      <c r="E37" s="61"/>
      <c r="F37" s="38"/>
      <c r="G37" s="60"/>
      <c r="H37" s="40"/>
    </row>
    <row r="38">
      <c r="A38" s="46"/>
      <c r="B38" s="48"/>
      <c r="C38" s="55"/>
      <c r="D38" s="56"/>
      <c r="E38" s="61"/>
      <c r="F38" s="38"/>
      <c r="G38" s="60"/>
      <c r="H38" s="40"/>
    </row>
    <row r="39">
      <c r="A39" s="46"/>
      <c r="B39" s="48"/>
      <c r="C39" s="55"/>
      <c r="D39" s="56"/>
      <c r="E39" s="61"/>
      <c r="F39" s="38"/>
      <c r="G39" s="60"/>
      <c r="H39" s="40"/>
    </row>
    <row r="40">
      <c r="A40" s="46"/>
      <c r="B40" s="48"/>
      <c r="C40" s="55"/>
      <c r="D40" s="56"/>
      <c r="E40" s="61"/>
      <c r="F40" s="38"/>
      <c r="G40" s="60"/>
      <c r="H40" s="40"/>
    </row>
    <row r="41">
      <c r="A41" s="46"/>
      <c r="B41" s="48"/>
      <c r="C41" s="55"/>
      <c r="D41" s="56"/>
      <c r="E41" s="61"/>
      <c r="F41" s="38"/>
      <c r="G41" s="60"/>
      <c r="H41" s="40"/>
    </row>
    <row r="42">
      <c r="A42" s="46"/>
      <c r="B42" s="48"/>
      <c r="C42" s="55"/>
      <c r="D42" s="57"/>
      <c r="E42" s="61"/>
      <c r="F42" s="38"/>
      <c r="G42" s="60"/>
      <c r="H42" s="40"/>
    </row>
    <row r="43">
      <c r="A43" s="45"/>
      <c r="B43" s="62"/>
      <c r="C43" s="62"/>
      <c r="D43" s="62"/>
      <c r="E43" s="61"/>
      <c r="F43" s="38"/>
      <c r="G43" s="60"/>
      <c r="H43" s="40"/>
    </row>
    <row r="44">
      <c r="A44" s="45"/>
      <c r="B44" s="62"/>
      <c r="C44" s="62"/>
      <c r="D44" s="62"/>
      <c r="E44" s="61"/>
      <c r="F44" s="38"/>
      <c r="G44" s="60"/>
      <c r="H44" s="40"/>
    </row>
    <row r="45">
      <c r="A45" s="42"/>
      <c r="F45" s="38"/>
      <c r="G45" s="60"/>
      <c r="H45" s="40"/>
    </row>
    <row r="46">
      <c r="A46" s="42"/>
      <c r="F46" s="38"/>
      <c r="G46" s="60"/>
      <c r="H46" s="40"/>
    </row>
    <row r="47">
      <c r="A47" s="42"/>
      <c r="F47" s="38"/>
      <c r="G47" s="60"/>
      <c r="H47" s="40"/>
    </row>
    <row r="48">
      <c r="A48" s="42"/>
      <c r="F48" s="38"/>
      <c r="G48" s="60"/>
      <c r="H48" s="40"/>
    </row>
    <row r="49">
      <c r="A49" s="42"/>
      <c r="F49" s="38"/>
      <c r="G49" s="60"/>
      <c r="H49" s="40"/>
    </row>
    <row r="50">
      <c r="A50" s="42"/>
      <c r="F50" s="38"/>
      <c r="G50" s="60"/>
      <c r="H50" s="40"/>
    </row>
    <row r="51">
      <c r="A51" s="42"/>
      <c r="F51" s="38"/>
      <c r="G51" s="60"/>
      <c r="H51" s="40"/>
    </row>
    <row r="52">
      <c r="A52" s="42"/>
      <c r="F52" s="38"/>
      <c r="G52" s="63"/>
      <c r="H52" s="40"/>
    </row>
    <row r="53">
      <c r="A53" s="42"/>
      <c r="F53" s="38"/>
      <c r="G53" s="63"/>
      <c r="H53" s="40"/>
    </row>
    <row r="54">
      <c r="A54" s="42"/>
      <c r="F54" s="38"/>
      <c r="G54" s="63"/>
      <c r="H54" s="40"/>
    </row>
    <row r="55">
      <c r="A55" s="42"/>
      <c r="F55" s="38"/>
      <c r="G55" s="63"/>
      <c r="H55" s="40"/>
    </row>
    <row r="56">
      <c r="A56" s="42"/>
      <c r="F56" s="38"/>
      <c r="G56" s="63"/>
      <c r="H56" s="40"/>
    </row>
    <row r="57">
      <c r="A57" s="42"/>
      <c r="F57" s="38"/>
      <c r="G57" s="63"/>
      <c r="H57" s="40"/>
    </row>
    <row r="58">
      <c r="A58" s="42"/>
      <c r="F58" s="38"/>
      <c r="G58" s="63"/>
      <c r="H58" s="40"/>
    </row>
    <row r="59">
      <c r="A59" s="42"/>
      <c r="F59" s="38"/>
      <c r="G59" s="63"/>
      <c r="H59" s="40"/>
    </row>
    <row r="60">
      <c r="A60" s="42"/>
      <c r="F60" s="38"/>
      <c r="G60" s="63"/>
      <c r="H60" s="40"/>
    </row>
    <row r="61">
      <c r="A61" s="42"/>
      <c r="F61" s="38"/>
      <c r="G61" s="63"/>
      <c r="H61" s="40"/>
    </row>
    <row r="62">
      <c r="A62" s="42"/>
      <c r="F62" s="38"/>
      <c r="G62" s="63"/>
      <c r="H62" s="40"/>
    </row>
    <row r="63">
      <c r="A63" s="42"/>
      <c r="F63" s="38"/>
      <c r="G63" s="63"/>
      <c r="H63" s="40"/>
    </row>
    <row r="64">
      <c r="A64" s="42"/>
      <c r="F64" s="38"/>
      <c r="G64" s="63"/>
      <c r="H64" s="40"/>
    </row>
    <row r="65">
      <c r="A65" s="42"/>
      <c r="F65" s="38"/>
      <c r="G65" s="63"/>
      <c r="H65" s="40"/>
    </row>
    <row r="66">
      <c r="A66" s="42"/>
      <c r="F66" s="38"/>
      <c r="G66" s="63"/>
      <c r="H66" s="40"/>
    </row>
    <row r="67">
      <c r="A67" s="42"/>
      <c r="F67" s="38"/>
      <c r="G67" s="63"/>
      <c r="H67" s="40"/>
    </row>
    <row r="68">
      <c r="A68" s="42"/>
      <c r="F68" s="38"/>
      <c r="G68" s="63"/>
      <c r="H68" s="40"/>
    </row>
    <row r="69">
      <c r="A69" s="42"/>
      <c r="F69" s="38"/>
      <c r="G69" s="63"/>
      <c r="H69" s="40"/>
    </row>
    <row r="70">
      <c r="A70" s="42"/>
      <c r="F70" s="38"/>
      <c r="G70" s="63"/>
      <c r="H70" s="40"/>
    </row>
    <row r="71">
      <c r="A71" s="42"/>
      <c r="F71" s="38"/>
      <c r="G71" s="63"/>
      <c r="H71" s="40"/>
    </row>
    <row r="72">
      <c r="A72" s="42"/>
      <c r="F72" s="38"/>
      <c r="G72" s="63"/>
      <c r="H72" s="40"/>
    </row>
    <row r="73">
      <c r="A73" s="42"/>
      <c r="F73" s="38"/>
      <c r="G73" s="63"/>
      <c r="H73" s="40"/>
    </row>
    <row r="74">
      <c r="A74" s="42"/>
      <c r="F74" s="38"/>
      <c r="G74" s="63"/>
      <c r="H74" s="40"/>
    </row>
    <row r="75">
      <c r="A75" s="42"/>
      <c r="F75" s="38"/>
      <c r="G75" s="63"/>
      <c r="H75" s="40"/>
    </row>
    <row r="76">
      <c r="A76" s="42"/>
      <c r="F76" s="38"/>
      <c r="G76" s="63"/>
      <c r="H76" s="40"/>
    </row>
    <row r="77">
      <c r="A77" s="42"/>
      <c r="F77" s="38"/>
      <c r="G77" s="63"/>
      <c r="H77" s="40"/>
    </row>
    <row r="78">
      <c r="A78" s="42"/>
      <c r="F78" s="38"/>
      <c r="G78" s="63"/>
      <c r="H78" s="40"/>
    </row>
    <row r="79">
      <c r="A79" s="42"/>
      <c r="F79" s="38"/>
      <c r="G79" s="63"/>
      <c r="H79" s="40"/>
    </row>
    <row r="80">
      <c r="A80" s="42"/>
      <c r="F80" s="38"/>
      <c r="G80" s="63"/>
      <c r="H80" s="40"/>
    </row>
    <row r="81">
      <c r="A81" s="42"/>
      <c r="F81" s="38"/>
      <c r="G81" s="63"/>
      <c r="H81" s="40"/>
    </row>
    <row r="82">
      <c r="A82" s="42"/>
      <c r="F82" s="38"/>
      <c r="G82" s="63"/>
      <c r="H82" s="40"/>
    </row>
    <row r="83">
      <c r="A83" s="42"/>
      <c r="F83" s="38"/>
      <c r="G83" s="63"/>
      <c r="H83" s="40"/>
    </row>
    <row r="84">
      <c r="A84" s="42"/>
      <c r="F84" s="38"/>
      <c r="G84" s="63"/>
      <c r="H84" s="40"/>
    </row>
    <row r="85">
      <c r="A85" s="42"/>
      <c r="F85" s="38"/>
      <c r="G85" s="63"/>
      <c r="H85" s="40"/>
    </row>
    <row r="86">
      <c r="A86" s="42"/>
      <c r="F86" s="38"/>
      <c r="G86" s="63"/>
      <c r="H86" s="40"/>
    </row>
    <row r="87">
      <c r="A87" s="42"/>
      <c r="F87" s="38"/>
      <c r="G87" s="63"/>
      <c r="H87" s="40"/>
    </row>
    <row r="88">
      <c r="A88" s="42"/>
      <c r="F88" s="38"/>
      <c r="G88" s="63"/>
      <c r="H88" s="40"/>
    </row>
    <row r="89">
      <c r="A89" s="42"/>
      <c r="F89" s="38"/>
      <c r="G89" s="63"/>
      <c r="H89" s="40"/>
    </row>
    <row r="90">
      <c r="A90" s="42"/>
      <c r="F90" s="38"/>
      <c r="G90" s="63"/>
      <c r="H90" s="40"/>
    </row>
    <row r="91">
      <c r="A91" s="42"/>
      <c r="F91" s="38"/>
      <c r="G91" s="63"/>
      <c r="H91" s="40"/>
    </row>
    <row r="92">
      <c r="A92" s="42"/>
      <c r="F92" s="38"/>
      <c r="G92" s="63"/>
      <c r="H92" s="40"/>
    </row>
    <row r="93">
      <c r="A93" s="42"/>
      <c r="F93" s="38"/>
      <c r="G93" s="63"/>
      <c r="H93" s="40"/>
    </row>
    <row r="94">
      <c r="A94" s="42"/>
      <c r="F94" s="38"/>
      <c r="G94" s="63"/>
      <c r="H94" s="40"/>
    </row>
    <row r="95">
      <c r="A95" s="42"/>
      <c r="F95" s="38"/>
      <c r="G95" s="63"/>
      <c r="H95" s="40"/>
    </row>
    <row r="96">
      <c r="A96" s="42"/>
      <c r="F96" s="38"/>
      <c r="G96" s="63"/>
      <c r="H96" s="40"/>
    </row>
    <row r="97">
      <c r="A97" s="42"/>
      <c r="F97" s="38"/>
      <c r="G97" s="63"/>
      <c r="H97" s="40"/>
    </row>
    <row r="98">
      <c r="A98" s="42"/>
      <c r="F98" s="38"/>
      <c r="G98" s="63"/>
      <c r="H98" s="40"/>
    </row>
    <row r="99">
      <c r="A99" s="42"/>
      <c r="F99" s="38"/>
      <c r="G99" s="63"/>
      <c r="H99" s="40"/>
    </row>
    <row r="100">
      <c r="A100" s="42"/>
      <c r="F100" s="38"/>
      <c r="G100" s="63"/>
      <c r="H100" s="40"/>
    </row>
    <row r="101">
      <c r="A101" s="42"/>
      <c r="F101" s="38"/>
      <c r="G101" s="63"/>
      <c r="H101" s="40"/>
    </row>
    <row r="102">
      <c r="A102" s="42"/>
      <c r="F102" s="38"/>
      <c r="G102" s="63"/>
      <c r="H102" s="40"/>
    </row>
    <row r="103">
      <c r="A103" s="42"/>
      <c r="F103" s="38"/>
      <c r="G103" s="63"/>
      <c r="H103" s="40"/>
    </row>
    <row r="104">
      <c r="A104" s="42"/>
      <c r="F104" s="38"/>
      <c r="G104" s="63"/>
      <c r="H104" s="40"/>
    </row>
    <row r="105">
      <c r="A105" s="42"/>
      <c r="F105" s="38"/>
      <c r="G105" s="63"/>
      <c r="H105" s="40"/>
    </row>
    <row r="106">
      <c r="A106" s="42"/>
      <c r="F106" s="38"/>
      <c r="G106" s="63"/>
      <c r="H106" s="40"/>
    </row>
    <row r="107">
      <c r="A107" s="42"/>
      <c r="F107" s="38"/>
      <c r="G107" s="63"/>
      <c r="H107" s="40"/>
    </row>
    <row r="108">
      <c r="A108" s="42"/>
      <c r="F108" s="38"/>
      <c r="G108" s="63"/>
      <c r="H108" s="40"/>
    </row>
    <row r="109">
      <c r="A109" s="42"/>
      <c r="F109" s="38"/>
      <c r="G109" s="63"/>
      <c r="H109" s="40"/>
    </row>
    <row r="110">
      <c r="A110" s="42"/>
      <c r="F110" s="38"/>
      <c r="G110" s="63"/>
      <c r="H110" s="40"/>
    </row>
    <row r="111">
      <c r="A111" s="42"/>
      <c r="F111" s="38"/>
      <c r="G111" s="63"/>
      <c r="H111" s="40"/>
    </row>
    <row r="112">
      <c r="A112" s="42"/>
      <c r="F112" s="38"/>
      <c r="G112" s="63"/>
      <c r="H112" s="40"/>
    </row>
    <row r="113">
      <c r="A113" s="42"/>
      <c r="F113" s="38"/>
      <c r="G113" s="63"/>
      <c r="H113" s="40"/>
    </row>
    <row r="114">
      <c r="A114" s="42"/>
      <c r="F114" s="38"/>
      <c r="G114" s="63"/>
      <c r="H114" s="40"/>
    </row>
    <row r="115">
      <c r="A115" s="42"/>
      <c r="F115" s="38"/>
      <c r="G115" s="63"/>
      <c r="H115" s="40"/>
    </row>
    <row r="116">
      <c r="A116" s="42"/>
      <c r="F116" s="38"/>
      <c r="G116" s="63"/>
      <c r="H116" s="40"/>
    </row>
    <row r="117">
      <c r="A117" s="42"/>
      <c r="F117" s="38"/>
      <c r="G117" s="63"/>
      <c r="H117" s="40"/>
    </row>
    <row r="118">
      <c r="A118" s="42"/>
      <c r="F118" s="38"/>
      <c r="G118" s="63"/>
      <c r="H118" s="40"/>
    </row>
    <row r="119">
      <c r="A119" s="42"/>
      <c r="F119" s="38"/>
      <c r="G119" s="63"/>
      <c r="H119" s="40"/>
    </row>
    <row r="120">
      <c r="A120" s="42"/>
      <c r="F120" s="38"/>
      <c r="G120" s="63"/>
      <c r="H120" s="40"/>
    </row>
    <row r="121">
      <c r="A121" s="42"/>
      <c r="F121" s="38"/>
      <c r="G121" s="63"/>
      <c r="H121" s="40"/>
    </row>
    <row r="122">
      <c r="A122" s="42"/>
      <c r="F122" s="38"/>
      <c r="G122" s="63"/>
      <c r="H122" s="40"/>
    </row>
    <row r="123">
      <c r="A123" s="42"/>
      <c r="F123" s="38"/>
      <c r="G123" s="63"/>
      <c r="H123" s="40"/>
    </row>
    <row r="124">
      <c r="A124" s="42"/>
      <c r="F124" s="38"/>
      <c r="G124" s="63"/>
      <c r="H124" s="40"/>
    </row>
    <row r="125">
      <c r="A125" s="42"/>
      <c r="F125" s="38"/>
      <c r="G125" s="63"/>
      <c r="H125" s="40"/>
    </row>
    <row r="126">
      <c r="A126" s="42"/>
      <c r="F126" s="38"/>
      <c r="G126" s="63"/>
      <c r="H126" s="40"/>
    </row>
    <row r="127">
      <c r="A127" s="42"/>
      <c r="F127" s="38"/>
      <c r="G127" s="63"/>
      <c r="H127" s="40"/>
    </row>
    <row r="128">
      <c r="A128" s="42"/>
      <c r="F128" s="38"/>
      <c r="G128" s="63"/>
      <c r="H128" s="40"/>
    </row>
    <row r="129">
      <c r="A129" s="42"/>
      <c r="F129" s="38"/>
      <c r="G129" s="63"/>
      <c r="H129" s="40"/>
    </row>
    <row r="130">
      <c r="A130" s="42"/>
      <c r="F130" s="38"/>
      <c r="G130" s="63"/>
      <c r="H130" s="40"/>
    </row>
    <row r="131">
      <c r="A131" s="42"/>
      <c r="F131" s="38"/>
      <c r="G131" s="63"/>
      <c r="H131" s="40"/>
    </row>
    <row r="132">
      <c r="A132" s="42"/>
      <c r="F132" s="38"/>
      <c r="G132" s="63"/>
      <c r="H132" s="40"/>
    </row>
    <row r="133">
      <c r="A133" s="42"/>
      <c r="F133" s="38"/>
      <c r="G133" s="63"/>
      <c r="H133" s="40"/>
    </row>
    <row r="134">
      <c r="A134" s="42"/>
      <c r="F134" s="38"/>
      <c r="G134" s="63"/>
      <c r="H134" s="40"/>
    </row>
    <row r="135">
      <c r="A135" s="42"/>
      <c r="F135" s="38"/>
      <c r="G135" s="63"/>
      <c r="H135" s="40"/>
    </row>
    <row r="136">
      <c r="A136" s="42"/>
      <c r="F136" s="38"/>
      <c r="G136" s="63"/>
      <c r="H136" s="40"/>
    </row>
    <row r="137">
      <c r="A137" s="42"/>
      <c r="F137" s="38"/>
      <c r="G137" s="63"/>
      <c r="H137" s="40"/>
    </row>
    <row r="138">
      <c r="A138" s="42"/>
      <c r="F138" s="38"/>
      <c r="G138" s="63"/>
      <c r="H138" s="40"/>
    </row>
    <row r="139">
      <c r="A139" s="42"/>
      <c r="F139" s="38"/>
      <c r="G139" s="63"/>
      <c r="H139" s="40"/>
    </row>
    <row r="140">
      <c r="A140" s="42"/>
      <c r="F140" s="38"/>
      <c r="G140" s="63"/>
      <c r="H140" s="40"/>
    </row>
    <row r="141">
      <c r="A141" s="42"/>
      <c r="F141" s="38"/>
      <c r="G141" s="63"/>
      <c r="H141" s="40"/>
    </row>
    <row r="142">
      <c r="A142" s="42"/>
      <c r="F142" s="38"/>
      <c r="G142" s="63"/>
      <c r="H142" s="40"/>
    </row>
    <row r="143">
      <c r="A143" s="42"/>
      <c r="F143" s="38"/>
      <c r="G143" s="63"/>
      <c r="H143" s="40"/>
    </row>
    <row r="144">
      <c r="A144" s="42"/>
      <c r="F144" s="38"/>
      <c r="G144" s="63"/>
      <c r="H144" s="40"/>
    </row>
    <row r="145">
      <c r="A145" s="42"/>
      <c r="F145" s="38"/>
      <c r="G145" s="63"/>
      <c r="H145" s="40"/>
    </row>
    <row r="146">
      <c r="A146" s="42"/>
      <c r="F146" s="38"/>
      <c r="G146" s="63"/>
      <c r="H146" s="40"/>
    </row>
    <row r="147">
      <c r="A147" s="42"/>
      <c r="F147" s="38"/>
      <c r="G147" s="63"/>
      <c r="H147" s="40"/>
    </row>
    <row r="148">
      <c r="A148" s="42"/>
      <c r="F148" s="38"/>
      <c r="G148" s="63"/>
      <c r="H148" s="40"/>
    </row>
    <row r="149">
      <c r="A149" s="42"/>
      <c r="F149" s="38"/>
      <c r="G149" s="63"/>
      <c r="H149" s="40"/>
    </row>
    <row r="150">
      <c r="A150" s="42"/>
      <c r="F150" s="38"/>
      <c r="G150" s="63"/>
      <c r="H150" s="40"/>
    </row>
    <row r="151">
      <c r="A151" s="42"/>
      <c r="F151" s="38"/>
      <c r="G151" s="63"/>
      <c r="H151" s="40"/>
    </row>
    <row r="152">
      <c r="A152" s="42"/>
      <c r="F152" s="38"/>
      <c r="G152" s="63"/>
      <c r="H152" s="40"/>
    </row>
    <row r="153">
      <c r="A153" s="42"/>
      <c r="F153" s="38"/>
      <c r="G153" s="63"/>
      <c r="H153" s="40"/>
    </row>
    <row r="154">
      <c r="A154" s="42"/>
      <c r="F154" s="38"/>
      <c r="G154" s="63"/>
      <c r="H154" s="40"/>
    </row>
    <row r="155">
      <c r="A155" s="42"/>
      <c r="F155" s="38"/>
      <c r="G155" s="63"/>
      <c r="H155" s="40"/>
    </row>
    <row r="156">
      <c r="A156" s="42"/>
      <c r="F156" s="38"/>
      <c r="G156" s="63"/>
      <c r="H156" s="40"/>
    </row>
    <row r="157">
      <c r="A157" s="42"/>
      <c r="F157" s="38"/>
      <c r="G157" s="63"/>
      <c r="H157" s="40"/>
    </row>
    <row r="158">
      <c r="A158" s="42"/>
      <c r="F158" s="38"/>
      <c r="G158" s="63"/>
      <c r="H158" s="40"/>
    </row>
    <row r="159">
      <c r="A159" s="42"/>
      <c r="F159" s="38"/>
      <c r="G159" s="63"/>
      <c r="H159" s="40"/>
    </row>
    <row r="160">
      <c r="A160" s="42"/>
      <c r="F160" s="38"/>
      <c r="G160" s="63"/>
      <c r="H160" s="40"/>
    </row>
    <row r="161">
      <c r="A161" s="42"/>
      <c r="F161" s="38"/>
      <c r="G161" s="63"/>
      <c r="H161" s="40"/>
    </row>
    <row r="162">
      <c r="A162" s="42"/>
      <c r="F162" s="38"/>
      <c r="G162" s="63"/>
      <c r="H162" s="40"/>
    </row>
    <row r="163">
      <c r="A163" s="42"/>
      <c r="F163" s="38"/>
      <c r="G163" s="63"/>
      <c r="H163" s="40"/>
    </row>
    <row r="164">
      <c r="A164" s="42"/>
      <c r="F164" s="38"/>
      <c r="G164" s="63"/>
      <c r="H164" s="40"/>
    </row>
    <row r="165">
      <c r="A165" s="42"/>
      <c r="F165" s="38"/>
      <c r="G165" s="63"/>
      <c r="H165" s="40"/>
    </row>
    <row r="166">
      <c r="A166" s="42"/>
      <c r="F166" s="38"/>
      <c r="G166" s="63"/>
      <c r="H166" s="40"/>
    </row>
    <row r="167">
      <c r="A167" s="42"/>
      <c r="F167" s="38"/>
      <c r="G167" s="63"/>
      <c r="H167" s="40"/>
    </row>
    <row r="168">
      <c r="A168" s="42"/>
      <c r="F168" s="38"/>
      <c r="G168" s="63"/>
      <c r="H168" s="40"/>
    </row>
    <row r="169">
      <c r="A169" s="42"/>
      <c r="F169" s="38"/>
      <c r="G169" s="63"/>
      <c r="H169" s="40"/>
    </row>
    <row r="170">
      <c r="A170" s="42"/>
      <c r="F170" s="38"/>
      <c r="G170" s="63"/>
      <c r="H170" s="40"/>
    </row>
    <row r="171">
      <c r="A171" s="42"/>
      <c r="F171" s="38"/>
      <c r="G171" s="63"/>
      <c r="H171" s="40"/>
    </row>
    <row r="172">
      <c r="A172" s="42"/>
      <c r="F172" s="38"/>
      <c r="G172" s="63"/>
      <c r="H172" s="40"/>
    </row>
    <row r="173">
      <c r="A173" s="42"/>
      <c r="F173" s="38"/>
      <c r="G173" s="63"/>
      <c r="H173" s="40"/>
    </row>
    <row r="174">
      <c r="A174" s="42"/>
      <c r="F174" s="38"/>
      <c r="G174" s="63"/>
      <c r="H174" s="40"/>
    </row>
    <row r="175">
      <c r="A175" s="42"/>
      <c r="F175" s="38"/>
      <c r="G175" s="63"/>
      <c r="H175" s="40"/>
    </row>
    <row r="176">
      <c r="A176" s="42"/>
      <c r="F176" s="38"/>
      <c r="G176" s="63"/>
      <c r="H176" s="40"/>
    </row>
    <row r="177">
      <c r="A177" s="42"/>
      <c r="F177" s="38"/>
      <c r="G177" s="63"/>
      <c r="H177" s="40"/>
    </row>
    <row r="178">
      <c r="A178" s="42"/>
      <c r="F178" s="38"/>
      <c r="G178" s="63"/>
      <c r="H178" s="40"/>
    </row>
    <row r="179">
      <c r="A179" s="42"/>
      <c r="F179" s="38"/>
      <c r="G179" s="63"/>
      <c r="H179" s="40"/>
    </row>
    <row r="180">
      <c r="A180" s="42"/>
      <c r="F180" s="38"/>
      <c r="G180" s="63"/>
      <c r="H180" s="40"/>
    </row>
    <row r="181">
      <c r="A181" s="42"/>
      <c r="F181" s="38"/>
      <c r="G181" s="63"/>
      <c r="H181" s="40"/>
    </row>
    <row r="182">
      <c r="A182" s="42"/>
      <c r="F182" s="38"/>
      <c r="G182" s="63"/>
      <c r="H182" s="40"/>
    </row>
    <row r="183">
      <c r="A183" s="42"/>
      <c r="F183" s="38"/>
      <c r="G183" s="63"/>
      <c r="H183" s="40"/>
    </row>
    <row r="184">
      <c r="A184" s="42"/>
      <c r="F184" s="38"/>
      <c r="G184" s="63"/>
      <c r="H184" s="40"/>
    </row>
    <row r="185">
      <c r="A185" s="42"/>
      <c r="F185" s="38"/>
      <c r="G185" s="63"/>
      <c r="H185" s="40"/>
    </row>
    <row r="186">
      <c r="A186" s="42"/>
      <c r="F186" s="38"/>
      <c r="G186" s="63"/>
      <c r="H186" s="40"/>
    </row>
    <row r="187">
      <c r="A187" s="42"/>
      <c r="F187" s="38"/>
      <c r="G187" s="63"/>
      <c r="H187" s="40"/>
    </row>
    <row r="188">
      <c r="A188" s="42"/>
      <c r="F188" s="38"/>
      <c r="G188" s="63"/>
      <c r="H188" s="40"/>
    </row>
    <row r="189">
      <c r="A189" s="42"/>
      <c r="F189" s="38"/>
      <c r="G189" s="63"/>
      <c r="H189" s="40"/>
    </row>
    <row r="190">
      <c r="A190" s="42"/>
      <c r="F190" s="38"/>
      <c r="G190" s="63"/>
      <c r="H190" s="40"/>
    </row>
    <row r="191">
      <c r="A191" s="42"/>
      <c r="F191" s="38"/>
      <c r="G191" s="63"/>
      <c r="H191" s="40"/>
    </row>
    <row r="192">
      <c r="A192" s="42"/>
      <c r="F192" s="38"/>
      <c r="G192" s="63"/>
      <c r="H192" s="40"/>
    </row>
    <row r="193">
      <c r="A193" s="42"/>
      <c r="F193" s="38"/>
      <c r="G193" s="63"/>
      <c r="H193" s="40"/>
    </row>
    <row r="194">
      <c r="A194" s="42"/>
      <c r="F194" s="38"/>
      <c r="G194" s="63"/>
      <c r="H194" s="40"/>
    </row>
    <row r="195">
      <c r="A195" s="42"/>
      <c r="F195" s="38"/>
      <c r="G195" s="63"/>
      <c r="H195" s="40"/>
    </row>
    <row r="196">
      <c r="A196" s="42"/>
      <c r="F196" s="38"/>
      <c r="G196" s="63"/>
      <c r="H196" s="40"/>
    </row>
    <row r="197">
      <c r="A197" s="42"/>
      <c r="F197" s="38"/>
      <c r="G197" s="63"/>
      <c r="H197" s="40"/>
    </row>
    <row r="198">
      <c r="A198" s="42"/>
      <c r="F198" s="38"/>
      <c r="G198" s="63"/>
      <c r="H198" s="40"/>
    </row>
    <row r="199">
      <c r="A199" s="42"/>
      <c r="F199" s="38"/>
      <c r="G199" s="63"/>
      <c r="H199" s="40"/>
    </row>
    <row r="200">
      <c r="A200" s="42"/>
      <c r="F200" s="38"/>
      <c r="G200" s="63"/>
      <c r="H200" s="40"/>
    </row>
    <row r="201">
      <c r="A201" s="42"/>
      <c r="F201" s="38"/>
      <c r="G201" s="63"/>
      <c r="H201" s="40"/>
    </row>
    <row r="202">
      <c r="A202" s="42"/>
      <c r="F202" s="38"/>
      <c r="G202" s="63"/>
      <c r="H202" s="40"/>
    </row>
    <row r="203">
      <c r="A203" s="42"/>
      <c r="F203" s="38"/>
      <c r="G203" s="63"/>
      <c r="H203" s="40"/>
    </row>
    <row r="204">
      <c r="A204" s="42"/>
      <c r="F204" s="38"/>
      <c r="G204" s="63"/>
      <c r="H204" s="40"/>
    </row>
    <row r="205">
      <c r="A205" s="42"/>
      <c r="F205" s="38"/>
      <c r="G205" s="63"/>
      <c r="H205" s="40"/>
    </row>
    <row r="206">
      <c r="A206" s="42"/>
      <c r="F206" s="38"/>
      <c r="G206" s="63"/>
      <c r="H206" s="40"/>
    </row>
    <row r="207">
      <c r="A207" s="42"/>
      <c r="F207" s="38"/>
      <c r="G207" s="63"/>
      <c r="H207" s="40"/>
    </row>
    <row r="208">
      <c r="A208" s="42"/>
      <c r="F208" s="38"/>
      <c r="G208" s="63"/>
      <c r="H208" s="40"/>
    </row>
    <row r="209">
      <c r="A209" s="42"/>
      <c r="F209" s="38"/>
      <c r="G209" s="63"/>
      <c r="H209" s="40"/>
    </row>
    <row r="210">
      <c r="A210" s="42"/>
      <c r="F210" s="38"/>
      <c r="G210" s="63"/>
      <c r="H210" s="40"/>
    </row>
    <row r="211">
      <c r="A211" s="42"/>
      <c r="F211" s="38"/>
      <c r="G211" s="63"/>
      <c r="H211" s="40"/>
    </row>
    <row r="212">
      <c r="A212" s="42"/>
      <c r="F212" s="38"/>
      <c r="G212" s="63"/>
      <c r="H212" s="40"/>
    </row>
    <row r="213">
      <c r="A213" s="42"/>
      <c r="F213" s="38"/>
      <c r="G213" s="63"/>
      <c r="H213" s="40"/>
    </row>
    <row r="214">
      <c r="A214" s="42"/>
      <c r="F214" s="38"/>
      <c r="G214" s="63"/>
      <c r="H214" s="40"/>
    </row>
    <row r="215">
      <c r="A215" s="42"/>
      <c r="F215" s="38"/>
      <c r="G215" s="63"/>
      <c r="H215" s="40"/>
    </row>
    <row r="216">
      <c r="A216" s="42"/>
      <c r="F216" s="38"/>
      <c r="G216" s="63"/>
      <c r="H216" s="40"/>
    </row>
    <row r="217">
      <c r="A217" s="42"/>
      <c r="F217" s="38"/>
      <c r="G217" s="63"/>
      <c r="H217" s="40"/>
    </row>
    <row r="218">
      <c r="A218" s="42"/>
      <c r="F218" s="38"/>
      <c r="G218" s="63"/>
      <c r="H218" s="40"/>
    </row>
    <row r="219">
      <c r="A219" s="42"/>
      <c r="F219" s="38"/>
      <c r="G219" s="63"/>
      <c r="H219" s="40"/>
    </row>
    <row r="220">
      <c r="A220" s="42"/>
      <c r="F220" s="38"/>
      <c r="G220" s="63"/>
      <c r="H220" s="40"/>
    </row>
    <row r="221">
      <c r="A221" s="42"/>
      <c r="F221" s="38"/>
      <c r="G221" s="63"/>
      <c r="H221" s="40"/>
    </row>
    <row r="222">
      <c r="A222" s="42"/>
      <c r="F222" s="38"/>
      <c r="G222" s="63"/>
      <c r="H222" s="40"/>
    </row>
    <row r="223">
      <c r="A223" s="42"/>
      <c r="F223" s="38"/>
      <c r="G223" s="63"/>
      <c r="H223" s="40"/>
    </row>
    <row r="224">
      <c r="A224" s="42"/>
      <c r="F224" s="38"/>
      <c r="G224" s="63"/>
      <c r="H224" s="40"/>
    </row>
    <row r="225">
      <c r="A225" s="42"/>
      <c r="F225" s="38"/>
      <c r="G225" s="63"/>
      <c r="H225" s="40"/>
    </row>
    <row r="226">
      <c r="A226" s="42"/>
      <c r="F226" s="38"/>
      <c r="G226" s="63"/>
      <c r="H226" s="40"/>
    </row>
    <row r="227">
      <c r="A227" s="42"/>
      <c r="F227" s="38"/>
      <c r="G227" s="63"/>
      <c r="H227" s="40"/>
    </row>
    <row r="228">
      <c r="A228" s="42"/>
      <c r="F228" s="38"/>
      <c r="G228" s="63"/>
      <c r="H228" s="40"/>
    </row>
    <row r="229">
      <c r="A229" s="42"/>
      <c r="F229" s="38"/>
      <c r="G229" s="63"/>
      <c r="H229" s="40"/>
    </row>
    <row r="230">
      <c r="A230" s="42"/>
      <c r="F230" s="38"/>
      <c r="G230" s="63"/>
      <c r="H230" s="40"/>
    </row>
    <row r="231">
      <c r="A231" s="42"/>
      <c r="F231" s="38"/>
      <c r="G231" s="63"/>
      <c r="H231" s="40"/>
    </row>
    <row r="232">
      <c r="A232" s="42"/>
      <c r="F232" s="38"/>
      <c r="G232" s="63"/>
      <c r="H232" s="40"/>
    </row>
    <row r="233">
      <c r="A233" s="42"/>
      <c r="F233" s="38"/>
      <c r="G233" s="63"/>
      <c r="H233" s="40"/>
    </row>
    <row r="234">
      <c r="A234" s="42"/>
      <c r="F234" s="38"/>
      <c r="G234" s="63"/>
      <c r="H234" s="40"/>
    </row>
    <row r="235">
      <c r="A235" s="42"/>
      <c r="F235" s="38"/>
      <c r="G235" s="63"/>
      <c r="H235" s="40"/>
    </row>
    <row r="236">
      <c r="A236" s="42"/>
      <c r="F236" s="38"/>
      <c r="G236" s="63"/>
      <c r="H236" s="40"/>
    </row>
    <row r="237">
      <c r="A237" s="42"/>
      <c r="F237" s="38"/>
      <c r="G237" s="63"/>
      <c r="H237" s="40"/>
    </row>
    <row r="238">
      <c r="A238" s="42"/>
      <c r="F238" s="38"/>
      <c r="G238" s="63"/>
      <c r="H238" s="40"/>
    </row>
    <row r="239">
      <c r="A239" s="42"/>
      <c r="F239" s="38"/>
      <c r="G239" s="63"/>
      <c r="H239" s="40"/>
    </row>
    <row r="240">
      <c r="A240" s="42"/>
      <c r="F240" s="38"/>
      <c r="G240" s="63"/>
      <c r="H240" s="40"/>
    </row>
    <row r="241">
      <c r="A241" s="42"/>
      <c r="F241" s="38"/>
      <c r="G241" s="63"/>
      <c r="H241" s="40"/>
    </row>
    <row r="242">
      <c r="A242" s="42"/>
      <c r="F242" s="38"/>
      <c r="G242" s="63"/>
      <c r="H242" s="40"/>
    </row>
    <row r="243">
      <c r="A243" s="42"/>
      <c r="F243" s="38"/>
      <c r="G243" s="63"/>
      <c r="H243" s="40"/>
    </row>
    <row r="244">
      <c r="A244" s="42"/>
      <c r="F244" s="38"/>
      <c r="G244" s="63"/>
      <c r="H244" s="40"/>
    </row>
    <row r="245">
      <c r="A245" s="42"/>
      <c r="F245" s="38"/>
      <c r="G245" s="63"/>
      <c r="H245" s="40"/>
    </row>
    <row r="246">
      <c r="A246" s="42"/>
      <c r="F246" s="38"/>
      <c r="G246" s="63"/>
      <c r="H246" s="40"/>
    </row>
    <row r="247">
      <c r="A247" s="42"/>
      <c r="F247" s="38"/>
      <c r="G247" s="63"/>
      <c r="H247" s="40"/>
    </row>
    <row r="248">
      <c r="A248" s="42"/>
      <c r="F248" s="38"/>
      <c r="G248" s="63"/>
      <c r="H248" s="40"/>
    </row>
    <row r="249">
      <c r="A249" s="42"/>
      <c r="F249" s="38"/>
      <c r="G249" s="63"/>
      <c r="H249" s="40"/>
    </row>
    <row r="250">
      <c r="A250" s="42"/>
      <c r="F250" s="38"/>
      <c r="G250" s="63"/>
      <c r="H250" s="40"/>
    </row>
    <row r="251">
      <c r="A251" s="42"/>
      <c r="F251" s="38"/>
      <c r="G251" s="63"/>
      <c r="H251" s="40"/>
    </row>
    <row r="252">
      <c r="A252" s="42"/>
      <c r="F252" s="38"/>
      <c r="G252" s="63"/>
      <c r="H252" s="40"/>
    </row>
    <row r="253">
      <c r="A253" s="42"/>
      <c r="F253" s="38"/>
      <c r="G253" s="63"/>
      <c r="H253" s="40"/>
    </row>
    <row r="254">
      <c r="A254" s="42"/>
      <c r="F254" s="38"/>
      <c r="G254" s="63"/>
      <c r="H254" s="40"/>
    </row>
    <row r="255">
      <c r="A255" s="42"/>
      <c r="F255" s="38"/>
      <c r="G255" s="63"/>
      <c r="H255" s="40"/>
    </row>
    <row r="256">
      <c r="A256" s="42"/>
      <c r="F256" s="38"/>
      <c r="G256" s="63"/>
      <c r="H256" s="40"/>
    </row>
    <row r="257">
      <c r="A257" s="42"/>
      <c r="F257" s="38"/>
      <c r="G257" s="63"/>
      <c r="H257" s="40"/>
    </row>
    <row r="258">
      <c r="A258" s="42"/>
      <c r="F258" s="38"/>
      <c r="G258" s="63"/>
      <c r="H258" s="40"/>
    </row>
    <row r="259">
      <c r="A259" s="42"/>
      <c r="F259" s="38"/>
      <c r="G259" s="63"/>
      <c r="H259" s="40"/>
    </row>
    <row r="260">
      <c r="A260" s="42"/>
      <c r="F260" s="38"/>
      <c r="G260" s="63"/>
      <c r="H260" s="40"/>
    </row>
    <row r="261">
      <c r="A261" s="42"/>
      <c r="F261" s="38"/>
      <c r="G261" s="63"/>
      <c r="H261" s="40"/>
    </row>
    <row r="262">
      <c r="A262" s="42"/>
      <c r="F262" s="38"/>
      <c r="G262" s="63"/>
      <c r="H262" s="40"/>
    </row>
    <row r="263">
      <c r="A263" s="42"/>
      <c r="F263" s="38"/>
      <c r="G263" s="63"/>
      <c r="H263" s="40"/>
    </row>
    <row r="264">
      <c r="A264" s="42"/>
      <c r="F264" s="38"/>
      <c r="G264" s="63"/>
      <c r="H264" s="40"/>
    </row>
    <row r="265">
      <c r="A265" s="42"/>
      <c r="F265" s="38"/>
      <c r="G265" s="63"/>
      <c r="H265" s="40"/>
    </row>
    <row r="266">
      <c r="A266" s="42"/>
      <c r="F266" s="38"/>
      <c r="G266" s="63"/>
      <c r="H266" s="40"/>
    </row>
    <row r="267">
      <c r="A267" s="42"/>
      <c r="F267" s="38"/>
      <c r="G267" s="63"/>
      <c r="H267" s="40"/>
    </row>
    <row r="268">
      <c r="A268" s="42"/>
      <c r="F268" s="38"/>
      <c r="G268" s="63"/>
      <c r="H268" s="40"/>
    </row>
    <row r="269">
      <c r="A269" s="42"/>
      <c r="F269" s="38"/>
      <c r="G269" s="63"/>
      <c r="H269" s="40"/>
    </row>
    <row r="270">
      <c r="A270" s="42"/>
      <c r="F270" s="38"/>
      <c r="G270" s="63"/>
      <c r="H270" s="40"/>
    </row>
    <row r="271">
      <c r="A271" s="42"/>
      <c r="F271" s="38"/>
      <c r="G271" s="63"/>
      <c r="H271" s="40"/>
    </row>
    <row r="272">
      <c r="A272" s="42"/>
      <c r="F272" s="38"/>
      <c r="G272" s="63"/>
      <c r="H272" s="40"/>
    </row>
    <row r="273">
      <c r="A273" s="42"/>
      <c r="F273" s="38"/>
      <c r="G273" s="63"/>
      <c r="H273" s="40"/>
    </row>
    <row r="274">
      <c r="A274" s="42"/>
      <c r="F274" s="38"/>
      <c r="G274" s="63"/>
      <c r="H274" s="40"/>
    </row>
    <row r="275">
      <c r="A275" s="42"/>
      <c r="F275" s="38"/>
      <c r="G275" s="63"/>
      <c r="H275" s="40"/>
    </row>
    <row r="276">
      <c r="A276" s="42"/>
      <c r="F276" s="38"/>
      <c r="G276" s="63"/>
      <c r="H276" s="40"/>
    </row>
    <row r="277">
      <c r="A277" s="42"/>
      <c r="F277" s="38"/>
      <c r="G277" s="63"/>
      <c r="H277" s="40"/>
    </row>
    <row r="278">
      <c r="A278" s="42"/>
      <c r="F278" s="38"/>
      <c r="G278" s="63"/>
      <c r="H278" s="40"/>
    </row>
    <row r="279">
      <c r="A279" s="42"/>
      <c r="F279" s="38"/>
      <c r="G279" s="63"/>
      <c r="H279" s="40"/>
    </row>
    <row r="280">
      <c r="A280" s="42"/>
      <c r="F280" s="38"/>
      <c r="G280" s="63"/>
      <c r="H280" s="40"/>
    </row>
    <row r="281">
      <c r="A281" s="42"/>
      <c r="F281" s="38"/>
      <c r="G281" s="63"/>
      <c r="H281" s="40"/>
    </row>
    <row r="282">
      <c r="A282" s="42"/>
      <c r="F282" s="38"/>
      <c r="G282" s="63"/>
      <c r="H282" s="40"/>
    </row>
    <row r="283">
      <c r="A283" s="42"/>
      <c r="F283" s="38"/>
      <c r="G283" s="63"/>
      <c r="H283" s="40"/>
    </row>
    <row r="284">
      <c r="A284" s="42"/>
      <c r="F284" s="38"/>
      <c r="G284" s="63"/>
      <c r="H284" s="40"/>
    </row>
    <row r="285">
      <c r="A285" s="42"/>
      <c r="F285" s="38"/>
      <c r="G285" s="63"/>
      <c r="H285" s="40"/>
    </row>
    <row r="286">
      <c r="A286" s="42"/>
      <c r="F286" s="38"/>
      <c r="G286" s="63"/>
      <c r="H286" s="40"/>
    </row>
    <row r="287">
      <c r="A287" s="42"/>
      <c r="F287" s="38"/>
      <c r="G287" s="63"/>
      <c r="H287" s="40"/>
    </row>
    <row r="288">
      <c r="A288" s="42"/>
      <c r="F288" s="38"/>
      <c r="G288" s="63"/>
      <c r="H288" s="40"/>
    </row>
    <row r="289">
      <c r="A289" s="42"/>
      <c r="F289" s="38"/>
      <c r="G289" s="63"/>
      <c r="H289" s="40"/>
    </row>
    <row r="290">
      <c r="A290" s="42"/>
      <c r="F290" s="38"/>
      <c r="G290" s="63"/>
      <c r="H290" s="40"/>
    </row>
    <row r="291">
      <c r="A291" s="42"/>
      <c r="F291" s="38"/>
      <c r="G291" s="63"/>
      <c r="H291" s="40"/>
    </row>
    <row r="292">
      <c r="A292" s="42"/>
      <c r="F292" s="38"/>
      <c r="G292" s="63"/>
      <c r="H292" s="40"/>
    </row>
    <row r="293">
      <c r="A293" s="42"/>
      <c r="F293" s="38"/>
      <c r="G293" s="63"/>
      <c r="H293" s="40"/>
    </row>
    <row r="294">
      <c r="A294" s="42"/>
      <c r="F294" s="38"/>
      <c r="G294" s="63"/>
      <c r="H294" s="40"/>
    </row>
    <row r="295">
      <c r="A295" s="42"/>
      <c r="F295" s="38"/>
      <c r="G295" s="63"/>
      <c r="H295" s="40"/>
    </row>
    <row r="296">
      <c r="A296" s="42"/>
      <c r="F296" s="38"/>
      <c r="G296" s="63"/>
      <c r="H296" s="40"/>
    </row>
    <row r="297">
      <c r="A297" s="42"/>
      <c r="F297" s="38"/>
      <c r="G297" s="63"/>
      <c r="H297" s="40"/>
    </row>
    <row r="298">
      <c r="A298" s="42"/>
      <c r="F298" s="38"/>
      <c r="G298" s="63"/>
      <c r="H298" s="40"/>
    </row>
    <row r="299">
      <c r="A299" s="42"/>
      <c r="F299" s="38"/>
      <c r="G299" s="63"/>
      <c r="H299" s="40"/>
    </row>
    <row r="300">
      <c r="A300" s="42"/>
      <c r="F300" s="38"/>
      <c r="G300" s="63"/>
      <c r="H300" s="40"/>
    </row>
    <row r="301">
      <c r="A301" s="42"/>
      <c r="F301" s="38"/>
      <c r="G301" s="63"/>
      <c r="H301" s="40"/>
    </row>
    <row r="302">
      <c r="A302" s="42"/>
      <c r="F302" s="38"/>
      <c r="G302" s="63"/>
      <c r="H302" s="40"/>
    </row>
    <row r="303">
      <c r="A303" s="42"/>
      <c r="F303" s="38"/>
      <c r="G303" s="63"/>
      <c r="H303" s="40"/>
    </row>
    <row r="304">
      <c r="A304" s="42"/>
      <c r="F304" s="38"/>
      <c r="G304" s="63"/>
      <c r="H304" s="40"/>
    </row>
    <row r="305">
      <c r="A305" s="42"/>
      <c r="F305" s="38"/>
      <c r="G305" s="63"/>
      <c r="H305" s="40"/>
    </row>
    <row r="306">
      <c r="A306" s="42"/>
      <c r="F306" s="38"/>
      <c r="G306" s="63"/>
      <c r="H306" s="40"/>
    </row>
    <row r="307">
      <c r="A307" s="42"/>
      <c r="F307" s="38"/>
      <c r="G307" s="63"/>
      <c r="H307" s="40"/>
    </row>
    <row r="308">
      <c r="A308" s="42"/>
      <c r="F308" s="38"/>
      <c r="G308" s="63"/>
      <c r="H308" s="40"/>
    </row>
    <row r="309">
      <c r="A309" s="42"/>
      <c r="F309" s="38"/>
      <c r="G309" s="63"/>
      <c r="H309" s="40"/>
    </row>
    <row r="310">
      <c r="A310" s="42"/>
      <c r="F310" s="38"/>
      <c r="G310" s="63"/>
      <c r="H310" s="40"/>
    </row>
    <row r="311">
      <c r="A311" s="42"/>
      <c r="F311" s="38"/>
      <c r="G311" s="63"/>
      <c r="H311" s="40"/>
    </row>
    <row r="312">
      <c r="A312" s="42"/>
      <c r="F312" s="38"/>
      <c r="G312" s="63"/>
      <c r="H312" s="40"/>
    </row>
    <row r="313">
      <c r="A313" s="42"/>
      <c r="F313" s="38"/>
      <c r="G313" s="63"/>
      <c r="H313" s="40"/>
    </row>
    <row r="314">
      <c r="A314" s="42"/>
      <c r="F314" s="38"/>
      <c r="G314" s="63"/>
      <c r="H314" s="40"/>
    </row>
    <row r="315">
      <c r="A315" s="42"/>
      <c r="F315" s="38"/>
      <c r="G315" s="63"/>
      <c r="H315" s="40"/>
    </row>
    <row r="316">
      <c r="A316" s="42"/>
      <c r="F316" s="38"/>
      <c r="G316" s="63"/>
      <c r="H316" s="40"/>
    </row>
    <row r="317">
      <c r="A317" s="42"/>
      <c r="F317" s="38"/>
      <c r="G317" s="63"/>
      <c r="H317" s="40"/>
    </row>
    <row r="318">
      <c r="A318" s="42"/>
      <c r="F318" s="38"/>
      <c r="G318" s="63"/>
      <c r="H318" s="40"/>
    </row>
    <row r="319">
      <c r="A319" s="42"/>
      <c r="F319" s="38"/>
      <c r="G319" s="63"/>
      <c r="H319" s="40"/>
    </row>
    <row r="320">
      <c r="A320" s="42"/>
      <c r="F320" s="38"/>
      <c r="G320" s="63"/>
      <c r="H320" s="40"/>
    </row>
    <row r="321">
      <c r="A321" s="42"/>
      <c r="F321" s="38"/>
      <c r="G321" s="63"/>
      <c r="H321" s="40"/>
    </row>
    <row r="322">
      <c r="A322" s="42"/>
      <c r="F322" s="38"/>
      <c r="G322" s="63"/>
      <c r="H322" s="40"/>
    </row>
    <row r="323">
      <c r="A323" s="42"/>
      <c r="F323" s="38"/>
      <c r="G323" s="63"/>
      <c r="H323" s="40"/>
    </row>
    <row r="324">
      <c r="A324" s="42"/>
      <c r="F324" s="38"/>
      <c r="G324" s="63"/>
      <c r="H324" s="40"/>
    </row>
    <row r="325">
      <c r="A325" s="42"/>
      <c r="F325" s="38"/>
      <c r="G325" s="63"/>
      <c r="H325" s="40"/>
    </row>
    <row r="326">
      <c r="A326" s="42"/>
      <c r="F326" s="38"/>
      <c r="G326" s="63"/>
      <c r="H326" s="40"/>
    </row>
    <row r="327">
      <c r="A327" s="42"/>
      <c r="F327" s="38"/>
      <c r="G327" s="63"/>
      <c r="H327" s="40"/>
    </row>
    <row r="328">
      <c r="A328" s="42"/>
      <c r="F328" s="38"/>
      <c r="G328" s="63"/>
      <c r="H328" s="40"/>
    </row>
    <row r="329">
      <c r="A329" s="42"/>
      <c r="F329" s="38"/>
      <c r="G329" s="63"/>
      <c r="H329" s="40"/>
    </row>
    <row r="330">
      <c r="A330" s="42"/>
      <c r="F330" s="38"/>
      <c r="G330" s="63"/>
      <c r="H330" s="40"/>
    </row>
    <row r="331">
      <c r="A331" s="42"/>
      <c r="F331" s="38"/>
      <c r="G331" s="63"/>
      <c r="H331" s="40"/>
    </row>
    <row r="332">
      <c r="A332" s="42"/>
      <c r="F332" s="38"/>
      <c r="G332" s="63"/>
      <c r="H332" s="40"/>
    </row>
    <row r="333">
      <c r="A333" s="42"/>
      <c r="F333" s="38"/>
      <c r="G333" s="63"/>
      <c r="H333" s="40"/>
    </row>
    <row r="334">
      <c r="A334" s="42"/>
      <c r="F334" s="38"/>
      <c r="G334" s="63"/>
      <c r="H334" s="40"/>
    </row>
    <row r="335">
      <c r="A335" s="42"/>
      <c r="F335" s="38"/>
      <c r="G335" s="63"/>
      <c r="H335" s="40"/>
    </row>
    <row r="336">
      <c r="A336" s="42"/>
      <c r="F336" s="38"/>
      <c r="G336" s="63"/>
      <c r="H336" s="40"/>
    </row>
    <row r="337">
      <c r="A337" s="42"/>
      <c r="F337" s="38"/>
      <c r="G337" s="63"/>
      <c r="H337" s="40"/>
    </row>
    <row r="338">
      <c r="A338" s="42"/>
      <c r="F338" s="38"/>
      <c r="G338" s="63"/>
      <c r="H338" s="40"/>
    </row>
    <row r="339">
      <c r="A339" s="42"/>
      <c r="F339" s="38"/>
      <c r="G339" s="63"/>
      <c r="H339" s="40"/>
    </row>
    <row r="340">
      <c r="A340" s="42"/>
      <c r="F340" s="38"/>
      <c r="G340" s="63"/>
      <c r="H340" s="40"/>
    </row>
    <row r="341">
      <c r="A341" s="42"/>
      <c r="F341" s="38"/>
      <c r="G341" s="63"/>
      <c r="H341" s="40"/>
    </row>
    <row r="342">
      <c r="A342" s="42"/>
      <c r="F342" s="38"/>
      <c r="G342" s="63"/>
      <c r="H342" s="40"/>
    </row>
    <row r="343">
      <c r="A343" s="42"/>
      <c r="F343" s="38"/>
      <c r="G343" s="63"/>
      <c r="H343" s="40"/>
    </row>
    <row r="344">
      <c r="A344" s="42"/>
      <c r="F344" s="38"/>
      <c r="G344" s="63"/>
      <c r="H344" s="40"/>
    </row>
    <row r="345">
      <c r="A345" s="42"/>
      <c r="F345" s="38"/>
      <c r="G345" s="63"/>
      <c r="H345" s="40"/>
    </row>
    <row r="346">
      <c r="A346" s="42"/>
      <c r="F346" s="38"/>
      <c r="G346" s="63"/>
      <c r="H346" s="40"/>
    </row>
    <row r="347">
      <c r="A347" s="42"/>
      <c r="F347" s="38"/>
      <c r="G347" s="63"/>
      <c r="H347" s="40"/>
    </row>
    <row r="348">
      <c r="A348" s="42"/>
      <c r="F348" s="38"/>
      <c r="G348" s="63"/>
      <c r="H348" s="40"/>
    </row>
    <row r="349">
      <c r="A349" s="42"/>
      <c r="F349" s="38"/>
      <c r="G349" s="63"/>
      <c r="H349" s="40"/>
    </row>
    <row r="350">
      <c r="A350" s="42"/>
      <c r="F350" s="38"/>
      <c r="G350" s="63"/>
      <c r="H350" s="40"/>
    </row>
    <row r="351">
      <c r="A351" s="42"/>
      <c r="F351" s="38"/>
      <c r="G351" s="63"/>
      <c r="H351" s="40"/>
    </row>
    <row r="352">
      <c r="A352" s="42"/>
      <c r="F352" s="38"/>
      <c r="G352" s="63"/>
      <c r="H352" s="40"/>
    </row>
    <row r="353">
      <c r="A353" s="42"/>
      <c r="F353" s="38"/>
      <c r="G353" s="63"/>
      <c r="H353" s="40"/>
    </row>
    <row r="354">
      <c r="A354" s="42"/>
      <c r="F354" s="38"/>
      <c r="G354" s="63"/>
      <c r="H354" s="40"/>
    </row>
    <row r="355">
      <c r="A355" s="42"/>
      <c r="F355" s="38"/>
      <c r="G355" s="63"/>
      <c r="H355" s="40"/>
    </row>
    <row r="356">
      <c r="A356" s="42"/>
      <c r="F356" s="38"/>
      <c r="G356" s="63"/>
      <c r="H356" s="40"/>
    </row>
    <row r="357">
      <c r="A357" s="42"/>
      <c r="F357" s="38"/>
      <c r="G357" s="63"/>
      <c r="H357" s="40"/>
    </row>
    <row r="358">
      <c r="A358" s="42"/>
      <c r="F358" s="38"/>
      <c r="G358" s="63"/>
      <c r="H358" s="40"/>
    </row>
    <row r="359">
      <c r="A359" s="42"/>
      <c r="F359" s="38"/>
      <c r="G359" s="63"/>
      <c r="H359" s="40"/>
    </row>
    <row r="360">
      <c r="A360" s="42"/>
      <c r="F360" s="38"/>
      <c r="G360" s="63"/>
      <c r="H360" s="40"/>
    </row>
    <row r="361">
      <c r="A361" s="42"/>
      <c r="F361" s="38"/>
      <c r="G361" s="63"/>
      <c r="H361" s="40"/>
    </row>
    <row r="362">
      <c r="A362" s="42"/>
      <c r="F362" s="38"/>
      <c r="G362" s="63"/>
      <c r="H362" s="40"/>
    </row>
    <row r="363">
      <c r="A363" s="42"/>
      <c r="F363" s="38"/>
      <c r="G363" s="63"/>
      <c r="H363" s="40"/>
    </row>
    <row r="364">
      <c r="A364" s="42"/>
      <c r="F364" s="38"/>
      <c r="G364" s="63"/>
      <c r="H364" s="40"/>
    </row>
    <row r="365">
      <c r="A365" s="42"/>
      <c r="F365" s="38"/>
      <c r="G365" s="63"/>
      <c r="H365" s="40"/>
    </row>
    <row r="366">
      <c r="A366" s="42"/>
      <c r="F366" s="38"/>
      <c r="G366" s="63"/>
      <c r="H366" s="40"/>
    </row>
    <row r="367">
      <c r="A367" s="42"/>
      <c r="F367" s="38"/>
      <c r="G367" s="63"/>
      <c r="H367" s="40"/>
    </row>
    <row r="368">
      <c r="A368" s="42"/>
      <c r="F368" s="38"/>
      <c r="G368" s="63"/>
      <c r="H368" s="40"/>
    </row>
    <row r="369">
      <c r="A369" s="42"/>
      <c r="F369" s="38"/>
      <c r="G369" s="63"/>
      <c r="H369" s="40"/>
    </row>
    <row r="370">
      <c r="A370" s="42"/>
      <c r="F370" s="38"/>
      <c r="G370" s="63"/>
      <c r="H370" s="40"/>
    </row>
    <row r="371">
      <c r="A371" s="42"/>
      <c r="F371" s="38"/>
      <c r="G371" s="63"/>
      <c r="H371" s="40"/>
    </row>
    <row r="372">
      <c r="A372" s="42"/>
      <c r="F372" s="38"/>
      <c r="G372" s="63"/>
      <c r="H372" s="40"/>
    </row>
    <row r="373">
      <c r="A373" s="42"/>
      <c r="F373" s="38"/>
      <c r="G373" s="63"/>
      <c r="H373" s="40"/>
    </row>
    <row r="374">
      <c r="A374" s="42"/>
      <c r="F374" s="38"/>
      <c r="G374" s="63"/>
      <c r="H374" s="40"/>
    </row>
    <row r="375">
      <c r="A375" s="42"/>
      <c r="F375" s="38"/>
      <c r="G375" s="63"/>
      <c r="H375" s="40"/>
    </row>
    <row r="376">
      <c r="A376" s="42"/>
      <c r="F376" s="38"/>
      <c r="G376" s="63"/>
      <c r="H376" s="40"/>
    </row>
    <row r="377">
      <c r="A377" s="42"/>
      <c r="F377" s="38"/>
      <c r="G377" s="63"/>
      <c r="H377" s="40"/>
    </row>
    <row r="378">
      <c r="A378" s="42"/>
      <c r="F378" s="38"/>
      <c r="G378" s="63"/>
      <c r="H378" s="40"/>
    </row>
    <row r="379">
      <c r="A379" s="42"/>
      <c r="F379" s="38"/>
      <c r="G379" s="63"/>
      <c r="H379" s="40"/>
    </row>
    <row r="380">
      <c r="A380" s="42"/>
      <c r="F380" s="38"/>
      <c r="G380" s="63"/>
      <c r="H380" s="40"/>
    </row>
    <row r="381">
      <c r="A381" s="42"/>
      <c r="F381" s="38"/>
      <c r="G381" s="63"/>
      <c r="H381" s="40"/>
    </row>
    <row r="382">
      <c r="A382" s="42"/>
      <c r="F382" s="38"/>
      <c r="G382" s="63"/>
      <c r="H382" s="40"/>
    </row>
    <row r="383">
      <c r="A383" s="42"/>
      <c r="F383" s="38"/>
      <c r="G383" s="63"/>
      <c r="H383" s="40"/>
    </row>
    <row r="384">
      <c r="A384" s="42"/>
      <c r="F384" s="38"/>
      <c r="G384" s="63"/>
      <c r="H384" s="40"/>
    </row>
    <row r="385">
      <c r="A385" s="42"/>
      <c r="F385" s="38"/>
      <c r="G385" s="63"/>
      <c r="H385" s="40"/>
    </row>
    <row r="386">
      <c r="A386" s="42"/>
      <c r="F386" s="38"/>
      <c r="G386" s="63"/>
      <c r="H386" s="40"/>
    </row>
    <row r="387">
      <c r="A387" s="42"/>
      <c r="F387" s="38"/>
      <c r="G387" s="63"/>
      <c r="H387" s="40"/>
    </row>
    <row r="388">
      <c r="A388" s="42"/>
      <c r="F388" s="38"/>
      <c r="G388" s="63"/>
      <c r="H388" s="40"/>
    </row>
    <row r="389">
      <c r="A389" s="42"/>
      <c r="F389" s="38"/>
      <c r="G389" s="63"/>
      <c r="H389" s="40"/>
    </row>
    <row r="390">
      <c r="A390" s="42"/>
      <c r="F390" s="38"/>
      <c r="G390" s="63"/>
      <c r="H390" s="40"/>
    </row>
    <row r="391">
      <c r="A391" s="42"/>
      <c r="F391" s="38"/>
      <c r="G391" s="63"/>
      <c r="H391" s="40"/>
    </row>
    <row r="392">
      <c r="A392" s="42"/>
      <c r="F392" s="38"/>
      <c r="G392" s="63"/>
      <c r="H392" s="40"/>
    </row>
    <row r="393">
      <c r="A393" s="42"/>
      <c r="F393" s="38"/>
      <c r="G393" s="63"/>
      <c r="H393" s="40"/>
    </row>
    <row r="394">
      <c r="A394" s="42"/>
      <c r="F394" s="38"/>
      <c r="G394" s="63"/>
      <c r="H394" s="40"/>
    </row>
    <row r="395">
      <c r="A395" s="42"/>
      <c r="F395" s="38"/>
      <c r="G395" s="63"/>
      <c r="H395" s="40"/>
    </row>
    <row r="396">
      <c r="A396" s="42"/>
      <c r="F396" s="38"/>
      <c r="G396" s="63"/>
      <c r="H396" s="40"/>
    </row>
    <row r="397">
      <c r="A397" s="42"/>
      <c r="F397" s="38"/>
      <c r="G397" s="63"/>
      <c r="H397" s="40"/>
    </row>
    <row r="398">
      <c r="A398" s="42"/>
      <c r="F398" s="38"/>
      <c r="G398" s="63"/>
      <c r="H398" s="40"/>
    </row>
    <row r="399">
      <c r="A399" s="42"/>
      <c r="F399" s="38"/>
      <c r="G399" s="63"/>
      <c r="H399" s="40"/>
    </row>
    <row r="400">
      <c r="A400" s="42"/>
      <c r="F400" s="38"/>
      <c r="G400" s="63"/>
      <c r="H400" s="40"/>
    </row>
    <row r="401">
      <c r="A401" s="42"/>
      <c r="F401" s="38"/>
      <c r="G401" s="63"/>
      <c r="H401" s="40"/>
    </row>
    <row r="402">
      <c r="A402" s="42"/>
      <c r="F402" s="38"/>
      <c r="G402" s="63"/>
      <c r="H402" s="40"/>
    </row>
    <row r="403">
      <c r="A403" s="42"/>
      <c r="F403" s="38"/>
      <c r="G403" s="63"/>
      <c r="H403" s="40"/>
    </row>
    <row r="404">
      <c r="A404" s="42"/>
      <c r="F404" s="38"/>
      <c r="G404" s="63"/>
      <c r="H404" s="40"/>
    </row>
    <row r="405">
      <c r="A405" s="42"/>
      <c r="F405" s="38"/>
      <c r="G405" s="63"/>
      <c r="H405" s="40"/>
    </row>
    <row r="406">
      <c r="A406" s="42"/>
      <c r="F406" s="38"/>
      <c r="G406" s="63"/>
      <c r="H406" s="40"/>
    </row>
    <row r="407">
      <c r="A407" s="42"/>
      <c r="F407" s="38"/>
      <c r="G407" s="63"/>
      <c r="H407" s="40"/>
    </row>
    <row r="408">
      <c r="A408" s="42"/>
      <c r="F408" s="38"/>
      <c r="G408" s="63"/>
      <c r="H408" s="40"/>
    </row>
    <row r="409">
      <c r="A409" s="42"/>
      <c r="F409" s="38"/>
      <c r="G409" s="63"/>
      <c r="H409" s="40"/>
    </row>
    <row r="410">
      <c r="A410" s="42"/>
      <c r="F410" s="38"/>
      <c r="G410" s="63"/>
      <c r="H410" s="40"/>
    </row>
    <row r="411">
      <c r="A411" s="42"/>
      <c r="F411" s="38"/>
      <c r="G411" s="63"/>
      <c r="H411" s="40"/>
    </row>
    <row r="412">
      <c r="A412" s="42"/>
      <c r="F412" s="38"/>
      <c r="G412" s="63"/>
      <c r="H412" s="40"/>
    </row>
    <row r="413">
      <c r="A413" s="42"/>
      <c r="F413" s="38"/>
      <c r="G413" s="63"/>
      <c r="H413" s="40"/>
    </row>
    <row r="414">
      <c r="A414" s="42"/>
      <c r="F414" s="38"/>
      <c r="G414" s="63"/>
      <c r="H414" s="40"/>
    </row>
    <row r="415">
      <c r="A415" s="42"/>
      <c r="F415" s="38"/>
      <c r="G415" s="63"/>
      <c r="H415" s="40"/>
    </row>
    <row r="416">
      <c r="A416" s="42"/>
      <c r="F416" s="38"/>
      <c r="G416" s="63"/>
      <c r="H416" s="40"/>
    </row>
    <row r="417">
      <c r="A417" s="42"/>
      <c r="F417" s="38"/>
      <c r="G417" s="63"/>
      <c r="H417" s="40"/>
    </row>
    <row r="418">
      <c r="A418" s="42"/>
      <c r="F418" s="38"/>
      <c r="G418" s="63"/>
      <c r="H418" s="40"/>
    </row>
    <row r="419">
      <c r="A419" s="42"/>
      <c r="F419" s="38"/>
      <c r="G419" s="63"/>
      <c r="H419" s="40"/>
    </row>
    <row r="420">
      <c r="A420" s="42"/>
      <c r="F420" s="38"/>
      <c r="G420" s="63"/>
      <c r="H420" s="40"/>
    </row>
    <row r="421">
      <c r="A421" s="42"/>
      <c r="F421" s="38"/>
      <c r="G421" s="63"/>
      <c r="H421" s="40"/>
    </row>
    <row r="422">
      <c r="A422" s="42"/>
      <c r="F422" s="38"/>
      <c r="G422" s="63"/>
      <c r="H422" s="40"/>
    </row>
    <row r="423">
      <c r="A423" s="42"/>
      <c r="F423" s="38"/>
      <c r="G423" s="63"/>
      <c r="H423" s="40"/>
    </row>
    <row r="424">
      <c r="A424" s="42"/>
      <c r="F424" s="38"/>
      <c r="G424" s="63"/>
      <c r="H424" s="40"/>
    </row>
    <row r="425">
      <c r="A425" s="42"/>
      <c r="F425" s="38"/>
      <c r="G425" s="63"/>
      <c r="H425" s="40"/>
    </row>
    <row r="426">
      <c r="A426" s="42"/>
      <c r="F426" s="38"/>
      <c r="G426" s="63"/>
      <c r="H426" s="40"/>
    </row>
    <row r="427">
      <c r="A427" s="42"/>
      <c r="F427" s="38"/>
      <c r="G427" s="63"/>
      <c r="H427" s="40"/>
    </row>
    <row r="428">
      <c r="A428" s="42"/>
      <c r="F428" s="38"/>
      <c r="G428" s="63"/>
      <c r="H428" s="40"/>
    </row>
    <row r="429">
      <c r="A429" s="42"/>
      <c r="F429" s="38"/>
      <c r="G429" s="63"/>
      <c r="H429" s="40"/>
    </row>
    <row r="430">
      <c r="A430" s="42"/>
      <c r="F430" s="38"/>
      <c r="G430" s="63"/>
      <c r="H430" s="40"/>
    </row>
    <row r="431">
      <c r="A431" s="42"/>
      <c r="F431" s="38"/>
      <c r="G431" s="63"/>
      <c r="H431" s="40"/>
    </row>
    <row r="432">
      <c r="A432" s="42"/>
      <c r="F432" s="38"/>
      <c r="G432" s="63"/>
      <c r="H432" s="40"/>
    </row>
    <row r="433">
      <c r="A433" s="42"/>
      <c r="F433" s="38"/>
      <c r="G433" s="63"/>
      <c r="H433" s="40"/>
    </row>
    <row r="434">
      <c r="A434" s="42"/>
      <c r="F434" s="38"/>
      <c r="G434" s="63"/>
      <c r="H434" s="40"/>
    </row>
    <row r="435">
      <c r="A435" s="42"/>
      <c r="F435" s="38"/>
      <c r="G435" s="63"/>
      <c r="H435" s="40"/>
    </row>
    <row r="436">
      <c r="A436" s="42"/>
      <c r="F436" s="38"/>
      <c r="G436" s="63"/>
      <c r="H436" s="40"/>
    </row>
    <row r="437">
      <c r="A437" s="42"/>
      <c r="F437" s="38"/>
      <c r="G437" s="63"/>
      <c r="H437" s="40"/>
    </row>
    <row r="438">
      <c r="A438" s="42"/>
      <c r="F438" s="38"/>
      <c r="G438" s="63"/>
      <c r="H438" s="40"/>
    </row>
    <row r="439">
      <c r="A439" s="42"/>
      <c r="F439" s="38"/>
      <c r="G439" s="63"/>
      <c r="H439" s="40"/>
    </row>
    <row r="440">
      <c r="A440" s="42"/>
      <c r="F440" s="38"/>
      <c r="G440" s="63"/>
      <c r="H440" s="40"/>
    </row>
    <row r="441">
      <c r="A441" s="42"/>
      <c r="F441" s="38"/>
      <c r="G441" s="63"/>
      <c r="H441" s="40"/>
    </row>
    <row r="442">
      <c r="A442" s="42"/>
      <c r="F442" s="38"/>
      <c r="G442" s="63"/>
      <c r="H442" s="40"/>
    </row>
    <row r="443">
      <c r="A443" s="42"/>
      <c r="F443" s="38"/>
      <c r="G443" s="63"/>
      <c r="H443" s="40"/>
    </row>
    <row r="444">
      <c r="A444" s="42"/>
      <c r="F444" s="38"/>
      <c r="G444" s="63"/>
      <c r="H444" s="40"/>
    </row>
    <row r="445">
      <c r="A445" s="42"/>
      <c r="F445" s="38"/>
      <c r="G445" s="63"/>
      <c r="H445" s="40"/>
    </row>
    <row r="446">
      <c r="A446" s="42"/>
      <c r="F446" s="38"/>
      <c r="G446" s="63"/>
      <c r="H446" s="40"/>
    </row>
    <row r="447">
      <c r="A447" s="42"/>
      <c r="F447" s="38"/>
      <c r="G447" s="63"/>
      <c r="H447" s="40"/>
    </row>
    <row r="448">
      <c r="A448" s="42"/>
      <c r="F448" s="38"/>
      <c r="G448" s="63"/>
      <c r="H448" s="40"/>
    </row>
    <row r="449">
      <c r="A449" s="42"/>
      <c r="F449" s="38"/>
      <c r="G449" s="63"/>
      <c r="H449" s="40"/>
    </row>
    <row r="450">
      <c r="A450" s="42"/>
      <c r="F450" s="38"/>
      <c r="G450" s="63"/>
      <c r="H450" s="40"/>
    </row>
    <row r="451">
      <c r="A451" s="42"/>
      <c r="F451" s="38"/>
      <c r="G451" s="63"/>
      <c r="H451" s="40"/>
    </row>
    <row r="452">
      <c r="A452" s="42"/>
      <c r="F452" s="38"/>
      <c r="G452" s="63"/>
      <c r="H452" s="40"/>
    </row>
    <row r="453">
      <c r="A453" s="42"/>
      <c r="F453" s="38"/>
      <c r="G453" s="63"/>
      <c r="H453" s="40"/>
    </row>
    <row r="454">
      <c r="A454" s="42"/>
      <c r="F454" s="38"/>
      <c r="G454" s="63"/>
      <c r="H454" s="40"/>
    </row>
    <row r="455">
      <c r="A455" s="42"/>
      <c r="F455" s="38"/>
      <c r="G455" s="63"/>
      <c r="H455" s="40"/>
    </row>
    <row r="456">
      <c r="A456" s="42"/>
      <c r="F456" s="38"/>
      <c r="G456" s="63"/>
      <c r="H456" s="40"/>
    </row>
    <row r="457">
      <c r="A457" s="42"/>
      <c r="F457" s="38"/>
      <c r="G457" s="63"/>
      <c r="H457" s="40"/>
    </row>
    <row r="458">
      <c r="A458" s="42"/>
      <c r="F458" s="38"/>
      <c r="G458" s="63"/>
      <c r="H458" s="40"/>
    </row>
    <row r="459">
      <c r="A459" s="42"/>
      <c r="F459" s="38"/>
      <c r="G459" s="63"/>
      <c r="H459" s="40"/>
    </row>
    <row r="460">
      <c r="A460" s="42"/>
      <c r="F460" s="38"/>
      <c r="G460" s="63"/>
      <c r="H460" s="40"/>
    </row>
    <row r="461">
      <c r="A461" s="42"/>
      <c r="F461" s="38"/>
      <c r="G461" s="63"/>
      <c r="H461" s="40"/>
    </row>
    <row r="462">
      <c r="A462" s="42"/>
      <c r="F462" s="38"/>
      <c r="G462" s="63"/>
      <c r="H462" s="40"/>
    </row>
    <row r="463">
      <c r="A463" s="42"/>
      <c r="F463" s="38"/>
      <c r="G463" s="63"/>
      <c r="H463" s="40"/>
    </row>
    <row r="464">
      <c r="A464" s="42"/>
      <c r="F464" s="38"/>
      <c r="G464" s="63"/>
      <c r="H464" s="40"/>
    </row>
    <row r="465">
      <c r="A465" s="42"/>
      <c r="F465" s="38"/>
      <c r="G465" s="63"/>
      <c r="H465" s="40"/>
    </row>
    <row r="466">
      <c r="A466" s="42"/>
      <c r="F466" s="38"/>
      <c r="G466" s="63"/>
      <c r="H466" s="40"/>
    </row>
    <row r="467">
      <c r="A467" s="42"/>
      <c r="F467" s="38"/>
      <c r="G467" s="63"/>
      <c r="H467" s="40"/>
    </row>
    <row r="468">
      <c r="A468" s="42"/>
      <c r="F468" s="38"/>
      <c r="G468" s="63"/>
      <c r="H468" s="40"/>
    </row>
    <row r="469">
      <c r="A469" s="42"/>
      <c r="F469" s="38"/>
      <c r="G469" s="63"/>
      <c r="H469" s="40"/>
    </row>
    <row r="470">
      <c r="A470" s="42"/>
      <c r="F470" s="38"/>
      <c r="G470" s="63"/>
      <c r="H470" s="40"/>
    </row>
    <row r="471">
      <c r="A471" s="42"/>
      <c r="F471" s="38"/>
      <c r="G471" s="63"/>
      <c r="H471" s="40"/>
    </row>
    <row r="472">
      <c r="A472" s="42"/>
      <c r="F472" s="38"/>
      <c r="G472" s="63"/>
      <c r="H472" s="40"/>
    </row>
    <row r="473">
      <c r="A473" s="42"/>
      <c r="F473" s="38"/>
      <c r="G473" s="63"/>
      <c r="H473" s="40"/>
    </row>
    <row r="474">
      <c r="A474" s="42"/>
      <c r="F474" s="38"/>
      <c r="G474" s="63"/>
      <c r="H474" s="40"/>
    </row>
    <row r="475">
      <c r="A475" s="42"/>
      <c r="F475" s="38"/>
      <c r="G475" s="63"/>
      <c r="H475" s="40"/>
    </row>
    <row r="476">
      <c r="A476" s="42"/>
      <c r="F476" s="38"/>
      <c r="G476" s="63"/>
      <c r="H476" s="40"/>
    </row>
    <row r="477">
      <c r="A477" s="42"/>
      <c r="F477" s="38"/>
      <c r="G477" s="63"/>
      <c r="H477" s="40"/>
    </row>
    <row r="478">
      <c r="A478" s="42"/>
      <c r="F478" s="38"/>
      <c r="G478" s="63"/>
      <c r="H478" s="40"/>
    </row>
    <row r="479">
      <c r="A479" s="42"/>
      <c r="F479" s="38"/>
      <c r="G479" s="63"/>
      <c r="H479" s="40"/>
    </row>
    <row r="480">
      <c r="A480" s="42"/>
      <c r="F480" s="38"/>
      <c r="G480" s="63"/>
      <c r="H480" s="40"/>
    </row>
    <row r="481">
      <c r="A481" s="42"/>
      <c r="F481" s="38"/>
      <c r="G481" s="63"/>
      <c r="H481" s="40"/>
    </row>
    <row r="482">
      <c r="A482" s="42"/>
      <c r="F482" s="38"/>
      <c r="G482" s="63"/>
      <c r="H482" s="40"/>
    </row>
    <row r="483">
      <c r="A483" s="42"/>
      <c r="F483" s="38"/>
      <c r="G483" s="63"/>
      <c r="H483" s="40"/>
    </row>
    <row r="484">
      <c r="A484" s="42"/>
      <c r="F484" s="38"/>
      <c r="G484" s="63"/>
      <c r="H484" s="40"/>
    </row>
    <row r="485">
      <c r="A485" s="42"/>
      <c r="F485" s="38"/>
      <c r="G485" s="63"/>
      <c r="H485" s="40"/>
    </row>
    <row r="486">
      <c r="A486" s="42"/>
      <c r="F486" s="38"/>
      <c r="G486" s="63"/>
      <c r="H486" s="40"/>
    </row>
    <row r="487">
      <c r="A487" s="42"/>
      <c r="F487" s="38"/>
      <c r="G487" s="63"/>
      <c r="H487" s="40"/>
    </row>
    <row r="488">
      <c r="A488" s="42"/>
      <c r="F488" s="38"/>
      <c r="G488" s="63"/>
      <c r="H488" s="40"/>
    </row>
    <row r="489">
      <c r="A489" s="42"/>
      <c r="F489" s="38"/>
      <c r="G489" s="63"/>
      <c r="H489" s="40"/>
    </row>
    <row r="490">
      <c r="A490" s="42"/>
      <c r="F490" s="38"/>
      <c r="G490" s="63"/>
      <c r="H490" s="40"/>
    </row>
    <row r="491">
      <c r="A491" s="42"/>
      <c r="F491" s="38"/>
      <c r="G491" s="63"/>
      <c r="H491" s="40"/>
    </row>
    <row r="492">
      <c r="A492" s="42"/>
      <c r="F492" s="38"/>
      <c r="G492" s="63"/>
      <c r="H492" s="40"/>
    </row>
    <row r="493">
      <c r="A493" s="42"/>
      <c r="F493" s="38"/>
      <c r="G493" s="63"/>
      <c r="H493" s="40"/>
    </row>
    <row r="494">
      <c r="A494" s="42"/>
      <c r="F494" s="38"/>
      <c r="G494" s="63"/>
      <c r="H494" s="40"/>
    </row>
    <row r="495">
      <c r="A495" s="42"/>
      <c r="F495" s="38"/>
      <c r="G495" s="63"/>
      <c r="H495" s="40"/>
    </row>
    <row r="496">
      <c r="A496" s="42"/>
      <c r="F496" s="38"/>
      <c r="G496" s="63"/>
      <c r="H496" s="40"/>
    </row>
    <row r="497">
      <c r="A497" s="42"/>
      <c r="F497" s="38"/>
      <c r="G497" s="63"/>
      <c r="H497" s="40"/>
    </row>
    <row r="498">
      <c r="A498" s="42"/>
      <c r="F498" s="38"/>
      <c r="G498" s="63"/>
      <c r="H498" s="40"/>
    </row>
    <row r="499">
      <c r="A499" s="42"/>
      <c r="F499" s="38"/>
      <c r="G499" s="63"/>
      <c r="H499" s="40"/>
    </row>
    <row r="500">
      <c r="A500" s="42"/>
      <c r="F500" s="38"/>
      <c r="G500" s="63"/>
      <c r="H500" s="40"/>
    </row>
    <row r="501">
      <c r="A501" s="42"/>
      <c r="F501" s="38"/>
      <c r="G501" s="63"/>
      <c r="H501" s="40"/>
    </row>
    <row r="502">
      <c r="A502" s="42"/>
      <c r="F502" s="38"/>
      <c r="G502" s="63"/>
      <c r="H502" s="40"/>
    </row>
    <row r="503">
      <c r="A503" s="42"/>
      <c r="F503" s="38"/>
      <c r="G503" s="63"/>
      <c r="H503" s="40"/>
    </row>
    <row r="504">
      <c r="A504" s="42"/>
      <c r="F504" s="38"/>
      <c r="G504" s="63"/>
      <c r="H504" s="40"/>
    </row>
    <row r="505">
      <c r="A505" s="42"/>
      <c r="F505" s="38"/>
      <c r="G505" s="63"/>
      <c r="H505" s="40"/>
    </row>
    <row r="506">
      <c r="A506" s="42"/>
      <c r="F506" s="38"/>
      <c r="G506" s="63"/>
      <c r="H506" s="40"/>
    </row>
    <row r="507">
      <c r="A507" s="42"/>
      <c r="F507" s="38"/>
      <c r="G507" s="63"/>
      <c r="H507" s="40"/>
    </row>
    <row r="508">
      <c r="A508" s="42"/>
      <c r="F508" s="38"/>
      <c r="G508" s="63"/>
      <c r="H508" s="40"/>
    </row>
    <row r="509">
      <c r="A509" s="42"/>
      <c r="F509" s="38"/>
      <c r="G509" s="63"/>
      <c r="H509" s="40"/>
    </row>
    <row r="510">
      <c r="A510" s="42"/>
      <c r="F510" s="38"/>
      <c r="G510" s="63"/>
      <c r="H510" s="40"/>
    </row>
    <row r="511">
      <c r="A511" s="42"/>
      <c r="F511" s="38"/>
      <c r="G511" s="63"/>
      <c r="H511" s="40"/>
    </row>
    <row r="512">
      <c r="A512" s="42"/>
      <c r="F512" s="38"/>
      <c r="G512" s="63"/>
      <c r="H512" s="40"/>
    </row>
    <row r="513">
      <c r="A513" s="42"/>
      <c r="F513" s="38"/>
      <c r="G513" s="63"/>
      <c r="H513" s="40"/>
    </row>
    <row r="514">
      <c r="A514" s="42"/>
      <c r="F514" s="38"/>
      <c r="G514" s="63"/>
      <c r="H514" s="40"/>
    </row>
    <row r="515">
      <c r="A515" s="42"/>
      <c r="F515" s="38"/>
      <c r="G515" s="63"/>
      <c r="H515" s="40"/>
    </row>
    <row r="516">
      <c r="A516" s="42"/>
      <c r="F516" s="38"/>
      <c r="G516" s="63"/>
      <c r="H516" s="40"/>
    </row>
    <row r="517">
      <c r="A517" s="42"/>
      <c r="F517" s="38"/>
      <c r="G517" s="63"/>
      <c r="H517" s="40"/>
    </row>
    <row r="518">
      <c r="A518" s="42"/>
      <c r="F518" s="38"/>
      <c r="G518" s="63"/>
      <c r="H518" s="40"/>
    </row>
    <row r="519">
      <c r="A519" s="42"/>
      <c r="F519" s="38"/>
      <c r="G519" s="63"/>
      <c r="H519" s="40"/>
    </row>
    <row r="520">
      <c r="A520" s="42"/>
      <c r="F520" s="38"/>
      <c r="G520" s="63"/>
      <c r="H520" s="40"/>
    </row>
    <row r="521">
      <c r="A521" s="42"/>
      <c r="F521" s="38"/>
      <c r="G521" s="63"/>
      <c r="H521" s="40"/>
    </row>
    <row r="522">
      <c r="A522" s="42"/>
      <c r="F522" s="38"/>
      <c r="G522" s="63"/>
      <c r="H522" s="40"/>
    </row>
    <row r="523">
      <c r="A523" s="42"/>
      <c r="F523" s="38"/>
      <c r="G523" s="63"/>
      <c r="H523" s="40"/>
    </row>
    <row r="524">
      <c r="A524" s="42"/>
      <c r="F524" s="38"/>
      <c r="G524" s="63"/>
      <c r="H524" s="40"/>
    </row>
    <row r="525">
      <c r="A525" s="42"/>
      <c r="F525" s="38"/>
      <c r="G525" s="63"/>
      <c r="H525" s="40"/>
    </row>
    <row r="526">
      <c r="A526" s="42"/>
      <c r="F526" s="38"/>
      <c r="G526" s="63"/>
      <c r="H526" s="40"/>
    </row>
    <row r="527">
      <c r="A527" s="42"/>
      <c r="F527" s="38"/>
      <c r="G527" s="63"/>
      <c r="H527" s="40"/>
    </row>
    <row r="528">
      <c r="A528" s="42"/>
      <c r="F528" s="38"/>
      <c r="G528" s="63"/>
      <c r="H528" s="40"/>
    </row>
    <row r="529">
      <c r="A529" s="42"/>
      <c r="F529" s="38"/>
      <c r="G529" s="63"/>
      <c r="H529" s="40"/>
    </row>
    <row r="530">
      <c r="A530" s="42"/>
      <c r="F530" s="38"/>
      <c r="G530" s="63"/>
      <c r="H530" s="40"/>
    </row>
    <row r="531">
      <c r="A531" s="42"/>
      <c r="F531" s="38"/>
      <c r="G531" s="63"/>
      <c r="H531" s="40"/>
    </row>
    <row r="532">
      <c r="A532" s="42"/>
      <c r="F532" s="38"/>
      <c r="G532" s="63"/>
      <c r="H532" s="40"/>
    </row>
    <row r="533">
      <c r="A533" s="42"/>
      <c r="F533" s="38"/>
      <c r="G533" s="63"/>
      <c r="H533" s="40"/>
    </row>
    <row r="534">
      <c r="A534" s="42"/>
      <c r="F534" s="38"/>
      <c r="G534" s="63"/>
      <c r="H534" s="40"/>
    </row>
    <row r="535">
      <c r="A535" s="42"/>
      <c r="F535" s="38"/>
      <c r="G535" s="63"/>
      <c r="H535" s="40"/>
    </row>
    <row r="536">
      <c r="A536" s="42"/>
      <c r="F536" s="38"/>
      <c r="G536" s="63"/>
      <c r="H536" s="40"/>
    </row>
    <row r="537">
      <c r="A537" s="42"/>
      <c r="F537" s="38"/>
      <c r="G537" s="63"/>
      <c r="H537" s="40"/>
    </row>
    <row r="538">
      <c r="A538" s="42"/>
      <c r="F538" s="38"/>
      <c r="G538" s="63"/>
      <c r="H538" s="40"/>
    </row>
    <row r="539">
      <c r="A539" s="42"/>
      <c r="F539" s="38"/>
      <c r="G539" s="63"/>
      <c r="H539" s="40"/>
    </row>
    <row r="540">
      <c r="A540" s="42"/>
      <c r="F540" s="38"/>
      <c r="G540" s="63"/>
      <c r="H540" s="40"/>
    </row>
    <row r="541">
      <c r="A541" s="42"/>
      <c r="F541" s="38"/>
      <c r="G541" s="63"/>
      <c r="H541" s="40"/>
    </row>
    <row r="542">
      <c r="A542" s="42"/>
      <c r="F542" s="38"/>
      <c r="G542" s="63"/>
      <c r="H542" s="40"/>
    </row>
    <row r="543">
      <c r="A543" s="42"/>
      <c r="F543" s="38"/>
      <c r="G543" s="63"/>
      <c r="H543" s="40"/>
    </row>
    <row r="544">
      <c r="A544" s="42"/>
      <c r="F544" s="38"/>
      <c r="G544" s="63"/>
      <c r="H544" s="40"/>
    </row>
    <row r="545">
      <c r="A545" s="42"/>
      <c r="F545" s="38"/>
      <c r="G545" s="63"/>
      <c r="H545" s="40"/>
    </row>
    <row r="546">
      <c r="A546" s="42"/>
      <c r="F546" s="38"/>
      <c r="G546" s="63"/>
      <c r="H546" s="40"/>
    </row>
    <row r="547">
      <c r="A547" s="42"/>
      <c r="F547" s="38"/>
      <c r="G547" s="63"/>
      <c r="H547" s="40"/>
    </row>
    <row r="548">
      <c r="A548" s="42"/>
      <c r="F548" s="38"/>
      <c r="G548" s="63"/>
      <c r="H548" s="40"/>
    </row>
    <row r="549">
      <c r="A549" s="42"/>
      <c r="F549" s="38"/>
      <c r="G549" s="63"/>
      <c r="H549" s="40"/>
    </row>
    <row r="550">
      <c r="A550" s="42"/>
      <c r="F550" s="38"/>
      <c r="G550" s="63"/>
      <c r="H550" s="40"/>
    </row>
    <row r="551">
      <c r="A551" s="42"/>
      <c r="F551" s="38"/>
      <c r="G551" s="63"/>
      <c r="H551" s="40"/>
    </row>
    <row r="552">
      <c r="A552" s="42"/>
      <c r="F552" s="38"/>
      <c r="G552" s="63"/>
      <c r="H552" s="40"/>
    </row>
    <row r="553">
      <c r="A553" s="42"/>
      <c r="F553" s="38"/>
      <c r="G553" s="63"/>
      <c r="H553" s="40"/>
    </row>
    <row r="554">
      <c r="A554" s="42"/>
      <c r="F554" s="38"/>
      <c r="G554" s="63"/>
      <c r="H554" s="40"/>
    </row>
    <row r="555">
      <c r="A555" s="42"/>
      <c r="F555" s="38"/>
      <c r="G555" s="63"/>
      <c r="H555" s="40"/>
    </row>
    <row r="556">
      <c r="A556" s="42"/>
      <c r="F556" s="38"/>
      <c r="G556" s="63"/>
      <c r="H556" s="40"/>
    </row>
    <row r="557">
      <c r="A557" s="42"/>
      <c r="F557" s="38"/>
      <c r="G557" s="63"/>
      <c r="H557" s="40"/>
    </row>
    <row r="558">
      <c r="A558" s="42"/>
      <c r="F558" s="38"/>
      <c r="G558" s="63"/>
      <c r="H558" s="40"/>
    </row>
    <row r="559">
      <c r="A559" s="42"/>
      <c r="F559" s="38"/>
      <c r="G559" s="63"/>
      <c r="H559" s="40"/>
    </row>
    <row r="560">
      <c r="A560" s="42"/>
      <c r="F560" s="38"/>
      <c r="G560" s="63"/>
      <c r="H560" s="40"/>
    </row>
    <row r="561">
      <c r="A561" s="42"/>
      <c r="F561" s="38"/>
      <c r="G561" s="63"/>
      <c r="H561" s="40"/>
    </row>
    <row r="562">
      <c r="A562" s="42"/>
      <c r="F562" s="38"/>
      <c r="G562" s="63"/>
      <c r="H562" s="40"/>
    </row>
    <row r="563">
      <c r="A563" s="42"/>
      <c r="F563" s="38"/>
      <c r="G563" s="63"/>
      <c r="H563" s="40"/>
    </row>
    <row r="564">
      <c r="A564" s="42"/>
      <c r="F564" s="38"/>
      <c r="G564" s="63"/>
      <c r="H564" s="40"/>
    </row>
    <row r="565">
      <c r="A565" s="42"/>
      <c r="F565" s="38"/>
      <c r="G565" s="63"/>
      <c r="H565" s="40"/>
    </row>
    <row r="566">
      <c r="A566" s="42"/>
      <c r="F566" s="38"/>
      <c r="G566" s="63"/>
      <c r="H566" s="40"/>
    </row>
    <row r="567">
      <c r="A567" s="42"/>
      <c r="F567" s="38"/>
      <c r="G567" s="63"/>
      <c r="H567" s="40"/>
    </row>
    <row r="568">
      <c r="A568" s="42"/>
      <c r="F568" s="38"/>
      <c r="G568" s="63"/>
      <c r="H568" s="40"/>
    </row>
    <row r="569">
      <c r="A569" s="42"/>
      <c r="F569" s="38"/>
      <c r="G569" s="63"/>
      <c r="H569" s="40"/>
    </row>
    <row r="570">
      <c r="A570" s="42"/>
      <c r="F570" s="38"/>
      <c r="G570" s="63"/>
      <c r="H570" s="40"/>
    </row>
    <row r="571">
      <c r="A571" s="42"/>
      <c r="F571" s="38"/>
      <c r="G571" s="63"/>
      <c r="H571" s="40"/>
    </row>
    <row r="572">
      <c r="A572" s="42"/>
      <c r="F572" s="38"/>
      <c r="G572" s="63"/>
      <c r="H572" s="40"/>
    </row>
    <row r="573">
      <c r="A573" s="42"/>
      <c r="F573" s="38"/>
      <c r="G573" s="63"/>
      <c r="H573" s="40"/>
    </row>
    <row r="574">
      <c r="A574" s="42"/>
      <c r="F574" s="38"/>
      <c r="G574" s="63"/>
      <c r="H574" s="40"/>
    </row>
    <row r="575">
      <c r="A575" s="42"/>
      <c r="F575" s="38"/>
      <c r="G575" s="63"/>
      <c r="H575" s="40"/>
    </row>
    <row r="576">
      <c r="A576" s="42"/>
      <c r="F576" s="38"/>
      <c r="G576" s="63"/>
      <c r="H576" s="40"/>
    </row>
    <row r="577">
      <c r="A577" s="42"/>
      <c r="F577" s="38"/>
      <c r="G577" s="63"/>
      <c r="H577" s="40"/>
    </row>
    <row r="578">
      <c r="A578" s="42"/>
      <c r="F578" s="38"/>
      <c r="G578" s="63"/>
      <c r="H578" s="40"/>
    </row>
    <row r="579">
      <c r="A579" s="42"/>
      <c r="F579" s="38"/>
      <c r="G579" s="63"/>
      <c r="H579" s="40"/>
    </row>
    <row r="580">
      <c r="A580" s="42"/>
      <c r="F580" s="38"/>
      <c r="G580" s="63"/>
      <c r="H580" s="40"/>
    </row>
    <row r="581">
      <c r="A581" s="42"/>
      <c r="F581" s="38"/>
      <c r="G581" s="63"/>
      <c r="H581" s="40"/>
    </row>
    <row r="582">
      <c r="A582" s="42"/>
      <c r="F582" s="38"/>
      <c r="G582" s="63"/>
      <c r="H582" s="40"/>
    </row>
    <row r="583">
      <c r="A583" s="42"/>
      <c r="F583" s="38"/>
      <c r="G583" s="63"/>
      <c r="H583" s="40"/>
    </row>
    <row r="584">
      <c r="A584" s="42"/>
      <c r="F584" s="38"/>
      <c r="G584" s="63"/>
      <c r="H584" s="40"/>
    </row>
    <row r="585">
      <c r="A585" s="42"/>
      <c r="F585" s="38"/>
      <c r="G585" s="63"/>
      <c r="H585" s="40"/>
    </row>
    <row r="586">
      <c r="A586" s="42"/>
      <c r="F586" s="38"/>
      <c r="G586" s="63"/>
      <c r="H586" s="40"/>
    </row>
    <row r="587">
      <c r="A587" s="42"/>
      <c r="F587" s="38"/>
      <c r="G587" s="63"/>
      <c r="H587" s="40"/>
    </row>
    <row r="588">
      <c r="A588" s="42"/>
      <c r="F588" s="38"/>
      <c r="G588" s="63"/>
      <c r="H588" s="40"/>
    </row>
    <row r="589">
      <c r="A589" s="42"/>
      <c r="F589" s="38"/>
      <c r="G589" s="63"/>
      <c r="H589" s="40"/>
    </row>
    <row r="590">
      <c r="A590" s="42"/>
      <c r="F590" s="38"/>
      <c r="G590" s="63"/>
      <c r="H590" s="40"/>
    </row>
    <row r="591">
      <c r="A591" s="42"/>
      <c r="F591" s="38"/>
      <c r="G591" s="63"/>
      <c r="H591" s="40"/>
    </row>
    <row r="592">
      <c r="A592" s="42"/>
      <c r="F592" s="38"/>
      <c r="G592" s="63"/>
      <c r="H592" s="40"/>
    </row>
    <row r="593">
      <c r="A593" s="42"/>
      <c r="F593" s="38"/>
      <c r="G593" s="63"/>
      <c r="H593" s="40"/>
    </row>
    <row r="594">
      <c r="A594" s="42"/>
      <c r="F594" s="38"/>
      <c r="G594" s="63"/>
      <c r="H594" s="40"/>
    </row>
    <row r="595">
      <c r="A595" s="42"/>
      <c r="F595" s="38"/>
      <c r="G595" s="63"/>
      <c r="H595" s="40"/>
    </row>
    <row r="596">
      <c r="A596" s="42"/>
      <c r="F596" s="38"/>
      <c r="G596" s="63"/>
      <c r="H596" s="40"/>
    </row>
    <row r="597">
      <c r="A597" s="42"/>
      <c r="F597" s="38"/>
      <c r="G597" s="63"/>
      <c r="H597" s="40"/>
    </row>
    <row r="598">
      <c r="A598" s="42"/>
      <c r="F598" s="38"/>
      <c r="G598" s="63"/>
      <c r="H598" s="40"/>
    </row>
    <row r="599">
      <c r="A599" s="42"/>
      <c r="F599" s="38"/>
      <c r="G599" s="63"/>
      <c r="H599" s="40"/>
    </row>
    <row r="600">
      <c r="A600" s="42"/>
      <c r="F600" s="38"/>
      <c r="G600" s="63"/>
      <c r="H600" s="40"/>
    </row>
    <row r="601">
      <c r="A601" s="42"/>
      <c r="F601" s="38"/>
      <c r="G601" s="63"/>
      <c r="H601" s="40"/>
    </row>
    <row r="602">
      <c r="A602" s="42"/>
      <c r="F602" s="38"/>
      <c r="G602" s="63"/>
      <c r="H602" s="40"/>
    </row>
    <row r="603">
      <c r="A603" s="42"/>
      <c r="F603" s="38"/>
      <c r="G603" s="63"/>
      <c r="H603" s="40"/>
    </row>
    <row r="604">
      <c r="A604" s="42"/>
      <c r="F604" s="38"/>
      <c r="G604" s="63"/>
      <c r="H604" s="40"/>
    </row>
    <row r="605">
      <c r="A605" s="42"/>
      <c r="F605" s="38"/>
      <c r="G605" s="63"/>
      <c r="H605" s="40"/>
    </row>
    <row r="606">
      <c r="A606" s="42"/>
      <c r="F606" s="38"/>
      <c r="G606" s="63"/>
      <c r="H606" s="40"/>
    </row>
    <row r="607">
      <c r="A607" s="42"/>
      <c r="F607" s="38"/>
      <c r="G607" s="63"/>
      <c r="H607" s="40"/>
    </row>
    <row r="608">
      <c r="A608" s="42"/>
      <c r="F608" s="38"/>
      <c r="G608" s="63"/>
      <c r="H608" s="40"/>
    </row>
    <row r="609">
      <c r="A609" s="42"/>
      <c r="F609" s="38"/>
      <c r="G609" s="63"/>
      <c r="H609" s="40"/>
    </row>
    <row r="610">
      <c r="A610" s="42"/>
      <c r="F610" s="38"/>
      <c r="G610" s="63"/>
      <c r="H610" s="40"/>
    </row>
    <row r="611">
      <c r="A611" s="42"/>
      <c r="F611" s="38"/>
      <c r="G611" s="63"/>
      <c r="H611" s="40"/>
    </row>
    <row r="612">
      <c r="A612" s="42"/>
      <c r="F612" s="38"/>
      <c r="G612" s="63"/>
      <c r="H612" s="40"/>
    </row>
    <row r="613">
      <c r="A613" s="42"/>
      <c r="F613" s="38"/>
      <c r="G613" s="63"/>
      <c r="H613" s="40"/>
    </row>
    <row r="614">
      <c r="A614" s="42"/>
      <c r="F614" s="38"/>
      <c r="G614" s="63"/>
      <c r="H614" s="40"/>
    </row>
    <row r="615">
      <c r="A615" s="42"/>
      <c r="F615" s="38"/>
      <c r="G615" s="63"/>
      <c r="H615" s="40"/>
    </row>
    <row r="616">
      <c r="A616" s="42"/>
      <c r="F616" s="38"/>
      <c r="G616" s="63"/>
      <c r="H616" s="40"/>
    </row>
    <row r="617">
      <c r="A617" s="42"/>
      <c r="F617" s="38"/>
      <c r="G617" s="63"/>
      <c r="H617" s="40"/>
    </row>
    <row r="618">
      <c r="A618" s="42"/>
      <c r="F618" s="38"/>
      <c r="G618" s="63"/>
      <c r="H618" s="40"/>
    </row>
    <row r="619">
      <c r="A619" s="42"/>
      <c r="F619" s="38"/>
      <c r="G619" s="63"/>
      <c r="H619" s="40"/>
    </row>
    <row r="620">
      <c r="A620" s="42"/>
      <c r="F620" s="38"/>
      <c r="G620" s="63"/>
      <c r="H620" s="40"/>
    </row>
    <row r="621">
      <c r="A621" s="42"/>
      <c r="F621" s="38"/>
      <c r="G621" s="63"/>
      <c r="H621" s="40"/>
    </row>
    <row r="622">
      <c r="A622" s="42"/>
      <c r="F622" s="38"/>
      <c r="G622" s="63"/>
      <c r="H622" s="40"/>
    </row>
    <row r="623">
      <c r="A623" s="42"/>
      <c r="F623" s="38"/>
      <c r="G623" s="63"/>
      <c r="H623" s="40"/>
    </row>
    <row r="624">
      <c r="A624" s="42"/>
      <c r="F624" s="38"/>
      <c r="G624" s="63"/>
      <c r="H624" s="40"/>
    </row>
    <row r="625">
      <c r="A625" s="42"/>
      <c r="F625" s="38"/>
      <c r="G625" s="63"/>
      <c r="H625" s="40"/>
    </row>
    <row r="626">
      <c r="A626" s="42"/>
      <c r="F626" s="38"/>
      <c r="G626" s="63"/>
      <c r="H626" s="40"/>
    </row>
    <row r="627">
      <c r="A627" s="42"/>
      <c r="F627" s="38"/>
      <c r="G627" s="63"/>
      <c r="H627" s="40"/>
    </row>
    <row r="628">
      <c r="A628" s="42"/>
      <c r="F628" s="38"/>
      <c r="G628" s="63"/>
      <c r="H628" s="40"/>
    </row>
    <row r="629">
      <c r="A629" s="42"/>
      <c r="F629" s="38"/>
      <c r="G629" s="63"/>
      <c r="H629" s="40"/>
    </row>
    <row r="630">
      <c r="A630" s="42"/>
      <c r="F630" s="38"/>
      <c r="G630" s="63"/>
      <c r="H630" s="40"/>
    </row>
    <row r="631">
      <c r="A631" s="42"/>
      <c r="F631" s="38"/>
      <c r="G631" s="63"/>
      <c r="H631" s="40"/>
    </row>
    <row r="632">
      <c r="A632" s="42"/>
      <c r="F632" s="38"/>
      <c r="G632" s="63"/>
      <c r="H632" s="40"/>
    </row>
    <row r="633">
      <c r="A633" s="42"/>
      <c r="F633" s="38"/>
      <c r="G633" s="63"/>
      <c r="H633" s="40"/>
    </row>
    <row r="634">
      <c r="A634" s="42"/>
      <c r="F634" s="38"/>
      <c r="G634" s="63"/>
      <c r="H634" s="40"/>
    </row>
    <row r="635">
      <c r="A635" s="42"/>
      <c r="F635" s="38"/>
      <c r="G635" s="63"/>
      <c r="H635" s="40"/>
    </row>
    <row r="636">
      <c r="A636" s="42"/>
      <c r="F636" s="38"/>
      <c r="G636" s="63"/>
      <c r="H636" s="40"/>
    </row>
    <row r="637">
      <c r="A637" s="42"/>
      <c r="F637" s="38"/>
      <c r="G637" s="63"/>
      <c r="H637" s="40"/>
    </row>
    <row r="638">
      <c r="A638" s="42"/>
      <c r="F638" s="38"/>
      <c r="G638" s="63"/>
      <c r="H638" s="40"/>
    </row>
    <row r="639">
      <c r="A639" s="42"/>
      <c r="F639" s="38"/>
      <c r="G639" s="63"/>
      <c r="H639" s="40"/>
    </row>
    <row r="640">
      <c r="A640" s="42"/>
      <c r="F640" s="38"/>
      <c r="G640" s="63"/>
      <c r="H640" s="40"/>
    </row>
    <row r="641">
      <c r="A641" s="42"/>
      <c r="F641" s="38"/>
      <c r="G641" s="63"/>
      <c r="H641" s="40"/>
    </row>
    <row r="642">
      <c r="A642" s="42"/>
      <c r="F642" s="38"/>
      <c r="G642" s="63"/>
      <c r="H642" s="40"/>
    </row>
    <row r="643">
      <c r="A643" s="42"/>
      <c r="F643" s="38"/>
      <c r="G643" s="63"/>
      <c r="H643" s="40"/>
    </row>
    <row r="644">
      <c r="A644" s="42"/>
      <c r="F644" s="38"/>
      <c r="G644" s="63"/>
      <c r="H644" s="40"/>
    </row>
    <row r="645">
      <c r="A645" s="42"/>
      <c r="F645" s="38"/>
      <c r="G645" s="63"/>
      <c r="H645" s="40"/>
    </row>
    <row r="646">
      <c r="A646" s="42"/>
      <c r="F646" s="38"/>
      <c r="G646" s="63"/>
      <c r="H646" s="40"/>
    </row>
    <row r="647">
      <c r="A647" s="42"/>
      <c r="F647" s="38"/>
      <c r="G647" s="63"/>
      <c r="H647" s="40"/>
    </row>
    <row r="648">
      <c r="A648" s="42"/>
      <c r="F648" s="38"/>
      <c r="G648" s="63"/>
      <c r="H648" s="40"/>
    </row>
    <row r="649">
      <c r="A649" s="42"/>
      <c r="F649" s="38"/>
      <c r="G649" s="63"/>
      <c r="H649" s="40"/>
    </row>
    <row r="650">
      <c r="A650" s="42"/>
      <c r="F650" s="38"/>
      <c r="G650" s="63"/>
      <c r="H650" s="40"/>
    </row>
    <row r="651">
      <c r="A651" s="42"/>
      <c r="F651" s="38"/>
      <c r="G651" s="63"/>
      <c r="H651" s="40"/>
    </row>
    <row r="652">
      <c r="A652" s="42"/>
      <c r="F652" s="38"/>
      <c r="G652" s="63"/>
      <c r="H652" s="40"/>
    </row>
    <row r="653">
      <c r="A653" s="42"/>
      <c r="F653" s="38"/>
      <c r="G653" s="63"/>
      <c r="H653" s="40"/>
    </row>
    <row r="654">
      <c r="A654" s="42"/>
      <c r="F654" s="38"/>
      <c r="G654" s="63"/>
      <c r="H654" s="40"/>
    </row>
    <row r="655">
      <c r="A655" s="42"/>
      <c r="F655" s="38"/>
      <c r="G655" s="63"/>
      <c r="H655" s="40"/>
    </row>
    <row r="656">
      <c r="A656" s="42"/>
      <c r="F656" s="38"/>
      <c r="G656" s="63"/>
      <c r="H656" s="40"/>
    </row>
    <row r="657">
      <c r="A657" s="42"/>
      <c r="F657" s="38"/>
      <c r="G657" s="63"/>
      <c r="H657" s="40"/>
    </row>
    <row r="658">
      <c r="A658" s="42"/>
      <c r="F658" s="38"/>
      <c r="G658" s="63"/>
      <c r="H658" s="40"/>
    </row>
    <row r="659">
      <c r="A659" s="42"/>
      <c r="F659" s="38"/>
      <c r="G659" s="63"/>
      <c r="H659" s="40"/>
    </row>
    <row r="660">
      <c r="A660" s="42"/>
      <c r="F660" s="38"/>
      <c r="G660" s="63"/>
      <c r="H660" s="40"/>
    </row>
    <row r="661">
      <c r="A661" s="42"/>
      <c r="F661" s="38"/>
      <c r="G661" s="63"/>
      <c r="H661" s="40"/>
    </row>
    <row r="662">
      <c r="A662" s="42"/>
      <c r="F662" s="38"/>
      <c r="G662" s="63"/>
      <c r="H662" s="40"/>
    </row>
    <row r="663">
      <c r="A663" s="42"/>
      <c r="F663" s="38"/>
      <c r="G663" s="63"/>
      <c r="H663" s="40"/>
    </row>
    <row r="664">
      <c r="A664" s="42"/>
      <c r="F664" s="38"/>
      <c r="G664" s="63"/>
      <c r="H664" s="40"/>
    </row>
    <row r="665">
      <c r="A665" s="42"/>
      <c r="F665" s="38"/>
      <c r="G665" s="63"/>
      <c r="H665" s="40"/>
    </row>
    <row r="666">
      <c r="A666" s="42"/>
      <c r="F666" s="38"/>
      <c r="G666" s="63"/>
      <c r="H666" s="40"/>
    </row>
    <row r="667">
      <c r="A667" s="42"/>
      <c r="F667" s="38"/>
      <c r="G667" s="63"/>
      <c r="H667" s="40"/>
    </row>
    <row r="668">
      <c r="A668" s="42"/>
      <c r="F668" s="38"/>
      <c r="G668" s="63"/>
      <c r="H668" s="40"/>
    </row>
    <row r="669">
      <c r="A669" s="42"/>
      <c r="F669" s="38"/>
      <c r="G669" s="63"/>
      <c r="H669" s="40"/>
    </row>
    <row r="670">
      <c r="A670" s="42"/>
      <c r="F670" s="38"/>
      <c r="G670" s="63"/>
      <c r="H670" s="40"/>
    </row>
    <row r="671">
      <c r="A671" s="42"/>
      <c r="F671" s="38"/>
      <c r="G671" s="63"/>
      <c r="H671" s="40"/>
    </row>
    <row r="672">
      <c r="A672" s="42"/>
      <c r="F672" s="38"/>
      <c r="G672" s="63"/>
      <c r="H672" s="40"/>
    </row>
    <row r="673">
      <c r="A673" s="42"/>
      <c r="F673" s="38"/>
      <c r="G673" s="63"/>
      <c r="H673" s="40"/>
    </row>
    <row r="674">
      <c r="A674" s="42"/>
      <c r="F674" s="38"/>
      <c r="G674" s="63"/>
      <c r="H674" s="40"/>
    </row>
    <row r="675">
      <c r="A675" s="42"/>
      <c r="F675" s="38"/>
      <c r="G675" s="63"/>
      <c r="H675" s="40"/>
    </row>
    <row r="676">
      <c r="A676" s="42"/>
      <c r="F676" s="38"/>
      <c r="G676" s="63"/>
      <c r="H676" s="40"/>
    </row>
    <row r="677">
      <c r="A677" s="42"/>
      <c r="F677" s="38"/>
      <c r="G677" s="63"/>
      <c r="H677" s="40"/>
    </row>
    <row r="678">
      <c r="A678" s="42"/>
      <c r="F678" s="38"/>
      <c r="G678" s="63"/>
      <c r="H678" s="40"/>
    </row>
    <row r="679">
      <c r="A679" s="42"/>
      <c r="F679" s="38"/>
      <c r="G679" s="63"/>
      <c r="H679" s="40"/>
    </row>
    <row r="680">
      <c r="A680" s="42"/>
      <c r="F680" s="38"/>
      <c r="G680" s="63"/>
      <c r="H680" s="40"/>
    </row>
    <row r="681">
      <c r="A681" s="42"/>
      <c r="F681" s="38"/>
      <c r="G681" s="63"/>
      <c r="H681" s="40"/>
    </row>
    <row r="682">
      <c r="A682" s="42"/>
      <c r="F682" s="38"/>
      <c r="G682" s="63"/>
      <c r="H682" s="40"/>
    </row>
    <row r="683">
      <c r="A683" s="42"/>
      <c r="F683" s="38"/>
      <c r="G683" s="63"/>
      <c r="H683" s="40"/>
    </row>
    <row r="684">
      <c r="A684" s="42"/>
      <c r="F684" s="38"/>
      <c r="G684" s="63"/>
      <c r="H684" s="40"/>
    </row>
    <row r="685">
      <c r="A685" s="42"/>
      <c r="F685" s="38"/>
      <c r="G685" s="63"/>
      <c r="H685" s="40"/>
    </row>
    <row r="686">
      <c r="A686" s="42"/>
      <c r="F686" s="38"/>
      <c r="G686" s="63"/>
      <c r="H686" s="40"/>
    </row>
    <row r="687">
      <c r="A687" s="42"/>
      <c r="F687" s="38"/>
      <c r="G687" s="63"/>
      <c r="H687" s="40"/>
    </row>
    <row r="688">
      <c r="A688" s="42"/>
      <c r="F688" s="38"/>
      <c r="G688" s="63"/>
      <c r="H688" s="40"/>
    </row>
    <row r="689">
      <c r="A689" s="42"/>
      <c r="F689" s="38"/>
      <c r="G689" s="63"/>
      <c r="H689" s="40"/>
    </row>
    <row r="690">
      <c r="A690" s="42"/>
      <c r="F690" s="38"/>
      <c r="G690" s="63"/>
      <c r="H690" s="40"/>
    </row>
    <row r="691">
      <c r="A691" s="42"/>
      <c r="F691" s="38"/>
      <c r="G691" s="63"/>
      <c r="H691" s="40"/>
    </row>
    <row r="692">
      <c r="A692" s="42"/>
      <c r="F692" s="38"/>
      <c r="G692" s="63"/>
      <c r="H692" s="40"/>
    </row>
    <row r="693">
      <c r="A693" s="42"/>
      <c r="F693" s="38"/>
      <c r="G693" s="63"/>
      <c r="H693" s="40"/>
    </row>
    <row r="694">
      <c r="A694" s="42"/>
      <c r="F694" s="38"/>
      <c r="G694" s="63"/>
      <c r="H694" s="40"/>
    </row>
    <row r="695">
      <c r="A695" s="42"/>
      <c r="F695" s="38"/>
      <c r="G695" s="63"/>
      <c r="H695" s="40"/>
    </row>
    <row r="696">
      <c r="A696" s="42"/>
      <c r="F696" s="38"/>
      <c r="G696" s="63"/>
      <c r="H696" s="40"/>
    </row>
    <row r="697">
      <c r="A697" s="42"/>
      <c r="F697" s="38"/>
      <c r="G697" s="63"/>
      <c r="H697" s="40"/>
    </row>
    <row r="698">
      <c r="A698" s="42"/>
      <c r="F698" s="38"/>
      <c r="G698" s="63"/>
      <c r="H698" s="40"/>
    </row>
    <row r="699">
      <c r="A699" s="42"/>
      <c r="F699" s="38"/>
      <c r="G699" s="63"/>
      <c r="H699" s="40"/>
    </row>
    <row r="700">
      <c r="A700" s="42"/>
      <c r="F700" s="38"/>
      <c r="G700" s="63"/>
      <c r="H700" s="40"/>
    </row>
    <row r="701">
      <c r="A701" s="42"/>
      <c r="F701" s="38"/>
      <c r="G701" s="63"/>
      <c r="H701" s="40"/>
    </row>
    <row r="702">
      <c r="A702" s="42"/>
      <c r="F702" s="38"/>
      <c r="G702" s="63"/>
      <c r="H702" s="40"/>
    </row>
    <row r="703">
      <c r="A703" s="42"/>
      <c r="F703" s="38"/>
      <c r="G703" s="63"/>
      <c r="H703" s="40"/>
    </row>
    <row r="704">
      <c r="A704" s="42"/>
      <c r="F704" s="38"/>
      <c r="G704" s="63"/>
      <c r="H704" s="40"/>
    </row>
    <row r="705">
      <c r="A705" s="42"/>
      <c r="F705" s="38"/>
      <c r="G705" s="63"/>
      <c r="H705" s="40"/>
    </row>
    <row r="706">
      <c r="A706" s="42"/>
      <c r="F706" s="38"/>
      <c r="G706" s="63"/>
      <c r="H706" s="40"/>
    </row>
    <row r="707">
      <c r="A707" s="42"/>
      <c r="F707" s="38"/>
      <c r="G707" s="63"/>
      <c r="H707" s="40"/>
    </row>
    <row r="708">
      <c r="A708" s="42"/>
      <c r="F708" s="38"/>
      <c r="G708" s="63"/>
      <c r="H708" s="40"/>
    </row>
    <row r="709">
      <c r="A709" s="42"/>
      <c r="F709" s="38"/>
      <c r="G709" s="63"/>
      <c r="H709" s="40"/>
    </row>
    <row r="710">
      <c r="A710" s="42"/>
      <c r="F710" s="38"/>
      <c r="G710" s="63"/>
      <c r="H710" s="40"/>
    </row>
    <row r="711">
      <c r="A711" s="42"/>
      <c r="F711" s="38"/>
      <c r="G711" s="63"/>
      <c r="H711" s="40"/>
    </row>
    <row r="712">
      <c r="A712" s="42"/>
      <c r="F712" s="38"/>
      <c r="G712" s="63"/>
      <c r="H712" s="40"/>
    </row>
    <row r="713">
      <c r="A713" s="42"/>
      <c r="F713" s="38"/>
      <c r="G713" s="63"/>
      <c r="H713" s="40"/>
    </row>
    <row r="714">
      <c r="A714" s="42"/>
      <c r="F714" s="38"/>
      <c r="G714" s="63"/>
      <c r="H714" s="40"/>
    </row>
    <row r="715">
      <c r="A715" s="42"/>
      <c r="F715" s="38"/>
      <c r="G715" s="63"/>
      <c r="H715" s="40"/>
    </row>
    <row r="716">
      <c r="A716" s="42"/>
      <c r="F716" s="38"/>
      <c r="G716" s="63"/>
      <c r="H716" s="40"/>
    </row>
    <row r="717">
      <c r="A717" s="42"/>
      <c r="F717" s="38"/>
      <c r="G717" s="63"/>
      <c r="H717" s="40"/>
    </row>
    <row r="718">
      <c r="A718" s="42"/>
      <c r="F718" s="38"/>
      <c r="G718" s="63"/>
      <c r="H718" s="40"/>
    </row>
    <row r="719">
      <c r="A719" s="42"/>
      <c r="F719" s="38"/>
      <c r="G719" s="63"/>
      <c r="H719" s="40"/>
    </row>
    <row r="720">
      <c r="A720" s="42"/>
      <c r="F720" s="38"/>
      <c r="G720" s="63"/>
      <c r="H720" s="40"/>
    </row>
    <row r="721">
      <c r="A721" s="42"/>
      <c r="F721" s="38"/>
      <c r="G721" s="63"/>
      <c r="H721" s="40"/>
    </row>
    <row r="722">
      <c r="A722" s="42"/>
      <c r="F722" s="38"/>
      <c r="G722" s="63"/>
      <c r="H722" s="40"/>
    </row>
    <row r="723">
      <c r="A723" s="42"/>
      <c r="F723" s="38"/>
      <c r="G723" s="63"/>
      <c r="H723" s="40"/>
    </row>
    <row r="724">
      <c r="A724" s="42"/>
      <c r="F724" s="38"/>
      <c r="G724" s="63"/>
      <c r="H724" s="40"/>
    </row>
    <row r="725">
      <c r="A725" s="42"/>
      <c r="F725" s="38"/>
      <c r="G725" s="63"/>
      <c r="H725" s="40"/>
    </row>
    <row r="726">
      <c r="A726" s="42"/>
      <c r="F726" s="38"/>
      <c r="G726" s="63"/>
      <c r="H726" s="40"/>
    </row>
    <row r="727">
      <c r="A727" s="42"/>
      <c r="F727" s="38"/>
      <c r="G727" s="63"/>
      <c r="H727" s="40"/>
    </row>
    <row r="728">
      <c r="A728" s="42"/>
      <c r="F728" s="38"/>
      <c r="G728" s="63"/>
      <c r="H728" s="40"/>
    </row>
    <row r="729">
      <c r="A729" s="42"/>
      <c r="F729" s="38"/>
      <c r="G729" s="63"/>
      <c r="H729" s="40"/>
    </row>
    <row r="730">
      <c r="A730" s="42"/>
      <c r="F730" s="38"/>
      <c r="G730" s="63"/>
      <c r="H730" s="40"/>
    </row>
    <row r="731">
      <c r="A731" s="42"/>
      <c r="F731" s="38"/>
      <c r="G731" s="63"/>
      <c r="H731" s="40"/>
    </row>
    <row r="732">
      <c r="A732" s="42"/>
      <c r="F732" s="38"/>
      <c r="G732" s="63"/>
      <c r="H732" s="40"/>
    </row>
    <row r="733">
      <c r="A733" s="42"/>
      <c r="F733" s="38"/>
      <c r="G733" s="63"/>
      <c r="H733" s="40"/>
    </row>
    <row r="734">
      <c r="A734" s="42"/>
      <c r="F734" s="38"/>
      <c r="G734" s="63"/>
      <c r="H734" s="40"/>
    </row>
    <row r="735">
      <c r="A735" s="42"/>
      <c r="F735" s="38"/>
      <c r="G735" s="63"/>
      <c r="H735" s="40"/>
    </row>
    <row r="736">
      <c r="A736" s="42"/>
      <c r="F736" s="38"/>
      <c r="G736" s="63"/>
      <c r="H736" s="40"/>
    </row>
    <row r="737">
      <c r="A737" s="42"/>
      <c r="F737" s="38"/>
      <c r="G737" s="63"/>
      <c r="H737" s="40"/>
    </row>
    <row r="738">
      <c r="A738" s="42"/>
      <c r="F738" s="38"/>
      <c r="G738" s="63"/>
      <c r="H738" s="40"/>
    </row>
    <row r="739">
      <c r="A739" s="42"/>
      <c r="F739" s="38"/>
      <c r="G739" s="63"/>
      <c r="H739" s="40"/>
    </row>
    <row r="740">
      <c r="A740" s="42"/>
      <c r="F740" s="38"/>
      <c r="G740" s="63"/>
      <c r="H740" s="40"/>
    </row>
    <row r="741">
      <c r="A741" s="42"/>
      <c r="F741" s="38"/>
      <c r="G741" s="63"/>
      <c r="H741" s="40"/>
    </row>
    <row r="742">
      <c r="A742" s="42"/>
      <c r="F742" s="38"/>
      <c r="G742" s="63"/>
      <c r="H742" s="40"/>
    </row>
    <row r="743">
      <c r="A743" s="42"/>
      <c r="F743" s="38"/>
      <c r="G743" s="63"/>
      <c r="H743" s="40"/>
    </row>
    <row r="744">
      <c r="A744" s="42"/>
      <c r="F744" s="38"/>
      <c r="G744" s="63"/>
      <c r="H744" s="40"/>
    </row>
    <row r="745">
      <c r="A745" s="42"/>
      <c r="F745" s="38"/>
      <c r="G745" s="63"/>
      <c r="H745" s="40"/>
    </row>
    <row r="746">
      <c r="A746" s="42"/>
      <c r="F746" s="38"/>
      <c r="G746" s="63"/>
      <c r="H746" s="40"/>
    </row>
    <row r="747">
      <c r="A747" s="42"/>
      <c r="F747" s="38"/>
      <c r="G747" s="63"/>
      <c r="H747" s="40"/>
    </row>
    <row r="748">
      <c r="A748" s="42"/>
      <c r="F748" s="38"/>
      <c r="G748" s="63"/>
      <c r="H748" s="40"/>
    </row>
    <row r="749">
      <c r="A749" s="42"/>
      <c r="F749" s="38"/>
      <c r="G749" s="63"/>
      <c r="H749" s="40"/>
    </row>
    <row r="750">
      <c r="A750" s="42"/>
      <c r="F750" s="38"/>
      <c r="G750" s="63"/>
      <c r="H750" s="40"/>
    </row>
    <row r="751">
      <c r="A751" s="42"/>
      <c r="F751" s="38"/>
      <c r="G751" s="63"/>
      <c r="H751" s="40"/>
    </row>
    <row r="752">
      <c r="A752" s="42"/>
      <c r="F752" s="38"/>
      <c r="G752" s="63"/>
      <c r="H752" s="40"/>
    </row>
    <row r="753">
      <c r="A753" s="42"/>
      <c r="F753" s="38"/>
      <c r="G753" s="63"/>
      <c r="H753" s="40"/>
    </row>
    <row r="754">
      <c r="A754" s="42"/>
      <c r="F754" s="38"/>
      <c r="G754" s="63"/>
      <c r="H754" s="40"/>
    </row>
    <row r="755">
      <c r="A755" s="42"/>
      <c r="F755" s="38"/>
      <c r="G755" s="63"/>
      <c r="H755" s="40"/>
    </row>
    <row r="756">
      <c r="A756" s="42"/>
      <c r="F756" s="38"/>
      <c r="G756" s="63"/>
      <c r="H756" s="40"/>
    </row>
    <row r="757">
      <c r="A757" s="42"/>
      <c r="F757" s="38"/>
      <c r="G757" s="63"/>
      <c r="H757" s="40"/>
    </row>
    <row r="758">
      <c r="A758" s="42"/>
      <c r="F758" s="38"/>
      <c r="G758" s="63"/>
      <c r="H758" s="40"/>
    </row>
    <row r="759">
      <c r="A759" s="42"/>
      <c r="F759" s="38"/>
      <c r="G759" s="63"/>
      <c r="H759" s="40"/>
    </row>
    <row r="760">
      <c r="A760" s="42"/>
      <c r="F760" s="38"/>
      <c r="G760" s="63"/>
      <c r="H760" s="40"/>
    </row>
    <row r="761">
      <c r="A761" s="42"/>
      <c r="F761" s="38"/>
      <c r="G761" s="63"/>
      <c r="H761" s="40"/>
    </row>
    <row r="762">
      <c r="A762" s="42"/>
      <c r="F762" s="38"/>
      <c r="G762" s="63"/>
      <c r="H762" s="40"/>
    </row>
    <row r="763">
      <c r="A763" s="42"/>
      <c r="F763" s="38"/>
      <c r="G763" s="63"/>
      <c r="H763" s="40"/>
    </row>
    <row r="764">
      <c r="A764" s="42"/>
      <c r="F764" s="38"/>
      <c r="G764" s="63"/>
      <c r="H764" s="40"/>
    </row>
    <row r="765">
      <c r="A765" s="42"/>
      <c r="F765" s="38"/>
      <c r="G765" s="63"/>
      <c r="H765" s="40"/>
    </row>
    <row r="766">
      <c r="A766" s="42"/>
      <c r="F766" s="38"/>
      <c r="G766" s="63"/>
      <c r="H766" s="40"/>
    </row>
    <row r="767">
      <c r="A767" s="42"/>
      <c r="F767" s="38"/>
      <c r="G767" s="63"/>
      <c r="H767" s="40"/>
    </row>
    <row r="768">
      <c r="A768" s="42"/>
      <c r="F768" s="38"/>
      <c r="G768" s="63"/>
      <c r="H768" s="40"/>
    </row>
    <row r="769">
      <c r="A769" s="42"/>
      <c r="F769" s="38"/>
      <c r="G769" s="63"/>
      <c r="H769" s="40"/>
    </row>
    <row r="770">
      <c r="A770" s="42"/>
      <c r="F770" s="38"/>
      <c r="G770" s="63"/>
      <c r="H770" s="40"/>
    </row>
    <row r="771">
      <c r="A771" s="42"/>
      <c r="F771" s="38"/>
      <c r="G771" s="63"/>
      <c r="H771" s="40"/>
    </row>
    <row r="772">
      <c r="A772" s="42"/>
      <c r="F772" s="38"/>
      <c r="G772" s="63"/>
      <c r="H772" s="40"/>
    </row>
    <row r="773">
      <c r="A773" s="42"/>
      <c r="F773" s="38"/>
      <c r="G773" s="63"/>
      <c r="H773" s="40"/>
    </row>
    <row r="774">
      <c r="A774" s="42"/>
      <c r="F774" s="38"/>
      <c r="G774" s="63"/>
      <c r="H774" s="40"/>
    </row>
    <row r="775">
      <c r="A775" s="42"/>
      <c r="F775" s="38"/>
      <c r="G775" s="63"/>
      <c r="H775" s="40"/>
    </row>
    <row r="776">
      <c r="A776" s="42"/>
      <c r="F776" s="38"/>
      <c r="G776" s="63"/>
      <c r="H776" s="40"/>
    </row>
    <row r="777">
      <c r="A777" s="42"/>
      <c r="F777" s="38"/>
      <c r="G777" s="63"/>
      <c r="H777" s="40"/>
    </row>
    <row r="778">
      <c r="A778" s="42"/>
      <c r="F778" s="38"/>
      <c r="G778" s="63"/>
      <c r="H778" s="40"/>
    </row>
    <row r="779">
      <c r="A779" s="42"/>
      <c r="F779" s="38"/>
      <c r="G779" s="63"/>
      <c r="H779" s="40"/>
    </row>
    <row r="780">
      <c r="A780" s="42"/>
      <c r="F780" s="38"/>
      <c r="G780" s="63"/>
      <c r="H780" s="40"/>
    </row>
    <row r="781">
      <c r="A781" s="42"/>
      <c r="F781" s="38"/>
      <c r="G781" s="63"/>
      <c r="H781" s="40"/>
    </row>
    <row r="782">
      <c r="A782" s="42"/>
      <c r="F782" s="38"/>
      <c r="G782" s="63"/>
      <c r="H782" s="40"/>
    </row>
    <row r="783">
      <c r="A783" s="42"/>
      <c r="F783" s="38"/>
      <c r="G783" s="63"/>
      <c r="H783" s="40"/>
    </row>
    <row r="784">
      <c r="A784" s="42"/>
      <c r="F784" s="38"/>
      <c r="G784" s="63"/>
      <c r="H784" s="40"/>
    </row>
    <row r="785">
      <c r="A785" s="42"/>
      <c r="F785" s="38"/>
      <c r="G785" s="63"/>
      <c r="H785" s="40"/>
    </row>
    <row r="786">
      <c r="A786" s="42"/>
      <c r="F786" s="38"/>
      <c r="G786" s="63"/>
      <c r="H786" s="40"/>
    </row>
    <row r="787">
      <c r="A787" s="42"/>
      <c r="F787" s="38"/>
      <c r="G787" s="63"/>
      <c r="H787" s="40"/>
    </row>
    <row r="788">
      <c r="A788" s="42"/>
      <c r="F788" s="38"/>
      <c r="G788" s="63"/>
      <c r="H788" s="40"/>
    </row>
    <row r="789">
      <c r="A789" s="42"/>
      <c r="F789" s="38"/>
      <c r="G789" s="63"/>
      <c r="H789" s="40"/>
    </row>
    <row r="790">
      <c r="A790" s="42"/>
      <c r="F790" s="38"/>
      <c r="G790" s="63"/>
      <c r="H790" s="40"/>
    </row>
    <row r="791">
      <c r="A791" s="42"/>
      <c r="F791" s="38"/>
      <c r="G791" s="63"/>
      <c r="H791" s="40"/>
    </row>
    <row r="792">
      <c r="A792" s="42"/>
      <c r="F792" s="38"/>
      <c r="G792" s="63"/>
      <c r="H792" s="40"/>
    </row>
    <row r="793">
      <c r="A793" s="42"/>
      <c r="F793" s="38"/>
      <c r="G793" s="63"/>
      <c r="H793" s="40"/>
    </row>
    <row r="794">
      <c r="A794" s="42"/>
      <c r="F794" s="38"/>
      <c r="G794" s="63"/>
      <c r="H794" s="40"/>
    </row>
    <row r="795">
      <c r="A795" s="42"/>
      <c r="F795" s="38"/>
      <c r="G795" s="63"/>
      <c r="H795" s="40"/>
    </row>
    <row r="796">
      <c r="A796" s="42"/>
      <c r="F796" s="38"/>
      <c r="G796" s="63"/>
      <c r="H796" s="40"/>
    </row>
    <row r="797">
      <c r="A797" s="42"/>
      <c r="F797" s="38"/>
      <c r="G797" s="63"/>
      <c r="H797" s="40"/>
    </row>
    <row r="798">
      <c r="A798" s="42"/>
      <c r="F798" s="38"/>
      <c r="G798" s="63"/>
      <c r="H798" s="40"/>
    </row>
    <row r="799">
      <c r="A799" s="42"/>
      <c r="F799" s="38"/>
      <c r="G799" s="63"/>
      <c r="H799" s="40"/>
    </row>
    <row r="800">
      <c r="A800" s="42"/>
      <c r="F800" s="38"/>
      <c r="G800" s="63"/>
      <c r="H800" s="40"/>
    </row>
    <row r="801">
      <c r="A801" s="42"/>
      <c r="F801" s="38"/>
      <c r="G801" s="63"/>
      <c r="H801" s="40"/>
    </row>
    <row r="802">
      <c r="A802" s="42"/>
      <c r="F802" s="38"/>
      <c r="G802" s="63"/>
      <c r="H802" s="40"/>
    </row>
    <row r="803">
      <c r="A803" s="42"/>
      <c r="F803" s="38"/>
      <c r="G803" s="63"/>
      <c r="H803" s="40"/>
    </row>
    <row r="804">
      <c r="A804" s="42"/>
      <c r="F804" s="38"/>
      <c r="G804" s="63"/>
      <c r="H804" s="40"/>
    </row>
    <row r="805">
      <c r="A805" s="42"/>
      <c r="F805" s="38"/>
      <c r="G805" s="63"/>
      <c r="H805" s="40"/>
    </row>
    <row r="806">
      <c r="A806" s="42"/>
      <c r="F806" s="38"/>
      <c r="G806" s="63"/>
      <c r="H806" s="40"/>
    </row>
    <row r="807">
      <c r="A807" s="42"/>
      <c r="F807" s="38"/>
      <c r="G807" s="63"/>
      <c r="H807" s="40"/>
    </row>
    <row r="808">
      <c r="A808" s="42"/>
      <c r="F808" s="38"/>
      <c r="G808" s="63"/>
      <c r="H808" s="40"/>
    </row>
    <row r="809">
      <c r="A809" s="42"/>
      <c r="F809" s="38"/>
      <c r="G809" s="63"/>
      <c r="H809" s="40"/>
    </row>
    <row r="810">
      <c r="A810" s="42"/>
      <c r="F810" s="38"/>
      <c r="G810" s="63"/>
      <c r="H810" s="40"/>
    </row>
    <row r="811">
      <c r="A811" s="42"/>
      <c r="F811" s="38"/>
      <c r="G811" s="63"/>
      <c r="H811" s="40"/>
    </row>
    <row r="812">
      <c r="A812" s="42"/>
      <c r="F812" s="38"/>
      <c r="G812" s="63"/>
      <c r="H812" s="40"/>
    </row>
    <row r="813">
      <c r="A813" s="42"/>
      <c r="F813" s="38"/>
      <c r="G813" s="63"/>
      <c r="H813" s="40"/>
    </row>
    <row r="814">
      <c r="A814" s="42"/>
      <c r="F814" s="38"/>
      <c r="G814" s="63"/>
      <c r="H814" s="40"/>
    </row>
    <row r="815">
      <c r="A815" s="42"/>
      <c r="F815" s="38"/>
      <c r="G815" s="63"/>
      <c r="H815" s="40"/>
    </row>
    <row r="816">
      <c r="A816" s="42"/>
      <c r="F816" s="38"/>
      <c r="G816" s="63"/>
      <c r="H816" s="40"/>
    </row>
    <row r="817">
      <c r="A817" s="42"/>
      <c r="F817" s="38"/>
      <c r="G817" s="63"/>
      <c r="H817" s="40"/>
    </row>
    <row r="818">
      <c r="A818" s="42"/>
      <c r="F818" s="38"/>
      <c r="G818" s="63"/>
      <c r="H818" s="40"/>
    </row>
    <row r="819">
      <c r="A819" s="42"/>
      <c r="F819" s="38"/>
      <c r="G819" s="63"/>
      <c r="H819" s="40"/>
    </row>
    <row r="820">
      <c r="A820" s="42"/>
      <c r="F820" s="38"/>
      <c r="G820" s="63"/>
      <c r="H820" s="40"/>
    </row>
    <row r="821">
      <c r="A821" s="42"/>
      <c r="F821" s="38"/>
      <c r="G821" s="63"/>
      <c r="H821" s="40"/>
    </row>
    <row r="822">
      <c r="A822" s="42"/>
      <c r="F822" s="38"/>
      <c r="G822" s="63"/>
      <c r="H822" s="40"/>
    </row>
    <row r="823">
      <c r="A823" s="42"/>
      <c r="F823" s="38"/>
      <c r="G823" s="63"/>
      <c r="H823" s="40"/>
    </row>
    <row r="824">
      <c r="A824" s="42"/>
      <c r="F824" s="38"/>
      <c r="G824" s="63"/>
      <c r="H824" s="40"/>
    </row>
    <row r="825">
      <c r="A825" s="42"/>
      <c r="F825" s="38"/>
      <c r="G825" s="63"/>
      <c r="H825" s="40"/>
    </row>
    <row r="826">
      <c r="A826" s="42"/>
      <c r="F826" s="38"/>
      <c r="G826" s="63"/>
      <c r="H826" s="40"/>
    </row>
    <row r="827">
      <c r="A827" s="42"/>
      <c r="F827" s="38"/>
      <c r="G827" s="63"/>
      <c r="H827" s="40"/>
    </row>
    <row r="828">
      <c r="A828" s="42"/>
      <c r="F828" s="38"/>
      <c r="G828" s="63"/>
      <c r="H828" s="40"/>
    </row>
    <row r="829">
      <c r="A829" s="42"/>
      <c r="F829" s="38"/>
      <c r="G829" s="63"/>
      <c r="H829" s="40"/>
    </row>
    <row r="830">
      <c r="A830" s="42"/>
      <c r="F830" s="38"/>
      <c r="G830" s="63"/>
      <c r="H830" s="40"/>
    </row>
    <row r="831">
      <c r="A831" s="42"/>
      <c r="F831" s="38"/>
      <c r="G831" s="63"/>
      <c r="H831" s="40"/>
    </row>
    <row r="832">
      <c r="A832" s="42"/>
      <c r="F832" s="38"/>
      <c r="G832" s="63"/>
      <c r="H832" s="40"/>
    </row>
    <row r="833">
      <c r="A833" s="42"/>
      <c r="F833" s="38"/>
      <c r="G833" s="63"/>
      <c r="H833" s="40"/>
    </row>
    <row r="834">
      <c r="A834" s="42"/>
      <c r="F834" s="38"/>
      <c r="G834" s="63"/>
      <c r="H834" s="40"/>
    </row>
    <row r="835">
      <c r="A835" s="42"/>
      <c r="F835" s="38"/>
      <c r="G835" s="63"/>
      <c r="H835" s="40"/>
    </row>
    <row r="836">
      <c r="A836" s="42"/>
      <c r="F836" s="38"/>
      <c r="G836" s="63"/>
      <c r="H836" s="40"/>
    </row>
    <row r="837">
      <c r="A837" s="42"/>
      <c r="F837" s="38"/>
      <c r="G837" s="63"/>
      <c r="H837" s="40"/>
    </row>
    <row r="838">
      <c r="A838" s="42"/>
      <c r="F838" s="38"/>
      <c r="G838" s="63"/>
      <c r="H838" s="40"/>
    </row>
    <row r="839">
      <c r="A839" s="42"/>
      <c r="F839" s="38"/>
      <c r="G839" s="63"/>
      <c r="H839" s="40"/>
    </row>
    <row r="840">
      <c r="A840" s="42"/>
      <c r="F840" s="38"/>
      <c r="G840" s="63"/>
      <c r="H840" s="40"/>
    </row>
    <row r="841">
      <c r="A841" s="42"/>
      <c r="F841" s="38"/>
      <c r="G841" s="63"/>
      <c r="H841" s="40"/>
    </row>
    <row r="842">
      <c r="A842" s="42"/>
      <c r="F842" s="38"/>
      <c r="G842" s="63"/>
      <c r="H842" s="40"/>
    </row>
    <row r="843">
      <c r="A843" s="42"/>
      <c r="F843" s="38"/>
      <c r="G843" s="63"/>
      <c r="H843" s="40"/>
    </row>
    <row r="844">
      <c r="A844" s="42"/>
      <c r="F844" s="38"/>
      <c r="G844" s="63"/>
      <c r="H844" s="40"/>
    </row>
    <row r="845">
      <c r="A845" s="42"/>
      <c r="F845" s="38"/>
      <c r="G845" s="63"/>
      <c r="H845" s="40"/>
    </row>
    <row r="846">
      <c r="A846" s="42"/>
      <c r="F846" s="38"/>
      <c r="G846" s="63"/>
      <c r="H846" s="40"/>
    </row>
    <row r="847">
      <c r="A847" s="42"/>
      <c r="F847" s="38"/>
      <c r="G847" s="63"/>
      <c r="H847" s="40"/>
    </row>
    <row r="848">
      <c r="A848" s="42"/>
      <c r="F848" s="38"/>
      <c r="G848" s="63"/>
      <c r="H848" s="40"/>
    </row>
    <row r="849">
      <c r="A849" s="42"/>
      <c r="F849" s="38"/>
      <c r="G849" s="63"/>
      <c r="H849" s="40"/>
    </row>
    <row r="850">
      <c r="A850" s="42"/>
      <c r="F850" s="38"/>
      <c r="G850" s="63"/>
      <c r="H850" s="40"/>
    </row>
    <row r="851">
      <c r="A851" s="42"/>
      <c r="F851" s="38"/>
      <c r="G851" s="63"/>
      <c r="H851" s="40"/>
    </row>
    <row r="852">
      <c r="A852" s="42"/>
      <c r="F852" s="38"/>
      <c r="G852" s="63"/>
      <c r="H852" s="40"/>
    </row>
    <row r="853">
      <c r="A853" s="42"/>
      <c r="F853" s="38"/>
      <c r="G853" s="63"/>
      <c r="H853" s="40"/>
    </row>
    <row r="854">
      <c r="A854" s="42"/>
      <c r="F854" s="38"/>
      <c r="G854" s="63"/>
      <c r="H854" s="40"/>
    </row>
    <row r="855">
      <c r="A855" s="42"/>
      <c r="F855" s="38"/>
      <c r="G855" s="63"/>
      <c r="H855" s="40"/>
    </row>
    <row r="856">
      <c r="A856" s="42"/>
      <c r="F856" s="38"/>
      <c r="G856" s="63"/>
      <c r="H856" s="40"/>
    </row>
    <row r="857">
      <c r="A857" s="42"/>
      <c r="F857" s="38"/>
      <c r="G857" s="63"/>
      <c r="H857" s="40"/>
    </row>
    <row r="858">
      <c r="A858" s="42"/>
      <c r="F858" s="38"/>
      <c r="G858" s="63"/>
      <c r="H858" s="40"/>
    </row>
    <row r="859">
      <c r="A859" s="42"/>
      <c r="F859" s="38"/>
      <c r="G859" s="63"/>
      <c r="H859" s="40"/>
    </row>
    <row r="860">
      <c r="A860" s="42"/>
      <c r="F860" s="38"/>
      <c r="G860" s="63"/>
      <c r="H860" s="40"/>
    </row>
    <row r="861">
      <c r="A861" s="42"/>
      <c r="F861" s="38"/>
      <c r="G861" s="63"/>
      <c r="H861" s="40"/>
    </row>
    <row r="862">
      <c r="A862" s="42"/>
      <c r="F862" s="38"/>
      <c r="G862" s="63"/>
      <c r="H862" s="40"/>
    </row>
    <row r="863">
      <c r="A863" s="42"/>
      <c r="F863" s="38"/>
      <c r="G863" s="63"/>
      <c r="H863" s="40"/>
    </row>
    <row r="864">
      <c r="A864" s="42"/>
      <c r="F864" s="38"/>
      <c r="G864" s="63"/>
      <c r="H864" s="40"/>
    </row>
    <row r="865">
      <c r="A865" s="42"/>
      <c r="F865" s="38"/>
      <c r="G865" s="63"/>
      <c r="H865" s="40"/>
    </row>
    <row r="866">
      <c r="A866" s="42"/>
      <c r="F866" s="38"/>
      <c r="G866" s="63"/>
      <c r="H866" s="40"/>
    </row>
    <row r="867">
      <c r="A867" s="42"/>
      <c r="F867" s="38"/>
      <c r="G867" s="63"/>
      <c r="H867" s="40"/>
    </row>
    <row r="868">
      <c r="A868" s="42"/>
      <c r="F868" s="38"/>
      <c r="G868" s="63"/>
      <c r="H868" s="40"/>
    </row>
    <row r="869">
      <c r="A869" s="42"/>
      <c r="F869" s="38"/>
      <c r="G869" s="63"/>
      <c r="H869" s="40"/>
    </row>
    <row r="870">
      <c r="A870" s="42"/>
      <c r="F870" s="38"/>
      <c r="G870" s="63"/>
      <c r="H870" s="40"/>
    </row>
    <row r="871">
      <c r="A871" s="42"/>
      <c r="F871" s="38"/>
      <c r="G871" s="63"/>
      <c r="H871" s="40"/>
    </row>
    <row r="872">
      <c r="A872" s="42"/>
      <c r="F872" s="38"/>
      <c r="G872" s="63"/>
      <c r="H872" s="40"/>
    </row>
    <row r="873">
      <c r="A873" s="42"/>
      <c r="F873" s="38"/>
      <c r="G873" s="63"/>
      <c r="H873" s="40"/>
    </row>
    <row r="874">
      <c r="A874" s="42"/>
      <c r="F874" s="38"/>
      <c r="G874" s="63"/>
      <c r="H874" s="40"/>
    </row>
    <row r="875">
      <c r="A875" s="42"/>
      <c r="F875" s="38"/>
      <c r="G875" s="63"/>
      <c r="H875" s="40"/>
    </row>
    <row r="876">
      <c r="A876" s="42"/>
      <c r="F876" s="38"/>
      <c r="G876" s="63"/>
      <c r="H876" s="40"/>
    </row>
    <row r="877">
      <c r="A877" s="42"/>
      <c r="F877" s="38"/>
      <c r="G877" s="63"/>
      <c r="H877" s="40"/>
    </row>
    <row r="878">
      <c r="A878" s="42"/>
      <c r="F878" s="38"/>
      <c r="G878" s="63"/>
      <c r="H878" s="40"/>
    </row>
    <row r="879">
      <c r="A879" s="42"/>
      <c r="F879" s="38"/>
      <c r="G879" s="63"/>
      <c r="H879" s="40"/>
    </row>
    <row r="880">
      <c r="A880" s="42"/>
      <c r="F880" s="38"/>
      <c r="G880" s="63"/>
      <c r="H880" s="40"/>
    </row>
    <row r="881">
      <c r="A881" s="42"/>
      <c r="F881" s="38"/>
      <c r="G881" s="63"/>
      <c r="H881" s="40"/>
    </row>
    <row r="882">
      <c r="A882" s="42"/>
      <c r="F882" s="38"/>
      <c r="G882" s="63"/>
      <c r="H882" s="40"/>
    </row>
    <row r="883">
      <c r="A883" s="42"/>
      <c r="F883" s="38"/>
      <c r="G883" s="63"/>
      <c r="H883" s="40"/>
    </row>
    <row r="884">
      <c r="A884" s="42"/>
      <c r="F884" s="38"/>
      <c r="G884" s="63"/>
      <c r="H884" s="40"/>
    </row>
    <row r="885">
      <c r="A885" s="42"/>
      <c r="F885" s="38"/>
      <c r="G885" s="63"/>
      <c r="H885" s="40"/>
    </row>
    <row r="886">
      <c r="A886" s="42"/>
      <c r="F886" s="38"/>
      <c r="G886" s="63"/>
      <c r="H886" s="40"/>
    </row>
    <row r="887">
      <c r="A887" s="42"/>
      <c r="F887" s="38"/>
      <c r="G887" s="63"/>
      <c r="H887" s="40"/>
    </row>
    <row r="888">
      <c r="A888" s="42"/>
      <c r="F888" s="38"/>
      <c r="G888" s="63"/>
      <c r="H888" s="40"/>
    </row>
    <row r="889">
      <c r="A889" s="42"/>
      <c r="F889" s="38"/>
      <c r="G889" s="63"/>
      <c r="H889" s="40"/>
    </row>
    <row r="890">
      <c r="A890" s="42"/>
      <c r="F890" s="38"/>
      <c r="G890" s="63"/>
      <c r="H890" s="40"/>
    </row>
    <row r="891">
      <c r="A891" s="42"/>
      <c r="F891" s="38"/>
      <c r="G891" s="63"/>
      <c r="H891" s="40"/>
    </row>
    <row r="892">
      <c r="A892" s="42"/>
      <c r="F892" s="38"/>
      <c r="G892" s="63"/>
      <c r="H892" s="40"/>
    </row>
    <row r="893">
      <c r="A893" s="42"/>
      <c r="F893" s="38"/>
      <c r="G893" s="63"/>
      <c r="H893" s="40"/>
    </row>
    <row r="894">
      <c r="A894" s="42"/>
      <c r="F894" s="38"/>
      <c r="G894" s="63"/>
      <c r="H894" s="40"/>
    </row>
    <row r="895">
      <c r="A895" s="42"/>
      <c r="F895" s="38"/>
      <c r="G895" s="63"/>
      <c r="H895" s="40"/>
    </row>
    <row r="896">
      <c r="A896" s="42"/>
      <c r="F896" s="38"/>
      <c r="G896" s="63"/>
      <c r="H896" s="40"/>
    </row>
    <row r="897">
      <c r="A897" s="42"/>
      <c r="F897" s="38"/>
      <c r="G897" s="63"/>
      <c r="H897" s="40"/>
    </row>
    <row r="898">
      <c r="A898" s="42"/>
      <c r="F898" s="38"/>
      <c r="G898" s="63"/>
      <c r="H898" s="40"/>
    </row>
    <row r="899">
      <c r="A899" s="42"/>
      <c r="F899" s="38"/>
      <c r="G899" s="63"/>
      <c r="H899" s="40"/>
    </row>
    <row r="900">
      <c r="A900" s="42"/>
      <c r="F900" s="38"/>
      <c r="G900" s="63"/>
      <c r="H900" s="40"/>
    </row>
    <row r="901">
      <c r="A901" s="42"/>
      <c r="F901" s="38"/>
      <c r="G901" s="63"/>
      <c r="H901" s="40"/>
    </row>
    <row r="902">
      <c r="A902" s="42"/>
      <c r="F902" s="38"/>
      <c r="G902" s="63"/>
      <c r="H902" s="40"/>
    </row>
    <row r="903">
      <c r="A903" s="42"/>
      <c r="F903" s="38"/>
      <c r="G903" s="63"/>
      <c r="H903" s="40"/>
    </row>
    <row r="904">
      <c r="A904" s="42"/>
      <c r="F904" s="38"/>
      <c r="G904" s="63"/>
      <c r="H904" s="40"/>
    </row>
    <row r="905">
      <c r="A905" s="42"/>
      <c r="F905" s="38"/>
      <c r="G905" s="63"/>
      <c r="H905" s="40"/>
    </row>
    <row r="906">
      <c r="A906" s="42"/>
      <c r="F906" s="38"/>
      <c r="G906" s="63"/>
      <c r="H906" s="40"/>
    </row>
    <row r="907">
      <c r="A907" s="42"/>
      <c r="F907" s="38"/>
      <c r="G907" s="63"/>
      <c r="H907" s="40"/>
    </row>
    <row r="908">
      <c r="A908" s="42"/>
      <c r="F908" s="38"/>
      <c r="G908" s="63"/>
      <c r="H908" s="40"/>
    </row>
    <row r="909">
      <c r="A909" s="42"/>
      <c r="F909" s="38"/>
      <c r="G909" s="63"/>
      <c r="H909" s="40"/>
    </row>
    <row r="910">
      <c r="A910" s="42"/>
      <c r="F910" s="38"/>
      <c r="G910" s="63"/>
      <c r="H910" s="40"/>
    </row>
    <row r="911">
      <c r="A911" s="42"/>
      <c r="F911" s="38"/>
      <c r="G911" s="63"/>
      <c r="H911" s="40"/>
    </row>
    <row r="912">
      <c r="A912" s="42"/>
      <c r="F912" s="38"/>
      <c r="G912" s="63"/>
      <c r="H912" s="40"/>
    </row>
    <row r="913">
      <c r="A913" s="42"/>
      <c r="F913" s="38"/>
      <c r="G913" s="63"/>
      <c r="H913" s="40"/>
    </row>
    <row r="914">
      <c r="A914" s="42"/>
      <c r="F914" s="38"/>
      <c r="G914" s="63"/>
      <c r="H914" s="40"/>
    </row>
    <row r="915">
      <c r="A915" s="42"/>
      <c r="F915" s="38"/>
      <c r="G915" s="63"/>
      <c r="H915" s="40"/>
    </row>
    <row r="916">
      <c r="A916" s="42"/>
      <c r="F916" s="38"/>
      <c r="G916" s="63"/>
      <c r="H916" s="40"/>
    </row>
    <row r="917">
      <c r="A917" s="42"/>
      <c r="F917" s="38"/>
      <c r="G917" s="63"/>
      <c r="H917" s="40"/>
    </row>
    <row r="918">
      <c r="A918" s="42"/>
      <c r="F918" s="38"/>
      <c r="G918" s="63"/>
      <c r="H918" s="40"/>
    </row>
    <row r="919">
      <c r="A919" s="42"/>
      <c r="F919" s="38"/>
      <c r="G919" s="63"/>
      <c r="H919" s="40"/>
    </row>
    <row r="920">
      <c r="A920" s="42"/>
      <c r="F920" s="38"/>
      <c r="G920" s="63"/>
      <c r="H920" s="40"/>
    </row>
    <row r="921">
      <c r="A921" s="42"/>
      <c r="F921" s="38"/>
      <c r="G921" s="63"/>
      <c r="H921" s="40"/>
    </row>
    <row r="922">
      <c r="A922" s="42"/>
      <c r="F922" s="38"/>
      <c r="G922" s="63"/>
      <c r="H922" s="40"/>
    </row>
    <row r="923">
      <c r="A923" s="42"/>
      <c r="F923" s="38"/>
      <c r="G923" s="63"/>
      <c r="H923" s="40"/>
    </row>
    <row r="924">
      <c r="A924" s="42"/>
      <c r="F924" s="38"/>
      <c r="G924" s="63"/>
      <c r="H924" s="40"/>
    </row>
    <row r="925">
      <c r="A925" s="42"/>
      <c r="F925" s="38"/>
      <c r="G925" s="63"/>
      <c r="H925" s="40"/>
    </row>
    <row r="926">
      <c r="A926" s="42"/>
      <c r="F926" s="38"/>
      <c r="G926" s="63"/>
      <c r="H926" s="40"/>
    </row>
    <row r="927">
      <c r="A927" s="42"/>
      <c r="F927" s="38"/>
      <c r="G927" s="63"/>
      <c r="H927" s="40"/>
    </row>
    <row r="928">
      <c r="A928" s="42"/>
      <c r="F928" s="38"/>
      <c r="G928" s="63"/>
      <c r="H928" s="40"/>
    </row>
    <row r="929">
      <c r="A929" s="42"/>
      <c r="F929" s="38"/>
      <c r="G929" s="63"/>
      <c r="H929" s="40"/>
    </row>
    <row r="930">
      <c r="A930" s="42"/>
      <c r="F930" s="38"/>
      <c r="G930" s="63"/>
      <c r="H930" s="40"/>
    </row>
    <row r="931">
      <c r="A931" s="42"/>
      <c r="F931" s="38"/>
      <c r="G931" s="63"/>
      <c r="H931" s="40"/>
    </row>
    <row r="932">
      <c r="A932" s="42"/>
      <c r="F932" s="38"/>
      <c r="G932" s="63"/>
      <c r="H932" s="40"/>
    </row>
    <row r="933">
      <c r="A933" s="42"/>
      <c r="F933" s="38"/>
      <c r="G933" s="63"/>
      <c r="H933" s="40"/>
    </row>
    <row r="934">
      <c r="A934" s="42"/>
      <c r="F934" s="38"/>
      <c r="G934" s="63"/>
      <c r="H934" s="40"/>
    </row>
    <row r="935">
      <c r="A935" s="42"/>
      <c r="F935" s="38"/>
      <c r="G935" s="63"/>
      <c r="H935" s="40"/>
    </row>
    <row r="936">
      <c r="A936" s="42"/>
      <c r="F936" s="38"/>
      <c r="G936" s="63"/>
      <c r="H936" s="40"/>
    </row>
    <row r="937">
      <c r="A937" s="42"/>
      <c r="F937" s="38"/>
      <c r="G937" s="63"/>
      <c r="H937" s="40"/>
    </row>
    <row r="938">
      <c r="A938" s="42"/>
      <c r="F938" s="38"/>
      <c r="G938" s="63"/>
      <c r="H938" s="40"/>
    </row>
    <row r="939">
      <c r="A939" s="42"/>
      <c r="F939" s="38"/>
      <c r="G939" s="63"/>
      <c r="H939" s="40"/>
    </row>
    <row r="940">
      <c r="A940" s="42"/>
      <c r="F940" s="38"/>
      <c r="G940" s="63"/>
      <c r="H940" s="40"/>
    </row>
    <row r="941">
      <c r="A941" s="42"/>
      <c r="F941" s="38"/>
      <c r="G941" s="63"/>
      <c r="H941" s="40"/>
    </row>
    <row r="942">
      <c r="A942" s="42"/>
      <c r="F942" s="38"/>
      <c r="G942" s="63"/>
      <c r="H942" s="40"/>
    </row>
    <row r="943">
      <c r="A943" s="42"/>
      <c r="F943" s="38"/>
      <c r="G943" s="63"/>
      <c r="H943" s="40"/>
    </row>
    <row r="944">
      <c r="A944" s="42"/>
      <c r="F944" s="38"/>
      <c r="G944" s="63"/>
      <c r="H944" s="40"/>
    </row>
    <row r="945">
      <c r="A945" s="42"/>
      <c r="F945" s="38"/>
      <c r="G945" s="63"/>
      <c r="H945" s="40"/>
    </row>
    <row r="946">
      <c r="A946" s="42"/>
      <c r="F946" s="38"/>
      <c r="G946" s="63"/>
      <c r="H946" s="40"/>
    </row>
    <row r="947">
      <c r="A947" s="42"/>
      <c r="F947" s="38"/>
      <c r="G947" s="63"/>
      <c r="H947" s="40"/>
    </row>
    <row r="948">
      <c r="A948" s="42"/>
      <c r="F948" s="38"/>
      <c r="G948" s="63"/>
      <c r="H948" s="40"/>
    </row>
    <row r="949">
      <c r="A949" s="42"/>
      <c r="F949" s="38"/>
      <c r="G949" s="63"/>
      <c r="H949" s="40"/>
    </row>
    <row r="950">
      <c r="A950" s="42"/>
      <c r="F950" s="38"/>
      <c r="G950" s="63"/>
      <c r="H950" s="40"/>
    </row>
    <row r="951">
      <c r="A951" s="42"/>
      <c r="F951" s="38"/>
      <c r="G951" s="63"/>
      <c r="H951" s="40"/>
    </row>
    <row r="952">
      <c r="A952" s="42"/>
      <c r="F952" s="38"/>
      <c r="G952" s="63"/>
      <c r="H952" s="40"/>
    </row>
    <row r="953">
      <c r="A953" s="42"/>
      <c r="F953" s="38"/>
      <c r="G953" s="63"/>
      <c r="H953" s="40"/>
    </row>
    <row r="954">
      <c r="A954" s="42"/>
      <c r="F954" s="38"/>
      <c r="G954" s="63"/>
      <c r="H954" s="40"/>
    </row>
    <row r="955">
      <c r="A955" s="42"/>
      <c r="F955" s="38"/>
      <c r="G955" s="63"/>
      <c r="H955" s="40"/>
    </row>
    <row r="956">
      <c r="A956" s="42"/>
      <c r="F956" s="38"/>
      <c r="G956" s="63"/>
      <c r="H956" s="40"/>
    </row>
    <row r="957">
      <c r="A957" s="42"/>
      <c r="F957" s="38"/>
      <c r="G957" s="63"/>
      <c r="H957" s="40"/>
    </row>
    <row r="958">
      <c r="A958" s="42"/>
      <c r="F958" s="38"/>
      <c r="G958" s="63"/>
      <c r="H958" s="40"/>
    </row>
    <row r="959">
      <c r="A959" s="42"/>
      <c r="F959" s="38"/>
      <c r="G959" s="63"/>
      <c r="H959" s="40"/>
    </row>
    <row r="960">
      <c r="A960" s="42"/>
      <c r="F960" s="38"/>
      <c r="G960" s="63"/>
      <c r="H960" s="40"/>
    </row>
    <row r="961">
      <c r="A961" s="42"/>
      <c r="F961" s="38"/>
      <c r="G961" s="63"/>
      <c r="H961" s="40"/>
    </row>
    <row r="962">
      <c r="A962" s="42"/>
      <c r="F962" s="38"/>
      <c r="G962" s="63"/>
      <c r="H962" s="40"/>
    </row>
    <row r="963">
      <c r="A963" s="42"/>
      <c r="F963" s="38"/>
      <c r="G963" s="63"/>
      <c r="H963" s="40"/>
    </row>
    <row r="964">
      <c r="A964" s="42"/>
      <c r="F964" s="38"/>
      <c r="G964" s="63"/>
      <c r="H964" s="40"/>
    </row>
    <row r="965">
      <c r="A965" s="42"/>
      <c r="F965" s="38"/>
      <c r="G965" s="63"/>
      <c r="H965" s="40"/>
    </row>
    <row r="966">
      <c r="A966" s="42"/>
      <c r="F966" s="38"/>
      <c r="G966" s="63"/>
      <c r="H966" s="40"/>
    </row>
    <row r="967">
      <c r="A967" s="42"/>
      <c r="F967" s="38"/>
      <c r="G967" s="63"/>
      <c r="H967" s="40"/>
    </row>
    <row r="968">
      <c r="A968" s="42"/>
      <c r="F968" s="38"/>
      <c r="G968" s="63"/>
      <c r="H968" s="40"/>
    </row>
    <row r="969">
      <c r="A969" s="42"/>
      <c r="F969" s="38"/>
      <c r="G969" s="63"/>
      <c r="H969" s="40"/>
    </row>
    <row r="970">
      <c r="A970" s="42"/>
      <c r="F970" s="38"/>
      <c r="G970" s="63"/>
      <c r="H970" s="40"/>
    </row>
    <row r="971">
      <c r="A971" s="42"/>
      <c r="F971" s="38"/>
      <c r="G971" s="63"/>
      <c r="H971" s="40"/>
    </row>
    <row r="972">
      <c r="A972" s="42"/>
      <c r="F972" s="38"/>
      <c r="G972" s="63"/>
      <c r="H972" s="40"/>
    </row>
    <row r="973">
      <c r="A973" s="42"/>
      <c r="F973" s="38"/>
      <c r="G973" s="63"/>
      <c r="H973" s="40"/>
    </row>
    <row r="974">
      <c r="A974" s="42"/>
      <c r="F974" s="38"/>
      <c r="G974" s="63"/>
      <c r="H974" s="40"/>
    </row>
    <row r="975">
      <c r="A975" s="42"/>
      <c r="F975" s="38"/>
      <c r="G975" s="63"/>
      <c r="H975" s="40"/>
    </row>
    <row r="976">
      <c r="A976" s="42"/>
      <c r="F976" s="38"/>
      <c r="G976" s="63"/>
      <c r="H976" s="40"/>
    </row>
    <row r="977">
      <c r="A977" s="42"/>
      <c r="F977" s="38"/>
      <c r="G977" s="63"/>
      <c r="H977" s="40"/>
    </row>
    <row r="978">
      <c r="A978" s="42"/>
      <c r="F978" s="38"/>
      <c r="G978" s="63"/>
      <c r="H978" s="40"/>
    </row>
    <row r="979">
      <c r="A979" s="42"/>
      <c r="F979" s="38"/>
      <c r="G979" s="63"/>
      <c r="H979" s="40"/>
    </row>
    <row r="980">
      <c r="A980" s="42"/>
      <c r="F980" s="38"/>
      <c r="G980" s="63"/>
      <c r="H980" s="40"/>
    </row>
    <row r="981">
      <c r="A981" s="42"/>
      <c r="F981" s="38"/>
      <c r="G981" s="63"/>
      <c r="H981" s="40"/>
    </row>
    <row r="982">
      <c r="A982" s="42"/>
      <c r="F982" s="38"/>
      <c r="G982" s="63"/>
      <c r="H982" s="40"/>
    </row>
    <row r="983">
      <c r="A983" s="42"/>
      <c r="F983" s="38"/>
      <c r="G983" s="63"/>
      <c r="H983" s="40"/>
    </row>
    <row r="984">
      <c r="A984" s="42"/>
      <c r="F984" s="38"/>
      <c r="G984" s="63"/>
      <c r="H984" s="40"/>
    </row>
    <row r="985">
      <c r="A985" s="42"/>
      <c r="F985" s="38"/>
      <c r="G985" s="63"/>
      <c r="H985" s="40"/>
    </row>
    <row r="986">
      <c r="A986" s="42"/>
      <c r="F986" s="38"/>
      <c r="G986" s="63"/>
      <c r="H986" s="40"/>
    </row>
    <row r="987">
      <c r="A987" s="42"/>
      <c r="F987" s="38"/>
      <c r="G987" s="63"/>
      <c r="H987" s="40"/>
    </row>
    <row r="988">
      <c r="A988" s="42"/>
      <c r="F988" s="38"/>
      <c r="G988" s="63"/>
      <c r="H988" s="40"/>
    </row>
    <row r="989">
      <c r="A989" s="42"/>
      <c r="F989" s="38"/>
      <c r="G989" s="63"/>
      <c r="H989" s="40"/>
    </row>
    <row r="990">
      <c r="A990" s="42"/>
      <c r="F990" s="38"/>
      <c r="G990" s="63"/>
      <c r="H990" s="40"/>
    </row>
    <row r="991">
      <c r="A991" s="42"/>
      <c r="F991" s="38"/>
      <c r="G991" s="63"/>
      <c r="H991" s="40"/>
    </row>
    <row r="992">
      <c r="A992" s="42"/>
      <c r="F992" s="38"/>
      <c r="G992" s="63"/>
      <c r="H992" s="40"/>
    </row>
    <row r="993">
      <c r="A993" s="42"/>
      <c r="F993" s="38"/>
      <c r="G993" s="63"/>
      <c r="H993" s="40"/>
    </row>
    <row r="994">
      <c r="A994" s="42"/>
      <c r="F994" s="38"/>
      <c r="G994" s="63"/>
      <c r="H994" s="40"/>
    </row>
    <row r="995">
      <c r="A995" s="42"/>
      <c r="F995" s="38"/>
      <c r="G995" s="63"/>
      <c r="H995" s="40"/>
    </row>
    <row r="996">
      <c r="A996" s="42"/>
      <c r="F996" s="38"/>
      <c r="G996" s="63"/>
      <c r="H996" s="40"/>
    </row>
    <row r="997">
      <c r="A997" s="42"/>
      <c r="F997" s="38"/>
      <c r="G997" s="63"/>
      <c r="H997" s="40"/>
    </row>
    <row r="998">
      <c r="A998" s="42"/>
      <c r="F998" s="38"/>
      <c r="G998" s="63"/>
      <c r="H998" s="40"/>
    </row>
    <row r="999">
      <c r="A999" s="42"/>
      <c r="F999" s="38"/>
      <c r="H999" s="40"/>
    </row>
    <row r="1000">
      <c r="A1000" s="42"/>
      <c r="F1000" s="38"/>
      <c r="H1000" s="40"/>
    </row>
  </sheetData>
  <mergeCells count="2">
    <mergeCell ref="A10:C10"/>
    <mergeCell ref="A11:C11"/>
  </mergeCells>
  <conditionalFormatting sqref="I1:I1000">
    <cfRule type="cellIs" dxfId="0" priority="1" operator="equal">
      <formula>"Newsworthy"</formula>
    </cfRule>
  </conditionalFormatting>
  <dataValidations>
    <dataValidation type="list" allowBlank="1" sqref="I2:I35">
      <formula1>$A$2:$A$10</formula1>
    </dataValidation>
  </dataValidations>
  <hyperlinks>
    <hyperlink display="Back to summary" location="Summary!A1" ref="B1"/>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29</v>
      </c>
      <c r="B1" s="32" t="s">
        <v>30</v>
      </c>
      <c r="C1" s="1" t="s">
        <v>31</v>
      </c>
      <c r="D1" s="1" t="s">
        <v>32</v>
      </c>
      <c r="E1" s="1" t="s">
        <v>33</v>
      </c>
      <c r="F1" s="33" t="s">
        <v>34</v>
      </c>
      <c r="G1" s="34" t="s">
        <v>35</v>
      </c>
      <c r="H1" s="35" t="s">
        <v>36</v>
      </c>
      <c r="I1" s="1" t="s">
        <v>37</v>
      </c>
      <c r="J1" s="1" t="s">
        <v>22</v>
      </c>
      <c r="K1" s="1" t="s">
        <v>38</v>
      </c>
    </row>
    <row r="2">
      <c r="A2" s="1" t="s">
        <v>39</v>
      </c>
      <c r="B2" s="31" t="s">
        <v>40</v>
      </c>
      <c r="C2" s="31">
        <f t="shared" ref="C2:C5" si="1">COUNTIF(I:I,A2)</f>
        <v>19</v>
      </c>
      <c r="D2" s="36">
        <f t="shared" ref="D2:D5" si="2">C2/COUNTA(I$2:I1000)</f>
        <v>0.5588235294</v>
      </c>
      <c r="E2" s="31">
        <v>1.662377926E9</v>
      </c>
      <c r="F2" s="38">
        <f>IFERROR(__xludf.DUMMYFUNCTION("INDEX(SPLIT(E2, char(10))+60*60*2, 0, 1)/86400+date(1970,1,1)"),44809.56858796296)</f>
        <v>44809.56859</v>
      </c>
      <c r="G2" s="31" t="s">
        <v>258</v>
      </c>
      <c r="H2" s="31" t="s">
        <v>259</v>
      </c>
      <c r="I2" s="40" t="s">
        <v>4</v>
      </c>
      <c r="J2" s="31" t="b">
        <v>1</v>
      </c>
      <c r="K2" s="31" t="s">
        <v>260</v>
      </c>
    </row>
    <row r="3">
      <c r="A3" s="1" t="s">
        <v>2</v>
      </c>
      <c r="B3" s="31" t="s">
        <v>41</v>
      </c>
      <c r="C3" s="31">
        <f t="shared" si="1"/>
        <v>1</v>
      </c>
      <c r="D3" s="36">
        <f t="shared" si="2"/>
        <v>0.02941176471</v>
      </c>
      <c r="E3" s="31">
        <v>1.662378049E9</v>
      </c>
      <c r="F3" s="38">
        <f>IFERROR(__xludf.DUMMYFUNCTION("INDEX(SPLIT(E3, char(10))+60*60*2, 0, 1)/86400+date(1970,1,1)"),44809.57001157408)</f>
        <v>44809.57001</v>
      </c>
      <c r="G3" s="31" t="s">
        <v>261</v>
      </c>
      <c r="H3" s="31" t="s">
        <v>262</v>
      </c>
      <c r="I3" s="40" t="s">
        <v>39</v>
      </c>
      <c r="J3" s="31" t="b">
        <v>0</v>
      </c>
    </row>
    <row r="4">
      <c r="A4" s="1" t="s">
        <v>3</v>
      </c>
      <c r="B4" s="31" t="s">
        <v>42</v>
      </c>
      <c r="C4" s="31">
        <f t="shared" si="1"/>
        <v>3</v>
      </c>
      <c r="D4" s="36">
        <f t="shared" si="2"/>
        <v>0.08823529412</v>
      </c>
      <c r="E4" s="31">
        <v>1.662378182E9</v>
      </c>
      <c r="F4" s="38">
        <f>IFERROR(__xludf.DUMMYFUNCTION("INDEX(SPLIT(E4, char(10))+60*60*2, 0, 1)/86400+date(1970,1,1)"),44809.571550925924)</f>
        <v>44809.57155</v>
      </c>
      <c r="G4" s="31" t="s">
        <v>263</v>
      </c>
      <c r="H4" s="31" t="s">
        <v>264</v>
      </c>
      <c r="I4" s="40" t="s">
        <v>4</v>
      </c>
      <c r="J4" s="31" t="b">
        <v>1</v>
      </c>
      <c r="K4" s="31" t="s">
        <v>265</v>
      </c>
    </row>
    <row r="5">
      <c r="A5" s="1" t="s">
        <v>4</v>
      </c>
      <c r="B5" s="31" t="s">
        <v>43</v>
      </c>
      <c r="C5" s="31">
        <f t="shared" si="1"/>
        <v>11</v>
      </c>
      <c r="D5" s="36">
        <f t="shared" si="2"/>
        <v>0.3235294118</v>
      </c>
      <c r="E5" s="31">
        <v>1.662378303E9</v>
      </c>
      <c r="F5" s="38">
        <f>IFERROR(__xludf.DUMMYFUNCTION("INDEX(SPLIT(E5, char(10))+60*60*2, 0, 1)/86400+date(1970,1,1)"),44809.57295138889)</f>
        <v>44809.57295</v>
      </c>
      <c r="G5" s="31" t="s">
        <v>266</v>
      </c>
      <c r="H5" s="31" t="s">
        <v>267</v>
      </c>
      <c r="I5" s="40" t="s">
        <v>4</v>
      </c>
      <c r="J5" s="31" t="b">
        <v>1</v>
      </c>
      <c r="K5" s="31" t="s">
        <v>268</v>
      </c>
    </row>
    <row r="6">
      <c r="A6" s="42"/>
      <c r="B6" s="31" t="s">
        <v>5</v>
      </c>
      <c r="C6" s="43">
        <f t="shared" ref="C6:D6" si="3">SUM(C2:C5)</f>
        <v>34</v>
      </c>
      <c r="D6" s="44">
        <f t="shared" si="3"/>
        <v>1</v>
      </c>
      <c r="E6" s="31">
        <v>1.662378506E9</v>
      </c>
      <c r="F6" s="38">
        <f>IFERROR(__xludf.DUMMYFUNCTION("INDEX(SPLIT(E6, char(10))+60*60*2, 0, 1)/86400+date(1970,1,1)"),44809.57530092592)</f>
        <v>44809.5753</v>
      </c>
      <c r="G6" s="31" t="s">
        <v>269</v>
      </c>
      <c r="H6" s="31" t="s">
        <v>270</v>
      </c>
      <c r="I6" s="40" t="s">
        <v>4</v>
      </c>
      <c r="J6" s="31" t="b">
        <v>1</v>
      </c>
      <c r="K6" s="31" t="s">
        <v>271</v>
      </c>
    </row>
    <row r="7">
      <c r="A7" s="45"/>
      <c r="B7" s="31" t="s">
        <v>0</v>
      </c>
      <c r="C7" s="22">
        <f t="shared" ref="C7:D7" si="4">SUM(C5)</f>
        <v>11</v>
      </c>
      <c r="D7" s="17">
        <f t="shared" si="4"/>
        <v>0.3235294118</v>
      </c>
      <c r="E7" s="31">
        <v>1.662378679E9</v>
      </c>
      <c r="F7" s="38">
        <f>IFERROR(__xludf.DUMMYFUNCTION("INDEX(SPLIT(E7, char(10))+60*60*2, 0, 1)/86400+date(1970,1,1)"),44809.577303240745)</f>
        <v>44809.5773</v>
      </c>
      <c r="G7" s="31" t="s">
        <v>272</v>
      </c>
      <c r="H7" s="31" t="s">
        <v>273</v>
      </c>
      <c r="I7" s="40" t="s">
        <v>39</v>
      </c>
      <c r="J7" s="31" t="b">
        <v>0</v>
      </c>
    </row>
    <row r="8">
      <c r="A8" s="45"/>
      <c r="B8" s="31" t="s">
        <v>44</v>
      </c>
      <c r="C8" s="22">
        <f>C2+C4</f>
        <v>22</v>
      </c>
      <c r="D8" s="17">
        <f>SUM(D5) + D2</f>
        <v>0.8823529412</v>
      </c>
      <c r="E8" s="31">
        <v>1.662379163E9</v>
      </c>
      <c r="F8" s="38">
        <f>IFERROR(__xludf.DUMMYFUNCTION("INDEX(SPLIT(E8, char(10))+60*60*2, 0, 1)/86400+date(1970,1,1)"),44809.5829050926)</f>
        <v>44809.58291</v>
      </c>
      <c r="G8" s="31" t="s">
        <v>274</v>
      </c>
      <c r="H8" s="31" t="s">
        <v>275</v>
      </c>
      <c r="I8" s="40" t="s">
        <v>39</v>
      </c>
      <c r="J8" s="31" t="b">
        <v>0</v>
      </c>
    </row>
    <row r="9">
      <c r="A9" s="42"/>
      <c r="E9" s="31">
        <v>1.66237974E9</v>
      </c>
      <c r="F9" s="38">
        <f>IFERROR(__xludf.DUMMYFUNCTION("INDEX(SPLIT(E9, char(10))+60*60*2, 0, 1)/86400+date(1970,1,1)"),44809.589583333334)</f>
        <v>44809.58958</v>
      </c>
      <c r="G9" s="31" t="s">
        <v>276</v>
      </c>
      <c r="H9" s="31" t="s">
        <v>277</v>
      </c>
      <c r="I9" s="40" t="s">
        <v>39</v>
      </c>
      <c r="J9" s="31" t="b">
        <v>0</v>
      </c>
    </row>
    <row r="10">
      <c r="A10" s="21" t="s">
        <v>22</v>
      </c>
      <c r="D10" s="17">
        <f>IFERROR(__xludf.DUMMYFUNCTION("COUNTIF(FILTER(J2:J1000, I2:I1000=""Newsworthy""), TRUE)/C5"),0.6363636363636364)</f>
        <v>0.6363636364</v>
      </c>
      <c r="E10" s="31">
        <v>1.662380136E9</v>
      </c>
      <c r="F10" s="38">
        <f>IFERROR(__xludf.DUMMYFUNCTION("INDEX(SPLIT(E10, char(10))+60*60*2, 0, 1)/86400+date(1970,1,1)"),44809.59416666666)</f>
        <v>44809.59417</v>
      </c>
      <c r="G10" s="31" t="s">
        <v>278</v>
      </c>
      <c r="H10" s="31" t="s">
        <v>279</v>
      </c>
      <c r="I10" s="40" t="s">
        <v>3</v>
      </c>
      <c r="J10" s="31" t="b">
        <v>0</v>
      </c>
    </row>
    <row r="11">
      <c r="A11" s="21" t="s">
        <v>23</v>
      </c>
      <c r="D11" s="17">
        <f>IFERROR(__xludf.DUMMYFUNCTION("1-COUNTIF(FILTER(J2:J1000, I2:I1000=""Newsworthy""), TRUE)/C5"),0.36363636363636365)</f>
        <v>0.3636363636</v>
      </c>
      <c r="E11" s="31">
        <v>1.66238082E9</v>
      </c>
      <c r="F11" s="38">
        <f>IFERROR(__xludf.DUMMYFUNCTION("INDEX(SPLIT(E11, char(10))+60*60*2, 0, 1)/86400+date(1970,1,1)"),44809.60208333333)</f>
        <v>44809.60208</v>
      </c>
      <c r="G11" s="31" t="s">
        <v>280</v>
      </c>
      <c r="H11" s="31" t="s">
        <v>281</v>
      </c>
      <c r="I11" s="40" t="s">
        <v>39</v>
      </c>
      <c r="J11" s="31" t="b">
        <v>0</v>
      </c>
    </row>
    <row r="12">
      <c r="A12" s="46"/>
      <c r="B12" s="47"/>
      <c r="C12" s="48"/>
      <c r="D12" s="48"/>
      <c r="E12" s="15">
        <v>1.662383442E9</v>
      </c>
      <c r="F12" s="65">
        <f>IFERROR(__xludf.DUMMYFUNCTION("INDEX(SPLIT(E12, char(10))+60*60*2, 0, 1)/86400+date(1970,1,1)"),44809.63243055556)</f>
        <v>44809.63243</v>
      </c>
      <c r="G12" s="15" t="s">
        <v>282</v>
      </c>
      <c r="H12" s="15" t="s">
        <v>283</v>
      </c>
      <c r="I12" s="66" t="s">
        <v>39</v>
      </c>
      <c r="J12" s="31" t="b">
        <v>0</v>
      </c>
    </row>
    <row r="13">
      <c r="A13" s="46"/>
      <c r="B13" s="48"/>
      <c r="C13" s="46"/>
      <c r="D13" s="46"/>
      <c r="E13" s="29">
        <v>1.662384408E9</v>
      </c>
      <c r="F13" s="38">
        <f>IFERROR(__xludf.DUMMYFUNCTION("INDEX(SPLIT(E13, char(10))+60*60*2, 0, 1)/86400+date(1970,1,1)"),44809.64361111111)</f>
        <v>44809.64361</v>
      </c>
      <c r="G13" s="29" t="s">
        <v>284</v>
      </c>
      <c r="H13" s="29" t="s">
        <v>285</v>
      </c>
      <c r="I13" s="40" t="s">
        <v>4</v>
      </c>
      <c r="J13" s="31" t="b">
        <v>1</v>
      </c>
      <c r="K13" s="31" t="s">
        <v>286</v>
      </c>
    </row>
    <row r="14">
      <c r="A14" s="49"/>
      <c r="B14" s="41"/>
      <c r="C14" s="50"/>
      <c r="D14" s="51"/>
      <c r="E14" s="29">
        <v>1.662385386E9</v>
      </c>
      <c r="F14" s="38">
        <f>IFERROR(__xludf.DUMMYFUNCTION("INDEX(SPLIT(E14, char(10))+60*60*2, 0, 1)/86400+date(1970,1,1)"),44809.65493055555)</f>
        <v>44809.65493</v>
      </c>
      <c r="G14" s="29" t="s">
        <v>287</v>
      </c>
      <c r="H14" s="29" t="s">
        <v>288</v>
      </c>
      <c r="I14" s="40" t="s">
        <v>39</v>
      </c>
      <c r="J14" s="31" t="b">
        <v>0</v>
      </c>
    </row>
    <row r="15">
      <c r="A15" s="49"/>
      <c r="B15" s="41"/>
      <c r="C15" s="50"/>
      <c r="D15" s="51"/>
      <c r="E15" s="29">
        <v>1.662386316E9</v>
      </c>
      <c r="F15" s="38">
        <f>IFERROR(__xludf.DUMMYFUNCTION("INDEX(SPLIT(E15, char(10))+60*60*2, 0, 1)/86400+date(1970,1,1)"),44809.66569444444)</f>
        <v>44809.66569</v>
      </c>
      <c r="G15" s="29" t="s">
        <v>289</v>
      </c>
      <c r="H15" s="29" t="s">
        <v>290</v>
      </c>
      <c r="I15" s="40" t="s">
        <v>39</v>
      </c>
      <c r="J15" s="31" t="b">
        <v>0</v>
      </c>
    </row>
    <row r="16">
      <c r="A16" s="49"/>
      <c r="B16" s="41"/>
      <c r="C16" s="50"/>
      <c r="D16" s="51"/>
      <c r="E16" s="29">
        <v>1.662387299E9</v>
      </c>
      <c r="F16" s="38">
        <f>IFERROR(__xludf.DUMMYFUNCTION("INDEX(SPLIT(E16, char(10))+60*60*2, 0, 1)/86400+date(1970,1,1)"),44809.67707175926)</f>
        <v>44809.67707</v>
      </c>
      <c r="G16" s="29" t="s">
        <v>291</v>
      </c>
      <c r="H16" s="29" t="s">
        <v>292</v>
      </c>
      <c r="I16" s="40" t="s">
        <v>39</v>
      </c>
      <c r="J16" s="31" t="b">
        <v>0</v>
      </c>
    </row>
    <row r="17">
      <c r="A17" s="49"/>
      <c r="B17" s="41"/>
      <c r="C17" s="50"/>
      <c r="D17" s="51"/>
      <c r="E17" s="29">
        <v>1.662388226E9</v>
      </c>
      <c r="F17" s="38">
        <f>IFERROR(__xludf.DUMMYFUNCTION("INDEX(SPLIT(E17, char(10))+60*60*2, 0, 1)/86400+date(1970,1,1)"),44809.68780092592)</f>
        <v>44809.6878</v>
      </c>
      <c r="G17" s="29" t="s">
        <v>293</v>
      </c>
      <c r="H17" s="29" t="s">
        <v>294</v>
      </c>
      <c r="I17" s="40" t="s">
        <v>3</v>
      </c>
      <c r="J17" s="31" t="b">
        <v>0</v>
      </c>
    </row>
    <row r="18">
      <c r="A18" s="52"/>
      <c r="B18" s="46"/>
      <c r="C18" s="53"/>
      <c r="D18" s="51"/>
      <c r="E18" s="29">
        <v>1.662389127E9</v>
      </c>
      <c r="F18" s="38">
        <f>IFERROR(__xludf.DUMMYFUNCTION("INDEX(SPLIT(E18, char(10))+60*60*2, 0, 1)/86400+date(1970,1,1)"),44809.698229166665)</f>
        <v>44809.69823</v>
      </c>
      <c r="G18" s="29" t="s">
        <v>295</v>
      </c>
      <c r="H18" s="29" t="s">
        <v>296</v>
      </c>
      <c r="I18" s="40" t="s">
        <v>39</v>
      </c>
      <c r="J18" s="31" t="b">
        <v>0</v>
      </c>
    </row>
    <row r="19">
      <c r="A19" s="46"/>
      <c r="B19" s="46"/>
      <c r="C19" s="46"/>
      <c r="D19" s="46"/>
      <c r="E19" s="29">
        <v>1.662390029E9</v>
      </c>
      <c r="F19" s="38">
        <f>IFERROR(__xludf.DUMMYFUNCTION("INDEX(SPLIT(E19, char(10))+60*60*2, 0, 1)/86400+date(1970,1,1)"),44809.70866898148)</f>
        <v>44809.70867</v>
      </c>
      <c r="G19" s="29" t="s">
        <v>297</v>
      </c>
      <c r="H19" s="29" t="s">
        <v>298</v>
      </c>
      <c r="I19" s="40" t="s">
        <v>4</v>
      </c>
      <c r="J19" s="31" t="b">
        <v>0</v>
      </c>
      <c r="K19" s="31" t="s">
        <v>299</v>
      </c>
    </row>
    <row r="20">
      <c r="A20" s="46"/>
      <c r="B20" s="54"/>
      <c r="C20" s="55"/>
      <c r="D20" s="56"/>
      <c r="E20" s="29">
        <v>1.662390984E9</v>
      </c>
      <c r="F20" s="38">
        <f>IFERROR(__xludf.DUMMYFUNCTION("INDEX(SPLIT(E20, char(10))+60*60*2, 0, 1)/86400+date(1970,1,1)"),44809.719722222224)</f>
        <v>44809.71972</v>
      </c>
      <c r="G20" s="29" t="s">
        <v>300</v>
      </c>
      <c r="H20" s="29" t="s">
        <v>288</v>
      </c>
      <c r="I20" s="40" t="s">
        <v>39</v>
      </c>
      <c r="J20" s="31" t="b">
        <v>0</v>
      </c>
    </row>
    <row r="21">
      <c r="A21" s="46"/>
      <c r="B21" s="54"/>
      <c r="C21" s="55"/>
      <c r="D21" s="56"/>
      <c r="E21" s="29">
        <v>1.662392134E9</v>
      </c>
      <c r="F21" s="38">
        <f>IFERROR(__xludf.DUMMYFUNCTION("INDEX(SPLIT(E21, char(10))+60*60*2, 0, 1)/86400+date(1970,1,1)"),44809.73303240741)</f>
        <v>44809.73303</v>
      </c>
      <c r="G21" s="29" t="s">
        <v>301</v>
      </c>
      <c r="H21" s="29" t="s">
        <v>302</v>
      </c>
      <c r="I21" s="40" t="s">
        <v>4</v>
      </c>
      <c r="J21" s="31" t="b">
        <v>0</v>
      </c>
      <c r="K21" s="31" t="s">
        <v>303</v>
      </c>
    </row>
    <row r="22">
      <c r="A22" s="46"/>
      <c r="B22" s="54"/>
      <c r="C22" s="55"/>
      <c r="D22" s="56"/>
      <c r="E22" s="29">
        <v>1.662393134E9</v>
      </c>
      <c r="F22" s="38">
        <f>IFERROR(__xludf.DUMMYFUNCTION("INDEX(SPLIT(E22, char(10))+60*60*2, 0, 1)/86400+date(1970,1,1)"),44809.74460648149)</f>
        <v>44809.74461</v>
      </c>
      <c r="G22" s="29" t="s">
        <v>304</v>
      </c>
      <c r="H22" s="29" t="s">
        <v>305</v>
      </c>
      <c r="I22" s="40" t="s">
        <v>4</v>
      </c>
      <c r="J22" s="31" t="b">
        <v>1</v>
      </c>
      <c r="K22" s="31" t="s">
        <v>306</v>
      </c>
    </row>
    <row r="23">
      <c r="A23" s="46"/>
      <c r="B23" s="54"/>
      <c r="C23" s="55"/>
      <c r="D23" s="56"/>
      <c r="E23" s="29">
        <v>1.662394102E9</v>
      </c>
      <c r="F23" s="38">
        <f>IFERROR(__xludf.DUMMYFUNCTION("INDEX(SPLIT(E23, char(10))+60*60*2, 0, 1)/86400+date(1970,1,1)"),44809.75581018519)</f>
        <v>44809.75581</v>
      </c>
      <c r="G23" s="29" t="s">
        <v>307</v>
      </c>
      <c r="H23" s="29" t="s">
        <v>308</v>
      </c>
      <c r="I23" s="40" t="s">
        <v>39</v>
      </c>
      <c r="J23" s="31" t="b">
        <v>0</v>
      </c>
    </row>
    <row r="24">
      <c r="A24" s="49"/>
      <c r="B24" s="41"/>
      <c r="C24" s="55"/>
      <c r="D24" s="56"/>
      <c r="E24" s="29">
        <v>1.662395183E9</v>
      </c>
      <c r="F24" s="38">
        <f>IFERROR(__xludf.DUMMYFUNCTION("INDEX(SPLIT(E24, char(10))+60*60*2, 0, 1)/86400+date(1970,1,1)"),44809.76832175926)</f>
        <v>44809.76832</v>
      </c>
      <c r="G24" s="29" t="s">
        <v>309</v>
      </c>
      <c r="H24" s="29" t="s">
        <v>310</v>
      </c>
      <c r="I24" s="40" t="s">
        <v>39</v>
      </c>
      <c r="J24" s="31" t="b">
        <v>0</v>
      </c>
    </row>
    <row r="25">
      <c r="A25" s="46"/>
      <c r="B25" s="48"/>
      <c r="C25" s="55"/>
      <c r="D25" s="56"/>
      <c r="E25" s="29">
        <v>1.66239651E9</v>
      </c>
      <c r="F25" s="38">
        <f>IFERROR(__xludf.DUMMYFUNCTION("INDEX(SPLIT(E25, char(10))+60*60*2, 0, 1)/86400+date(1970,1,1)"),44809.783680555556)</f>
        <v>44809.78368</v>
      </c>
      <c r="G25" s="29" t="s">
        <v>311</v>
      </c>
      <c r="H25" s="29" t="s">
        <v>312</v>
      </c>
      <c r="I25" s="40" t="s">
        <v>4</v>
      </c>
      <c r="J25" s="31" t="b">
        <v>1</v>
      </c>
      <c r="K25" s="31" t="s">
        <v>313</v>
      </c>
    </row>
    <row r="26">
      <c r="A26" s="46"/>
      <c r="B26" s="48"/>
      <c r="C26" s="55"/>
      <c r="D26" s="57"/>
      <c r="E26" s="29">
        <v>1.66239788E9</v>
      </c>
      <c r="F26" s="38">
        <f>IFERROR(__xludf.DUMMYFUNCTION("INDEX(SPLIT(E26, char(10))+60*60*2, 0, 1)/86400+date(1970,1,1)"),44809.79953703703)</f>
        <v>44809.79954</v>
      </c>
      <c r="G26" s="29" t="s">
        <v>314</v>
      </c>
      <c r="H26" s="29" t="s">
        <v>315</v>
      </c>
      <c r="I26" s="40" t="s">
        <v>39</v>
      </c>
      <c r="J26" s="31" t="b">
        <v>0</v>
      </c>
    </row>
    <row r="27">
      <c r="A27" s="46"/>
      <c r="B27" s="48"/>
      <c r="C27" s="55"/>
      <c r="D27" s="57"/>
      <c r="E27" s="29">
        <v>1.662399218E9</v>
      </c>
      <c r="F27" s="38">
        <f>IFERROR(__xludf.DUMMYFUNCTION("INDEX(SPLIT(E27, char(10))+60*60*2, 0, 1)/86400+date(1970,1,1)"),44809.81502314815)</f>
        <v>44809.81502</v>
      </c>
      <c r="G27" s="29" t="s">
        <v>316</v>
      </c>
      <c r="H27" s="29" t="s">
        <v>317</v>
      </c>
      <c r="I27" s="40" t="s">
        <v>3</v>
      </c>
      <c r="J27" s="31" t="b">
        <v>0</v>
      </c>
    </row>
    <row r="28">
      <c r="A28" s="46"/>
      <c r="B28" s="48"/>
      <c r="C28" s="55"/>
      <c r="D28" s="57"/>
      <c r="E28" s="29">
        <v>1.662400129E9</v>
      </c>
      <c r="F28" s="38">
        <f>IFERROR(__xludf.DUMMYFUNCTION("INDEX(SPLIT(E28, char(10))+60*60*2, 0, 1)/86400+date(1970,1,1)"),44809.82556712963)</f>
        <v>44809.82557</v>
      </c>
      <c r="G28" s="29" t="s">
        <v>318</v>
      </c>
      <c r="H28" s="29" t="s">
        <v>319</v>
      </c>
      <c r="I28" s="40" t="s">
        <v>39</v>
      </c>
      <c r="J28" s="31" t="b">
        <v>0</v>
      </c>
    </row>
    <row r="29">
      <c r="A29" s="46"/>
      <c r="B29" s="48"/>
      <c r="C29" s="55"/>
      <c r="D29" s="57"/>
      <c r="E29" s="29">
        <v>1.662402966E9</v>
      </c>
      <c r="F29" s="38">
        <f>IFERROR(__xludf.DUMMYFUNCTION("INDEX(SPLIT(E29, char(10))+60*60*2, 0, 1)/86400+date(1970,1,1)"),44809.858402777776)</f>
        <v>44809.8584</v>
      </c>
      <c r="G29" s="29" t="s">
        <v>320</v>
      </c>
      <c r="H29" s="29" t="s">
        <v>321</v>
      </c>
      <c r="I29" s="40" t="s">
        <v>39</v>
      </c>
      <c r="J29" s="31" t="b">
        <v>0</v>
      </c>
    </row>
    <row r="30">
      <c r="A30" s="46"/>
      <c r="B30" s="48"/>
      <c r="C30" s="55"/>
      <c r="D30" s="57"/>
      <c r="E30" s="29">
        <v>1.662404123E9</v>
      </c>
      <c r="F30" s="38">
        <f>IFERROR(__xludf.DUMMYFUNCTION("INDEX(SPLIT(E30, char(10))+60*60*2, 0, 1)/86400+date(1970,1,1)"),44809.87179398148)</f>
        <v>44809.87179</v>
      </c>
      <c r="G30" s="29" t="s">
        <v>322</v>
      </c>
      <c r="H30" s="29" t="s">
        <v>323</v>
      </c>
      <c r="I30" s="31" t="s">
        <v>4</v>
      </c>
      <c r="J30" s="31" t="b">
        <v>0</v>
      </c>
      <c r="K30" s="31" t="s">
        <v>324</v>
      </c>
    </row>
    <row r="31">
      <c r="A31" s="46"/>
      <c r="B31" s="48"/>
      <c r="C31" s="55"/>
      <c r="D31" s="57"/>
      <c r="E31" s="29">
        <v>1.662405578E9</v>
      </c>
      <c r="F31" s="38">
        <f>IFERROR(__xludf.DUMMYFUNCTION("INDEX(SPLIT(E31, char(10))+60*60*2, 0, 1)/86400+date(1970,1,1)"),44809.88863425926)</f>
        <v>44809.88863</v>
      </c>
      <c r="G31" s="29" t="s">
        <v>325</v>
      </c>
      <c r="H31" s="29" t="s">
        <v>326</v>
      </c>
      <c r="I31" s="31" t="s">
        <v>39</v>
      </c>
      <c r="J31" s="31" t="b">
        <v>0</v>
      </c>
    </row>
    <row r="32">
      <c r="A32" s="46"/>
      <c r="B32" s="48"/>
      <c r="C32" s="55"/>
      <c r="D32" s="57"/>
      <c r="E32" s="29">
        <v>1.662407151E9</v>
      </c>
      <c r="F32" s="38">
        <f>IFERROR(__xludf.DUMMYFUNCTION("INDEX(SPLIT(E32, char(10))+60*60*2, 0, 1)/86400+date(1970,1,1)"),44809.90684027778)</f>
        <v>44809.90684</v>
      </c>
      <c r="G32" s="29" t="s">
        <v>327</v>
      </c>
      <c r="H32" s="29" t="s">
        <v>328</v>
      </c>
      <c r="I32" s="31" t="s">
        <v>39</v>
      </c>
      <c r="J32" s="31" t="b">
        <v>0</v>
      </c>
    </row>
    <row r="33">
      <c r="A33" s="46"/>
      <c r="B33" s="48"/>
      <c r="C33" s="55"/>
      <c r="D33" s="57"/>
      <c r="E33" s="29">
        <v>1.662408437E9</v>
      </c>
      <c r="F33" s="38">
        <f>IFERROR(__xludf.DUMMYFUNCTION("INDEX(SPLIT(E33, char(10))+60*60*2, 0, 1)/86400+date(1970,1,1)"),44809.92172453704)</f>
        <v>44809.92172</v>
      </c>
      <c r="G33" s="29" t="s">
        <v>329</v>
      </c>
      <c r="H33" s="29" t="s">
        <v>330</v>
      </c>
      <c r="I33" s="31" t="s">
        <v>39</v>
      </c>
      <c r="J33" s="31" t="b">
        <v>0</v>
      </c>
    </row>
    <row r="34">
      <c r="A34" s="46"/>
      <c r="B34" s="48"/>
      <c r="C34" s="55"/>
      <c r="D34" s="56"/>
      <c r="E34" s="29">
        <v>1.662409643E9</v>
      </c>
      <c r="F34" s="38">
        <f>IFERROR(__xludf.DUMMYFUNCTION("INDEX(SPLIT(E34, char(10))+60*60*2, 0, 1)/86400+date(1970,1,1)"),44809.935682870375)</f>
        <v>44809.93568</v>
      </c>
      <c r="G34" s="29" t="s">
        <v>331</v>
      </c>
      <c r="H34" s="29" t="s">
        <v>332</v>
      </c>
      <c r="I34" s="31" t="s">
        <v>2</v>
      </c>
      <c r="J34" s="31" t="b">
        <v>0</v>
      </c>
    </row>
    <row r="35">
      <c r="A35" s="46"/>
      <c r="B35" s="48"/>
      <c r="C35" s="55"/>
      <c r="D35" s="56"/>
      <c r="E35" s="29">
        <v>1.6624147E9</v>
      </c>
      <c r="F35" s="38">
        <f>IFERROR(__xludf.DUMMYFUNCTION("INDEX(SPLIT(E35, char(10))+60*60*2, 0, 1)/86400+date(1970,1,1)"),44809.99421296296)</f>
        <v>44809.99421</v>
      </c>
      <c r="G35" s="29" t="s">
        <v>333</v>
      </c>
      <c r="H35" s="29" t="s">
        <v>334</v>
      </c>
      <c r="I35" s="31" t="s">
        <v>4</v>
      </c>
      <c r="J35" s="31" t="b">
        <v>0</v>
      </c>
      <c r="K35" s="31" t="s">
        <v>114</v>
      </c>
    </row>
    <row r="36">
      <c r="A36" s="46"/>
      <c r="B36" s="48"/>
      <c r="C36" s="55"/>
      <c r="D36" s="56"/>
    </row>
    <row r="37">
      <c r="A37" s="46"/>
      <c r="B37" s="48"/>
      <c r="C37" s="55"/>
      <c r="D37" s="56"/>
    </row>
    <row r="38">
      <c r="A38" s="46"/>
      <c r="B38" s="48"/>
      <c r="C38" s="55"/>
      <c r="D38" s="56"/>
    </row>
    <row r="39">
      <c r="A39" s="46"/>
      <c r="B39" s="48"/>
      <c r="C39" s="55"/>
      <c r="D39" s="56"/>
    </row>
    <row r="40">
      <c r="A40" s="46"/>
      <c r="B40" s="48"/>
      <c r="C40" s="55"/>
      <c r="D40" s="56"/>
    </row>
    <row r="41">
      <c r="A41" s="46"/>
      <c r="B41" s="48"/>
      <c r="C41" s="55"/>
      <c r="D41" s="56"/>
    </row>
    <row r="42">
      <c r="A42" s="22"/>
      <c r="B42" s="62"/>
      <c r="C42" s="22"/>
      <c r="D42" s="22"/>
      <c r="F42" s="38"/>
    </row>
    <row r="43">
      <c r="A43" s="62"/>
      <c r="B43" s="62"/>
      <c r="C43" s="62"/>
      <c r="D43" s="62"/>
      <c r="F43" s="38"/>
    </row>
    <row r="44">
      <c r="A44" s="62"/>
      <c r="B44" s="62"/>
      <c r="C44" s="62"/>
      <c r="D44" s="62"/>
      <c r="F44" s="38"/>
    </row>
    <row r="45">
      <c r="F45" s="38"/>
    </row>
    <row r="46">
      <c r="F46" s="38"/>
    </row>
    <row r="47">
      <c r="F47" s="38"/>
    </row>
    <row r="48">
      <c r="F48" s="38"/>
    </row>
    <row r="49">
      <c r="F49" s="38"/>
    </row>
    <row r="50">
      <c r="F50" s="38"/>
    </row>
    <row r="51">
      <c r="F51" s="38"/>
    </row>
    <row r="52">
      <c r="F52" s="38"/>
    </row>
    <row r="53">
      <c r="F53" s="38"/>
      <c r="H53" s="22"/>
    </row>
    <row r="54">
      <c r="F54" s="38"/>
      <c r="H54" s="22"/>
    </row>
    <row r="55">
      <c r="F55" s="38"/>
      <c r="H55" s="22"/>
    </row>
    <row r="56">
      <c r="F56" s="38"/>
      <c r="H56" s="22"/>
    </row>
    <row r="57">
      <c r="F57" s="38"/>
      <c r="H57" s="22"/>
    </row>
    <row r="58">
      <c r="F58" s="38"/>
      <c r="H58" s="22"/>
    </row>
    <row r="59">
      <c r="F59" s="38"/>
      <c r="H59" s="22"/>
    </row>
    <row r="60">
      <c r="F60" s="38"/>
      <c r="H60" s="22"/>
    </row>
    <row r="61">
      <c r="F61" s="38"/>
      <c r="H61" s="22"/>
    </row>
    <row r="62">
      <c r="F62" s="38"/>
      <c r="H62" s="22"/>
    </row>
    <row r="63">
      <c r="F63" s="38"/>
      <c r="H63" s="22"/>
    </row>
    <row r="64">
      <c r="F64" s="38"/>
      <c r="H64" s="22"/>
    </row>
    <row r="65">
      <c r="F65" s="38"/>
      <c r="H65" s="22"/>
    </row>
    <row r="66">
      <c r="F66" s="38"/>
      <c r="H66" s="22"/>
    </row>
    <row r="67">
      <c r="F67" s="38"/>
      <c r="H67" s="22"/>
    </row>
    <row r="68">
      <c r="F68" s="38"/>
      <c r="H68" s="22"/>
    </row>
    <row r="69">
      <c r="F69" s="38"/>
      <c r="H69" s="22"/>
    </row>
    <row r="70">
      <c r="F70" s="38"/>
      <c r="H70" s="22"/>
    </row>
    <row r="71">
      <c r="F71" s="38"/>
      <c r="H71" s="22"/>
    </row>
    <row r="72">
      <c r="F72" s="38"/>
      <c r="H72" s="22"/>
    </row>
    <row r="73">
      <c r="F73" s="38"/>
      <c r="H73" s="22"/>
    </row>
    <row r="74">
      <c r="F74" s="38"/>
      <c r="H74" s="22"/>
    </row>
    <row r="75">
      <c r="F75" s="38"/>
      <c r="H75" s="22"/>
    </row>
    <row r="76">
      <c r="F76" s="38"/>
      <c r="H76" s="22"/>
    </row>
    <row r="77">
      <c r="F77" s="38"/>
      <c r="H77" s="22"/>
    </row>
    <row r="78">
      <c r="F78" s="38"/>
      <c r="H78" s="22"/>
    </row>
    <row r="79">
      <c r="F79" s="38"/>
      <c r="H79" s="22"/>
    </row>
    <row r="80">
      <c r="F80" s="38"/>
      <c r="H80" s="22"/>
    </row>
    <row r="81">
      <c r="F81" s="38"/>
      <c r="H81" s="22"/>
    </row>
    <row r="82">
      <c r="F82" s="38"/>
      <c r="H82" s="22"/>
    </row>
    <row r="83">
      <c r="F83" s="38"/>
      <c r="H83" s="22"/>
    </row>
    <row r="84">
      <c r="F84" s="38"/>
      <c r="H84" s="22"/>
    </row>
    <row r="85">
      <c r="F85" s="38"/>
      <c r="H85" s="22"/>
    </row>
    <row r="86">
      <c r="F86" s="38"/>
      <c r="H86" s="22"/>
    </row>
    <row r="87">
      <c r="F87" s="38"/>
      <c r="H87" s="22"/>
    </row>
    <row r="88">
      <c r="F88" s="38"/>
      <c r="H88" s="22"/>
    </row>
    <row r="89">
      <c r="F89" s="38"/>
      <c r="H89" s="22"/>
    </row>
    <row r="90">
      <c r="F90" s="38"/>
      <c r="H90" s="22"/>
    </row>
    <row r="91">
      <c r="F91" s="38"/>
      <c r="H91" s="22"/>
    </row>
    <row r="92">
      <c r="F92" s="38"/>
      <c r="H92" s="22"/>
    </row>
    <row r="93">
      <c r="F93" s="38"/>
      <c r="H93" s="22"/>
    </row>
    <row r="94">
      <c r="F94" s="38"/>
      <c r="H94" s="22"/>
    </row>
    <row r="95">
      <c r="F95" s="38"/>
      <c r="H95" s="22"/>
    </row>
    <row r="96">
      <c r="F96" s="38"/>
      <c r="H96" s="22"/>
    </row>
    <row r="97">
      <c r="F97" s="38"/>
      <c r="H97" s="22"/>
    </row>
    <row r="98">
      <c r="F98" s="38"/>
      <c r="H98" s="22"/>
    </row>
    <row r="99">
      <c r="F99" s="38"/>
      <c r="H99" s="22"/>
    </row>
    <row r="100">
      <c r="F100" s="38"/>
      <c r="H100" s="22"/>
    </row>
    <row r="101">
      <c r="F101" s="38"/>
      <c r="H101" s="22"/>
    </row>
    <row r="102">
      <c r="F102" s="38"/>
      <c r="H102" s="22"/>
    </row>
    <row r="103">
      <c r="F103" s="38"/>
      <c r="H103" s="22"/>
    </row>
    <row r="104">
      <c r="F104" s="38"/>
      <c r="H104" s="22"/>
    </row>
    <row r="105">
      <c r="F105" s="38"/>
      <c r="H105" s="22"/>
    </row>
    <row r="106">
      <c r="F106" s="38"/>
      <c r="H106" s="22"/>
    </row>
    <row r="107">
      <c r="F107" s="38"/>
      <c r="H107" s="22"/>
    </row>
    <row r="108">
      <c r="F108" s="38"/>
      <c r="H108" s="22"/>
    </row>
    <row r="109">
      <c r="F109" s="38"/>
      <c r="H109" s="22"/>
    </row>
    <row r="110">
      <c r="F110" s="38"/>
      <c r="H110" s="22"/>
    </row>
    <row r="111">
      <c r="F111" s="38"/>
      <c r="H111" s="22"/>
    </row>
    <row r="112">
      <c r="F112" s="38"/>
      <c r="H112" s="22"/>
    </row>
    <row r="113">
      <c r="F113" s="38"/>
      <c r="H113" s="22"/>
    </row>
    <row r="114">
      <c r="F114" s="38"/>
      <c r="H114" s="22"/>
    </row>
    <row r="115">
      <c r="F115" s="38"/>
      <c r="H115" s="22"/>
    </row>
    <row r="116">
      <c r="F116" s="38"/>
      <c r="H116" s="22"/>
    </row>
    <row r="117">
      <c r="F117" s="38"/>
      <c r="H117" s="22"/>
    </row>
    <row r="118">
      <c r="F118" s="38"/>
      <c r="H118" s="22"/>
    </row>
    <row r="119">
      <c r="F119" s="38"/>
      <c r="H119" s="22"/>
    </row>
    <row r="120">
      <c r="F120" s="38"/>
      <c r="H120" s="22"/>
    </row>
    <row r="121">
      <c r="F121" s="38"/>
      <c r="H121" s="22"/>
    </row>
    <row r="122">
      <c r="F122" s="38"/>
      <c r="H122" s="22"/>
    </row>
    <row r="123">
      <c r="F123" s="38"/>
      <c r="H123" s="22"/>
    </row>
    <row r="124">
      <c r="F124" s="38"/>
      <c r="H124" s="22"/>
    </row>
    <row r="125">
      <c r="F125" s="38"/>
      <c r="H125" s="22"/>
    </row>
    <row r="126">
      <c r="F126" s="38"/>
      <c r="H126" s="22"/>
    </row>
    <row r="127">
      <c r="F127" s="38"/>
      <c r="H127" s="22"/>
    </row>
    <row r="128">
      <c r="F128" s="38"/>
      <c r="H128" s="22"/>
    </row>
    <row r="129">
      <c r="F129" s="38"/>
      <c r="H129" s="22"/>
    </row>
    <row r="130">
      <c r="F130" s="38"/>
      <c r="H130" s="22"/>
    </row>
    <row r="131">
      <c r="F131" s="38"/>
      <c r="H131" s="22"/>
    </row>
    <row r="132">
      <c r="F132" s="38"/>
      <c r="H132" s="22"/>
    </row>
    <row r="133">
      <c r="F133" s="38"/>
      <c r="H133" s="22"/>
    </row>
    <row r="134">
      <c r="F134" s="38"/>
      <c r="H134" s="22"/>
    </row>
    <row r="135">
      <c r="F135" s="38"/>
      <c r="H135" s="22"/>
    </row>
    <row r="136">
      <c r="F136" s="38"/>
      <c r="H136" s="22"/>
    </row>
    <row r="137">
      <c r="F137" s="38"/>
      <c r="H137" s="22"/>
    </row>
    <row r="138">
      <c r="F138" s="38"/>
      <c r="H138" s="22"/>
    </row>
    <row r="139">
      <c r="F139" s="38"/>
      <c r="H139" s="22"/>
    </row>
    <row r="140">
      <c r="F140" s="38"/>
      <c r="H140" s="22"/>
    </row>
    <row r="141">
      <c r="F141" s="38"/>
      <c r="H141" s="22"/>
    </row>
    <row r="142">
      <c r="F142" s="38"/>
      <c r="H142" s="22"/>
    </row>
    <row r="143">
      <c r="F143" s="38"/>
      <c r="H143" s="22"/>
    </row>
    <row r="144">
      <c r="F144" s="38"/>
      <c r="H144" s="22"/>
    </row>
    <row r="145">
      <c r="F145" s="38"/>
      <c r="H145" s="22"/>
    </row>
    <row r="146">
      <c r="F146" s="38"/>
      <c r="H146" s="22"/>
    </row>
    <row r="147">
      <c r="F147" s="38"/>
      <c r="H147" s="22"/>
    </row>
    <row r="148">
      <c r="F148" s="38"/>
      <c r="H148" s="22"/>
    </row>
    <row r="149">
      <c r="F149" s="38"/>
      <c r="H149" s="22"/>
    </row>
    <row r="150">
      <c r="F150" s="38"/>
      <c r="H150" s="22"/>
    </row>
    <row r="151">
      <c r="F151" s="38"/>
      <c r="H151" s="22"/>
    </row>
    <row r="152">
      <c r="F152" s="38"/>
      <c r="H152" s="22"/>
    </row>
    <row r="153">
      <c r="F153" s="38"/>
      <c r="H153" s="22"/>
    </row>
    <row r="154">
      <c r="F154" s="38"/>
      <c r="H154" s="22"/>
    </row>
    <row r="155">
      <c r="F155" s="38"/>
      <c r="H155" s="22"/>
    </row>
    <row r="156">
      <c r="F156" s="38"/>
      <c r="H156" s="22"/>
    </row>
    <row r="157">
      <c r="F157" s="38"/>
      <c r="H157" s="22"/>
    </row>
    <row r="158">
      <c r="F158" s="38"/>
      <c r="H158" s="22"/>
    </row>
    <row r="159">
      <c r="F159" s="38"/>
      <c r="H159" s="22"/>
    </row>
    <row r="160">
      <c r="F160" s="38"/>
      <c r="H160" s="22"/>
    </row>
    <row r="161">
      <c r="F161" s="38"/>
      <c r="H161" s="22"/>
    </row>
    <row r="162">
      <c r="F162" s="38"/>
      <c r="H162" s="22"/>
    </row>
    <row r="163">
      <c r="F163" s="38"/>
      <c r="H163" s="22"/>
    </row>
    <row r="164">
      <c r="F164" s="38"/>
      <c r="H164" s="22"/>
    </row>
    <row r="165">
      <c r="F165" s="38"/>
      <c r="H165" s="22"/>
    </row>
    <row r="166">
      <c r="F166" s="38"/>
      <c r="H166" s="22"/>
    </row>
    <row r="167">
      <c r="F167" s="38"/>
      <c r="H167" s="22"/>
    </row>
    <row r="168">
      <c r="F168" s="38"/>
      <c r="H168" s="22"/>
    </row>
    <row r="169">
      <c r="F169" s="38"/>
      <c r="H169" s="22"/>
    </row>
    <row r="170">
      <c r="F170" s="38"/>
      <c r="H170" s="22"/>
    </row>
    <row r="171">
      <c r="F171" s="38"/>
      <c r="H171" s="22"/>
    </row>
    <row r="172">
      <c r="F172" s="38"/>
      <c r="H172" s="22"/>
    </row>
    <row r="173">
      <c r="F173" s="38"/>
      <c r="H173" s="22"/>
    </row>
    <row r="174">
      <c r="F174" s="38"/>
      <c r="H174" s="22"/>
    </row>
    <row r="175">
      <c r="F175" s="38"/>
      <c r="H175" s="22"/>
    </row>
    <row r="176">
      <c r="F176" s="38"/>
      <c r="H176" s="22"/>
    </row>
    <row r="177">
      <c r="F177" s="38"/>
      <c r="H177" s="22"/>
    </row>
    <row r="178">
      <c r="F178" s="38"/>
      <c r="H178" s="22"/>
    </row>
    <row r="179">
      <c r="F179" s="38"/>
      <c r="H179" s="22"/>
    </row>
    <row r="180">
      <c r="F180" s="38"/>
      <c r="H180" s="22"/>
    </row>
    <row r="181">
      <c r="F181" s="38"/>
      <c r="H181" s="22"/>
    </row>
    <row r="182">
      <c r="F182" s="38"/>
      <c r="H182" s="22"/>
    </row>
    <row r="183">
      <c r="F183" s="38"/>
      <c r="H183" s="22"/>
    </row>
    <row r="184">
      <c r="F184" s="38"/>
      <c r="H184" s="22"/>
    </row>
    <row r="185">
      <c r="F185" s="38"/>
      <c r="H185" s="22"/>
    </row>
    <row r="186">
      <c r="F186" s="38"/>
      <c r="H186" s="22"/>
    </row>
    <row r="187">
      <c r="F187" s="38"/>
      <c r="H187" s="22"/>
    </row>
    <row r="188">
      <c r="F188" s="38"/>
      <c r="H188" s="22"/>
    </row>
    <row r="189">
      <c r="F189" s="38"/>
      <c r="H189" s="22"/>
    </row>
    <row r="190">
      <c r="F190" s="38"/>
      <c r="H190" s="22"/>
    </row>
    <row r="191">
      <c r="F191" s="38"/>
      <c r="H191" s="22"/>
    </row>
    <row r="192">
      <c r="F192" s="38"/>
      <c r="H192" s="22"/>
    </row>
    <row r="193">
      <c r="F193" s="38"/>
      <c r="H193" s="22"/>
    </row>
    <row r="194">
      <c r="F194" s="38"/>
      <c r="H194" s="22"/>
    </row>
    <row r="195">
      <c r="F195" s="38"/>
      <c r="H195" s="22"/>
    </row>
    <row r="196">
      <c r="F196" s="38"/>
      <c r="H196" s="22"/>
    </row>
    <row r="197">
      <c r="F197" s="38"/>
      <c r="H197" s="22"/>
    </row>
    <row r="198">
      <c r="F198" s="38"/>
      <c r="H198" s="22"/>
    </row>
    <row r="199">
      <c r="F199" s="38"/>
      <c r="H199" s="22"/>
    </row>
    <row r="200">
      <c r="F200" s="38"/>
      <c r="H200" s="22"/>
    </row>
    <row r="201">
      <c r="F201" s="38"/>
      <c r="H201" s="22"/>
    </row>
    <row r="202">
      <c r="F202" s="38"/>
      <c r="H202" s="22"/>
    </row>
    <row r="203">
      <c r="F203" s="38"/>
      <c r="H203" s="22"/>
    </row>
    <row r="204">
      <c r="F204" s="38"/>
      <c r="H204" s="22"/>
    </row>
    <row r="205">
      <c r="F205" s="38"/>
      <c r="H205" s="22"/>
    </row>
    <row r="206">
      <c r="F206" s="38"/>
      <c r="H206" s="22"/>
    </row>
    <row r="207">
      <c r="F207" s="38"/>
      <c r="H207" s="22"/>
    </row>
    <row r="208">
      <c r="F208" s="38"/>
      <c r="H208" s="22"/>
    </row>
    <row r="209">
      <c r="F209" s="38"/>
      <c r="H209" s="22"/>
    </row>
    <row r="210">
      <c r="F210" s="38"/>
      <c r="H210" s="22"/>
    </row>
    <row r="211">
      <c r="F211" s="38"/>
      <c r="H211" s="22"/>
    </row>
    <row r="212">
      <c r="F212" s="38"/>
      <c r="H212" s="22"/>
    </row>
    <row r="213">
      <c r="F213" s="38"/>
      <c r="H213" s="22"/>
    </row>
    <row r="214">
      <c r="F214" s="38"/>
      <c r="H214" s="22"/>
    </row>
    <row r="215">
      <c r="F215" s="38"/>
      <c r="H215" s="22"/>
    </row>
    <row r="216">
      <c r="F216" s="38"/>
      <c r="H216" s="22"/>
    </row>
    <row r="217">
      <c r="F217" s="38"/>
      <c r="H217" s="22"/>
    </row>
    <row r="218">
      <c r="F218" s="38"/>
      <c r="H218" s="22"/>
    </row>
    <row r="219">
      <c r="F219" s="38"/>
      <c r="H219" s="22"/>
    </row>
    <row r="220">
      <c r="F220" s="38"/>
      <c r="H220" s="22"/>
    </row>
    <row r="221">
      <c r="F221" s="38"/>
      <c r="H221" s="22"/>
    </row>
    <row r="222">
      <c r="F222" s="38"/>
      <c r="H222" s="22"/>
    </row>
    <row r="223">
      <c r="F223" s="38"/>
      <c r="H223" s="22"/>
    </row>
    <row r="224">
      <c r="F224" s="38"/>
      <c r="H224" s="22"/>
    </row>
    <row r="225">
      <c r="F225" s="38"/>
      <c r="H225" s="22"/>
    </row>
    <row r="226">
      <c r="F226" s="38"/>
      <c r="H226" s="22"/>
    </row>
    <row r="227">
      <c r="F227" s="38"/>
      <c r="H227" s="22"/>
    </row>
    <row r="228">
      <c r="F228" s="38"/>
      <c r="H228" s="22"/>
    </row>
    <row r="229">
      <c r="F229" s="38"/>
      <c r="H229" s="22"/>
    </row>
    <row r="230">
      <c r="F230" s="38"/>
      <c r="H230" s="22"/>
    </row>
    <row r="231">
      <c r="F231" s="38"/>
      <c r="H231" s="22"/>
    </row>
    <row r="232">
      <c r="F232" s="38"/>
      <c r="H232" s="22"/>
    </row>
    <row r="233">
      <c r="F233" s="38"/>
      <c r="H233" s="22"/>
    </row>
    <row r="234">
      <c r="F234" s="38"/>
      <c r="H234" s="22"/>
    </row>
    <row r="235">
      <c r="F235" s="38"/>
      <c r="H235" s="22"/>
    </row>
    <row r="236">
      <c r="F236" s="38"/>
      <c r="H236" s="22"/>
    </row>
    <row r="237">
      <c r="F237" s="38"/>
      <c r="H237" s="22"/>
    </row>
    <row r="238">
      <c r="F238" s="38"/>
      <c r="H238" s="22"/>
    </row>
    <row r="239">
      <c r="F239" s="38"/>
      <c r="H239" s="22"/>
    </row>
    <row r="240">
      <c r="F240" s="38"/>
      <c r="H240" s="22"/>
    </row>
    <row r="241">
      <c r="F241" s="38"/>
      <c r="H241" s="22"/>
    </row>
    <row r="242">
      <c r="F242" s="38"/>
      <c r="H242" s="22"/>
    </row>
    <row r="243">
      <c r="F243" s="38"/>
      <c r="H243" s="22"/>
    </row>
    <row r="244">
      <c r="F244" s="38"/>
      <c r="H244" s="22"/>
    </row>
    <row r="245">
      <c r="F245" s="38"/>
      <c r="H245" s="22"/>
    </row>
    <row r="246">
      <c r="F246" s="38"/>
      <c r="H246" s="22"/>
    </row>
    <row r="247">
      <c r="F247" s="38"/>
      <c r="H247" s="22"/>
    </row>
    <row r="248">
      <c r="F248" s="38"/>
      <c r="H248" s="22"/>
    </row>
    <row r="249">
      <c r="F249" s="38"/>
      <c r="H249" s="22"/>
    </row>
    <row r="250">
      <c r="F250" s="38"/>
      <c r="H250" s="22"/>
    </row>
    <row r="251">
      <c r="F251" s="38"/>
      <c r="H251" s="22"/>
    </row>
    <row r="252">
      <c r="F252" s="38"/>
      <c r="H252" s="22"/>
    </row>
    <row r="253">
      <c r="F253" s="38"/>
      <c r="H253" s="22"/>
    </row>
    <row r="254">
      <c r="F254" s="38"/>
      <c r="H254" s="22"/>
    </row>
    <row r="255">
      <c r="F255" s="38"/>
      <c r="H255" s="22"/>
    </row>
    <row r="256">
      <c r="F256" s="38"/>
      <c r="H256" s="22"/>
    </row>
    <row r="257">
      <c r="F257" s="38"/>
      <c r="H257" s="22"/>
    </row>
    <row r="258">
      <c r="F258" s="38"/>
      <c r="H258" s="22"/>
    </row>
    <row r="259">
      <c r="F259" s="38"/>
      <c r="H259" s="22"/>
    </row>
    <row r="260">
      <c r="F260" s="38"/>
      <c r="H260" s="22"/>
    </row>
    <row r="261">
      <c r="F261" s="38"/>
      <c r="H261" s="22"/>
    </row>
    <row r="262">
      <c r="F262" s="38"/>
      <c r="H262" s="22"/>
    </row>
    <row r="263">
      <c r="F263" s="38"/>
      <c r="H263" s="22"/>
    </row>
    <row r="264">
      <c r="F264" s="38"/>
      <c r="H264" s="22"/>
    </row>
    <row r="265">
      <c r="F265" s="38"/>
      <c r="H265" s="22"/>
    </row>
    <row r="266">
      <c r="F266" s="38"/>
      <c r="H266" s="22"/>
    </row>
    <row r="267">
      <c r="F267" s="38"/>
      <c r="H267" s="22"/>
    </row>
    <row r="268">
      <c r="F268" s="38"/>
      <c r="H268" s="22"/>
    </row>
    <row r="269">
      <c r="F269" s="38"/>
      <c r="H269" s="22"/>
    </row>
    <row r="270">
      <c r="F270" s="38"/>
      <c r="H270" s="22"/>
    </row>
    <row r="271">
      <c r="F271" s="38"/>
      <c r="H271" s="22"/>
    </row>
    <row r="272">
      <c r="F272" s="38"/>
      <c r="H272" s="22"/>
    </row>
    <row r="273">
      <c r="F273" s="38"/>
      <c r="H273" s="22"/>
    </row>
    <row r="274">
      <c r="F274" s="38"/>
      <c r="H274" s="22"/>
    </row>
    <row r="275">
      <c r="F275" s="38"/>
      <c r="H275" s="22"/>
    </row>
    <row r="276">
      <c r="F276" s="38"/>
      <c r="H276" s="22"/>
    </row>
    <row r="277">
      <c r="F277" s="38"/>
      <c r="H277" s="22"/>
    </row>
    <row r="278">
      <c r="F278" s="38"/>
      <c r="H278" s="22"/>
    </row>
    <row r="279">
      <c r="F279" s="38"/>
      <c r="H279" s="22"/>
    </row>
    <row r="280">
      <c r="F280" s="38"/>
      <c r="H280" s="22"/>
    </row>
    <row r="281">
      <c r="F281" s="38"/>
      <c r="H281" s="22"/>
    </row>
    <row r="282">
      <c r="F282" s="38"/>
      <c r="H282" s="22"/>
    </row>
    <row r="283">
      <c r="F283" s="38"/>
      <c r="H283" s="22"/>
    </row>
    <row r="284">
      <c r="F284" s="38"/>
      <c r="H284" s="22"/>
    </row>
    <row r="285">
      <c r="F285" s="38"/>
      <c r="H285" s="22"/>
    </row>
    <row r="286">
      <c r="F286" s="38"/>
      <c r="H286" s="22"/>
    </row>
    <row r="287">
      <c r="F287" s="38"/>
      <c r="H287" s="22"/>
    </row>
    <row r="288">
      <c r="F288" s="38"/>
      <c r="H288" s="22"/>
    </row>
    <row r="289">
      <c r="F289" s="38"/>
      <c r="H289" s="22"/>
    </row>
    <row r="290">
      <c r="F290" s="38"/>
      <c r="H290" s="22"/>
    </row>
    <row r="291">
      <c r="F291" s="38"/>
      <c r="H291" s="22"/>
    </row>
    <row r="292">
      <c r="F292" s="38"/>
      <c r="H292" s="22"/>
    </row>
    <row r="293">
      <c r="F293" s="38"/>
      <c r="H293" s="22"/>
    </row>
    <row r="294">
      <c r="F294" s="38"/>
      <c r="H294" s="22"/>
    </row>
    <row r="295">
      <c r="F295" s="38"/>
      <c r="H295" s="22"/>
    </row>
    <row r="296">
      <c r="F296" s="38"/>
      <c r="H296" s="22"/>
    </row>
    <row r="297">
      <c r="F297" s="38"/>
      <c r="H297" s="22"/>
    </row>
    <row r="298">
      <c r="F298" s="38"/>
      <c r="H298" s="22"/>
    </row>
    <row r="299">
      <c r="F299" s="38"/>
      <c r="H299" s="22"/>
    </row>
    <row r="300">
      <c r="F300" s="38"/>
      <c r="H300" s="22"/>
    </row>
    <row r="301">
      <c r="F301" s="38"/>
      <c r="H301" s="22"/>
    </row>
    <row r="302">
      <c r="F302" s="38"/>
      <c r="H302" s="22"/>
    </row>
    <row r="303">
      <c r="F303" s="38"/>
      <c r="H303" s="22"/>
    </row>
    <row r="304">
      <c r="F304" s="38"/>
      <c r="H304" s="22"/>
    </row>
    <row r="305">
      <c r="F305" s="38"/>
      <c r="H305" s="22"/>
    </row>
    <row r="306">
      <c r="F306" s="38"/>
      <c r="H306" s="22"/>
    </row>
    <row r="307">
      <c r="F307" s="38"/>
      <c r="H307" s="22"/>
    </row>
    <row r="308">
      <c r="F308" s="38"/>
      <c r="H308" s="22"/>
    </row>
    <row r="309">
      <c r="F309" s="38"/>
      <c r="H309" s="22"/>
    </row>
    <row r="310">
      <c r="F310" s="38"/>
      <c r="H310" s="22"/>
    </row>
    <row r="311">
      <c r="F311" s="38"/>
      <c r="H311" s="22"/>
    </row>
    <row r="312">
      <c r="F312" s="38"/>
      <c r="H312" s="22"/>
    </row>
    <row r="313">
      <c r="F313" s="38"/>
      <c r="H313" s="22"/>
    </row>
    <row r="314">
      <c r="F314" s="38"/>
      <c r="H314" s="22"/>
    </row>
    <row r="315">
      <c r="F315" s="38"/>
      <c r="H315" s="22"/>
    </row>
    <row r="316">
      <c r="F316" s="38"/>
      <c r="H316" s="22"/>
    </row>
    <row r="317">
      <c r="F317" s="38"/>
      <c r="H317" s="22"/>
    </row>
    <row r="318">
      <c r="F318" s="38"/>
      <c r="H318" s="22"/>
    </row>
    <row r="319">
      <c r="F319" s="38"/>
      <c r="H319" s="22"/>
    </row>
    <row r="320">
      <c r="F320" s="38"/>
      <c r="H320" s="22"/>
    </row>
    <row r="321">
      <c r="F321" s="38"/>
      <c r="H321" s="22"/>
    </row>
    <row r="322">
      <c r="F322" s="38"/>
      <c r="H322" s="22"/>
    </row>
    <row r="323">
      <c r="F323" s="38"/>
      <c r="H323" s="22"/>
    </row>
    <row r="324">
      <c r="F324" s="38"/>
      <c r="H324" s="22"/>
    </row>
    <row r="325">
      <c r="F325" s="38"/>
      <c r="H325" s="22"/>
    </row>
    <row r="326">
      <c r="F326" s="38"/>
      <c r="H326" s="22"/>
    </row>
    <row r="327">
      <c r="F327" s="38"/>
      <c r="H327" s="22"/>
    </row>
    <row r="328">
      <c r="F328" s="38"/>
      <c r="H328" s="22"/>
    </row>
    <row r="329">
      <c r="F329" s="38"/>
      <c r="H329" s="22"/>
    </row>
    <row r="330">
      <c r="F330" s="38"/>
      <c r="H330" s="22"/>
    </row>
    <row r="331">
      <c r="F331" s="38"/>
      <c r="H331" s="22"/>
    </row>
    <row r="332">
      <c r="F332" s="38"/>
      <c r="H332" s="22"/>
    </row>
    <row r="333">
      <c r="F333" s="38"/>
      <c r="H333" s="22"/>
    </row>
    <row r="334">
      <c r="F334" s="38"/>
      <c r="H334" s="22"/>
    </row>
    <row r="335">
      <c r="F335" s="38"/>
      <c r="H335" s="22"/>
    </row>
    <row r="336">
      <c r="F336" s="38"/>
      <c r="H336" s="22"/>
    </row>
    <row r="337">
      <c r="F337" s="38"/>
      <c r="H337" s="22"/>
    </row>
    <row r="338">
      <c r="F338" s="38"/>
      <c r="H338" s="22"/>
    </row>
    <row r="339">
      <c r="F339" s="38"/>
      <c r="H339" s="22"/>
    </row>
    <row r="340">
      <c r="F340" s="38"/>
      <c r="H340" s="22"/>
    </row>
    <row r="341">
      <c r="F341" s="38"/>
      <c r="H341" s="22"/>
    </row>
    <row r="342">
      <c r="F342" s="38"/>
      <c r="H342" s="22"/>
    </row>
    <row r="343">
      <c r="F343" s="38"/>
      <c r="H343" s="22"/>
    </row>
    <row r="344">
      <c r="F344" s="38"/>
      <c r="H344" s="22"/>
    </row>
    <row r="345">
      <c r="F345" s="38"/>
      <c r="H345" s="22"/>
    </row>
    <row r="346">
      <c r="F346" s="38"/>
      <c r="H346" s="22"/>
    </row>
    <row r="347">
      <c r="F347" s="38"/>
      <c r="H347" s="22"/>
    </row>
    <row r="348">
      <c r="F348" s="38"/>
      <c r="H348" s="22"/>
    </row>
    <row r="349">
      <c r="F349" s="38"/>
      <c r="H349" s="22"/>
    </row>
    <row r="350">
      <c r="F350" s="38"/>
      <c r="H350" s="22"/>
    </row>
    <row r="351">
      <c r="F351" s="38"/>
      <c r="H351" s="22"/>
    </row>
    <row r="352">
      <c r="F352" s="38"/>
      <c r="H352" s="22"/>
    </row>
    <row r="353">
      <c r="F353" s="38"/>
      <c r="H353" s="22"/>
    </row>
    <row r="354">
      <c r="F354" s="38"/>
      <c r="H354" s="22"/>
    </row>
    <row r="355">
      <c r="F355" s="38"/>
      <c r="H355" s="22"/>
    </row>
    <row r="356">
      <c r="F356" s="38"/>
      <c r="H356" s="22"/>
    </row>
    <row r="357">
      <c r="F357" s="38"/>
      <c r="H357" s="22"/>
    </row>
    <row r="358">
      <c r="F358" s="38"/>
      <c r="H358" s="22"/>
    </row>
    <row r="359">
      <c r="F359" s="38"/>
      <c r="H359" s="22"/>
    </row>
    <row r="360">
      <c r="F360" s="38"/>
      <c r="H360" s="22"/>
    </row>
    <row r="361">
      <c r="F361" s="38"/>
      <c r="H361" s="22"/>
    </row>
    <row r="362">
      <c r="F362" s="38"/>
      <c r="H362" s="22"/>
    </row>
    <row r="363">
      <c r="F363" s="38"/>
      <c r="H363" s="22"/>
    </row>
    <row r="364">
      <c r="F364" s="38"/>
      <c r="H364" s="22"/>
    </row>
    <row r="365">
      <c r="F365" s="38"/>
      <c r="H365" s="22"/>
    </row>
    <row r="366">
      <c r="F366" s="38"/>
      <c r="H366" s="22"/>
    </row>
    <row r="367">
      <c r="F367" s="38"/>
      <c r="H367" s="22"/>
    </row>
    <row r="368">
      <c r="F368" s="38"/>
      <c r="H368" s="22"/>
    </row>
    <row r="369">
      <c r="F369" s="38"/>
      <c r="H369" s="22"/>
    </row>
    <row r="370">
      <c r="F370" s="38"/>
      <c r="H370" s="22"/>
    </row>
    <row r="371">
      <c r="F371" s="38"/>
      <c r="H371" s="22"/>
    </row>
    <row r="372">
      <c r="F372" s="38"/>
      <c r="H372" s="22"/>
    </row>
    <row r="373">
      <c r="F373" s="38"/>
      <c r="H373" s="22"/>
    </row>
    <row r="374">
      <c r="F374" s="38"/>
      <c r="H374" s="22"/>
    </row>
    <row r="375">
      <c r="F375" s="38"/>
      <c r="H375" s="22"/>
    </row>
    <row r="376">
      <c r="F376" s="38"/>
      <c r="H376" s="22"/>
    </row>
    <row r="377">
      <c r="F377" s="38"/>
      <c r="H377" s="22"/>
    </row>
    <row r="378">
      <c r="F378" s="38"/>
      <c r="H378" s="22"/>
    </row>
    <row r="379">
      <c r="F379" s="38"/>
      <c r="H379" s="22"/>
    </row>
    <row r="380">
      <c r="F380" s="38"/>
      <c r="H380" s="22"/>
    </row>
    <row r="381">
      <c r="F381" s="38"/>
      <c r="H381" s="22"/>
    </row>
    <row r="382">
      <c r="F382" s="38"/>
      <c r="H382" s="22"/>
    </row>
    <row r="383">
      <c r="F383" s="38"/>
      <c r="H383" s="22"/>
    </row>
    <row r="384">
      <c r="F384" s="38"/>
      <c r="H384" s="22"/>
    </row>
    <row r="385">
      <c r="F385" s="38"/>
      <c r="H385" s="22"/>
    </row>
    <row r="386">
      <c r="F386" s="38"/>
      <c r="H386" s="22"/>
    </row>
    <row r="387">
      <c r="F387" s="38"/>
      <c r="H387" s="22"/>
    </row>
    <row r="388">
      <c r="F388" s="38"/>
      <c r="H388" s="22"/>
    </row>
    <row r="389">
      <c r="F389" s="38"/>
      <c r="H389" s="22"/>
    </row>
    <row r="390">
      <c r="F390" s="38"/>
      <c r="H390" s="22"/>
    </row>
    <row r="391">
      <c r="F391" s="38"/>
      <c r="H391" s="22"/>
    </row>
    <row r="392">
      <c r="F392" s="38"/>
      <c r="H392" s="22"/>
    </row>
    <row r="393">
      <c r="F393" s="38"/>
      <c r="H393" s="22"/>
    </row>
    <row r="394">
      <c r="F394" s="38"/>
      <c r="H394" s="22"/>
    </row>
    <row r="395">
      <c r="F395" s="38"/>
      <c r="H395" s="22"/>
    </row>
    <row r="396">
      <c r="F396" s="38"/>
      <c r="H396" s="22"/>
    </row>
    <row r="397">
      <c r="F397" s="38"/>
      <c r="H397" s="22"/>
    </row>
    <row r="398">
      <c r="F398" s="38"/>
      <c r="H398" s="22"/>
    </row>
    <row r="399">
      <c r="F399" s="38"/>
      <c r="H399" s="22"/>
    </row>
    <row r="400">
      <c r="F400" s="38"/>
      <c r="H400" s="22"/>
    </row>
    <row r="401">
      <c r="F401" s="38"/>
      <c r="H401" s="22"/>
    </row>
    <row r="402">
      <c r="F402" s="38"/>
      <c r="H402" s="22"/>
    </row>
    <row r="403">
      <c r="F403" s="38"/>
      <c r="H403" s="22"/>
    </row>
    <row r="404">
      <c r="F404" s="38"/>
      <c r="H404" s="22"/>
    </row>
    <row r="405">
      <c r="F405" s="38"/>
      <c r="H405" s="22"/>
    </row>
    <row r="406">
      <c r="F406" s="38"/>
      <c r="H406" s="22"/>
    </row>
    <row r="407">
      <c r="F407" s="38"/>
      <c r="H407" s="22"/>
    </row>
    <row r="408">
      <c r="F408" s="38"/>
      <c r="H408" s="22"/>
    </row>
    <row r="409">
      <c r="F409" s="38"/>
      <c r="H409" s="22"/>
    </row>
    <row r="410">
      <c r="F410" s="38"/>
      <c r="H410" s="22"/>
    </row>
    <row r="411">
      <c r="F411" s="38"/>
      <c r="H411" s="22"/>
    </row>
    <row r="412">
      <c r="F412" s="38"/>
      <c r="H412" s="22"/>
    </row>
    <row r="413">
      <c r="F413" s="38"/>
      <c r="H413" s="22"/>
    </row>
    <row r="414">
      <c r="F414" s="38"/>
      <c r="H414" s="22"/>
    </row>
    <row r="415">
      <c r="F415" s="38"/>
      <c r="H415" s="22"/>
    </row>
    <row r="416">
      <c r="F416" s="38"/>
      <c r="H416" s="22"/>
    </row>
    <row r="417">
      <c r="F417" s="38"/>
      <c r="H417" s="22"/>
    </row>
    <row r="418">
      <c r="F418" s="38"/>
      <c r="H418" s="22"/>
    </row>
    <row r="419">
      <c r="F419" s="38"/>
      <c r="H419" s="22"/>
    </row>
    <row r="420">
      <c r="F420" s="38"/>
      <c r="H420" s="22"/>
    </row>
    <row r="421">
      <c r="F421" s="38"/>
      <c r="H421" s="22"/>
    </row>
    <row r="422">
      <c r="F422" s="38"/>
      <c r="H422" s="22"/>
    </row>
    <row r="423">
      <c r="F423" s="38"/>
      <c r="H423" s="22"/>
    </row>
    <row r="424">
      <c r="F424" s="38"/>
      <c r="H424" s="22"/>
    </row>
    <row r="425">
      <c r="F425" s="38"/>
      <c r="H425" s="22"/>
    </row>
    <row r="426">
      <c r="F426" s="38"/>
      <c r="H426" s="22"/>
    </row>
    <row r="427">
      <c r="F427" s="38"/>
      <c r="H427" s="22"/>
    </row>
    <row r="428">
      <c r="F428" s="38"/>
      <c r="H428" s="22"/>
    </row>
    <row r="429">
      <c r="F429" s="38"/>
      <c r="H429" s="22"/>
    </row>
    <row r="430">
      <c r="F430" s="38"/>
      <c r="H430" s="22"/>
    </row>
    <row r="431">
      <c r="F431" s="38"/>
      <c r="H431" s="22"/>
    </row>
    <row r="432">
      <c r="F432" s="38"/>
      <c r="H432" s="22"/>
    </row>
    <row r="433">
      <c r="F433" s="38"/>
      <c r="H433" s="22"/>
    </row>
    <row r="434">
      <c r="F434" s="38"/>
      <c r="H434" s="22"/>
    </row>
    <row r="435">
      <c r="F435" s="38"/>
      <c r="H435" s="22"/>
    </row>
    <row r="436">
      <c r="F436" s="38"/>
      <c r="H436" s="22"/>
    </row>
    <row r="437">
      <c r="F437" s="38"/>
      <c r="H437" s="22"/>
    </row>
    <row r="438">
      <c r="F438" s="38"/>
      <c r="H438" s="22"/>
    </row>
    <row r="439">
      <c r="F439" s="38"/>
      <c r="H439" s="22"/>
    </row>
    <row r="440">
      <c r="F440" s="38"/>
      <c r="H440" s="22"/>
    </row>
    <row r="441">
      <c r="F441" s="38"/>
      <c r="H441" s="22"/>
    </row>
    <row r="442">
      <c r="F442" s="38"/>
      <c r="H442" s="22"/>
    </row>
    <row r="443">
      <c r="F443" s="38"/>
      <c r="H443" s="22"/>
    </row>
    <row r="444">
      <c r="F444" s="38"/>
      <c r="H444" s="22"/>
    </row>
    <row r="445">
      <c r="F445" s="38"/>
      <c r="H445" s="22"/>
    </row>
    <row r="446">
      <c r="F446" s="38"/>
      <c r="H446" s="22"/>
    </row>
    <row r="447">
      <c r="F447" s="38"/>
      <c r="H447" s="22"/>
    </row>
    <row r="448">
      <c r="F448" s="38"/>
      <c r="H448" s="22"/>
    </row>
    <row r="449">
      <c r="F449" s="38"/>
      <c r="H449" s="22"/>
    </row>
    <row r="450">
      <c r="F450" s="38"/>
      <c r="H450" s="22"/>
    </row>
    <row r="451">
      <c r="F451" s="38"/>
      <c r="H451" s="22"/>
    </row>
    <row r="452">
      <c r="F452" s="38"/>
      <c r="H452" s="22"/>
    </row>
    <row r="453">
      <c r="F453" s="38"/>
      <c r="H453" s="22"/>
    </row>
    <row r="454">
      <c r="F454" s="38"/>
      <c r="H454" s="22"/>
    </row>
    <row r="455">
      <c r="F455" s="38"/>
      <c r="H455" s="22"/>
    </row>
    <row r="456">
      <c r="F456" s="38"/>
      <c r="H456" s="22"/>
    </row>
    <row r="457">
      <c r="F457" s="38"/>
      <c r="H457" s="22"/>
    </row>
    <row r="458">
      <c r="F458" s="38"/>
      <c r="H458" s="22"/>
    </row>
    <row r="459">
      <c r="F459" s="38"/>
      <c r="H459" s="22"/>
    </row>
    <row r="460">
      <c r="F460" s="38"/>
      <c r="H460" s="22"/>
    </row>
    <row r="461">
      <c r="F461" s="38"/>
      <c r="H461" s="22"/>
    </row>
    <row r="462">
      <c r="F462" s="38"/>
      <c r="H462" s="22"/>
    </row>
    <row r="463">
      <c r="F463" s="38"/>
      <c r="H463" s="22"/>
    </row>
    <row r="464">
      <c r="F464" s="38"/>
      <c r="H464" s="22"/>
    </row>
    <row r="465">
      <c r="F465" s="38"/>
      <c r="H465" s="22"/>
    </row>
    <row r="466">
      <c r="F466" s="38"/>
      <c r="H466" s="22"/>
    </row>
    <row r="467">
      <c r="F467" s="38"/>
      <c r="H467" s="22"/>
    </row>
    <row r="468">
      <c r="F468" s="38"/>
      <c r="H468" s="22"/>
    </row>
    <row r="469">
      <c r="F469" s="38"/>
      <c r="H469" s="22"/>
    </row>
    <row r="470">
      <c r="F470" s="38"/>
      <c r="H470" s="22"/>
    </row>
    <row r="471">
      <c r="F471" s="38"/>
      <c r="H471" s="22"/>
    </row>
    <row r="472">
      <c r="F472" s="38"/>
      <c r="H472" s="22"/>
    </row>
    <row r="473">
      <c r="F473" s="38"/>
      <c r="H473" s="22"/>
    </row>
    <row r="474">
      <c r="F474" s="38"/>
      <c r="H474" s="22"/>
    </row>
    <row r="475">
      <c r="F475" s="38"/>
      <c r="H475" s="22"/>
    </row>
    <row r="476">
      <c r="F476" s="38"/>
      <c r="H476" s="22"/>
    </row>
    <row r="477">
      <c r="F477" s="38"/>
      <c r="H477" s="22"/>
    </row>
    <row r="478">
      <c r="F478" s="38"/>
      <c r="H478" s="22"/>
    </row>
    <row r="479">
      <c r="F479" s="38"/>
      <c r="H479" s="22"/>
    </row>
    <row r="480">
      <c r="F480" s="38"/>
      <c r="H480" s="22"/>
    </row>
    <row r="481">
      <c r="F481" s="38"/>
      <c r="H481" s="22"/>
    </row>
    <row r="482">
      <c r="F482" s="38"/>
      <c r="H482" s="22"/>
    </row>
    <row r="483">
      <c r="F483" s="38"/>
      <c r="H483" s="22"/>
    </row>
    <row r="484">
      <c r="F484" s="38"/>
      <c r="H484" s="22"/>
    </row>
    <row r="485">
      <c r="F485" s="38"/>
      <c r="H485" s="22"/>
    </row>
    <row r="486">
      <c r="F486" s="38"/>
      <c r="H486" s="22"/>
    </row>
    <row r="487">
      <c r="F487" s="38"/>
      <c r="H487" s="22"/>
    </row>
    <row r="488">
      <c r="F488" s="38"/>
      <c r="H488" s="22"/>
    </row>
    <row r="489">
      <c r="F489" s="38"/>
      <c r="H489" s="22"/>
    </row>
    <row r="490">
      <c r="F490" s="38"/>
      <c r="H490" s="22"/>
    </row>
    <row r="491">
      <c r="F491" s="38"/>
      <c r="H491" s="22"/>
    </row>
    <row r="492">
      <c r="F492" s="38"/>
      <c r="H492" s="22"/>
    </row>
    <row r="493">
      <c r="F493" s="38"/>
      <c r="H493" s="22"/>
    </row>
    <row r="494">
      <c r="F494" s="38"/>
      <c r="H494" s="22"/>
    </row>
    <row r="495">
      <c r="F495" s="38"/>
      <c r="H495" s="22"/>
    </row>
    <row r="496">
      <c r="F496" s="38"/>
      <c r="H496" s="22"/>
    </row>
    <row r="497">
      <c r="F497" s="38"/>
      <c r="H497" s="22"/>
    </row>
    <row r="498">
      <c r="F498" s="38"/>
      <c r="H498" s="22"/>
    </row>
    <row r="499">
      <c r="F499" s="38"/>
      <c r="H499" s="22"/>
    </row>
    <row r="500">
      <c r="F500" s="38"/>
      <c r="H500" s="22"/>
    </row>
    <row r="501">
      <c r="F501" s="38"/>
      <c r="H501" s="22"/>
    </row>
    <row r="502">
      <c r="F502" s="38"/>
      <c r="H502" s="22"/>
    </row>
    <row r="503">
      <c r="F503" s="38"/>
      <c r="H503" s="22"/>
    </row>
    <row r="504">
      <c r="F504" s="38"/>
      <c r="H504" s="22"/>
    </row>
    <row r="505">
      <c r="F505" s="38"/>
      <c r="H505" s="22"/>
    </row>
    <row r="506">
      <c r="F506" s="38"/>
      <c r="H506" s="22"/>
    </row>
    <row r="507">
      <c r="F507" s="38"/>
      <c r="H507" s="22"/>
    </row>
    <row r="508">
      <c r="F508" s="38"/>
      <c r="H508" s="22"/>
    </row>
    <row r="509">
      <c r="F509" s="38"/>
      <c r="H509" s="22"/>
    </row>
    <row r="510">
      <c r="F510" s="38"/>
      <c r="H510" s="22"/>
    </row>
    <row r="511">
      <c r="F511" s="38"/>
      <c r="H511" s="22"/>
    </row>
    <row r="512">
      <c r="F512" s="38"/>
      <c r="H512" s="22"/>
    </row>
    <row r="513">
      <c r="F513" s="38"/>
      <c r="H513" s="22"/>
    </row>
    <row r="514">
      <c r="F514" s="38"/>
      <c r="H514" s="22"/>
    </row>
    <row r="515">
      <c r="F515" s="38"/>
      <c r="H515" s="22"/>
    </row>
    <row r="516">
      <c r="F516" s="38"/>
      <c r="H516" s="22"/>
    </row>
    <row r="517">
      <c r="F517" s="38"/>
      <c r="H517" s="22"/>
    </row>
    <row r="518">
      <c r="F518" s="38"/>
      <c r="H518" s="22"/>
    </row>
    <row r="519">
      <c r="F519" s="38"/>
      <c r="H519" s="22"/>
    </row>
    <row r="520">
      <c r="F520" s="38"/>
      <c r="H520" s="22"/>
    </row>
    <row r="521">
      <c r="F521" s="38"/>
      <c r="H521" s="22"/>
    </row>
    <row r="522">
      <c r="F522" s="38"/>
      <c r="H522" s="22"/>
    </row>
    <row r="523">
      <c r="F523" s="38"/>
      <c r="H523" s="22"/>
    </row>
    <row r="524">
      <c r="F524" s="38"/>
      <c r="H524" s="22"/>
    </row>
    <row r="525">
      <c r="F525" s="38"/>
      <c r="H525" s="22"/>
    </row>
    <row r="526">
      <c r="F526" s="38"/>
      <c r="H526" s="22"/>
    </row>
    <row r="527">
      <c r="F527" s="38"/>
      <c r="H527" s="22"/>
    </row>
    <row r="528">
      <c r="F528" s="38"/>
      <c r="H528" s="22"/>
    </row>
    <row r="529">
      <c r="F529" s="38"/>
      <c r="H529" s="22"/>
    </row>
    <row r="530">
      <c r="F530" s="38"/>
      <c r="H530" s="22"/>
    </row>
    <row r="531">
      <c r="F531" s="38"/>
      <c r="H531" s="22"/>
    </row>
    <row r="532">
      <c r="F532" s="38"/>
      <c r="H532" s="22"/>
    </row>
    <row r="533">
      <c r="F533" s="38"/>
      <c r="H533" s="22"/>
    </row>
    <row r="534">
      <c r="F534" s="38"/>
      <c r="H534" s="22"/>
    </row>
    <row r="535">
      <c r="F535" s="38"/>
      <c r="H535" s="22"/>
    </row>
    <row r="536">
      <c r="F536" s="38"/>
      <c r="H536" s="22"/>
    </row>
    <row r="537">
      <c r="F537" s="38"/>
      <c r="H537" s="22"/>
    </row>
    <row r="538">
      <c r="F538" s="38"/>
      <c r="H538" s="22"/>
    </row>
    <row r="539">
      <c r="F539" s="38"/>
      <c r="H539" s="22"/>
    </row>
    <row r="540">
      <c r="F540" s="38"/>
      <c r="H540" s="22"/>
    </row>
    <row r="541">
      <c r="F541" s="38"/>
      <c r="H541" s="22"/>
    </row>
    <row r="542">
      <c r="F542" s="38"/>
      <c r="H542" s="22"/>
    </row>
    <row r="543">
      <c r="F543" s="38"/>
      <c r="H543" s="22"/>
    </row>
    <row r="544">
      <c r="F544" s="38"/>
      <c r="H544" s="22"/>
    </row>
    <row r="545">
      <c r="F545" s="38"/>
      <c r="H545" s="22"/>
    </row>
    <row r="546">
      <c r="F546" s="38"/>
      <c r="H546" s="22"/>
    </row>
    <row r="547">
      <c r="F547" s="38"/>
      <c r="H547" s="22"/>
    </row>
    <row r="548">
      <c r="F548" s="38"/>
      <c r="H548" s="22"/>
    </row>
    <row r="549">
      <c r="F549" s="38"/>
      <c r="H549" s="22"/>
    </row>
    <row r="550">
      <c r="F550" s="38"/>
      <c r="H550" s="22"/>
    </row>
    <row r="551">
      <c r="F551" s="38"/>
      <c r="H551" s="22"/>
    </row>
    <row r="552">
      <c r="F552" s="38"/>
      <c r="H552" s="22"/>
    </row>
    <row r="553">
      <c r="F553" s="38"/>
      <c r="H553" s="22"/>
    </row>
    <row r="554">
      <c r="F554" s="38"/>
      <c r="H554" s="22"/>
    </row>
    <row r="555">
      <c r="F555" s="38"/>
      <c r="H555" s="22"/>
    </row>
    <row r="556">
      <c r="F556" s="38"/>
      <c r="H556" s="22"/>
    </row>
    <row r="557">
      <c r="F557" s="38"/>
      <c r="H557" s="22"/>
    </row>
    <row r="558">
      <c r="F558" s="38"/>
      <c r="H558" s="22"/>
    </row>
    <row r="559">
      <c r="F559" s="38"/>
      <c r="H559" s="22"/>
    </row>
    <row r="560">
      <c r="F560" s="38"/>
      <c r="H560" s="22"/>
    </row>
    <row r="561">
      <c r="F561" s="38"/>
      <c r="H561" s="22"/>
    </row>
    <row r="562">
      <c r="F562" s="38"/>
      <c r="H562" s="22"/>
    </row>
    <row r="563">
      <c r="F563" s="38"/>
      <c r="H563" s="22"/>
    </row>
    <row r="564">
      <c r="F564" s="38"/>
      <c r="H564" s="22"/>
    </row>
    <row r="565">
      <c r="F565" s="38"/>
      <c r="H565" s="22"/>
    </row>
    <row r="566">
      <c r="F566" s="38"/>
      <c r="H566" s="22"/>
    </row>
    <row r="567">
      <c r="F567" s="38"/>
      <c r="H567" s="22"/>
    </row>
    <row r="568">
      <c r="F568" s="38"/>
      <c r="H568" s="22"/>
    </row>
    <row r="569">
      <c r="F569" s="38"/>
      <c r="H569" s="22"/>
    </row>
    <row r="570">
      <c r="F570" s="38"/>
      <c r="H570" s="22"/>
    </row>
    <row r="571">
      <c r="F571" s="38"/>
      <c r="H571" s="22"/>
    </row>
    <row r="572">
      <c r="F572" s="38"/>
      <c r="H572" s="22"/>
    </row>
    <row r="573">
      <c r="F573" s="38"/>
      <c r="H573" s="22"/>
    </row>
    <row r="574">
      <c r="F574" s="38"/>
      <c r="H574" s="22"/>
    </row>
    <row r="575">
      <c r="F575" s="38"/>
      <c r="H575" s="22"/>
    </row>
    <row r="576">
      <c r="F576" s="38"/>
      <c r="H576" s="22"/>
    </row>
    <row r="577">
      <c r="F577" s="38"/>
      <c r="H577" s="22"/>
    </row>
    <row r="578">
      <c r="F578" s="38"/>
      <c r="H578" s="22"/>
    </row>
    <row r="579">
      <c r="F579" s="38"/>
      <c r="H579" s="22"/>
    </row>
    <row r="580">
      <c r="F580" s="38"/>
      <c r="H580" s="22"/>
    </row>
    <row r="581">
      <c r="F581" s="38"/>
      <c r="H581" s="22"/>
    </row>
    <row r="582">
      <c r="F582" s="38"/>
      <c r="H582" s="22"/>
    </row>
    <row r="583">
      <c r="F583" s="38"/>
      <c r="H583" s="22"/>
    </row>
    <row r="584">
      <c r="F584" s="38"/>
      <c r="H584" s="22"/>
    </row>
    <row r="585">
      <c r="F585" s="38"/>
      <c r="H585" s="22"/>
    </row>
    <row r="586">
      <c r="F586" s="38"/>
      <c r="H586" s="22"/>
    </row>
    <row r="587">
      <c r="F587" s="38"/>
      <c r="H587" s="22"/>
    </row>
    <row r="588">
      <c r="F588" s="38"/>
      <c r="H588" s="22"/>
    </row>
    <row r="589">
      <c r="F589" s="38"/>
      <c r="H589" s="22"/>
    </row>
    <row r="590">
      <c r="F590" s="38"/>
      <c r="H590" s="22"/>
    </row>
    <row r="591">
      <c r="F591" s="38"/>
      <c r="H591" s="22"/>
    </row>
    <row r="592">
      <c r="F592" s="38"/>
      <c r="H592" s="22"/>
    </row>
    <row r="593">
      <c r="F593" s="38"/>
      <c r="H593" s="22"/>
    </row>
    <row r="594">
      <c r="F594" s="38"/>
      <c r="H594" s="22"/>
    </row>
    <row r="595">
      <c r="F595" s="38"/>
      <c r="H595" s="22"/>
    </row>
    <row r="596">
      <c r="F596" s="38"/>
      <c r="H596" s="22"/>
    </row>
    <row r="597">
      <c r="F597" s="38"/>
      <c r="H597" s="22"/>
    </row>
    <row r="598">
      <c r="F598" s="38"/>
      <c r="H598" s="22"/>
    </row>
    <row r="599">
      <c r="F599" s="38"/>
      <c r="H599" s="22"/>
    </row>
    <row r="600">
      <c r="F600" s="38"/>
      <c r="H600" s="22"/>
    </row>
    <row r="601">
      <c r="F601" s="38"/>
      <c r="H601" s="22"/>
    </row>
    <row r="602">
      <c r="F602" s="38"/>
      <c r="H602" s="22"/>
    </row>
    <row r="603">
      <c r="F603" s="38"/>
      <c r="H603" s="22"/>
    </row>
    <row r="604">
      <c r="F604" s="38"/>
      <c r="H604" s="22"/>
    </row>
    <row r="605">
      <c r="F605" s="38"/>
      <c r="H605" s="22"/>
    </row>
    <row r="606">
      <c r="F606" s="38"/>
      <c r="H606" s="22"/>
    </row>
    <row r="607">
      <c r="F607" s="38"/>
      <c r="H607" s="22"/>
    </row>
    <row r="608">
      <c r="F608" s="38"/>
      <c r="H608" s="22"/>
    </row>
    <row r="609">
      <c r="F609" s="38"/>
      <c r="H609" s="22"/>
    </row>
    <row r="610">
      <c r="F610" s="38"/>
      <c r="H610" s="22"/>
    </row>
    <row r="611">
      <c r="F611" s="38"/>
      <c r="H611" s="22"/>
    </row>
    <row r="612">
      <c r="F612" s="38"/>
      <c r="H612" s="22"/>
    </row>
    <row r="613">
      <c r="F613" s="38"/>
      <c r="H613" s="22"/>
    </row>
    <row r="614">
      <c r="F614" s="38"/>
      <c r="H614" s="22"/>
    </row>
    <row r="615">
      <c r="F615" s="38"/>
      <c r="H615" s="22"/>
    </row>
    <row r="616">
      <c r="F616" s="38"/>
      <c r="H616" s="22"/>
    </row>
    <row r="617">
      <c r="F617" s="38"/>
      <c r="H617" s="22"/>
    </row>
    <row r="618">
      <c r="F618" s="38"/>
      <c r="H618" s="22"/>
    </row>
    <row r="619">
      <c r="F619" s="38"/>
      <c r="H619" s="22"/>
    </row>
    <row r="620">
      <c r="F620" s="38"/>
      <c r="H620" s="22"/>
    </row>
    <row r="621">
      <c r="F621" s="38"/>
      <c r="H621" s="22"/>
    </row>
    <row r="622">
      <c r="F622" s="38"/>
      <c r="H622" s="22"/>
    </row>
    <row r="623">
      <c r="F623" s="38"/>
      <c r="H623" s="22"/>
    </row>
    <row r="624">
      <c r="F624" s="38"/>
      <c r="H624" s="22"/>
    </row>
    <row r="625">
      <c r="F625" s="38"/>
      <c r="H625" s="22"/>
    </row>
    <row r="626">
      <c r="F626" s="38"/>
      <c r="H626" s="22"/>
    </row>
    <row r="627">
      <c r="F627" s="38"/>
      <c r="H627" s="22"/>
    </row>
    <row r="628">
      <c r="F628" s="38"/>
      <c r="H628" s="22"/>
    </row>
    <row r="629">
      <c r="F629" s="38"/>
      <c r="H629" s="22"/>
    </row>
    <row r="630">
      <c r="F630" s="38"/>
      <c r="H630" s="22"/>
    </row>
    <row r="631">
      <c r="F631" s="38"/>
      <c r="H631" s="22"/>
    </row>
    <row r="632">
      <c r="F632" s="38"/>
      <c r="H632" s="22"/>
    </row>
    <row r="633">
      <c r="F633" s="38"/>
      <c r="H633" s="22"/>
    </row>
    <row r="634">
      <c r="F634" s="38"/>
      <c r="H634" s="22"/>
    </row>
    <row r="635">
      <c r="F635" s="38"/>
      <c r="H635" s="22"/>
    </row>
    <row r="636">
      <c r="F636" s="38"/>
      <c r="H636" s="22"/>
    </row>
    <row r="637">
      <c r="F637" s="38"/>
      <c r="H637" s="22"/>
    </row>
    <row r="638">
      <c r="F638" s="38"/>
      <c r="H638" s="22"/>
    </row>
    <row r="639">
      <c r="F639" s="38"/>
      <c r="H639" s="22"/>
    </row>
    <row r="640">
      <c r="F640" s="38"/>
      <c r="H640" s="22"/>
    </row>
    <row r="641">
      <c r="F641" s="38"/>
      <c r="H641" s="22"/>
    </row>
    <row r="642">
      <c r="F642" s="38"/>
      <c r="H642" s="22"/>
    </row>
    <row r="643">
      <c r="F643" s="38"/>
      <c r="H643" s="22"/>
    </row>
    <row r="644">
      <c r="F644" s="38"/>
      <c r="H644" s="22"/>
    </row>
    <row r="645">
      <c r="F645" s="38"/>
      <c r="H645" s="22"/>
    </row>
    <row r="646">
      <c r="F646" s="38"/>
      <c r="H646" s="22"/>
    </row>
    <row r="647">
      <c r="F647" s="38"/>
      <c r="H647" s="22"/>
    </row>
    <row r="648">
      <c r="F648" s="38"/>
      <c r="H648" s="22"/>
    </row>
    <row r="649">
      <c r="F649" s="38"/>
      <c r="H649" s="22"/>
    </row>
    <row r="650">
      <c r="F650" s="38"/>
      <c r="H650" s="22"/>
    </row>
    <row r="651">
      <c r="F651" s="38"/>
      <c r="H651" s="22"/>
    </row>
    <row r="652">
      <c r="F652" s="38"/>
      <c r="H652" s="22"/>
    </row>
    <row r="653">
      <c r="F653" s="38"/>
      <c r="H653" s="22"/>
    </row>
    <row r="654">
      <c r="F654" s="38"/>
      <c r="H654" s="22"/>
    </row>
    <row r="655">
      <c r="F655" s="38"/>
      <c r="H655" s="22"/>
    </row>
    <row r="656">
      <c r="F656" s="38"/>
      <c r="H656" s="22"/>
    </row>
    <row r="657">
      <c r="F657" s="38"/>
      <c r="H657" s="22"/>
    </row>
    <row r="658">
      <c r="F658" s="38"/>
      <c r="H658" s="22"/>
    </row>
    <row r="659">
      <c r="F659" s="38"/>
      <c r="H659" s="22"/>
    </row>
    <row r="660">
      <c r="F660" s="38"/>
      <c r="H660" s="22"/>
    </row>
    <row r="661">
      <c r="F661" s="38"/>
      <c r="H661" s="22"/>
    </row>
    <row r="662">
      <c r="F662" s="38"/>
      <c r="H662" s="22"/>
    </row>
    <row r="663">
      <c r="F663" s="38"/>
      <c r="H663" s="22"/>
    </row>
    <row r="664">
      <c r="F664" s="38"/>
      <c r="H664" s="22"/>
    </row>
    <row r="665">
      <c r="F665" s="38"/>
      <c r="H665" s="22"/>
    </row>
    <row r="666">
      <c r="F666" s="38"/>
      <c r="H666" s="22"/>
    </row>
    <row r="667">
      <c r="F667" s="38"/>
      <c r="H667" s="22"/>
    </row>
    <row r="668">
      <c r="F668" s="38"/>
      <c r="H668" s="22"/>
    </row>
    <row r="669">
      <c r="F669" s="38"/>
      <c r="H669" s="22"/>
    </row>
    <row r="670">
      <c r="F670" s="38"/>
      <c r="H670" s="22"/>
    </row>
    <row r="671">
      <c r="F671" s="38"/>
      <c r="H671" s="22"/>
    </row>
    <row r="672">
      <c r="F672" s="38"/>
      <c r="H672" s="22"/>
    </row>
    <row r="673">
      <c r="F673" s="38"/>
      <c r="H673" s="22"/>
    </row>
    <row r="674">
      <c r="F674" s="38"/>
      <c r="H674" s="22"/>
    </row>
    <row r="675">
      <c r="F675" s="38"/>
      <c r="H675" s="22"/>
    </row>
    <row r="676">
      <c r="F676" s="38"/>
      <c r="H676" s="22"/>
    </row>
    <row r="677">
      <c r="F677" s="38"/>
      <c r="H677" s="22"/>
    </row>
    <row r="678">
      <c r="F678" s="38"/>
      <c r="H678" s="22"/>
    </row>
    <row r="679">
      <c r="F679" s="38"/>
      <c r="H679" s="22"/>
    </row>
    <row r="680">
      <c r="F680" s="38"/>
      <c r="H680" s="22"/>
    </row>
    <row r="681">
      <c r="F681" s="38"/>
      <c r="H681" s="22"/>
    </row>
    <row r="682">
      <c r="F682" s="38"/>
      <c r="H682" s="22"/>
    </row>
    <row r="683">
      <c r="F683" s="38"/>
      <c r="H683" s="22"/>
    </row>
    <row r="684">
      <c r="F684" s="38"/>
      <c r="H684" s="22"/>
    </row>
    <row r="685">
      <c r="F685" s="38"/>
      <c r="H685" s="22"/>
    </row>
    <row r="686">
      <c r="F686" s="38"/>
      <c r="H686" s="22"/>
    </row>
    <row r="687">
      <c r="F687" s="38"/>
      <c r="H687" s="22"/>
    </row>
    <row r="688">
      <c r="F688" s="38"/>
      <c r="H688" s="22"/>
    </row>
    <row r="689">
      <c r="F689" s="38"/>
      <c r="H689" s="22"/>
    </row>
    <row r="690">
      <c r="F690" s="38"/>
      <c r="H690" s="22"/>
    </row>
    <row r="691">
      <c r="F691" s="38"/>
      <c r="H691" s="22"/>
    </row>
    <row r="692">
      <c r="F692" s="38"/>
      <c r="H692" s="22"/>
    </row>
    <row r="693">
      <c r="F693" s="38"/>
      <c r="H693" s="22"/>
    </row>
    <row r="694">
      <c r="F694" s="38"/>
      <c r="H694" s="22"/>
    </row>
    <row r="695">
      <c r="F695" s="38"/>
      <c r="H695" s="22"/>
    </row>
    <row r="696">
      <c r="F696" s="38"/>
      <c r="H696" s="22"/>
    </row>
    <row r="697">
      <c r="F697" s="38"/>
      <c r="H697" s="22"/>
    </row>
    <row r="698">
      <c r="F698" s="38"/>
      <c r="H698" s="22"/>
    </row>
    <row r="699">
      <c r="F699" s="38"/>
      <c r="H699" s="22"/>
    </row>
    <row r="700">
      <c r="F700" s="38"/>
      <c r="H700" s="22"/>
    </row>
    <row r="701">
      <c r="F701" s="38"/>
      <c r="H701" s="22"/>
    </row>
    <row r="702">
      <c r="F702" s="38"/>
      <c r="H702" s="22"/>
    </row>
    <row r="703">
      <c r="F703" s="38"/>
      <c r="H703" s="22"/>
    </row>
    <row r="704">
      <c r="F704" s="38"/>
      <c r="H704" s="22"/>
    </row>
    <row r="705">
      <c r="F705" s="38"/>
      <c r="H705" s="22"/>
    </row>
    <row r="706">
      <c r="F706" s="38"/>
      <c r="H706" s="22"/>
    </row>
    <row r="707">
      <c r="F707" s="38"/>
      <c r="H707" s="22"/>
    </row>
    <row r="708">
      <c r="F708" s="38"/>
      <c r="H708" s="22"/>
    </row>
    <row r="709">
      <c r="F709" s="38"/>
      <c r="H709" s="22"/>
    </row>
    <row r="710">
      <c r="F710" s="38"/>
      <c r="H710" s="22"/>
    </row>
    <row r="711">
      <c r="F711" s="38"/>
      <c r="H711" s="22"/>
    </row>
    <row r="712">
      <c r="F712" s="38"/>
      <c r="H712" s="22"/>
    </row>
    <row r="713">
      <c r="F713" s="38"/>
      <c r="H713" s="22"/>
    </row>
    <row r="714">
      <c r="F714" s="38"/>
      <c r="H714" s="22"/>
    </row>
    <row r="715">
      <c r="F715" s="38"/>
      <c r="H715" s="22"/>
    </row>
    <row r="716">
      <c r="F716" s="38"/>
      <c r="H716" s="22"/>
    </row>
    <row r="717">
      <c r="F717" s="38"/>
      <c r="H717" s="22"/>
    </row>
    <row r="718">
      <c r="F718" s="38"/>
      <c r="H718" s="22"/>
    </row>
    <row r="719">
      <c r="F719" s="38"/>
      <c r="H719" s="22"/>
    </row>
    <row r="720">
      <c r="F720" s="38"/>
      <c r="H720" s="22"/>
    </row>
    <row r="721">
      <c r="F721" s="38"/>
      <c r="H721" s="22"/>
    </row>
    <row r="722">
      <c r="F722" s="38"/>
      <c r="H722" s="22"/>
    </row>
    <row r="723">
      <c r="F723" s="38"/>
      <c r="H723" s="22"/>
    </row>
    <row r="724">
      <c r="F724" s="38"/>
      <c r="H724" s="22"/>
    </row>
    <row r="725">
      <c r="F725" s="38"/>
      <c r="H725" s="22"/>
    </row>
    <row r="726">
      <c r="F726" s="38"/>
      <c r="H726" s="22"/>
    </row>
    <row r="727">
      <c r="F727" s="38"/>
      <c r="H727" s="22"/>
    </row>
    <row r="728">
      <c r="F728" s="38"/>
      <c r="H728" s="22"/>
    </row>
    <row r="729">
      <c r="F729" s="38"/>
      <c r="H729" s="22"/>
    </row>
    <row r="730">
      <c r="F730" s="38"/>
      <c r="H730" s="22"/>
    </row>
    <row r="731">
      <c r="F731" s="38"/>
      <c r="H731" s="22"/>
    </row>
    <row r="732">
      <c r="F732" s="38"/>
      <c r="H732" s="22"/>
    </row>
    <row r="733">
      <c r="F733" s="38"/>
      <c r="H733" s="22"/>
    </row>
    <row r="734">
      <c r="F734" s="38"/>
      <c r="H734" s="22"/>
    </row>
    <row r="735">
      <c r="F735" s="38"/>
      <c r="H735" s="22"/>
    </row>
    <row r="736">
      <c r="F736" s="38"/>
      <c r="H736" s="22"/>
    </row>
    <row r="737">
      <c r="F737" s="38"/>
      <c r="H737" s="22"/>
    </row>
    <row r="738">
      <c r="F738" s="38"/>
      <c r="H738" s="22"/>
    </row>
    <row r="739">
      <c r="F739" s="38"/>
      <c r="H739" s="22"/>
    </row>
    <row r="740">
      <c r="F740" s="38"/>
      <c r="H740" s="22"/>
    </row>
    <row r="741">
      <c r="F741" s="38"/>
      <c r="H741" s="22"/>
    </row>
    <row r="742">
      <c r="F742" s="38"/>
      <c r="H742" s="22"/>
    </row>
    <row r="743">
      <c r="F743" s="38"/>
      <c r="H743" s="22"/>
    </row>
    <row r="744">
      <c r="F744" s="38"/>
      <c r="H744" s="22"/>
    </row>
    <row r="745">
      <c r="F745" s="38"/>
      <c r="H745" s="22"/>
    </row>
    <row r="746">
      <c r="F746" s="38"/>
      <c r="H746" s="22"/>
    </row>
    <row r="747">
      <c r="F747" s="38"/>
      <c r="H747" s="22"/>
    </row>
    <row r="748">
      <c r="F748" s="38"/>
      <c r="H748" s="22"/>
    </row>
    <row r="749">
      <c r="F749" s="38"/>
      <c r="H749" s="22"/>
    </row>
    <row r="750">
      <c r="F750" s="38"/>
      <c r="H750" s="22"/>
    </row>
    <row r="751">
      <c r="F751" s="38"/>
      <c r="H751" s="22"/>
    </row>
    <row r="752">
      <c r="F752" s="38"/>
      <c r="H752" s="22"/>
    </row>
    <row r="753">
      <c r="F753" s="38"/>
      <c r="H753" s="22"/>
    </row>
    <row r="754">
      <c r="F754" s="38"/>
      <c r="H754" s="22"/>
    </row>
    <row r="755">
      <c r="F755" s="38"/>
      <c r="H755" s="22"/>
    </row>
    <row r="756">
      <c r="F756" s="38"/>
      <c r="H756" s="22"/>
    </row>
    <row r="757">
      <c r="F757" s="38"/>
      <c r="H757" s="22"/>
    </row>
    <row r="758">
      <c r="F758" s="38"/>
      <c r="H758" s="22"/>
    </row>
    <row r="759">
      <c r="F759" s="38"/>
      <c r="H759" s="22"/>
    </row>
    <row r="760">
      <c r="F760" s="38"/>
      <c r="H760" s="22"/>
    </row>
    <row r="761">
      <c r="F761" s="38"/>
      <c r="H761" s="22"/>
    </row>
    <row r="762">
      <c r="F762" s="38"/>
      <c r="H762" s="22"/>
    </row>
    <row r="763">
      <c r="F763" s="38"/>
      <c r="H763" s="22"/>
    </row>
    <row r="764">
      <c r="F764" s="38"/>
      <c r="H764" s="22"/>
    </row>
    <row r="765">
      <c r="F765" s="38"/>
      <c r="H765" s="22"/>
    </row>
    <row r="766">
      <c r="F766" s="38"/>
      <c r="H766" s="22"/>
    </row>
    <row r="767">
      <c r="F767" s="38"/>
      <c r="H767" s="22"/>
    </row>
    <row r="768">
      <c r="F768" s="38"/>
      <c r="H768" s="22"/>
    </row>
    <row r="769">
      <c r="F769" s="38"/>
      <c r="H769" s="22"/>
    </row>
    <row r="770">
      <c r="F770" s="38"/>
      <c r="H770" s="22"/>
    </row>
    <row r="771">
      <c r="F771" s="38"/>
      <c r="H771" s="22"/>
    </row>
    <row r="772">
      <c r="F772" s="38"/>
      <c r="H772" s="22"/>
    </row>
    <row r="773">
      <c r="F773" s="38"/>
      <c r="H773" s="22"/>
    </row>
    <row r="774">
      <c r="F774" s="38"/>
      <c r="H774" s="22"/>
    </row>
    <row r="775">
      <c r="F775" s="38"/>
      <c r="H775" s="22"/>
    </row>
    <row r="776">
      <c r="F776" s="38"/>
      <c r="H776" s="22"/>
    </row>
    <row r="777">
      <c r="F777" s="38"/>
      <c r="H777" s="22"/>
    </row>
    <row r="778">
      <c r="F778" s="38"/>
      <c r="H778" s="22"/>
    </row>
    <row r="779">
      <c r="F779" s="38"/>
      <c r="H779" s="22"/>
    </row>
    <row r="780">
      <c r="F780" s="38"/>
      <c r="H780" s="22"/>
    </row>
    <row r="781">
      <c r="F781" s="38"/>
      <c r="H781" s="22"/>
    </row>
    <row r="782">
      <c r="F782" s="38"/>
      <c r="H782" s="22"/>
    </row>
    <row r="783">
      <c r="F783" s="38"/>
      <c r="H783" s="22"/>
    </row>
    <row r="784">
      <c r="F784" s="38"/>
      <c r="H784" s="22"/>
    </row>
    <row r="785">
      <c r="F785" s="38"/>
      <c r="H785" s="22"/>
    </row>
    <row r="786">
      <c r="F786" s="38"/>
      <c r="H786" s="22"/>
    </row>
    <row r="787">
      <c r="F787" s="38"/>
      <c r="H787" s="22"/>
    </row>
    <row r="788">
      <c r="F788" s="38"/>
      <c r="H788" s="22"/>
    </row>
    <row r="789">
      <c r="F789" s="38"/>
      <c r="H789" s="22"/>
    </row>
    <row r="790">
      <c r="F790" s="38"/>
      <c r="H790" s="22"/>
    </row>
    <row r="791">
      <c r="F791" s="38"/>
      <c r="H791" s="22"/>
    </row>
    <row r="792">
      <c r="F792" s="38"/>
      <c r="H792" s="22"/>
    </row>
    <row r="793">
      <c r="F793" s="38"/>
      <c r="H793" s="22"/>
    </row>
    <row r="794">
      <c r="F794" s="38"/>
      <c r="H794" s="22"/>
    </row>
    <row r="795">
      <c r="F795" s="38"/>
      <c r="H795" s="22"/>
    </row>
    <row r="796">
      <c r="F796" s="38"/>
      <c r="H796" s="22"/>
    </row>
    <row r="797">
      <c r="F797" s="38"/>
      <c r="H797" s="22"/>
    </row>
    <row r="798">
      <c r="F798" s="38"/>
      <c r="H798" s="22"/>
    </row>
    <row r="799">
      <c r="F799" s="38"/>
      <c r="H799" s="22"/>
    </row>
    <row r="800">
      <c r="F800" s="38"/>
      <c r="H800" s="22"/>
    </row>
    <row r="801">
      <c r="F801" s="38"/>
      <c r="H801" s="22"/>
    </row>
    <row r="802">
      <c r="F802" s="38"/>
      <c r="H802" s="22"/>
    </row>
    <row r="803">
      <c r="F803" s="38"/>
      <c r="H803" s="22"/>
    </row>
    <row r="804">
      <c r="F804" s="38"/>
      <c r="H804" s="22"/>
    </row>
    <row r="805">
      <c r="F805" s="38"/>
      <c r="H805" s="22"/>
    </row>
    <row r="806">
      <c r="F806" s="38"/>
      <c r="H806" s="22"/>
    </row>
    <row r="807">
      <c r="F807" s="38"/>
      <c r="H807" s="22"/>
    </row>
    <row r="808">
      <c r="F808" s="38"/>
      <c r="H808" s="22"/>
    </row>
    <row r="809">
      <c r="F809" s="38"/>
      <c r="H809" s="22"/>
    </row>
    <row r="810">
      <c r="F810" s="38"/>
      <c r="H810" s="22"/>
    </row>
    <row r="811">
      <c r="F811" s="38"/>
      <c r="H811" s="22"/>
    </row>
    <row r="812">
      <c r="F812" s="38"/>
      <c r="H812" s="22"/>
    </row>
    <row r="813">
      <c r="F813" s="38"/>
      <c r="H813" s="22"/>
    </row>
    <row r="814">
      <c r="F814" s="38"/>
      <c r="H814" s="22"/>
    </row>
    <row r="815">
      <c r="F815" s="38"/>
      <c r="H815" s="22"/>
    </row>
    <row r="816">
      <c r="F816" s="38"/>
      <c r="H816" s="22"/>
    </row>
    <row r="817">
      <c r="F817" s="38"/>
      <c r="H817" s="22"/>
    </row>
    <row r="818">
      <c r="F818" s="38"/>
      <c r="H818" s="22"/>
    </row>
    <row r="819">
      <c r="F819" s="38"/>
      <c r="H819" s="22"/>
    </row>
    <row r="820">
      <c r="F820" s="38"/>
      <c r="H820" s="22"/>
    </row>
    <row r="821">
      <c r="F821" s="38"/>
      <c r="H821" s="22"/>
    </row>
    <row r="822">
      <c r="F822" s="38"/>
      <c r="H822" s="22"/>
    </row>
    <row r="823">
      <c r="F823" s="38"/>
      <c r="H823" s="22"/>
    </row>
    <row r="824">
      <c r="F824" s="38"/>
      <c r="H824" s="22"/>
    </row>
    <row r="825">
      <c r="F825" s="38"/>
      <c r="H825" s="22"/>
    </row>
    <row r="826">
      <c r="F826" s="38"/>
      <c r="H826" s="22"/>
    </row>
    <row r="827">
      <c r="F827" s="38"/>
      <c r="H827" s="22"/>
    </row>
    <row r="828">
      <c r="F828" s="38"/>
      <c r="H828" s="22"/>
    </row>
    <row r="829">
      <c r="F829" s="38"/>
      <c r="H829" s="22"/>
    </row>
    <row r="830">
      <c r="F830" s="38"/>
      <c r="H830" s="22"/>
    </row>
    <row r="831">
      <c r="F831" s="38"/>
      <c r="H831" s="22"/>
    </row>
    <row r="832">
      <c r="F832" s="38"/>
      <c r="H832" s="22"/>
    </row>
    <row r="833">
      <c r="F833" s="38"/>
      <c r="H833" s="22"/>
    </row>
    <row r="834">
      <c r="F834" s="38"/>
      <c r="H834" s="22"/>
    </row>
    <row r="835">
      <c r="F835" s="38"/>
      <c r="H835" s="22"/>
    </row>
    <row r="836">
      <c r="F836" s="38"/>
      <c r="H836" s="22"/>
    </row>
    <row r="837">
      <c r="F837" s="38"/>
      <c r="H837" s="22"/>
    </row>
    <row r="838">
      <c r="F838" s="38"/>
      <c r="H838" s="22"/>
    </row>
    <row r="839">
      <c r="F839" s="38"/>
      <c r="H839" s="22"/>
    </row>
    <row r="840">
      <c r="F840" s="38"/>
      <c r="H840" s="22"/>
    </row>
    <row r="841">
      <c r="F841" s="38"/>
      <c r="H841" s="22"/>
    </row>
    <row r="842">
      <c r="F842" s="38"/>
      <c r="H842" s="22"/>
    </row>
    <row r="843">
      <c r="F843" s="38"/>
      <c r="H843" s="22"/>
    </row>
    <row r="844">
      <c r="F844" s="38"/>
      <c r="H844" s="22"/>
    </row>
    <row r="845">
      <c r="F845" s="38"/>
      <c r="H845" s="22"/>
    </row>
    <row r="846">
      <c r="F846" s="38"/>
      <c r="H846" s="22"/>
    </row>
    <row r="847">
      <c r="F847" s="38"/>
      <c r="H847" s="22"/>
    </row>
    <row r="848">
      <c r="F848" s="38"/>
      <c r="H848" s="22"/>
    </row>
    <row r="849">
      <c r="F849" s="38"/>
      <c r="H849" s="22"/>
    </row>
    <row r="850">
      <c r="F850" s="38"/>
      <c r="H850" s="22"/>
    </row>
    <row r="851">
      <c r="F851" s="38"/>
      <c r="H851" s="22"/>
    </row>
    <row r="852">
      <c r="F852" s="38"/>
      <c r="H852" s="22"/>
    </row>
    <row r="853">
      <c r="F853" s="38"/>
      <c r="H853" s="22"/>
    </row>
    <row r="854">
      <c r="F854" s="38"/>
      <c r="H854" s="22"/>
    </row>
    <row r="855">
      <c r="F855" s="38"/>
      <c r="H855" s="22"/>
    </row>
    <row r="856">
      <c r="F856" s="38"/>
      <c r="H856" s="22"/>
    </row>
    <row r="857">
      <c r="F857" s="38"/>
      <c r="H857" s="22"/>
    </row>
    <row r="858">
      <c r="F858" s="38"/>
      <c r="H858" s="22"/>
    </row>
    <row r="859">
      <c r="F859" s="38"/>
      <c r="H859" s="22"/>
    </row>
    <row r="860">
      <c r="F860" s="38"/>
      <c r="H860" s="22"/>
    </row>
    <row r="861">
      <c r="F861" s="38"/>
      <c r="H861" s="22"/>
    </row>
    <row r="862">
      <c r="F862" s="38"/>
      <c r="H862" s="22"/>
    </row>
    <row r="863">
      <c r="F863" s="38"/>
      <c r="H863" s="22"/>
    </row>
    <row r="864">
      <c r="F864" s="38"/>
      <c r="H864" s="22"/>
    </row>
    <row r="865">
      <c r="F865" s="38"/>
      <c r="H865" s="22"/>
    </row>
    <row r="866">
      <c r="F866" s="38"/>
      <c r="H866" s="22"/>
    </row>
    <row r="867">
      <c r="F867" s="38"/>
      <c r="H867" s="22"/>
    </row>
    <row r="868">
      <c r="F868" s="38"/>
      <c r="H868" s="22"/>
    </row>
    <row r="869">
      <c r="F869" s="38"/>
      <c r="H869" s="22"/>
    </row>
    <row r="870">
      <c r="F870" s="38"/>
      <c r="H870" s="22"/>
    </row>
    <row r="871">
      <c r="F871" s="38"/>
      <c r="H871" s="22"/>
    </row>
    <row r="872">
      <c r="F872" s="38"/>
      <c r="H872" s="22"/>
    </row>
    <row r="873">
      <c r="F873" s="38"/>
      <c r="H873" s="22"/>
    </row>
    <row r="874">
      <c r="F874" s="38"/>
      <c r="H874" s="22"/>
    </row>
    <row r="875">
      <c r="F875" s="38"/>
      <c r="H875" s="22"/>
    </row>
    <row r="876">
      <c r="F876" s="38"/>
      <c r="H876" s="22"/>
    </row>
    <row r="877">
      <c r="F877" s="38"/>
      <c r="H877" s="22"/>
    </row>
    <row r="878">
      <c r="F878" s="38"/>
      <c r="H878" s="22"/>
    </row>
    <row r="879">
      <c r="F879" s="38"/>
      <c r="H879" s="22"/>
    </row>
    <row r="880">
      <c r="F880" s="38"/>
      <c r="H880" s="22"/>
    </row>
    <row r="881">
      <c r="F881" s="38"/>
      <c r="H881" s="22"/>
    </row>
    <row r="882">
      <c r="F882" s="38"/>
      <c r="H882" s="22"/>
    </row>
    <row r="883">
      <c r="F883" s="38"/>
      <c r="H883" s="22"/>
    </row>
    <row r="884">
      <c r="F884" s="38"/>
      <c r="H884" s="22"/>
    </row>
    <row r="885">
      <c r="F885" s="38"/>
      <c r="H885" s="22"/>
    </row>
    <row r="886">
      <c r="F886" s="38"/>
      <c r="H886" s="22"/>
    </row>
    <row r="887">
      <c r="F887" s="38"/>
      <c r="H887" s="22"/>
    </row>
    <row r="888">
      <c r="F888" s="38"/>
      <c r="H888" s="22"/>
    </row>
    <row r="889">
      <c r="F889" s="38"/>
      <c r="H889" s="22"/>
    </row>
    <row r="890">
      <c r="F890" s="38"/>
      <c r="H890" s="22"/>
    </row>
    <row r="891">
      <c r="F891" s="38"/>
      <c r="H891" s="22"/>
    </row>
    <row r="892">
      <c r="F892" s="38"/>
      <c r="H892" s="22"/>
    </row>
    <row r="893">
      <c r="F893" s="38"/>
      <c r="H893" s="22"/>
    </row>
    <row r="894">
      <c r="F894" s="38"/>
      <c r="H894" s="22"/>
    </row>
    <row r="895">
      <c r="F895" s="38"/>
      <c r="H895" s="22"/>
    </row>
    <row r="896">
      <c r="F896" s="38"/>
      <c r="H896" s="22"/>
    </row>
    <row r="897">
      <c r="F897" s="38"/>
      <c r="H897" s="22"/>
    </row>
    <row r="898">
      <c r="F898" s="38"/>
      <c r="H898" s="22"/>
    </row>
    <row r="899">
      <c r="F899" s="38"/>
      <c r="H899" s="22"/>
    </row>
    <row r="900">
      <c r="F900" s="38"/>
      <c r="H900" s="22"/>
    </row>
    <row r="901">
      <c r="F901" s="38"/>
      <c r="H901" s="22"/>
    </row>
    <row r="902">
      <c r="F902" s="38"/>
      <c r="H902" s="22"/>
    </row>
    <row r="903">
      <c r="F903" s="38"/>
      <c r="H903" s="22"/>
    </row>
    <row r="904">
      <c r="F904" s="38"/>
      <c r="H904" s="22"/>
    </row>
    <row r="905">
      <c r="F905" s="38"/>
      <c r="H905" s="22"/>
    </row>
    <row r="906">
      <c r="F906" s="38"/>
      <c r="H906" s="22"/>
    </row>
    <row r="907">
      <c r="F907" s="38"/>
      <c r="H907" s="22"/>
    </row>
    <row r="908">
      <c r="F908" s="38"/>
      <c r="H908" s="22"/>
    </row>
    <row r="909">
      <c r="F909" s="38"/>
      <c r="H909" s="22"/>
    </row>
    <row r="910">
      <c r="F910" s="38"/>
      <c r="H910" s="22"/>
    </row>
    <row r="911">
      <c r="F911" s="38"/>
      <c r="H911" s="22"/>
    </row>
    <row r="912">
      <c r="F912" s="38"/>
      <c r="H912" s="22"/>
    </row>
    <row r="913">
      <c r="F913" s="38"/>
      <c r="H913" s="22"/>
    </row>
    <row r="914">
      <c r="F914" s="38"/>
      <c r="H914" s="22"/>
    </row>
    <row r="915">
      <c r="F915" s="38"/>
      <c r="H915" s="22"/>
    </row>
    <row r="916">
      <c r="F916" s="38"/>
      <c r="H916" s="22"/>
    </row>
    <row r="917">
      <c r="F917" s="38"/>
      <c r="H917" s="22"/>
    </row>
    <row r="918">
      <c r="F918" s="38"/>
      <c r="H918" s="22"/>
    </row>
    <row r="919">
      <c r="F919" s="38"/>
      <c r="H919" s="22"/>
    </row>
    <row r="920">
      <c r="F920" s="38"/>
      <c r="H920" s="22"/>
    </row>
    <row r="921">
      <c r="F921" s="38"/>
      <c r="H921" s="22"/>
    </row>
    <row r="922">
      <c r="F922" s="38"/>
      <c r="H922" s="22"/>
    </row>
    <row r="923">
      <c r="F923" s="38"/>
      <c r="H923" s="22"/>
    </row>
    <row r="924">
      <c r="F924" s="38"/>
      <c r="H924" s="22"/>
    </row>
    <row r="925">
      <c r="F925" s="38"/>
      <c r="H925" s="22"/>
    </row>
    <row r="926">
      <c r="F926" s="38"/>
      <c r="H926" s="22"/>
    </row>
    <row r="927">
      <c r="F927" s="38"/>
      <c r="H927" s="22"/>
    </row>
    <row r="928">
      <c r="F928" s="38"/>
      <c r="H928" s="22"/>
    </row>
    <row r="929">
      <c r="F929" s="38"/>
      <c r="H929" s="22"/>
    </row>
    <row r="930">
      <c r="F930" s="38"/>
      <c r="H930" s="22"/>
    </row>
    <row r="931">
      <c r="F931" s="38"/>
      <c r="H931" s="22"/>
    </row>
    <row r="932">
      <c r="F932" s="38"/>
      <c r="H932" s="22"/>
    </row>
    <row r="933">
      <c r="F933" s="38"/>
      <c r="H933" s="22"/>
    </row>
    <row r="934">
      <c r="F934" s="38"/>
      <c r="H934" s="22"/>
    </row>
    <row r="935">
      <c r="F935" s="38"/>
      <c r="H935" s="22"/>
    </row>
    <row r="936">
      <c r="F936" s="38"/>
      <c r="H936" s="22"/>
    </row>
    <row r="937">
      <c r="F937" s="38"/>
      <c r="H937" s="22"/>
    </row>
    <row r="938">
      <c r="F938" s="38"/>
      <c r="H938" s="22"/>
    </row>
    <row r="939">
      <c r="F939" s="38"/>
      <c r="H939" s="22"/>
    </row>
    <row r="940">
      <c r="F940" s="38"/>
      <c r="H940" s="22"/>
    </row>
    <row r="941">
      <c r="F941" s="38"/>
      <c r="H941" s="22"/>
    </row>
    <row r="942">
      <c r="F942" s="38"/>
      <c r="H942" s="22"/>
    </row>
    <row r="943">
      <c r="F943" s="38"/>
      <c r="H943" s="22"/>
    </row>
    <row r="944">
      <c r="F944" s="38"/>
      <c r="H944" s="22"/>
    </row>
    <row r="945">
      <c r="F945" s="38"/>
      <c r="H945" s="22"/>
    </row>
    <row r="946">
      <c r="F946" s="38"/>
      <c r="H946" s="22"/>
    </row>
    <row r="947">
      <c r="F947" s="38"/>
      <c r="H947" s="22"/>
    </row>
    <row r="948">
      <c r="F948" s="38"/>
      <c r="H948" s="22"/>
    </row>
    <row r="949">
      <c r="F949" s="38"/>
      <c r="H949" s="22"/>
    </row>
    <row r="950">
      <c r="F950" s="38"/>
      <c r="H950" s="22"/>
    </row>
    <row r="951">
      <c r="F951" s="38"/>
      <c r="H951" s="22"/>
    </row>
    <row r="952">
      <c r="F952" s="38"/>
      <c r="H952" s="22"/>
    </row>
    <row r="953">
      <c r="F953" s="38"/>
      <c r="H953" s="22"/>
    </row>
    <row r="954">
      <c r="F954" s="38"/>
      <c r="H954" s="22"/>
    </row>
    <row r="955">
      <c r="F955" s="38"/>
      <c r="H955" s="22"/>
    </row>
    <row r="956">
      <c r="F956" s="38"/>
      <c r="H956" s="22"/>
    </row>
    <row r="957">
      <c r="F957" s="38"/>
      <c r="H957" s="22"/>
    </row>
    <row r="958">
      <c r="F958" s="38"/>
      <c r="H958" s="22"/>
    </row>
    <row r="959">
      <c r="F959" s="38"/>
      <c r="H959" s="22"/>
    </row>
    <row r="960">
      <c r="F960" s="38"/>
      <c r="H960" s="22"/>
    </row>
    <row r="961">
      <c r="F961" s="38"/>
      <c r="H961" s="22"/>
    </row>
    <row r="962">
      <c r="F962" s="38"/>
      <c r="H962" s="22"/>
    </row>
    <row r="963">
      <c r="F963" s="38"/>
      <c r="H963" s="22"/>
    </row>
    <row r="964">
      <c r="F964" s="38"/>
      <c r="H964" s="22"/>
    </row>
    <row r="965">
      <c r="F965" s="38"/>
      <c r="H965" s="22"/>
    </row>
    <row r="966">
      <c r="F966" s="38"/>
      <c r="H966" s="22"/>
    </row>
    <row r="967">
      <c r="F967" s="38"/>
      <c r="H967" s="22"/>
    </row>
    <row r="968">
      <c r="F968" s="38"/>
      <c r="H968" s="22"/>
    </row>
    <row r="969">
      <c r="F969" s="38"/>
      <c r="H969" s="22"/>
    </row>
    <row r="970">
      <c r="F970" s="38"/>
      <c r="H970" s="22"/>
    </row>
    <row r="971">
      <c r="F971" s="38"/>
      <c r="H971" s="22"/>
    </row>
    <row r="972">
      <c r="F972" s="38"/>
      <c r="H972" s="22"/>
    </row>
    <row r="973">
      <c r="F973" s="38"/>
      <c r="H973" s="22"/>
    </row>
    <row r="974">
      <c r="F974" s="38"/>
      <c r="H974" s="22"/>
    </row>
    <row r="975">
      <c r="F975" s="38"/>
      <c r="H975" s="22"/>
    </row>
    <row r="976">
      <c r="F976" s="38"/>
      <c r="H976" s="22"/>
    </row>
    <row r="977">
      <c r="F977" s="38"/>
      <c r="H977" s="22"/>
    </row>
    <row r="978">
      <c r="F978" s="38"/>
      <c r="H978" s="22"/>
    </row>
    <row r="979">
      <c r="F979" s="38"/>
      <c r="H979" s="22"/>
    </row>
    <row r="980">
      <c r="F980" s="38"/>
      <c r="H980" s="22"/>
    </row>
    <row r="981">
      <c r="F981" s="38"/>
      <c r="H981" s="22"/>
    </row>
    <row r="982">
      <c r="F982" s="38"/>
      <c r="H982" s="22"/>
    </row>
    <row r="983">
      <c r="F983" s="38"/>
      <c r="H983" s="22"/>
    </row>
    <row r="984">
      <c r="F984" s="38"/>
      <c r="H984" s="22"/>
    </row>
    <row r="985">
      <c r="F985" s="38"/>
      <c r="H985" s="22"/>
    </row>
    <row r="986">
      <c r="F986" s="38"/>
      <c r="H986" s="22"/>
    </row>
    <row r="987">
      <c r="F987" s="38"/>
      <c r="H987" s="22"/>
    </row>
    <row r="988">
      <c r="F988" s="38"/>
      <c r="H988" s="22"/>
    </row>
    <row r="989">
      <c r="F989" s="38"/>
      <c r="H989" s="22"/>
    </row>
    <row r="990">
      <c r="F990" s="38"/>
      <c r="H990" s="22"/>
    </row>
    <row r="991">
      <c r="F991" s="38"/>
      <c r="H991" s="22"/>
    </row>
    <row r="992">
      <c r="F992" s="38"/>
      <c r="H992" s="22"/>
    </row>
    <row r="993">
      <c r="F993" s="38"/>
      <c r="H993" s="22"/>
    </row>
    <row r="994">
      <c r="F994" s="38"/>
      <c r="H994" s="22"/>
    </row>
    <row r="995">
      <c r="F995" s="38"/>
      <c r="H995" s="22"/>
    </row>
    <row r="996">
      <c r="F996" s="38"/>
      <c r="H996" s="22"/>
    </row>
    <row r="997">
      <c r="F997" s="38"/>
      <c r="H997" s="22"/>
    </row>
    <row r="998">
      <c r="F998" s="38"/>
      <c r="H998" s="22"/>
    </row>
    <row r="999">
      <c r="F999" s="38"/>
      <c r="H999" s="22"/>
    </row>
    <row r="1000">
      <c r="F1000" s="38"/>
      <c r="H1000" s="22"/>
    </row>
  </sheetData>
  <mergeCells count="2">
    <mergeCell ref="A10:C10"/>
    <mergeCell ref="A11:C11"/>
  </mergeCells>
  <conditionalFormatting sqref="I1:I41">
    <cfRule type="cellIs" dxfId="0" priority="1" operator="equal">
      <formula>"Newsworthy"</formula>
    </cfRule>
  </conditionalFormatting>
  <dataValidations>
    <dataValidation type="list" allowBlank="1" sqref="I2:I35">
      <formula1>$A$2:$A$10</formula1>
    </dataValidation>
  </dataValidations>
  <hyperlinks>
    <hyperlink display="Back to summary" location="Summary!A1" ref="B1"/>
  </hyperlinks>
  <drawing r:id="rId1"/>
</worksheet>
</file>