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4045" windowHeight="9615"/>
  </bookViews>
  <sheets>
    <sheet name="Общие показания" sheetId="1" r:id="rId1"/>
    <sheet name="Лист1" sheetId="2" r:id="rId2"/>
  </sheets>
  <externalReferences>
    <externalReference r:id="rId3"/>
  </externalReferences>
  <definedNames>
    <definedName name="_xlnm._FilterDatabase" localSheetId="0" hidden="1">'Общие показания'!$C$1:$D$244</definedName>
    <definedName name="_xlnm.Print_Titles" localSheetId="0">'Общие показания'!$2:$3</definedName>
    <definedName name="_xlnm.Print_Area" localSheetId="0">'Общие показания'!$A$1:$F$146</definedName>
  </definedNames>
  <calcPr calcId="145621"/>
</workbook>
</file>

<file path=xl/calcChain.xml><?xml version="1.0" encoding="utf-8"?>
<calcChain xmlns="http://schemas.openxmlformats.org/spreadsheetml/2006/main">
  <c r="C53" i="2" l="1"/>
  <c r="C52" i="2"/>
  <c r="C51" i="2"/>
  <c r="C50" i="2"/>
  <c r="C49" i="2"/>
  <c r="C48" i="2"/>
  <c r="C45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AC100" i="1" l="1"/>
  <c r="AI48" i="1" l="1"/>
  <c r="AI92" i="1"/>
  <c r="AI101" i="1"/>
  <c r="AI102" i="1"/>
  <c r="AI103" i="1"/>
  <c r="AI104" i="1"/>
  <c r="AI105" i="1"/>
  <c r="AI106" i="1"/>
  <c r="AI107" i="1"/>
  <c r="AI108" i="1"/>
  <c r="AI109" i="1"/>
  <c r="AI145" i="1"/>
  <c r="AD144" i="1" l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D122" i="1"/>
  <c r="AD121" i="1"/>
  <c r="AD120" i="1"/>
  <c r="AD119" i="1"/>
  <c r="AD118" i="1"/>
  <c r="AD117" i="1"/>
  <c r="AD116" i="1"/>
  <c r="AD115" i="1"/>
  <c r="AD114" i="1"/>
  <c r="AD113" i="1"/>
  <c r="AD112" i="1"/>
  <c r="AD111" i="1"/>
  <c r="AD110" i="1"/>
  <c r="AD100" i="1"/>
  <c r="AD99" i="1"/>
  <c r="AD98" i="1"/>
  <c r="AD97" i="1"/>
  <c r="AD96" i="1"/>
  <c r="AD95" i="1"/>
  <c r="AD94" i="1"/>
  <c r="AD93" i="1"/>
  <c r="AD91" i="1"/>
  <c r="AD90" i="1"/>
  <c r="AD89" i="1"/>
  <c r="AD88" i="1"/>
  <c r="AD87" i="1"/>
  <c r="AD86" i="1"/>
  <c r="AD85" i="1"/>
  <c r="AD84" i="1"/>
  <c r="AD83" i="1"/>
  <c r="AD82" i="1"/>
  <c r="AD81" i="1"/>
  <c r="AD80" i="1"/>
  <c r="AF80" i="1" s="1"/>
  <c r="AD78" i="1"/>
  <c r="AD77" i="1"/>
  <c r="AD76" i="1"/>
  <c r="AF76" i="1" s="1"/>
  <c r="AD75" i="1"/>
  <c r="AD74" i="1"/>
  <c r="AD73" i="1"/>
  <c r="AD72" i="1"/>
  <c r="AD71" i="1"/>
  <c r="AD70" i="1"/>
  <c r="AD69" i="1"/>
  <c r="AD68" i="1"/>
  <c r="AD67" i="1"/>
  <c r="AD66" i="1"/>
  <c r="AD65" i="1"/>
  <c r="AD64" i="1"/>
  <c r="AD63" i="1"/>
  <c r="AD62" i="1"/>
  <c r="AD61" i="1"/>
  <c r="AD60" i="1"/>
  <c r="AD59" i="1"/>
  <c r="AD58" i="1"/>
  <c r="AD57" i="1"/>
  <c r="AD56" i="1"/>
  <c r="AD55" i="1"/>
  <c r="AD54" i="1"/>
  <c r="AD53" i="1"/>
  <c r="AD52" i="1"/>
  <c r="AD51" i="1"/>
  <c r="AD50" i="1"/>
  <c r="AD49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35" i="1"/>
  <c r="AD34" i="1"/>
  <c r="AD33" i="1"/>
  <c r="AD32" i="1"/>
  <c r="AD31" i="1"/>
  <c r="AD30" i="1"/>
  <c r="AD29" i="1"/>
  <c r="AD28" i="1"/>
  <c r="AD27" i="1"/>
  <c r="AD26" i="1"/>
  <c r="AD25" i="1"/>
  <c r="AD24" i="1"/>
  <c r="AD23" i="1"/>
  <c r="AD22" i="1"/>
  <c r="AD21" i="1"/>
  <c r="AD20" i="1"/>
  <c r="AD19" i="1"/>
  <c r="AD18" i="1"/>
  <c r="AD17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C79" i="1" l="1"/>
  <c r="AD79" i="1" s="1"/>
  <c r="AB144" i="1" l="1"/>
  <c r="AI144" i="1" s="1"/>
  <c r="AB143" i="1"/>
  <c r="AI143" i="1" s="1"/>
  <c r="AB142" i="1"/>
  <c r="AI142" i="1" s="1"/>
  <c r="AB141" i="1"/>
  <c r="AI141" i="1" s="1"/>
  <c r="AB140" i="1"/>
  <c r="AI140" i="1" s="1"/>
  <c r="AB139" i="1"/>
  <c r="AI139" i="1" s="1"/>
  <c r="AB138" i="1"/>
  <c r="AI138" i="1" s="1"/>
  <c r="AB137" i="1"/>
  <c r="AI137" i="1" s="1"/>
  <c r="AB136" i="1"/>
  <c r="AI136" i="1" s="1"/>
  <c r="AB135" i="1"/>
  <c r="AI135" i="1" s="1"/>
  <c r="AB134" i="1"/>
  <c r="AI134" i="1" s="1"/>
  <c r="AB133" i="1"/>
  <c r="AI133" i="1" s="1"/>
  <c r="AB132" i="1"/>
  <c r="AI132" i="1" s="1"/>
  <c r="AB131" i="1"/>
  <c r="AI131" i="1" s="1"/>
  <c r="AB130" i="1"/>
  <c r="AI130" i="1" s="1"/>
  <c r="AB129" i="1"/>
  <c r="AI129" i="1" s="1"/>
  <c r="AB128" i="1"/>
  <c r="AI128" i="1" s="1"/>
  <c r="AB127" i="1"/>
  <c r="AI127" i="1" s="1"/>
  <c r="AB126" i="1"/>
  <c r="AI126" i="1" s="1"/>
  <c r="AB125" i="1"/>
  <c r="AI125" i="1" s="1"/>
  <c r="AB124" i="1"/>
  <c r="AI124" i="1" s="1"/>
  <c r="AB123" i="1"/>
  <c r="AI123" i="1" s="1"/>
  <c r="AB122" i="1"/>
  <c r="AI122" i="1" s="1"/>
  <c r="AB121" i="1"/>
  <c r="AI121" i="1" s="1"/>
  <c r="AB120" i="1"/>
  <c r="AI120" i="1" s="1"/>
  <c r="AB119" i="1"/>
  <c r="AI119" i="1" s="1"/>
  <c r="AB118" i="1"/>
  <c r="AI118" i="1" s="1"/>
  <c r="AB117" i="1"/>
  <c r="AI117" i="1" s="1"/>
  <c r="AB116" i="1"/>
  <c r="AI116" i="1" s="1"/>
  <c r="AB115" i="1"/>
  <c r="AI115" i="1" s="1"/>
  <c r="AB114" i="1"/>
  <c r="AI114" i="1" s="1"/>
  <c r="AB113" i="1"/>
  <c r="AI113" i="1" s="1"/>
  <c r="AB112" i="1"/>
  <c r="AI112" i="1" s="1"/>
  <c r="AB111" i="1"/>
  <c r="AI111" i="1" s="1"/>
  <c r="AB110" i="1"/>
  <c r="AI110" i="1" s="1"/>
  <c r="AB100" i="1"/>
  <c r="AI100" i="1" s="1"/>
  <c r="AB99" i="1"/>
  <c r="AI99" i="1" s="1"/>
  <c r="AB98" i="1"/>
  <c r="AI98" i="1" s="1"/>
  <c r="AB97" i="1"/>
  <c r="AI97" i="1" s="1"/>
  <c r="AB96" i="1"/>
  <c r="AI96" i="1" s="1"/>
  <c r="AB95" i="1"/>
  <c r="AI95" i="1" s="1"/>
  <c r="AB94" i="1"/>
  <c r="AI94" i="1" s="1"/>
  <c r="AB93" i="1"/>
  <c r="AI93" i="1" s="1"/>
  <c r="AB91" i="1"/>
  <c r="AI91" i="1" s="1"/>
  <c r="AB90" i="1"/>
  <c r="AI90" i="1" s="1"/>
  <c r="AB89" i="1"/>
  <c r="AI89" i="1" s="1"/>
  <c r="AB88" i="1"/>
  <c r="AI88" i="1" s="1"/>
  <c r="AB87" i="1"/>
  <c r="AI87" i="1" s="1"/>
  <c r="AB86" i="1"/>
  <c r="AI86" i="1" s="1"/>
  <c r="AB85" i="1"/>
  <c r="AI85" i="1" s="1"/>
  <c r="AB84" i="1"/>
  <c r="AI84" i="1" s="1"/>
  <c r="AB83" i="1"/>
  <c r="AI83" i="1" s="1"/>
  <c r="AB82" i="1"/>
  <c r="AI82" i="1" s="1"/>
  <c r="AB81" i="1"/>
  <c r="AI81" i="1" s="1"/>
  <c r="AB80" i="1"/>
  <c r="AI80" i="1" s="1"/>
  <c r="AB79" i="1"/>
  <c r="AI79" i="1" s="1"/>
  <c r="AB78" i="1"/>
  <c r="AI78" i="1" s="1"/>
  <c r="AB77" i="1"/>
  <c r="AI77" i="1" s="1"/>
  <c r="AB76" i="1"/>
  <c r="AI76" i="1" s="1"/>
  <c r="AB75" i="1"/>
  <c r="AI75" i="1" s="1"/>
  <c r="AB74" i="1"/>
  <c r="AI74" i="1" s="1"/>
  <c r="AB73" i="1"/>
  <c r="AI73" i="1" s="1"/>
  <c r="AB72" i="1"/>
  <c r="AI72" i="1" s="1"/>
  <c r="AB71" i="1"/>
  <c r="AI71" i="1" s="1"/>
  <c r="AB70" i="1"/>
  <c r="AI70" i="1" s="1"/>
  <c r="AB69" i="1"/>
  <c r="AI69" i="1" s="1"/>
  <c r="AB68" i="1"/>
  <c r="AI68" i="1" s="1"/>
  <c r="AB67" i="1"/>
  <c r="AI67" i="1" s="1"/>
  <c r="AB66" i="1"/>
  <c r="AI66" i="1" s="1"/>
  <c r="AB65" i="1"/>
  <c r="AI65" i="1" s="1"/>
  <c r="AB64" i="1"/>
  <c r="AI64" i="1" s="1"/>
  <c r="AB63" i="1"/>
  <c r="AI63" i="1" s="1"/>
  <c r="AB62" i="1"/>
  <c r="AI62" i="1" s="1"/>
  <c r="AB61" i="1"/>
  <c r="AI61" i="1" s="1"/>
  <c r="AB60" i="1"/>
  <c r="AI60" i="1" s="1"/>
  <c r="AB59" i="1"/>
  <c r="AI59" i="1" s="1"/>
  <c r="AB58" i="1"/>
  <c r="AI58" i="1" s="1"/>
  <c r="AB57" i="1"/>
  <c r="AI57" i="1" s="1"/>
  <c r="AB56" i="1"/>
  <c r="AI56" i="1" s="1"/>
  <c r="AB55" i="1"/>
  <c r="AI55" i="1" s="1"/>
  <c r="AB54" i="1"/>
  <c r="AI54" i="1" s="1"/>
  <c r="AB53" i="1"/>
  <c r="AI53" i="1" s="1"/>
  <c r="AB52" i="1"/>
  <c r="AI52" i="1" s="1"/>
  <c r="AB51" i="1"/>
  <c r="AI51" i="1" s="1"/>
  <c r="AB50" i="1"/>
  <c r="AI50" i="1" s="1"/>
  <c r="AB49" i="1"/>
  <c r="AI49" i="1" s="1"/>
  <c r="AB47" i="1"/>
  <c r="AI47" i="1" s="1"/>
  <c r="AB46" i="1"/>
  <c r="AI46" i="1" s="1"/>
  <c r="AB45" i="1"/>
  <c r="AI45" i="1" s="1"/>
  <c r="AB44" i="1"/>
  <c r="AI44" i="1" s="1"/>
  <c r="AB43" i="1"/>
  <c r="AI43" i="1" s="1"/>
  <c r="AB42" i="1"/>
  <c r="AI42" i="1" s="1"/>
  <c r="AB41" i="1"/>
  <c r="AI41" i="1" s="1"/>
  <c r="AB40" i="1"/>
  <c r="AI40" i="1" s="1"/>
  <c r="AB39" i="1"/>
  <c r="AI39" i="1" s="1"/>
  <c r="AB38" i="1"/>
  <c r="AI38" i="1" s="1"/>
  <c r="AB37" i="1"/>
  <c r="AI37" i="1" s="1"/>
  <c r="AB36" i="1"/>
  <c r="AI36" i="1" s="1"/>
  <c r="AB35" i="1"/>
  <c r="AI35" i="1" s="1"/>
  <c r="AB34" i="1"/>
  <c r="AI34" i="1" s="1"/>
  <c r="AB33" i="1"/>
  <c r="AI33" i="1" s="1"/>
  <c r="AB32" i="1"/>
  <c r="AI32" i="1" s="1"/>
  <c r="AB31" i="1"/>
  <c r="AI31" i="1" s="1"/>
  <c r="AB30" i="1"/>
  <c r="AI30" i="1" s="1"/>
  <c r="AB29" i="1"/>
  <c r="AI29" i="1" s="1"/>
  <c r="AB28" i="1"/>
  <c r="AI28" i="1" s="1"/>
  <c r="AB27" i="1"/>
  <c r="AI27" i="1" s="1"/>
  <c r="AB26" i="1"/>
  <c r="AI26" i="1" s="1"/>
  <c r="AB25" i="1"/>
  <c r="AI25" i="1" s="1"/>
  <c r="AB24" i="1"/>
  <c r="AI24" i="1" s="1"/>
  <c r="AB23" i="1"/>
  <c r="AI23" i="1" s="1"/>
  <c r="AB22" i="1"/>
  <c r="AI22" i="1" s="1"/>
  <c r="AB21" i="1"/>
  <c r="AI21" i="1" s="1"/>
  <c r="AB20" i="1"/>
  <c r="AI20" i="1" s="1"/>
  <c r="AB19" i="1"/>
  <c r="AI19" i="1" s="1"/>
  <c r="AB18" i="1"/>
  <c r="AI18" i="1" s="1"/>
  <c r="AB17" i="1"/>
  <c r="AI17" i="1" s="1"/>
  <c r="AB16" i="1"/>
  <c r="AI16" i="1" s="1"/>
  <c r="AB15" i="1"/>
  <c r="AI15" i="1" s="1"/>
  <c r="AB14" i="1"/>
  <c r="AI14" i="1" s="1"/>
  <c r="AB13" i="1"/>
  <c r="AI13" i="1" s="1"/>
  <c r="AB12" i="1"/>
  <c r="AI12" i="1" s="1"/>
  <c r="AB11" i="1"/>
  <c r="AI11" i="1" s="1"/>
  <c r="AB10" i="1"/>
  <c r="AI10" i="1" s="1"/>
  <c r="AB9" i="1"/>
  <c r="AI9" i="1" s="1"/>
  <c r="AB8" i="1"/>
  <c r="AI8" i="1" s="1"/>
  <c r="AB7" i="1"/>
  <c r="AI7" i="1" s="1"/>
  <c r="AB6" i="1"/>
  <c r="AI6" i="1" s="1"/>
  <c r="AB5" i="1"/>
  <c r="AI5" i="1" s="1"/>
  <c r="AB4" i="1"/>
  <c r="AI4" i="1" s="1"/>
  <c r="AA101" i="1" l="1"/>
  <c r="AC101" i="1" s="1"/>
  <c r="Z18" i="1" l="1"/>
  <c r="Z100" i="1" l="1"/>
  <c r="Z43" i="1" l="1"/>
  <c r="Z144" i="1" l="1"/>
  <c r="Z4" i="1"/>
  <c r="AI3" i="1"/>
  <c r="X91" i="1" l="1"/>
  <c r="X101" i="1"/>
  <c r="X100" i="1"/>
  <c r="Z143" i="1" l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99" i="1"/>
  <c r="Z98" i="1"/>
  <c r="Z97" i="1"/>
  <c r="Z96" i="1"/>
  <c r="Z95" i="1"/>
  <c r="Z94" i="1"/>
  <c r="Z93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7" i="1"/>
  <c r="Z46" i="1"/>
  <c r="Z45" i="1"/>
  <c r="Z44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X99" i="1" l="1"/>
  <c r="X98" i="1"/>
  <c r="X97" i="1"/>
  <c r="X96" i="1"/>
  <c r="X95" i="1"/>
  <c r="X94" i="1"/>
  <c r="X93" i="1"/>
  <c r="X41" i="1"/>
  <c r="X144" i="1" l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7" i="1"/>
  <c r="X46" i="1"/>
  <c r="X45" i="1"/>
  <c r="X44" i="1"/>
  <c r="X43" i="1"/>
  <c r="X42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V76" i="1" l="1"/>
  <c r="V142" i="1" l="1"/>
  <c r="V144" i="1"/>
  <c r="V143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87" i="1"/>
  <c r="V86" i="1"/>
  <c r="V85" i="1"/>
  <c r="V84" i="1"/>
  <c r="V83" i="1"/>
  <c r="V82" i="1"/>
  <c r="V81" i="1"/>
  <c r="V80" i="1"/>
  <c r="V90" i="1"/>
  <c r="V89" i="1"/>
  <c r="V88" i="1"/>
  <c r="V79" i="1"/>
  <c r="V78" i="1"/>
  <c r="V77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7" i="1"/>
  <c r="V46" i="1"/>
  <c r="V45" i="1"/>
  <c r="V44" i="1"/>
  <c r="V43" i="1"/>
  <c r="V42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T41" i="1"/>
  <c r="T80" i="1" l="1"/>
  <c r="T83" i="1"/>
  <c r="T82" i="1"/>
  <c r="R80" i="1"/>
  <c r="T81" i="1"/>
  <c r="T76" i="1"/>
  <c r="T85" i="1"/>
  <c r="T59" i="1" l="1"/>
  <c r="T35" i="1"/>
  <c r="T144" i="1" l="1"/>
  <c r="T143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99" i="1"/>
  <c r="T98" i="1"/>
  <c r="T97" i="1"/>
  <c r="T96" i="1"/>
  <c r="T95" i="1"/>
  <c r="T94" i="1"/>
  <c r="T93" i="1"/>
  <c r="T92" i="1"/>
  <c r="T91" i="1"/>
  <c r="T90" i="1"/>
  <c r="T89" i="1"/>
  <c r="T88" i="1"/>
  <c r="T87" i="1"/>
  <c r="T86" i="1"/>
  <c r="T84" i="1"/>
  <c r="T79" i="1"/>
  <c r="T78" i="1"/>
  <c r="T77" i="1"/>
  <c r="T75" i="1"/>
  <c r="T74" i="1"/>
  <c r="T73" i="1"/>
  <c r="T72" i="1"/>
  <c r="T71" i="1"/>
  <c r="T70" i="1"/>
  <c r="T69" i="1"/>
  <c r="T68" i="1"/>
  <c r="T67" i="1"/>
  <c r="T66" i="1"/>
  <c r="T65" i="1"/>
  <c r="T64" i="1"/>
  <c r="T63" i="1"/>
  <c r="T62" i="1"/>
  <c r="T61" i="1"/>
  <c r="T60" i="1"/>
  <c r="T58" i="1"/>
  <c r="T57" i="1"/>
  <c r="T56" i="1"/>
  <c r="T55" i="1"/>
  <c r="T54" i="1"/>
  <c r="T53" i="1"/>
  <c r="T52" i="1"/>
  <c r="T51" i="1"/>
  <c r="T50" i="1"/>
  <c r="T49" i="1"/>
  <c r="T48" i="1"/>
  <c r="T47" i="1"/>
  <c r="T46" i="1"/>
  <c r="T45" i="1"/>
  <c r="T44" i="1"/>
  <c r="T43" i="1"/>
  <c r="T42" i="1"/>
  <c r="T40" i="1"/>
  <c r="T39" i="1"/>
  <c r="T38" i="1"/>
  <c r="T37" i="1"/>
  <c r="T36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R76" i="1"/>
  <c r="R83" i="1"/>
  <c r="R82" i="1"/>
  <c r="R81" i="1"/>
  <c r="L179" i="1" l="1"/>
  <c r="L178" i="1"/>
  <c r="L177" i="1"/>
  <c r="L176" i="1"/>
  <c r="L175" i="1"/>
  <c r="L174" i="1"/>
  <c r="L173" i="1"/>
  <c r="R172" i="1"/>
  <c r="L172" i="1"/>
  <c r="R171" i="1"/>
  <c r="L171" i="1"/>
  <c r="R170" i="1"/>
  <c r="L170" i="1"/>
  <c r="H170" i="1"/>
  <c r="R169" i="1"/>
  <c r="L169" i="1"/>
  <c r="H169" i="1"/>
  <c r="R168" i="1"/>
  <c r="L168" i="1"/>
  <c r="H168" i="1"/>
  <c r="R167" i="1"/>
  <c r="L167" i="1"/>
  <c r="H167" i="1"/>
  <c r="R166" i="1"/>
  <c r="L166" i="1"/>
  <c r="H166" i="1"/>
  <c r="R165" i="1"/>
  <c r="L165" i="1"/>
  <c r="H165" i="1"/>
  <c r="R164" i="1"/>
  <c r="L164" i="1"/>
  <c r="H164" i="1"/>
  <c r="R163" i="1"/>
  <c r="L163" i="1"/>
  <c r="H163" i="1"/>
  <c r="R162" i="1"/>
  <c r="L162" i="1"/>
  <c r="H162" i="1"/>
  <c r="R161" i="1"/>
  <c r="L161" i="1"/>
  <c r="H161" i="1"/>
  <c r="R160" i="1"/>
  <c r="L160" i="1"/>
  <c r="H160" i="1"/>
  <c r="R159" i="1"/>
  <c r="L159" i="1"/>
  <c r="H159" i="1"/>
  <c r="R158" i="1"/>
  <c r="L158" i="1"/>
  <c r="H158" i="1"/>
  <c r="R157" i="1"/>
  <c r="L157" i="1"/>
  <c r="H157" i="1"/>
  <c r="R156" i="1"/>
  <c r="L156" i="1"/>
  <c r="H156" i="1"/>
  <c r="R155" i="1"/>
  <c r="L155" i="1"/>
  <c r="H155" i="1"/>
  <c r="R154" i="1"/>
  <c r="L154" i="1"/>
  <c r="H154" i="1"/>
  <c r="R153" i="1"/>
  <c r="L153" i="1"/>
  <c r="H153" i="1"/>
  <c r="R152" i="1"/>
  <c r="L152" i="1"/>
  <c r="H152" i="1"/>
  <c r="R151" i="1"/>
  <c r="L151" i="1"/>
  <c r="H151" i="1"/>
  <c r="R150" i="1"/>
  <c r="N150" i="1"/>
  <c r="L150" i="1"/>
  <c r="H150" i="1"/>
  <c r="R149" i="1"/>
  <c r="N149" i="1"/>
  <c r="L149" i="1"/>
  <c r="H149" i="1"/>
  <c r="R148" i="1"/>
  <c r="N148" i="1"/>
  <c r="L148" i="1"/>
  <c r="H148" i="1"/>
  <c r="R147" i="1"/>
  <c r="N147" i="1"/>
  <c r="L147" i="1"/>
  <c r="H147" i="1"/>
  <c r="R146" i="1"/>
  <c r="N146" i="1"/>
  <c r="L146" i="1"/>
  <c r="H146" i="1"/>
  <c r="R145" i="1"/>
  <c r="N145" i="1"/>
  <c r="L145" i="1"/>
  <c r="J145" i="1"/>
  <c r="H145" i="1"/>
  <c r="R144" i="1"/>
  <c r="P144" i="1"/>
  <c r="N144" i="1"/>
  <c r="L144" i="1"/>
  <c r="J144" i="1"/>
  <c r="H144" i="1"/>
  <c r="R143" i="1"/>
  <c r="P143" i="1"/>
  <c r="N143" i="1"/>
  <c r="L143" i="1"/>
  <c r="J143" i="1"/>
  <c r="H143" i="1"/>
  <c r="R141" i="1"/>
  <c r="P141" i="1"/>
  <c r="N141" i="1"/>
  <c r="L141" i="1"/>
  <c r="J141" i="1"/>
  <c r="H141" i="1"/>
  <c r="R140" i="1"/>
  <c r="P140" i="1"/>
  <c r="N140" i="1"/>
  <c r="L140" i="1"/>
  <c r="J140" i="1"/>
  <c r="H140" i="1"/>
  <c r="R139" i="1"/>
  <c r="P139" i="1"/>
  <c r="N139" i="1"/>
  <c r="L139" i="1"/>
  <c r="J139" i="1"/>
  <c r="H139" i="1"/>
  <c r="R138" i="1"/>
  <c r="P138" i="1"/>
  <c r="N138" i="1"/>
  <c r="L138" i="1"/>
  <c r="J138" i="1"/>
  <c r="H138" i="1"/>
  <c r="R137" i="1"/>
  <c r="P137" i="1"/>
  <c r="N137" i="1"/>
  <c r="L137" i="1"/>
  <c r="J137" i="1"/>
  <c r="H137" i="1"/>
  <c r="R136" i="1"/>
  <c r="P136" i="1"/>
  <c r="N136" i="1"/>
  <c r="L136" i="1"/>
  <c r="J136" i="1"/>
  <c r="H136" i="1"/>
  <c r="R135" i="1"/>
  <c r="P135" i="1"/>
  <c r="N135" i="1"/>
  <c r="L135" i="1"/>
  <c r="J135" i="1"/>
  <c r="H135" i="1"/>
  <c r="R134" i="1"/>
  <c r="P134" i="1"/>
  <c r="N134" i="1"/>
  <c r="L134" i="1"/>
  <c r="J134" i="1"/>
  <c r="H134" i="1"/>
  <c r="R133" i="1"/>
  <c r="P133" i="1"/>
  <c r="N133" i="1"/>
  <c r="L133" i="1"/>
  <c r="J133" i="1"/>
  <c r="H133" i="1"/>
  <c r="R132" i="1"/>
  <c r="P132" i="1"/>
  <c r="N132" i="1"/>
  <c r="L132" i="1"/>
  <c r="J132" i="1"/>
  <c r="H132" i="1"/>
  <c r="R131" i="1"/>
  <c r="P131" i="1"/>
  <c r="N131" i="1"/>
  <c r="L131" i="1"/>
  <c r="J131" i="1"/>
  <c r="H131" i="1"/>
  <c r="R130" i="1"/>
  <c r="P130" i="1"/>
  <c r="N130" i="1"/>
  <c r="L130" i="1"/>
  <c r="J130" i="1"/>
  <c r="H130" i="1"/>
  <c r="R129" i="1"/>
  <c r="P129" i="1"/>
  <c r="N129" i="1"/>
  <c r="L129" i="1"/>
  <c r="J129" i="1"/>
  <c r="H129" i="1"/>
  <c r="R128" i="1"/>
  <c r="P128" i="1"/>
  <c r="N128" i="1"/>
  <c r="L128" i="1"/>
  <c r="J128" i="1"/>
  <c r="H128" i="1"/>
  <c r="R127" i="1"/>
  <c r="P127" i="1"/>
  <c r="N127" i="1"/>
  <c r="L127" i="1"/>
  <c r="J127" i="1"/>
  <c r="H127" i="1"/>
  <c r="R126" i="1"/>
  <c r="P126" i="1"/>
  <c r="N126" i="1"/>
  <c r="L126" i="1"/>
  <c r="J126" i="1"/>
  <c r="H126" i="1"/>
  <c r="R125" i="1"/>
  <c r="P125" i="1"/>
  <c r="N125" i="1"/>
  <c r="L125" i="1"/>
  <c r="J125" i="1"/>
  <c r="H125" i="1"/>
  <c r="R124" i="1"/>
  <c r="P124" i="1"/>
  <c r="N124" i="1"/>
  <c r="L124" i="1"/>
  <c r="J124" i="1"/>
  <c r="H124" i="1"/>
  <c r="R123" i="1"/>
  <c r="P123" i="1"/>
  <c r="N123" i="1"/>
  <c r="L123" i="1"/>
  <c r="J123" i="1"/>
  <c r="H123" i="1"/>
  <c r="R122" i="1"/>
  <c r="P122" i="1"/>
  <c r="N122" i="1"/>
  <c r="L122" i="1"/>
  <c r="J122" i="1"/>
  <c r="H122" i="1"/>
  <c r="R121" i="1"/>
  <c r="P121" i="1"/>
  <c r="N121" i="1"/>
  <c r="L121" i="1"/>
  <c r="J121" i="1"/>
  <c r="H121" i="1"/>
  <c r="R120" i="1"/>
  <c r="P120" i="1"/>
  <c r="N120" i="1"/>
  <c r="L120" i="1"/>
  <c r="J120" i="1"/>
  <c r="H120" i="1"/>
  <c r="R119" i="1"/>
  <c r="P119" i="1"/>
  <c r="N119" i="1"/>
  <c r="L119" i="1"/>
  <c r="J119" i="1"/>
  <c r="H119" i="1"/>
  <c r="R118" i="1"/>
  <c r="P118" i="1"/>
  <c r="N118" i="1"/>
  <c r="L118" i="1"/>
  <c r="J118" i="1"/>
  <c r="H118" i="1"/>
  <c r="R117" i="1"/>
  <c r="P117" i="1"/>
  <c r="N117" i="1"/>
  <c r="L117" i="1"/>
  <c r="J117" i="1"/>
  <c r="H117" i="1"/>
  <c r="R116" i="1"/>
  <c r="P116" i="1"/>
  <c r="N116" i="1"/>
  <c r="L116" i="1"/>
  <c r="J116" i="1"/>
  <c r="H116" i="1"/>
  <c r="R115" i="1"/>
  <c r="P115" i="1"/>
  <c r="N115" i="1"/>
  <c r="L115" i="1"/>
  <c r="J115" i="1"/>
  <c r="H115" i="1"/>
  <c r="R114" i="1"/>
  <c r="P114" i="1"/>
  <c r="N114" i="1"/>
  <c r="L114" i="1"/>
  <c r="J114" i="1"/>
  <c r="H114" i="1"/>
  <c r="R113" i="1"/>
  <c r="P113" i="1"/>
  <c r="N113" i="1"/>
  <c r="L113" i="1"/>
  <c r="J113" i="1"/>
  <c r="H113" i="1"/>
  <c r="R112" i="1"/>
  <c r="P112" i="1"/>
  <c r="N112" i="1"/>
  <c r="L112" i="1"/>
  <c r="J112" i="1"/>
  <c r="H112" i="1"/>
  <c r="R111" i="1"/>
  <c r="P111" i="1"/>
  <c r="N111" i="1"/>
  <c r="L111" i="1"/>
  <c r="J111" i="1"/>
  <c r="H111" i="1"/>
  <c r="R110" i="1"/>
  <c r="P110" i="1"/>
  <c r="N110" i="1"/>
  <c r="L110" i="1"/>
  <c r="J110" i="1"/>
  <c r="H110" i="1"/>
  <c r="R109" i="1"/>
  <c r="L109" i="1"/>
  <c r="J109" i="1"/>
  <c r="H109" i="1"/>
  <c r="R108" i="1"/>
  <c r="L108" i="1"/>
  <c r="J108" i="1"/>
  <c r="H108" i="1"/>
  <c r="R107" i="1"/>
  <c r="N107" i="1"/>
  <c r="L107" i="1"/>
  <c r="J107" i="1"/>
  <c r="H107" i="1"/>
  <c r="R106" i="1"/>
  <c r="N106" i="1"/>
  <c r="L106" i="1"/>
  <c r="J106" i="1"/>
  <c r="H106" i="1"/>
  <c r="R105" i="1"/>
  <c r="N105" i="1"/>
  <c r="L105" i="1"/>
  <c r="J105" i="1"/>
  <c r="H105" i="1"/>
  <c r="R104" i="1"/>
  <c r="N104" i="1"/>
  <c r="L104" i="1"/>
  <c r="J104" i="1"/>
  <c r="H104" i="1"/>
  <c r="R103" i="1"/>
  <c r="N103" i="1"/>
  <c r="L103" i="1"/>
  <c r="J103" i="1"/>
  <c r="H103" i="1"/>
  <c r="R102" i="1"/>
  <c r="N102" i="1"/>
  <c r="L102" i="1"/>
  <c r="J102" i="1"/>
  <c r="H102" i="1"/>
  <c r="R101" i="1"/>
  <c r="P101" i="1"/>
  <c r="N101" i="1"/>
  <c r="L101" i="1"/>
  <c r="J101" i="1"/>
  <c r="H101" i="1"/>
  <c r="R100" i="1"/>
  <c r="P100" i="1"/>
  <c r="N100" i="1"/>
  <c r="L100" i="1"/>
  <c r="J100" i="1"/>
  <c r="H100" i="1"/>
  <c r="R99" i="1"/>
  <c r="P99" i="1"/>
  <c r="N99" i="1"/>
  <c r="L99" i="1"/>
  <c r="J99" i="1"/>
  <c r="H99" i="1"/>
  <c r="R98" i="1"/>
  <c r="P98" i="1"/>
  <c r="N98" i="1"/>
  <c r="L98" i="1"/>
  <c r="J98" i="1"/>
  <c r="H98" i="1"/>
  <c r="R97" i="1"/>
  <c r="P97" i="1"/>
  <c r="N97" i="1"/>
  <c r="L97" i="1"/>
  <c r="J97" i="1"/>
  <c r="H97" i="1"/>
  <c r="R96" i="1"/>
  <c r="P96" i="1"/>
  <c r="N96" i="1"/>
  <c r="L96" i="1"/>
  <c r="J96" i="1"/>
  <c r="H96" i="1"/>
  <c r="R95" i="1"/>
  <c r="P95" i="1"/>
  <c r="N95" i="1"/>
  <c r="L95" i="1"/>
  <c r="J95" i="1"/>
  <c r="H95" i="1"/>
  <c r="R94" i="1"/>
  <c r="P94" i="1"/>
  <c r="N94" i="1"/>
  <c r="L94" i="1"/>
  <c r="J94" i="1"/>
  <c r="H94" i="1"/>
  <c r="R93" i="1"/>
  <c r="P93" i="1"/>
  <c r="N93" i="1"/>
  <c r="L93" i="1"/>
  <c r="J93" i="1"/>
  <c r="H93" i="1"/>
  <c r="R92" i="1"/>
  <c r="P92" i="1"/>
  <c r="N92" i="1"/>
  <c r="L92" i="1"/>
  <c r="J92" i="1"/>
  <c r="H92" i="1"/>
  <c r="R91" i="1"/>
  <c r="P91" i="1"/>
  <c r="N91" i="1"/>
  <c r="L91" i="1"/>
  <c r="J91" i="1"/>
  <c r="H91" i="1"/>
  <c r="R90" i="1"/>
  <c r="P90" i="1"/>
  <c r="N90" i="1"/>
  <c r="L90" i="1"/>
  <c r="J90" i="1"/>
  <c r="H90" i="1"/>
  <c r="R89" i="1"/>
  <c r="P89" i="1"/>
  <c r="N89" i="1"/>
  <c r="L89" i="1"/>
  <c r="J89" i="1"/>
  <c r="H89" i="1"/>
  <c r="R88" i="1"/>
  <c r="P88" i="1"/>
  <c r="N88" i="1"/>
  <c r="L88" i="1"/>
  <c r="J88" i="1"/>
  <c r="H88" i="1"/>
  <c r="R87" i="1"/>
  <c r="P87" i="1"/>
  <c r="N87" i="1"/>
  <c r="L87" i="1"/>
  <c r="J87" i="1"/>
  <c r="H87" i="1"/>
  <c r="R86" i="1"/>
  <c r="P86" i="1"/>
  <c r="N86" i="1"/>
  <c r="R85" i="1"/>
  <c r="P85" i="1"/>
  <c r="N85" i="1"/>
  <c r="L85" i="1"/>
  <c r="J85" i="1"/>
  <c r="H85" i="1"/>
  <c r="R84" i="1"/>
  <c r="P84" i="1"/>
  <c r="N84" i="1"/>
  <c r="L84" i="1"/>
  <c r="J84" i="1"/>
  <c r="H84" i="1"/>
  <c r="P83" i="1"/>
  <c r="N83" i="1"/>
  <c r="L83" i="1"/>
  <c r="J83" i="1"/>
  <c r="H83" i="1"/>
  <c r="P82" i="1"/>
  <c r="N82" i="1"/>
  <c r="L82" i="1"/>
  <c r="J82" i="1"/>
  <c r="H82" i="1"/>
  <c r="P81" i="1"/>
  <c r="N81" i="1"/>
  <c r="L81" i="1"/>
  <c r="J81" i="1"/>
  <c r="H81" i="1"/>
  <c r="P80" i="1"/>
  <c r="N80" i="1"/>
  <c r="L80" i="1"/>
  <c r="J80" i="1"/>
  <c r="H80" i="1"/>
  <c r="R79" i="1"/>
  <c r="P79" i="1"/>
  <c r="N79" i="1"/>
  <c r="L79" i="1"/>
  <c r="J79" i="1"/>
  <c r="H79" i="1"/>
  <c r="R78" i="1"/>
  <c r="P78" i="1"/>
  <c r="N78" i="1"/>
  <c r="L78" i="1"/>
  <c r="J78" i="1"/>
  <c r="H78" i="1"/>
  <c r="R77" i="1"/>
  <c r="P77" i="1"/>
  <c r="N77" i="1"/>
  <c r="L77" i="1"/>
  <c r="J77" i="1"/>
  <c r="H77" i="1"/>
  <c r="P76" i="1"/>
  <c r="N76" i="1"/>
  <c r="L76" i="1"/>
  <c r="J76" i="1"/>
  <c r="H76" i="1"/>
  <c r="R75" i="1"/>
  <c r="P75" i="1"/>
  <c r="N75" i="1"/>
  <c r="L75" i="1"/>
  <c r="J75" i="1"/>
  <c r="H75" i="1"/>
  <c r="R74" i="1"/>
  <c r="P74" i="1"/>
  <c r="N74" i="1"/>
  <c r="L74" i="1"/>
  <c r="J74" i="1"/>
  <c r="H74" i="1"/>
  <c r="R73" i="1"/>
  <c r="P73" i="1"/>
  <c r="N73" i="1"/>
  <c r="L73" i="1"/>
  <c r="J73" i="1"/>
  <c r="H73" i="1"/>
  <c r="R72" i="1"/>
  <c r="P72" i="1"/>
  <c r="N72" i="1"/>
  <c r="L72" i="1"/>
  <c r="J72" i="1"/>
  <c r="H72" i="1"/>
  <c r="R71" i="1"/>
  <c r="P71" i="1"/>
  <c r="N71" i="1"/>
  <c r="L71" i="1"/>
  <c r="J71" i="1"/>
  <c r="H71" i="1"/>
  <c r="R70" i="1"/>
  <c r="P70" i="1"/>
  <c r="N70" i="1"/>
  <c r="L70" i="1"/>
  <c r="J70" i="1"/>
  <c r="H70" i="1"/>
  <c r="R69" i="1"/>
  <c r="P69" i="1"/>
  <c r="N69" i="1"/>
  <c r="L69" i="1"/>
  <c r="J69" i="1"/>
  <c r="H69" i="1"/>
  <c r="R68" i="1"/>
  <c r="P68" i="1"/>
  <c r="N68" i="1"/>
  <c r="L68" i="1"/>
  <c r="J68" i="1"/>
  <c r="H68" i="1"/>
  <c r="R67" i="1"/>
  <c r="P67" i="1"/>
  <c r="N67" i="1"/>
  <c r="L67" i="1"/>
  <c r="J67" i="1"/>
  <c r="H67" i="1"/>
  <c r="R66" i="1"/>
  <c r="P66" i="1"/>
  <c r="N66" i="1"/>
  <c r="L66" i="1"/>
  <c r="J66" i="1"/>
  <c r="H66" i="1"/>
  <c r="R65" i="1"/>
  <c r="P65" i="1"/>
  <c r="N65" i="1"/>
  <c r="L65" i="1"/>
  <c r="J65" i="1"/>
  <c r="H65" i="1"/>
  <c r="R64" i="1"/>
  <c r="P64" i="1"/>
  <c r="N64" i="1"/>
  <c r="L64" i="1"/>
  <c r="J64" i="1"/>
  <c r="H64" i="1"/>
  <c r="R63" i="1"/>
  <c r="P63" i="1"/>
  <c r="N63" i="1"/>
  <c r="L63" i="1"/>
  <c r="J63" i="1"/>
  <c r="H63" i="1"/>
  <c r="R62" i="1"/>
  <c r="P62" i="1"/>
  <c r="N62" i="1"/>
  <c r="L62" i="1"/>
  <c r="J62" i="1"/>
  <c r="H62" i="1"/>
  <c r="R61" i="1"/>
  <c r="P61" i="1"/>
  <c r="N61" i="1"/>
  <c r="L61" i="1"/>
  <c r="J61" i="1"/>
  <c r="H61" i="1"/>
  <c r="R60" i="1"/>
  <c r="P60" i="1"/>
  <c r="N60" i="1"/>
  <c r="L60" i="1"/>
  <c r="J60" i="1"/>
  <c r="H60" i="1"/>
  <c r="P59" i="1"/>
  <c r="N59" i="1"/>
  <c r="L59" i="1"/>
  <c r="J59" i="1"/>
  <c r="H59" i="1"/>
  <c r="R58" i="1"/>
  <c r="P58" i="1"/>
  <c r="N58" i="1"/>
  <c r="L58" i="1"/>
  <c r="J58" i="1"/>
  <c r="H58" i="1"/>
  <c r="R57" i="1"/>
  <c r="P57" i="1"/>
  <c r="N57" i="1"/>
  <c r="L57" i="1"/>
  <c r="J57" i="1"/>
  <c r="H57" i="1"/>
  <c r="R56" i="1"/>
  <c r="P56" i="1"/>
  <c r="N56" i="1"/>
  <c r="L56" i="1"/>
  <c r="J56" i="1"/>
  <c r="H56" i="1"/>
  <c r="R55" i="1"/>
  <c r="P55" i="1"/>
  <c r="N55" i="1"/>
  <c r="L55" i="1"/>
  <c r="J55" i="1"/>
  <c r="H55" i="1"/>
  <c r="R54" i="1"/>
  <c r="P54" i="1"/>
  <c r="N54" i="1"/>
  <c r="L54" i="1"/>
  <c r="J54" i="1"/>
  <c r="H54" i="1"/>
  <c r="R53" i="1"/>
  <c r="P53" i="1"/>
  <c r="N53" i="1"/>
  <c r="L53" i="1"/>
  <c r="J53" i="1"/>
  <c r="H53" i="1"/>
  <c r="R52" i="1"/>
  <c r="P52" i="1"/>
  <c r="N52" i="1"/>
  <c r="L52" i="1"/>
  <c r="J52" i="1"/>
  <c r="H52" i="1"/>
  <c r="R51" i="1"/>
  <c r="P51" i="1"/>
  <c r="N51" i="1"/>
  <c r="L51" i="1"/>
  <c r="J51" i="1"/>
  <c r="H51" i="1"/>
  <c r="R50" i="1"/>
  <c r="N50" i="1"/>
  <c r="L50" i="1"/>
  <c r="J50" i="1"/>
  <c r="H50" i="1"/>
  <c r="R49" i="1"/>
  <c r="P49" i="1"/>
  <c r="N49" i="1"/>
  <c r="L49" i="1"/>
  <c r="J49" i="1"/>
  <c r="H49" i="1"/>
  <c r="R48" i="1"/>
  <c r="P48" i="1"/>
  <c r="N48" i="1"/>
  <c r="L48" i="1"/>
  <c r="J48" i="1"/>
  <c r="H48" i="1"/>
  <c r="R47" i="1"/>
  <c r="P47" i="1"/>
  <c r="N47" i="1"/>
  <c r="L47" i="1"/>
  <c r="J47" i="1"/>
  <c r="H47" i="1"/>
  <c r="R46" i="1"/>
  <c r="P46" i="1"/>
  <c r="N46" i="1"/>
  <c r="L46" i="1"/>
  <c r="J46" i="1"/>
  <c r="H46" i="1"/>
  <c r="R45" i="1"/>
  <c r="P45" i="1"/>
  <c r="N45" i="1"/>
  <c r="L45" i="1"/>
  <c r="J45" i="1"/>
  <c r="H45" i="1"/>
  <c r="R44" i="1"/>
  <c r="P44" i="1"/>
  <c r="N44" i="1"/>
  <c r="L44" i="1"/>
  <c r="J44" i="1"/>
  <c r="H44" i="1"/>
  <c r="R43" i="1"/>
  <c r="P43" i="1"/>
  <c r="N43" i="1"/>
  <c r="L43" i="1"/>
  <c r="J43" i="1"/>
  <c r="H43" i="1"/>
  <c r="R42" i="1"/>
  <c r="P42" i="1"/>
  <c r="N42" i="1"/>
  <c r="L42" i="1"/>
  <c r="J42" i="1"/>
  <c r="H42" i="1"/>
  <c r="R40" i="1"/>
  <c r="P40" i="1"/>
  <c r="N40" i="1"/>
  <c r="L40" i="1"/>
  <c r="J40" i="1"/>
  <c r="H40" i="1"/>
  <c r="R39" i="1"/>
  <c r="P39" i="1"/>
  <c r="R38" i="1"/>
  <c r="P38" i="1"/>
  <c r="N38" i="1"/>
  <c r="L38" i="1"/>
  <c r="J38" i="1"/>
  <c r="H38" i="1"/>
  <c r="R37" i="1"/>
  <c r="P37" i="1"/>
  <c r="N37" i="1"/>
  <c r="L37" i="1"/>
  <c r="J37" i="1"/>
  <c r="H37" i="1"/>
  <c r="R36" i="1"/>
  <c r="P36" i="1"/>
  <c r="N36" i="1"/>
  <c r="L36" i="1"/>
  <c r="J36" i="1"/>
  <c r="H36" i="1"/>
  <c r="P35" i="1"/>
  <c r="N35" i="1"/>
  <c r="L35" i="1"/>
  <c r="J35" i="1"/>
  <c r="H35" i="1"/>
  <c r="R34" i="1"/>
  <c r="P34" i="1"/>
  <c r="N34" i="1"/>
  <c r="L34" i="1"/>
  <c r="J34" i="1"/>
  <c r="H34" i="1"/>
  <c r="R33" i="1"/>
  <c r="P33" i="1"/>
  <c r="N33" i="1"/>
  <c r="L33" i="1"/>
  <c r="J33" i="1"/>
  <c r="H33" i="1"/>
  <c r="R32" i="1"/>
  <c r="P32" i="1"/>
  <c r="N32" i="1"/>
  <c r="L32" i="1"/>
  <c r="J32" i="1"/>
  <c r="H32" i="1"/>
  <c r="R31" i="1"/>
  <c r="P31" i="1"/>
  <c r="N31" i="1"/>
  <c r="L31" i="1"/>
  <c r="J31" i="1"/>
  <c r="H31" i="1"/>
  <c r="R30" i="1"/>
  <c r="P30" i="1"/>
  <c r="N30" i="1"/>
  <c r="L30" i="1"/>
  <c r="J30" i="1"/>
  <c r="H30" i="1"/>
  <c r="R29" i="1"/>
  <c r="P29" i="1"/>
  <c r="N29" i="1"/>
  <c r="L29" i="1"/>
  <c r="J29" i="1"/>
  <c r="H29" i="1"/>
  <c r="R28" i="1"/>
  <c r="P28" i="1"/>
  <c r="N28" i="1"/>
  <c r="L28" i="1"/>
  <c r="J28" i="1"/>
  <c r="H28" i="1"/>
  <c r="R27" i="1"/>
  <c r="P27" i="1"/>
  <c r="N27" i="1"/>
  <c r="L27" i="1"/>
  <c r="J27" i="1"/>
  <c r="H27" i="1"/>
  <c r="R26" i="1"/>
  <c r="P26" i="1"/>
  <c r="N26" i="1"/>
  <c r="L26" i="1"/>
  <c r="J26" i="1"/>
  <c r="H26" i="1"/>
  <c r="R25" i="1"/>
  <c r="P25" i="1"/>
  <c r="N25" i="1"/>
  <c r="L25" i="1"/>
  <c r="J25" i="1"/>
  <c r="H25" i="1"/>
  <c r="R24" i="1"/>
  <c r="P24" i="1"/>
  <c r="N24" i="1"/>
  <c r="L24" i="1"/>
  <c r="J24" i="1"/>
  <c r="H24" i="1"/>
  <c r="R23" i="1"/>
  <c r="P23" i="1"/>
  <c r="N23" i="1"/>
  <c r="L23" i="1"/>
  <c r="J23" i="1"/>
  <c r="H23" i="1"/>
  <c r="R22" i="1"/>
  <c r="P22" i="1"/>
  <c r="N22" i="1"/>
  <c r="L22" i="1"/>
  <c r="J22" i="1"/>
  <c r="H22" i="1"/>
  <c r="R21" i="1"/>
  <c r="P21" i="1"/>
  <c r="N21" i="1"/>
  <c r="L21" i="1"/>
  <c r="J21" i="1"/>
  <c r="H21" i="1"/>
  <c r="R20" i="1"/>
  <c r="P20" i="1"/>
  <c r="N20" i="1"/>
  <c r="L20" i="1"/>
  <c r="J20" i="1"/>
  <c r="H20" i="1"/>
  <c r="R19" i="1"/>
  <c r="P19" i="1"/>
  <c r="N19" i="1"/>
  <c r="L19" i="1"/>
  <c r="J19" i="1"/>
  <c r="H19" i="1"/>
  <c r="R18" i="1"/>
  <c r="P18" i="1"/>
  <c r="N18" i="1"/>
  <c r="L18" i="1"/>
  <c r="J18" i="1"/>
  <c r="H18" i="1"/>
  <c r="R17" i="1"/>
  <c r="P17" i="1"/>
  <c r="N17" i="1"/>
  <c r="L17" i="1"/>
  <c r="J17" i="1"/>
  <c r="H17" i="1"/>
  <c r="R16" i="1"/>
  <c r="P16" i="1"/>
  <c r="N16" i="1"/>
  <c r="L16" i="1"/>
  <c r="J16" i="1"/>
  <c r="H16" i="1"/>
  <c r="R15" i="1"/>
  <c r="P15" i="1"/>
  <c r="N15" i="1"/>
  <c r="L15" i="1"/>
  <c r="J15" i="1"/>
  <c r="H15" i="1"/>
  <c r="R14" i="1"/>
  <c r="P14" i="1"/>
  <c r="N14" i="1"/>
  <c r="L14" i="1"/>
  <c r="J14" i="1"/>
  <c r="H14" i="1"/>
  <c r="R13" i="1"/>
  <c r="P13" i="1"/>
  <c r="N13" i="1"/>
  <c r="L13" i="1"/>
  <c r="J13" i="1"/>
  <c r="H13" i="1"/>
  <c r="R12" i="1"/>
  <c r="P12" i="1"/>
  <c r="N12" i="1"/>
  <c r="L12" i="1"/>
  <c r="J12" i="1"/>
  <c r="H12" i="1"/>
  <c r="R11" i="1"/>
  <c r="P11" i="1"/>
  <c r="N11" i="1"/>
  <c r="L11" i="1"/>
  <c r="J11" i="1"/>
  <c r="H11" i="1"/>
  <c r="R10" i="1"/>
  <c r="P10" i="1"/>
  <c r="N10" i="1"/>
  <c r="L10" i="1"/>
  <c r="J10" i="1"/>
  <c r="H10" i="1"/>
  <c r="R9" i="1"/>
  <c r="P9" i="1"/>
  <c r="N9" i="1"/>
  <c r="L9" i="1"/>
  <c r="J9" i="1"/>
  <c r="H9" i="1"/>
  <c r="R8" i="1"/>
  <c r="P8" i="1"/>
  <c r="N8" i="1"/>
  <c r="L8" i="1"/>
  <c r="J8" i="1"/>
  <c r="H8" i="1"/>
  <c r="R7" i="1"/>
  <c r="P7" i="1"/>
  <c r="N7" i="1"/>
  <c r="L7" i="1"/>
  <c r="J7" i="1"/>
  <c r="H7" i="1"/>
  <c r="R6" i="1"/>
  <c r="P6" i="1"/>
  <c r="N6" i="1"/>
  <c r="L6" i="1"/>
  <c r="J6" i="1"/>
  <c r="H6" i="1"/>
  <c r="R5" i="1"/>
  <c r="P5" i="1"/>
  <c r="N5" i="1"/>
  <c r="L5" i="1"/>
  <c r="J5" i="1"/>
  <c r="H5" i="1"/>
  <c r="R4" i="1"/>
  <c r="P4" i="1"/>
  <c r="N4" i="1"/>
  <c r="L4" i="1"/>
  <c r="J4" i="1"/>
  <c r="H4" i="1"/>
</calcChain>
</file>

<file path=xl/comments1.xml><?xml version="1.0" encoding="utf-8"?>
<comments xmlns="http://schemas.openxmlformats.org/spreadsheetml/2006/main">
  <authors>
    <author>Пользователь</author>
    <author/>
  </authors>
  <commentList>
    <comment ref="AA48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Демонтирован</t>
        </r>
      </text>
    </comment>
    <comment ref="AC48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Демонтирован</t>
        </r>
      </text>
    </comment>
    <comment ref="AE48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Демонтирован</t>
        </r>
      </text>
    </comment>
    <comment ref="D85" authorId="1">
      <text>
        <r>
          <rPr>
            <b/>
            <sz val="9"/>
            <color rgb="FF000000"/>
            <rFont val="Tahoma"/>
            <family val="2"/>
            <charset val="204"/>
          </rPr>
          <t>Пользователь:</t>
        </r>
        <r>
          <rPr>
            <sz val="11"/>
            <color theme="1"/>
            <rFont val="Calibri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1. ИП Коломазов бокс 2-243м3, 2. ИП Ткаченко бокс 12-145м3 3. ИП Иванов А.М. бокс №13 - 180м3,  ИП Лычагин Р.А. - 216м3</t>
        </r>
      </text>
    </comment>
    <comment ref="D91" authorId="1">
      <text>
        <r>
          <rPr>
            <b/>
            <sz val="9"/>
            <color rgb="FF000000"/>
            <rFont val="Tahoma"/>
            <family val="2"/>
            <charset val="204"/>
          </rPr>
          <t>Пользователь:</t>
        </r>
        <r>
          <rPr>
            <sz val="11"/>
            <color theme="1"/>
            <rFont val="Calibri"/>
            <family val="2"/>
            <charset val="204"/>
          </rPr>
          <t xml:space="preserve">
</t>
        </r>
        <r>
          <rPr>
            <sz val="9"/>
            <color rgb="FF000000"/>
            <rFont val="Tahoma"/>
            <family val="2"/>
            <charset val="204"/>
          </rPr>
          <t>1. ИП Коломазов бокс 2-243м3, 2. ИП Ткаченко бокс 12-145м3 3. ИП Иванов А.М. бокс №13 - 180м3,  ИП Лычагин Р.А. - 216м3</t>
        </r>
      </text>
    </comment>
    <comment ref="V92" author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переустановлена на саксена</t>
        </r>
      </text>
    </comment>
  </commentList>
</comments>
</file>

<file path=xl/comments2.xml><?xml version="1.0" encoding="utf-8"?>
<comments xmlns="http://schemas.openxmlformats.org/spreadsheetml/2006/main">
  <authors>
    <author>tc={00B200CF-00E5-4FD6-BCF0-00A200C30055}</author>
    <author>tc={00B20021-0028-413D-840F-006F00EE00F3}</author>
  </authors>
  <commentList>
    <comment ref="B6" authorId="0">
      <text>
        <r>
          <rPr>
            <b/>
            <sz val="9"/>
            <rFont val="Tahoma"/>
            <family val="2"/>
            <charset val="204"/>
          </rPr>
          <t>tc={00C00083-0050-478C-92B2-002200D7004D}:</t>
        </r>
        <r>
          <rPr>
            <sz val="9"/>
            <rFont val="Tahoma"/>
            <family val="2"/>
            <charset val="204"/>
          </rPr>
          <t xml:space="preserve">
tc={000E0070-00DB-494C-ACFC-00890034009F}:
tc={00850022-0051-4731-997C-00BE00CB0057}:
tc={00D90012-00CC-46AD-A8F8-00A400E400E5}:
tc={00DF00F8-002E-4D8F-8DE6-007C005A003D}:
tc={00920040-00C7-47FD-A5A5-003700BF0083}:
Пользователь:
ДСГ-Рем
</t>
        </r>
      </text>
    </comment>
    <comment ref="B37" authorId="1">
      <text>
        <r>
          <rPr>
            <sz val="16"/>
            <color indexed="81"/>
            <rFont val="Tahoma"/>
            <family val="2"/>
            <charset val="204"/>
          </rPr>
          <t xml:space="preserve">
бывш Ковалевский</t>
        </r>
        <r>
          <rPr>
            <sz val="9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<sst xmlns="http://schemas.openxmlformats.org/spreadsheetml/2006/main" count="357" uniqueCount="302">
  <si>
    <t>№ пом.</t>
  </si>
  <si>
    <t>Название организации</t>
  </si>
  <si>
    <t>№ счетчика</t>
  </si>
  <si>
    <t>Январь</t>
  </si>
  <si>
    <t>Февраль</t>
  </si>
  <si>
    <t>Март</t>
  </si>
  <si>
    <t>июнь</t>
  </si>
  <si>
    <t>июль</t>
  </si>
  <si>
    <t>август</t>
  </si>
  <si>
    <t>п. 2  Чибо Кофе Сервис</t>
  </si>
  <si>
    <t xml:space="preserve">п. 5   ЛенЭксп             </t>
  </si>
  <si>
    <t xml:space="preserve"> пом. 6    Хаски</t>
  </si>
  <si>
    <t>9, 10</t>
  </si>
  <si>
    <t xml:space="preserve"> пом. 9    ООО "Дизель"</t>
  </si>
  <si>
    <t>дог 53</t>
  </si>
  <si>
    <t xml:space="preserve"> пом. 10   ООО "Дизель"</t>
  </si>
  <si>
    <t>пом. 7 ООО "Дизель"</t>
  </si>
  <si>
    <t xml:space="preserve">СпецТекстиль </t>
  </si>
  <si>
    <t>СпецТекстиль пом. 20 (склад)</t>
  </si>
  <si>
    <t>ЮНИКС и К</t>
  </si>
  <si>
    <t>ООО "УАН СПАРТА"</t>
  </si>
  <si>
    <t>РемКотлоСервис ООО</t>
  </si>
  <si>
    <t>Свободно</t>
  </si>
  <si>
    <t>Атмосфера</t>
  </si>
  <si>
    <t>пом. 21:</t>
  </si>
  <si>
    <t>Хэдэкс  пом. 21 А</t>
  </si>
  <si>
    <t>ЭкоВайз  пом. Б</t>
  </si>
  <si>
    <t> Алгоритм </t>
  </si>
  <si>
    <t>пом. В</t>
  </si>
  <si>
    <t>ТД Здоровка</t>
  </si>
  <si>
    <t>пом. Г</t>
  </si>
  <si>
    <t>оф ЮБК с 01.06.24</t>
  </si>
  <si>
    <t>Помещ. уборщ.</t>
  </si>
  <si>
    <t>(1 эт.)ВИНТ-СЕРВИС   (вход со двора)</t>
  </si>
  <si>
    <t>(1 эт.) ВИНТ-СЕРВИС  (щитовая)</t>
  </si>
  <si>
    <t>1 эт. фасад</t>
  </si>
  <si>
    <t>О49265</t>
  </si>
  <si>
    <t xml:space="preserve"> 2 п. от охраны      ЗИП</t>
  </si>
  <si>
    <t xml:space="preserve"> 3 п. от охраны Евдокимов</t>
  </si>
  <si>
    <t>ОО2291</t>
  </si>
  <si>
    <t>Администрация</t>
  </si>
  <si>
    <t>00003245</t>
  </si>
  <si>
    <t xml:space="preserve"> ДСГ-РЕМ  офис</t>
  </si>
  <si>
    <t>60116137</t>
  </si>
  <si>
    <t xml:space="preserve"> ДСГ-РЕМ  рем. Зона (новый)</t>
  </si>
  <si>
    <t>011074152289533</t>
  </si>
  <si>
    <t>ДСГ-РЕМ склад</t>
  </si>
  <si>
    <t>011073112976</t>
  </si>
  <si>
    <t>От.гараж</t>
  </si>
  <si>
    <t>ИП Виленский А.А. (гараж)</t>
  </si>
  <si>
    <t>БОКС 1</t>
  </si>
  <si>
    <t xml:space="preserve">Крылов </t>
  </si>
  <si>
    <t>БОКС 2</t>
  </si>
  <si>
    <t>ИП Ермоленко</t>
  </si>
  <si>
    <t>БОКС 3</t>
  </si>
  <si>
    <t>Думма</t>
  </si>
  <si>
    <t>БОКС 4</t>
  </si>
  <si>
    <t>БОКС 5</t>
  </si>
  <si>
    <t>БОКС 6</t>
  </si>
  <si>
    <t>Мышинский</t>
  </si>
  <si>
    <t>БОКС 7</t>
  </si>
  <si>
    <t>Богданов</t>
  </si>
  <si>
    <t>БОКС 8</t>
  </si>
  <si>
    <t>АБ Парк</t>
  </si>
  <si>
    <t>Амбурцев</t>
  </si>
  <si>
    <t>011074153289993</t>
  </si>
  <si>
    <t>АБ Парк (склад)</t>
  </si>
  <si>
    <t>359088</t>
  </si>
  <si>
    <t>АБ Парк (реклама)</t>
  </si>
  <si>
    <t>б/н</t>
  </si>
  <si>
    <t>Гараж 78</t>
  </si>
  <si>
    <t>ИП Толстов</t>
  </si>
  <si>
    <t>Ленремонт - бокс.</t>
  </si>
  <si>
    <t>Сорокин</t>
  </si>
  <si>
    <t>Ленремонт (реклама)</t>
  </si>
  <si>
    <t>Французкий гараж (рядом с камнями)</t>
  </si>
  <si>
    <t>Королева</t>
  </si>
  <si>
    <t>Логан Шоп (бокс слева)</t>
  </si>
  <si>
    <t>2-я щитовая</t>
  </si>
  <si>
    <t>СФЕТОФОР</t>
  </si>
  <si>
    <t>Фасад-2 ИП Морозов П.Н. 
(потолки)</t>
  </si>
  <si>
    <t>Заправка ГАЗ СугЭнерготранс</t>
  </si>
  <si>
    <t>ИП Сафронов  (1 эт. рядом с охраной)</t>
  </si>
  <si>
    <t>ИП Пузанова  (нов.павильон)</t>
  </si>
  <si>
    <t>Общий счётчик боксы фасад 60*</t>
  </si>
  <si>
    <t>Шаверма бокс №1  ИП Пузанова Ю.А.</t>
  </si>
  <si>
    <t>Бокс №1  ИП Богданов</t>
  </si>
  <si>
    <t>Бокс №2 Степанов</t>
  </si>
  <si>
    <t>Бокс №3 МАРВИКС (ТАА)</t>
  </si>
  <si>
    <t>Бокс №4/1 ИП Чугунов</t>
  </si>
  <si>
    <t>Бокс №5 ООО Винст</t>
  </si>
  <si>
    <t>Бокс №6 ИП Малаштанов Е.А.</t>
  </si>
  <si>
    <t>Бокс №7</t>
  </si>
  <si>
    <t>Столяренко</t>
  </si>
  <si>
    <t>Бокс №8</t>
  </si>
  <si>
    <t>ИП Мотин А.В.</t>
  </si>
  <si>
    <t>Бокс №9</t>
  </si>
  <si>
    <t>Ткаченко А.В. (БМВ)</t>
  </si>
  <si>
    <t>Бокс №11/1</t>
  </si>
  <si>
    <t>Бокс №11/2</t>
  </si>
  <si>
    <t>Бокс №12</t>
  </si>
  <si>
    <t>Бокс №10 Ткаченко</t>
  </si>
  <si>
    <t>Бокс №13 ИП Иванов А.М.(шины)</t>
  </si>
  <si>
    <t>Бокс №14 ИП Лычагин Р.А.</t>
  </si>
  <si>
    <t xml:space="preserve">Бокс №15  Семенов </t>
  </si>
  <si>
    <t>Бокс №16 Петченко Андрей Егорович ИП (ТАА)</t>
  </si>
  <si>
    <t>компрессор (автогород)</t>
  </si>
  <si>
    <t>(примечание)</t>
  </si>
  <si>
    <t>Интернет</t>
  </si>
  <si>
    <t>пом. 3</t>
  </si>
  <si>
    <t>ИП Филипов</t>
  </si>
  <si>
    <t>пом. 2</t>
  </si>
  <si>
    <t>пом. 4</t>
  </si>
  <si>
    <t>пом. 1</t>
  </si>
  <si>
    <t>Собственное потр.</t>
  </si>
  <si>
    <t>Водомерный узел</t>
  </si>
  <si>
    <t>Дворовое освещение                    №1</t>
  </si>
  <si>
    <t xml:space="preserve">                                                        №2</t>
  </si>
  <si>
    <t>коридор 1 эт.+охрана</t>
  </si>
  <si>
    <t>1 эт. рем.зона (Освещение,автоматы, ворота)</t>
  </si>
  <si>
    <t>сан узлы 2 эт.</t>
  </si>
  <si>
    <t>2 эт. Освещение + интернет</t>
  </si>
  <si>
    <t xml:space="preserve"> 2-я щитовая </t>
  </si>
  <si>
    <t xml:space="preserve"> счетчик Гуммилат (k=30)</t>
  </si>
  <si>
    <t xml:space="preserve"> счетчик Гуммилат (котельная)</t>
  </si>
  <si>
    <t>№01107318111164074</t>
  </si>
  <si>
    <t>Потребление арендаторов</t>
  </si>
  <si>
    <t>Собственные нужды</t>
  </si>
  <si>
    <t>% расхода арендаторов</t>
  </si>
  <si>
    <t>Общий счетчик-собств.нужды</t>
  </si>
  <si>
    <t xml:space="preserve">Коэффициент потерь (3,79%) -   коэффициент потерь при передаче электроэнергии. Расчитан ПСК для Гуммилата. </t>
  </si>
  <si>
    <t>№ п/п</t>
  </si>
  <si>
    <t>Помещение</t>
  </si>
  <si>
    <t xml:space="preserve">Счетчик № </t>
  </si>
  <si>
    <t>1 -й бокс к со стороны 1-верхнего</t>
  </si>
  <si>
    <t>Бокс №1 ИП Богданов</t>
  </si>
  <si>
    <t>Бокс №4 ИП Чугунов</t>
  </si>
  <si>
    <t>Бокс №6  Малаштанов Е.А.</t>
  </si>
  <si>
    <t>Бокс №8 ИП Мотин А.В.</t>
  </si>
  <si>
    <t>ИП Ткаченко А.В. (БМВ)</t>
  </si>
  <si>
    <t>Бокс №11</t>
  </si>
  <si>
    <t>Бокс №10  ИП Ткаченко</t>
  </si>
  <si>
    <t>Бокс №13 Иванов А.М.(шины)</t>
  </si>
  <si>
    <t>Бокс №14  Лычагин Р.А.</t>
  </si>
  <si>
    <t>Бокс №15  Семёнов</t>
  </si>
  <si>
    <t>Бокс №16  Петченко</t>
  </si>
  <si>
    <t>Павильон "шаверма"  Пузанова Ю.А.</t>
  </si>
  <si>
    <t>Туалет</t>
  </si>
  <si>
    <t>ДСГ</t>
  </si>
  <si>
    <t>Умывальник рем.зона</t>
  </si>
  <si>
    <t>СТО Веста</t>
  </si>
  <si>
    <t>ИП Мышинский</t>
  </si>
  <si>
    <t>Лен.ремонт</t>
  </si>
  <si>
    <t>ИП Сорокин</t>
  </si>
  <si>
    <t>Французкий гараж</t>
  </si>
  <si>
    <t xml:space="preserve">ИП Королева </t>
  </si>
  <si>
    <t>Аренда инструмента (гараж)</t>
  </si>
  <si>
    <t>ИП Виленский А.А.</t>
  </si>
  <si>
    <t>Жен.туалет 2-й этаж АБК</t>
  </si>
  <si>
    <t>Хаски</t>
  </si>
  <si>
    <t>ПитСтопАвто</t>
  </si>
  <si>
    <t>ИП Филиппов</t>
  </si>
  <si>
    <t>Магазин запчастей</t>
  </si>
  <si>
    <t>ЗИП</t>
  </si>
  <si>
    <t>ЗИФ - сервис</t>
  </si>
  <si>
    <t>ВИНТ-СЕРВИС</t>
  </si>
  <si>
    <t>Котельная (подпитка)</t>
  </si>
  <si>
    <t>Общий счетчик</t>
  </si>
  <si>
    <t>Потребление на хоз.нужды</t>
  </si>
  <si>
    <t>сентябрь</t>
  </si>
  <si>
    <t>Ван ЛэЛэ (1 эт. вход со двора)</t>
  </si>
  <si>
    <t xml:space="preserve">Саксена </t>
  </si>
  <si>
    <t>октябрь</t>
  </si>
  <si>
    <r>
      <rPr>
        <b/>
        <sz val="12"/>
        <rFont val="Times New Roman"/>
        <family val="1"/>
        <charset val="204"/>
      </rPr>
      <t xml:space="preserve">Фасад-1 ООО ЗБ Групп </t>
    </r>
    <r>
      <rPr>
        <sz val="12"/>
        <rFont val="Times New Roman"/>
        <family val="1"/>
        <charset val="204"/>
      </rPr>
      <t xml:space="preserve">
(бывш Давлятшина)</t>
    </r>
  </si>
  <si>
    <t>ноябрь</t>
  </si>
  <si>
    <t xml:space="preserve">п. 4  </t>
  </si>
  <si>
    <t>в ноябрь</t>
  </si>
  <si>
    <t>пломба №</t>
  </si>
  <si>
    <t>магнитная пломба №</t>
  </si>
  <si>
    <t>контроль</t>
  </si>
  <si>
    <t>демонтирован</t>
  </si>
  <si>
    <t>декабрь</t>
  </si>
  <si>
    <t>№011321183521835</t>
  </si>
  <si>
    <t>январь</t>
  </si>
  <si>
    <t>004454</t>
  </si>
  <si>
    <t>009471067002407</t>
  </si>
  <si>
    <r>
      <t xml:space="preserve">7 - </t>
    </r>
    <r>
      <rPr>
        <b/>
        <sz val="12"/>
        <rFont val="Times New Roman"/>
        <family val="1"/>
        <charset val="204"/>
      </rPr>
      <t>дог 78</t>
    </r>
  </si>
  <si>
    <t>Бокс №2  Степанов</t>
  </si>
  <si>
    <t>Бокс №7 Столяренко</t>
  </si>
  <si>
    <t>февраль</t>
  </si>
  <si>
    <t>Хобии- Авто</t>
  </si>
  <si>
    <t>СВОБОДНО  Смирнова Альбина</t>
  </si>
  <si>
    <t>Текстильпромторг п. 3 Паскаль</t>
  </si>
  <si>
    <t xml:space="preserve">Дельта- Экипаж Пузанова  </t>
  </si>
  <si>
    <t>свободно  1 п. от охраны</t>
  </si>
  <si>
    <t>Сушенок Мышинский</t>
  </si>
  <si>
    <t>ШТЕПА п. 37 ИП Савин А.Д.</t>
  </si>
  <si>
    <t>арендатор</t>
  </si>
  <si>
    <t>№</t>
  </si>
  <si>
    <t>Арендатор</t>
  </si>
  <si>
    <t>e-mail</t>
  </si>
  <si>
    <t>Амбурцев С.А. ИП</t>
  </si>
  <si>
    <t>AB-Park1@yandex.ru</t>
  </si>
  <si>
    <t>Атмосфера ООО</t>
  </si>
  <si>
    <t>sfera.atmo@gmail.com</t>
  </si>
  <si>
    <t>ИП Богданов И.Б.</t>
  </si>
  <si>
    <t xml:space="preserve">anton-tyres@mail.ru  </t>
  </si>
  <si>
    <t>Ван Лэлэ ИП</t>
  </si>
  <si>
    <t>buhyubcompany@mail.ru</t>
  </si>
  <si>
    <t>Вендинг Партнер ООО</t>
  </si>
  <si>
    <t>info@best-coffe.ru</t>
  </si>
  <si>
    <t>Виленский А.А. ИП</t>
  </si>
  <si>
    <t>info@tmrent.ru            parnas@tmrent.ru</t>
  </si>
  <si>
    <t>Винст ООО</t>
  </si>
  <si>
    <t>Винт-Сервис ООО</t>
  </si>
  <si>
    <t>info@vintservice.ru</t>
  </si>
  <si>
    <t>Гринченко О.И</t>
  </si>
  <si>
    <t>Vitali36@yandex.ru</t>
  </si>
  <si>
    <t>Дельта Экипаж ООО</t>
  </si>
  <si>
    <t>ershov.p@delta.ru    feofanova.es@delta.ru</t>
  </si>
  <si>
    <t>Дизель ООО</t>
  </si>
  <si>
    <t>buh@dizel-spb.ru</t>
  </si>
  <si>
    <t>ДСГ-РЕМ ООО</t>
  </si>
  <si>
    <t xml:space="preserve">dsg.rem@yandex.ru 
89117773254@yandex.ru </t>
  </si>
  <si>
    <t>Думма К.В. ИП</t>
  </si>
  <si>
    <t>Евдокимов А.В. ИП (автоэмали)</t>
  </si>
  <si>
    <t>one_sparta@mail.ru  
hopol310@mail.ru</t>
  </si>
  <si>
    <t>Ермоленко А.Е. ИП</t>
  </si>
  <si>
    <t>eryoma1@yandex.ru</t>
  </si>
  <si>
    <t>Задойнова Н.Ю. ИП</t>
  </si>
  <si>
    <t>ЗБ Групп ООО</t>
  </si>
  <si>
    <t>info@zipspb.com   
dei@zipspb.com            
parnas@zipspb.com</t>
  </si>
  <si>
    <t>ЗИП ООО</t>
  </si>
  <si>
    <t>Иванов А.М. ИП</t>
  </si>
  <si>
    <t xml:space="preserve">   info@zipspb.com   - счета !!!!!!!!!
dei@zipspb.com            
parnas@zipspb.com</t>
  </si>
  <si>
    <t>Мушенок ИП (фр.гараж)</t>
  </si>
  <si>
    <t xml:space="preserve">
sm_anton-91@mail.ru    для счетов     
french-garage2@yandex.ru    для информации</t>
  </si>
  <si>
    <t>Крылов В.Н. ИП</t>
  </si>
  <si>
    <t>sto.avtoservis@inbox.ru</t>
  </si>
  <si>
    <t>ЛенЭксп ООО</t>
  </si>
  <si>
    <t>Лычагин Р.А. ИП</t>
  </si>
  <si>
    <t>mercedesservicespb@mail.ru</t>
  </si>
  <si>
    <t>Малаштанов Е.А. ИП</t>
  </si>
  <si>
    <t>Марвикс ООО</t>
  </si>
  <si>
    <t>shinomontag98@ya.ru</t>
  </si>
  <si>
    <t>Михайлов А.С. Гр РФ</t>
  </si>
  <si>
    <t>Rmservice93@gmail.com</t>
  </si>
  <si>
    <t>Морозов П.Н. ИП</t>
  </si>
  <si>
    <t>piterkomplekt@bk.ru</t>
  </si>
  <si>
    <t>Мотин А.В. ИП</t>
  </si>
  <si>
    <t>Петченко А.Е. ИП</t>
  </si>
  <si>
    <t xml:space="preserve">6765377@mail.ru </t>
  </si>
  <si>
    <t>Пузанова Ю.А. ИП</t>
  </si>
  <si>
    <t>elka-90@mail.ru</t>
  </si>
  <si>
    <t>remkotloservice@mail.ru</t>
  </si>
  <si>
    <t>Сафронов Ю.В. ИП</t>
  </si>
  <si>
    <t>9220265@mail.ru       all-japan@mail.ru</t>
  </si>
  <si>
    <t>Сорокин Д.Н. ИП (Ленремонт)</t>
  </si>
  <si>
    <t>rezanova.av@yandex.ru   lenBuh00@mail.ru</t>
  </si>
  <si>
    <t>СпецТекстиль СЗ ООО</t>
  </si>
  <si>
    <t>6762357@mail.ru     viktoriya_kolomy@mail.ru</t>
  </si>
  <si>
    <t>Степанов М.К. ИП</t>
  </si>
  <si>
    <t>konstantin-blop@yandex.ru</t>
  </si>
  <si>
    <t>Столяренко Ю.П. ИП</t>
  </si>
  <si>
    <t>sto.gs@yandex.ru</t>
  </si>
  <si>
    <t>СугЭнергоТранс ООО</t>
  </si>
  <si>
    <t>info@eco-lpg.ru      
solntcespb@inbox.ru
millionros@mail.ru</t>
  </si>
  <si>
    <t>Сушенок С.В. ИП(Логан-шоп)</t>
  </si>
  <si>
    <t xml:space="preserve"> inbox@logan-shop.spb.ru  inbox@logan-shop.spb.ru</t>
  </si>
  <si>
    <t>ТД Здоровка  ООО</t>
  </si>
  <si>
    <t>9676835@mail.ru</t>
  </si>
  <si>
    <t>Ткаченко А.В. ИП</t>
  </si>
  <si>
    <t>9131017@mail.ru      - Александр
vinogradovalena@list.ru    - Елена Юрьевна  бух</t>
  </si>
  <si>
    <t>Толстов К.А. ИП</t>
  </si>
  <si>
    <t>78garage.inc@mail.ru</t>
  </si>
  <si>
    <t>УАН Спарта ООО</t>
  </si>
  <si>
    <t>Филиппов В.А. гр РФ</t>
  </si>
  <si>
    <t>Dummak@yandex.ru</t>
  </si>
  <si>
    <t>Хаски ООО</t>
  </si>
  <si>
    <t>Хобби-Авто ООО</t>
  </si>
  <si>
    <t>zbuh@hobbyauto.ru
buh@hobbyauto.ru
b2b@hobbyauto.ru</t>
  </si>
  <si>
    <t>Чибо кофе сервис ООО</t>
  </si>
  <si>
    <t>mustang_one@mail.ru</t>
  </si>
  <si>
    <t>Чугунов ИП</t>
  </si>
  <si>
    <t>nissan231285@mail.ru</t>
  </si>
  <si>
    <t>Штепа О.В. ИП</t>
  </si>
  <si>
    <t>n.panenkova@ya.ru</t>
  </si>
  <si>
    <t>ЭкоВайз ООО</t>
  </si>
  <si>
    <t>ecowise@mail.ru</t>
  </si>
  <si>
    <t>ЮБК ООО</t>
  </si>
  <si>
    <t>Юникс и К ООО</t>
  </si>
  <si>
    <t>unix.tara.spb@mail.ru</t>
  </si>
  <si>
    <t xml:space="preserve">ИТОГО </t>
  </si>
  <si>
    <t>Красильникова Е.</t>
  </si>
  <si>
    <t>Макарова А.А. гр РФ</t>
  </si>
  <si>
    <t>МоторЛэнд СПб ООО</t>
  </si>
  <si>
    <t>Лисенко Анатолий Иванович ИП</t>
  </si>
  <si>
    <t>счета на WhatsApp</t>
  </si>
  <si>
    <t>Бергель Н.А. ИП</t>
  </si>
  <si>
    <t>ИП Смбатян С.В.</t>
  </si>
  <si>
    <t>гр РФ Марова Д.Т.</t>
  </si>
  <si>
    <t>АК Каверина А.Ю.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</si>
</sst>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000000000000000"/>
    <numFmt numFmtId="165" formatCode="00000000"/>
    <numFmt numFmtId="166" formatCode="000000"/>
    <numFmt numFmtId="167" formatCode="00000000000000000"/>
    <numFmt numFmtId="168" formatCode="_-* #,##0.00_р_._-;\-* #,##0.00_р_._-;_-* &quot;-&quot;??_р_._-;_-@_-"/>
  </numFmts>
  <fonts count="34">
    <font>
      <sz val="11"/>
      <color theme="1"/>
      <name val="Calibri"/>
    </font>
    <font>
      <sz val="10"/>
      <name val="Arial Cyr"/>
    </font>
    <font>
      <sz val="12"/>
      <name val="Arial Cyr"/>
    </font>
    <font>
      <sz val="13"/>
      <name val="Calibri"/>
      <family val="2"/>
      <charset val="204"/>
    </font>
    <font>
      <b/>
      <sz val="12"/>
      <name val="Arial Cyr"/>
    </font>
    <font>
      <b/>
      <sz val="12"/>
      <name val="Times New Roman"/>
      <family val="1"/>
      <charset val="204"/>
    </font>
    <font>
      <b/>
      <sz val="13"/>
      <name val="Arial Cyr"/>
    </font>
    <font>
      <sz val="12"/>
      <name val="Times New Roman"/>
      <family val="1"/>
      <charset val="204"/>
    </font>
    <font>
      <sz val="13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9"/>
      <color rgb="FF000000"/>
      <name val="Tahoma"/>
      <family val="2"/>
      <charset val="204"/>
    </font>
    <font>
      <sz val="9"/>
      <color rgb="FF000000"/>
      <name val="Tahoma"/>
      <family val="2"/>
      <charset val="204"/>
    </font>
    <font>
      <sz val="11"/>
      <color theme="1"/>
      <name val="Calibri"/>
      <family val="2"/>
      <charset val="204"/>
    </font>
    <font>
      <sz val="14"/>
      <name val="Calibri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name val="Calibri"/>
    </font>
    <font>
      <sz val="12"/>
      <name val="Calibri"/>
      <family val="2"/>
      <charset val="204"/>
    </font>
    <font>
      <b/>
      <sz val="12"/>
      <name val="Calibri"/>
      <family val="2"/>
      <charset val="204"/>
      <scheme val="minor"/>
    </font>
    <font>
      <sz val="11"/>
      <color theme="1"/>
      <name val="Calibri"/>
    </font>
    <font>
      <sz val="14"/>
      <name val="Arial"/>
      <family val="2"/>
      <charset val="204"/>
    </font>
    <font>
      <b/>
      <sz val="16"/>
      <name val="Apple Chancery"/>
      <family val="4"/>
    </font>
    <font>
      <b/>
      <sz val="16"/>
      <color indexed="5"/>
      <name val="Apple Chancery"/>
      <family val="4"/>
    </font>
    <font>
      <sz val="14"/>
      <color indexed="2"/>
      <name val="Arial"/>
      <family val="2"/>
      <charset val="204"/>
    </font>
    <font>
      <b/>
      <i/>
      <sz val="14"/>
      <name val="Arial"/>
      <family val="2"/>
      <charset val="204"/>
    </font>
    <font>
      <sz val="16"/>
      <name val="Arial"/>
      <family val="2"/>
      <charset val="204"/>
    </font>
    <font>
      <sz val="14"/>
      <name val="Arial Cyr"/>
    </font>
    <font>
      <sz val="16"/>
      <name val="Arial Cyr"/>
    </font>
    <font>
      <b/>
      <i/>
      <sz val="14"/>
      <color rgb="FF0070C0"/>
      <name val="Arial"/>
      <family val="2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sz val="16"/>
      <color indexed="81"/>
      <name val="Tahoma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theme="4" tint="0.39985351115451523"/>
        <bgColor indexed="65"/>
      </patternFill>
    </fill>
    <fill>
      <patternFill patternType="solid">
        <fgColor theme="7" tint="0.79985961485641044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3"/>
        <bgColor indexed="5"/>
      </patternFill>
    </fill>
    <fill>
      <patternFill patternType="solid">
        <fgColor theme="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theme="7" tint="0.59999389629810485"/>
        <bgColor indexed="5"/>
      </patternFill>
    </fill>
    <fill>
      <patternFill patternType="solid">
        <fgColor theme="0"/>
        <bgColor indexed="5"/>
      </patternFill>
    </fill>
    <fill>
      <patternFill patternType="solid">
        <fgColor indexed="5"/>
        <bgColor indexed="5"/>
      </patternFill>
    </fill>
  </fills>
  <borders count="3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2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26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 shrinkToFit="1"/>
    </xf>
    <xf numFmtId="0" fontId="8" fillId="0" borderId="1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/>
    </xf>
    <xf numFmtId="0" fontId="9" fillId="0" borderId="17" xfId="0" applyNumberFormat="1" applyFont="1" applyBorder="1" applyAlignment="1">
      <alignment horizontal="center"/>
    </xf>
    <xf numFmtId="0" fontId="5" fillId="5" borderId="7" xfId="0" applyNumberFormat="1" applyFont="1" applyFill="1" applyBorder="1" applyAlignment="1">
      <alignment horizontal="left" vertical="center"/>
    </xf>
    <xf numFmtId="0" fontId="5" fillId="0" borderId="16" xfId="0" applyNumberFormat="1" applyFont="1" applyBorder="1" applyAlignment="1">
      <alignment horizontal="left" vertical="center"/>
    </xf>
    <xf numFmtId="0" fontId="5" fillId="0" borderId="20" xfId="0" applyNumberFormat="1" applyFont="1" applyBorder="1" applyAlignment="1">
      <alignment horizontal="left"/>
    </xf>
    <xf numFmtId="0" fontId="5" fillId="0" borderId="16" xfId="0" applyNumberFormat="1" applyFont="1" applyBorder="1" applyAlignment="1">
      <alignment horizontal="left"/>
    </xf>
    <xf numFmtId="49" fontId="5" fillId="0" borderId="7" xfId="0" applyNumberFormat="1" applyFont="1" applyBorder="1"/>
    <xf numFmtId="0" fontId="5" fillId="0" borderId="1" xfId="0" applyNumberFormat="1" applyFont="1" applyBorder="1" applyAlignment="1">
      <alignment horizontal="left" vertical="center"/>
    </xf>
    <xf numFmtId="0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vertical="center"/>
    </xf>
    <xf numFmtId="0" fontId="5" fillId="0" borderId="7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/>
    <xf numFmtId="0" fontId="16" fillId="0" borderId="1" xfId="0" applyNumberFormat="1" applyFont="1" applyBorder="1" applyAlignment="1">
      <alignment horizontal="center" vertical="center"/>
    </xf>
    <xf numFmtId="0" fontId="8" fillId="0" borderId="0" xfId="0" applyNumberFormat="1" applyFont="1"/>
    <xf numFmtId="0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8" fillId="3" borderId="1" xfId="0" applyNumberFormat="1" applyFont="1" applyFill="1" applyBorder="1" applyAlignment="1">
      <alignment horizontal="center" vertical="center"/>
    </xf>
    <xf numFmtId="0" fontId="8" fillId="0" borderId="21" xfId="0" applyNumberFormat="1" applyFont="1" applyBorder="1"/>
    <xf numFmtId="0" fontId="8" fillId="0" borderId="2" xfId="0" applyNumberFormat="1" applyFont="1" applyBorder="1" applyAlignment="1">
      <alignment horizontal="center" vertical="center"/>
    </xf>
    <xf numFmtId="9" fontId="17" fillId="0" borderId="21" xfId="1" applyFont="1" applyBorder="1"/>
    <xf numFmtId="0" fontId="7" fillId="2" borderId="5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7" fillId="2" borderId="7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shrinkToFit="1"/>
    </xf>
    <xf numFmtId="165" fontId="7" fillId="2" borderId="1" xfId="0" applyNumberFormat="1" applyFont="1" applyFill="1" applyBorder="1" applyAlignment="1">
      <alignment horizontal="center" vertical="center" shrinkToFit="1"/>
    </xf>
    <xf numFmtId="0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shrinkToFit="1"/>
    </xf>
    <xf numFmtId="0" fontId="7" fillId="2" borderId="7" xfId="0" applyNumberFormat="1" applyFont="1" applyFill="1" applyBorder="1" applyAlignment="1">
      <alignment horizontal="center" vertical="center" wrapText="1"/>
    </xf>
    <xf numFmtId="164" fontId="7" fillId="2" borderId="1" xfId="0" quotePrefix="1" applyNumberFormat="1" applyFont="1" applyFill="1" applyBorder="1" applyAlignment="1">
      <alignment horizontal="center" vertical="center" shrinkToFit="1"/>
    </xf>
    <xf numFmtId="0" fontId="8" fillId="0" borderId="0" xfId="0" applyNumberFormat="1" applyFont="1" applyBorder="1"/>
    <xf numFmtId="0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 vertical="center" shrinkToFit="1"/>
    </xf>
    <xf numFmtId="164" fontId="7" fillId="2" borderId="1" xfId="0" applyNumberFormat="1" applyFont="1" applyFill="1" applyBorder="1" applyAlignment="1">
      <alignment horizontal="center" shrinkToFit="1"/>
    </xf>
    <xf numFmtId="0" fontId="8" fillId="8" borderId="1" xfId="0" applyNumberFormat="1" applyFont="1" applyFill="1" applyBorder="1"/>
    <xf numFmtId="0" fontId="8" fillId="0" borderId="24" xfId="0" applyNumberFormat="1" applyFont="1" applyBorder="1" applyAlignment="1">
      <alignment vertical="center"/>
    </xf>
    <xf numFmtId="0" fontId="8" fillId="0" borderId="0" xfId="0" applyNumberFormat="1" applyFont="1" applyBorder="1" applyAlignment="1">
      <alignment vertical="center"/>
    </xf>
    <xf numFmtId="0" fontId="8" fillId="0" borderId="25" xfId="0" applyNumberFormat="1" applyFont="1" applyBorder="1" applyAlignment="1">
      <alignment vertical="center"/>
    </xf>
    <xf numFmtId="0" fontId="8" fillId="0" borderId="25" xfId="0" applyNumberFormat="1" applyFont="1" applyBorder="1" applyAlignment="1">
      <alignment horizontal="center" vertical="center"/>
    </xf>
    <xf numFmtId="167" fontId="7" fillId="2" borderId="1" xfId="0" applyNumberFormat="1" applyFont="1" applyFill="1" applyBorder="1" applyAlignment="1">
      <alignment horizontal="center" vertical="center" shrinkToFi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2" borderId="2" xfId="0" applyNumberFormat="1" applyFont="1" applyFill="1" applyBorder="1" applyAlignment="1">
      <alignment horizontal="left" vertical="center"/>
    </xf>
    <xf numFmtId="164" fontId="7" fillId="2" borderId="6" xfId="0" applyNumberFormat="1" applyFont="1" applyFill="1" applyBorder="1" applyAlignment="1">
      <alignment horizontal="center" vertical="center" shrinkToFit="1"/>
    </xf>
    <xf numFmtId="0" fontId="7" fillId="0" borderId="2" xfId="0" applyNumberFormat="1" applyFont="1" applyBorder="1" applyAlignment="1">
      <alignment horizontal="left" vertical="center"/>
    </xf>
    <xf numFmtId="166" fontId="7" fillId="2" borderId="1" xfId="0" applyNumberFormat="1" applyFont="1" applyFill="1" applyBorder="1" applyAlignment="1">
      <alignment horizontal="center" vertical="center"/>
    </xf>
    <xf numFmtId="0" fontId="8" fillId="5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8" fillId="8" borderId="1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/>
    <xf numFmtId="0" fontId="18" fillId="0" borderId="0" xfId="0" applyNumberFormat="1" applyFont="1" applyAlignment="1">
      <alignment horizontal="center"/>
    </xf>
    <xf numFmtId="0" fontId="7" fillId="0" borderId="1" xfId="0" applyNumberFormat="1" applyFont="1" applyBorder="1" applyAlignment="1">
      <alignment horizontal="center" vertical="center" shrinkToFit="1"/>
    </xf>
    <xf numFmtId="0" fontId="7" fillId="0" borderId="14" xfId="0" applyNumberFormat="1" applyFont="1" applyBorder="1" applyAlignment="1">
      <alignment horizontal="left" vertical="center"/>
    </xf>
    <xf numFmtId="0" fontId="7" fillId="0" borderId="15" xfId="0" applyNumberFormat="1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/>
    </xf>
    <xf numFmtId="0" fontId="8" fillId="0" borderId="24" xfId="0" applyNumberFormat="1" applyFont="1" applyBorder="1" applyAlignment="1"/>
    <xf numFmtId="0" fontId="8" fillId="0" borderId="0" xfId="0" applyNumberFormat="1" applyFont="1" applyBorder="1" applyAlignment="1"/>
    <xf numFmtId="0" fontId="8" fillId="0" borderId="25" xfId="0" applyNumberFormat="1" applyFont="1" applyBorder="1" applyAlignment="1"/>
    <xf numFmtId="0" fontId="8" fillId="0" borderId="25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9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Border="1"/>
    <xf numFmtId="0" fontId="18" fillId="0" borderId="2" xfId="0" applyNumberFormat="1" applyFont="1" applyBorder="1"/>
    <xf numFmtId="0" fontId="18" fillId="0" borderId="21" xfId="0" applyNumberFormat="1" applyFont="1" applyBorder="1"/>
    <xf numFmtId="0" fontId="18" fillId="0" borderId="0" xfId="0" applyNumberFormat="1" applyFont="1"/>
    <xf numFmtId="0" fontId="7" fillId="0" borderId="1" xfId="0" quotePrefix="1" applyNumberFormat="1" applyFont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 vertical="center"/>
    </xf>
    <xf numFmtId="1" fontId="2" fillId="2" borderId="5" xfId="0" applyNumberFormat="1" applyFont="1" applyFill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/>
    </xf>
    <xf numFmtId="0" fontId="2" fillId="0" borderId="28" xfId="0" applyNumberFormat="1" applyFont="1" applyBorder="1" applyAlignment="1">
      <alignment horizontal="center"/>
    </xf>
    <xf numFmtId="0" fontId="5" fillId="0" borderId="17" xfId="0" applyNumberFormat="1" applyFont="1" applyBorder="1" applyAlignment="1">
      <alignment horizontal="left"/>
    </xf>
    <xf numFmtId="1" fontId="2" fillId="0" borderId="17" xfId="0" applyNumberFormat="1" applyFont="1" applyBorder="1" applyAlignment="1">
      <alignment horizontal="center" vertical="center"/>
    </xf>
    <xf numFmtId="0" fontId="8" fillId="9" borderId="21" xfId="0" applyNumberFormat="1" applyFont="1" applyFill="1" applyBorder="1"/>
    <xf numFmtId="0" fontId="2" fillId="0" borderId="18" xfId="0" applyNumberFormat="1" applyFont="1" applyBorder="1" applyAlignment="1">
      <alignment horizontal="center"/>
    </xf>
    <xf numFmtId="0" fontId="2" fillId="0" borderId="29" xfId="0" applyNumberFormat="1" applyFont="1" applyBorder="1" applyAlignment="1">
      <alignment horizontal="center"/>
    </xf>
    <xf numFmtId="9" fontId="20" fillId="0" borderId="19" xfId="0" applyNumberFormat="1" applyFont="1" applyBorder="1" applyAlignment="1">
      <alignment horizontal="left" vertical="center"/>
    </xf>
    <xf numFmtId="9" fontId="16" fillId="0" borderId="19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9" fontId="20" fillId="0" borderId="17" xfId="0" applyNumberFormat="1" applyFont="1" applyBorder="1" applyAlignment="1">
      <alignment horizontal="left" vertical="center"/>
    </xf>
    <xf numFmtId="9" fontId="16" fillId="0" borderId="17" xfId="0" applyNumberFormat="1" applyFont="1" applyBorder="1" applyAlignment="1">
      <alignment horizontal="center" vertical="center"/>
    </xf>
    <xf numFmtId="0" fontId="2" fillId="5" borderId="7" xfId="0" applyNumberFormat="1" applyFont="1" applyFill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left"/>
    </xf>
    <xf numFmtId="0" fontId="2" fillId="0" borderId="5" xfId="0" applyNumberFormat="1" applyFont="1" applyBorder="1" applyAlignment="1">
      <alignment horizontal="center"/>
    </xf>
    <xf numFmtId="0" fontId="4" fillId="0" borderId="5" xfId="0" applyNumberFormat="1" applyFont="1" applyBorder="1" applyAlignment="1">
      <alignment horizontal="left"/>
    </xf>
    <xf numFmtId="0" fontId="2" fillId="0" borderId="5" xfId="0" applyNumberFormat="1" applyFont="1" applyBorder="1" applyAlignment="1">
      <alignment horizontal="left" vertical="center"/>
    </xf>
    <xf numFmtId="0" fontId="2" fillId="0" borderId="5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6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7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 wrapText="1"/>
    </xf>
    <xf numFmtId="0" fontId="7" fillId="0" borderId="30" xfId="0" applyNumberFormat="1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/>
    <xf numFmtId="0" fontId="18" fillId="0" borderId="0" xfId="0" applyNumberFormat="1" applyFont="1" applyAlignment="1">
      <alignment horizontal="center" vertical="center"/>
    </xf>
    <xf numFmtId="0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5" fillId="0" borderId="7" xfId="0" applyNumberFormat="1" applyFont="1" applyBorder="1" applyAlignment="1">
      <alignment horizontal="left"/>
    </xf>
    <xf numFmtId="0" fontId="5" fillId="0" borderId="1" xfId="0" applyNumberFormat="1" applyFont="1" applyBorder="1" applyAlignment="1">
      <alignment horizontal="center" vertical="center"/>
    </xf>
    <xf numFmtId="0" fontId="8" fillId="0" borderId="21" xfId="0" applyNumberFormat="1" applyFont="1" applyFill="1" applyBorder="1"/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7" fillId="2" borderId="12" xfId="0" applyNumberFormat="1" applyFont="1" applyFill="1" applyBorder="1" applyAlignment="1">
      <alignment horizontal="left" vertical="center" wrapText="1"/>
    </xf>
    <xf numFmtId="0" fontId="8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/>
    <xf numFmtId="0" fontId="8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/>
    <xf numFmtId="9" fontId="17" fillId="0" borderId="21" xfId="1" applyFont="1" applyFill="1" applyBorder="1"/>
    <xf numFmtId="0" fontId="8" fillId="0" borderId="2" xfId="0" applyNumberFormat="1" applyFont="1" applyFill="1" applyBorder="1"/>
    <xf numFmtId="0" fontId="7" fillId="0" borderId="1" xfId="0" applyNumberFormat="1" applyFont="1" applyFill="1" applyBorder="1" applyAlignment="1">
      <alignment vertical="center" wrapText="1"/>
    </xf>
    <xf numFmtId="0" fontId="7" fillId="2" borderId="6" xfId="0" applyNumberFormat="1" applyFont="1" applyFill="1" applyBorder="1" applyAlignment="1">
      <alignment vertical="center"/>
    </xf>
    <xf numFmtId="0" fontId="7" fillId="2" borderId="15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shrinkToFit="1"/>
    </xf>
    <xf numFmtId="0" fontId="7" fillId="2" borderId="15" xfId="0" applyNumberFormat="1" applyFont="1" applyFill="1" applyBorder="1" applyAlignment="1">
      <alignment horizontal="left" vertical="center"/>
    </xf>
    <xf numFmtId="0" fontId="7" fillId="0" borderId="12" xfId="0" applyNumberFormat="1" applyFont="1" applyBorder="1" applyAlignment="1">
      <alignment horizontal="left" vertical="center"/>
    </xf>
    <xf numFmtId="0" fontId="7" fillId="4" borderId="6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Fill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7" fillId="0" borderId="19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5" fillId="0" borderId="28" xfId="0" applyNumberFormat="1" applyFont="1" applyBorder="1" applyAlignment="1">
      <alignment horizontal="left"/>
    </xf>
    <xf numFmtId="0" fontId="22" fillId="0" borderId="0" xfId="0" applyFont="1" applyAlignment="1">
      <alignment horizontal="center" vertical="center"/>
    </xf>
    <xf numFmtId="0" fontId="23" fillId="10" borderId="21" xfId="0" applyFont="1" applyFill="1" applyBorder="1" applyAlignment="1">
      <alignment horizontal="left" vertical="center" wrapText="1"/>
    </xf>
    <xf numFmtId="0" fontId="24" fillId="10" borderId="21" xfId="0" applyFont="1" applyFill="1" applyBorder="1" applyAlignment="1">
      <alignment horizontal="center" vertical="center" wrapText="1"/>
    </xf>
    <xf numFmtId="43" fontId="23" fillId="10" borderId="21" xfId="0" applyNumberFormat="1" applyFont="1" applyFill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2" fillId="11" borderId="21" xfId="0" applyFont="1" applyFill="1" applyBorder="1" applyAlignment="1">
      <alignment horizontal="left" vertical="center" wrapText="1"/>
    </xf>
    <xf numFmtId="43" fontId="22" fillId="12" borderId="21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wrapText="1"/>
    </xf>
    <xf numFmtId="0" fontId="25" fillId="12" borderId="0" xfId="0" applyFont="1" applyFill="1" applyAlignment="1">
      <alignment wrapText="1"/>
    </xf>
    <xf numFmtId="0" fontId="22" fillId="12" borderId="0" xfId="0" applyFont="1" applyFill="1" applyAlignment="1">
      <alignment wrapText="1"/>
    </xf>
    <xf numFmtId="0" fontId="22" fillId="12" borderId="0" xfId="0" applyFont="1" applyFill="1" applyAlignment="1">
      <alignment horizontal="left" vertical="center" wrapText="1"/>
    </xf>
    <xf numFmtId="0" fontId="25" fillId="12" borderId="0" xfId="0" applyFont="1" applyFill="1" applyAlignment="1">
      <alignment horizontal="left" vertical="center" wrapText="1"/>
    </xf>
    <xf numFmtId="0" fontId="26" fillId="13" borderId="31" xfId="0" applyFont="1" applyFill="1" applyBorder="1" applyAlignment="1">
      <alignment horizontal="left" vertical="center" wrapText="1"/>
    </xf>
    <xf numFmtId="168" fontId="26" fillId="13" borderId="21" xfId="2" applyNumberFormat="1" applyFont="1" applyFill="1" applyBorder="1" applyAlignment="1">
      <alignment horizontal="center" vertical="center" wrapText="1"/>
    </xf>
    <xf numFmtId="0" fontId="22" fillId="12" borderId="0" xfId="0" applyFont="1" applyFill="1" applyAlignment="1">
      <alignment horizontal="center" vertical="center" wrapText="1"/>
    </xf>
    <xf numFmtId="0" fontId="26" fillId="14" borderId="0" xfId="0" applyFont="1" applyFill="1" applyAlignment="1">
      <alignment horizontal="left" vertical="center" wrapText="1"/>
    </xf>
    <xf numFmtId="0" fontId="27" fillId="12" borderId="0" xfId="0" applyFont="1" applyFill="1" applyAlignment="1">
      <alignment horizontal="left" vertical="center" wrapText="1"/>
    </xf>
    <xf numFmtId="0" fontId="28" fillId="0" borderId="0" xfId="0" applyFont="1"/>
    <xf numFmtId="44" fontId="22" fillId="0" borderId="0" xfId="0" applyNumberFormat="1" applyFont="1" applyAlignment="1">
      <alignment horizontal="left" vertical="center"/>
    </xf>
    <xf numFmtId="0" fontId="29" fillId="12" borderId="0" xfId="0" applyFont="1" applyFill="1" applyAlignment="1">
      <alignment horizontal="left" vertical="center"/>
    </xf>
    <xf numFmtId="0" fontId="28" fillId="12" borderId="0" xfId="0" applyFont="1" applyFill="1" applyAlignment="1">
      <alignment horizontal="center" vertical="center"/>
    </xf>
    <xf numFmtId="49" fontId="22" fillId="0" borderId="0" xfId="0" applyNumberFormat="1" applyFont="1"/>
    <xf numFmtId="49" fontId="27" fillId="12" borderId="0" xfId="0" applyNumberFormat="1" applyFont="1" applyFill="1" applyAlignment="1">
      <alignment horizontal="left" vertical="center"/>
    </xf>
    <xf numFmtId="49" fontId="22" fillId="12" borderId="0" xfId="0" applyNumberFormat="1" applyFont="1" applyFill="1" applyAlignment="1">
      <alignment horizontal="center" vertical="center"/>
    </xf>
    <xf numFmtId="44" fontId="22" fillId="12" borderId="21" xfId="0" applyNumberFormat="1" applyFont="1" applyFill="1" applyBorder="1" applyAlignment="1">
      <alignment horizontal="left" vertical="center" wrapText="1"/>
    </xf>
    <xf numFmtId="44" fontId="22" fillId="0" borderId="21" xfId="0" applyNumberFormat="1" applyFont="1" applyBorder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7" fillId="12" borderId="0" xfId="0" applyFont="1" applyFill="1" applyAlignment="1">
      <alignment horizontal="left" vertical="center"/>
    </xf>
    <xf numFmtId="0" fontId="22" fillId="12" borderId="0" xfId="0" applyFont="1" applyFill="1" applyAlignment="1">
      <alignment horizontal="center" vertical="center"/>
    </xf>
    <xf numFmtId="44" fontId="30" fillId="0" borderId="0" xfId="0" applyNumberFormat="1" applyFont="1" applyAlignment="1">
      <alignment horizontal="center" vertical="center" wrapText="1"/>
    </xf>
    <xf numFmtId="0" fontId="22" fillId="12" borderId="21" xfId="0" applyFont="1" applyFill="1" applyBorder="1" applyAlignment="1">
      <alignment horizontal="left" vertical="center"/>
    </xf>
    <xf numFmtId="0" fontId="25" fillId="15" borderId="22" xfId="0" applyFont="1" applyFill="1" applyBorder="1" applyAlignment="1">
      <alignment horizontal="left" vertical="center" wrapText="1"/>
    </xf>
    <xf numFmtId="0" fontId="22" fillId="12" borderId="21" xfId="0" applyFont="1" applyFill="1" applyBorder="1" applyAlignment="1">
      <alignment horizontal="left" vertical="center" wrapText="1"/>
    </xf>
    <xf numFmtId="0" fontId="22" fillId="0" borderId="0" xfId="0" applyFont="1"/>
    <xf numFmtId="0" fontId="5" fillId="0" borderId="5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0" borderId="11" xfId="0" applyNumberFormat="1" applyFont="1" applyBorder="1" applyAlignment="1">
      <alignment horizontal="center" vertical="center"/>
    </xf>
    <xf numFmtId="14" fontId="8" fillId="0" borderId="22" xfId="0" applyNumberFormat="1" applyFont="1" applyBorder="1" applyAlignment="1">
      <alignment horizontal="center" vertical="center"/>
    </xf>
    <xf numFmtId="0" fontId="8" fillId="0" borderId="23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7" fillId="0" borderId="9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center" wrapText="1"/>
    </xf>
    <xf numFmtId="0" fontId="7" fillId="2" borderId="4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 wrapText="1"/>
    </xf>
    <xf numFmtId="0" fontId="7" fillId="0" borderId="4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/>
    </xf>
    <xf numFmtId="0" fontId="7" fillId="0" borderId="8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7" fillId="0" borderId="1" xfId="0" applyNumberFormat="1" applyFont="1" applyBorder="1" applyAlignment="1">
      <alignment horizontal="left" vertical="center"/>
    </xf>
    <xf numFmtId="0" fontId="7" fillId="0" borderId="4" xfId="0" applyNumberFormat="1" applyFont="1" applyBorder="1" applyAlignment="1">
      <alignment horizontal="left" vertical="center"/>
    </xf>
    <xf numFmtId="0" fontId="7" fillId="2" borderId="5" xfId="0" applyNumberFormat="1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center" shrinkToFit="1"/>
    </xf>
    <xf numFmtId="0" fontId="7" fillId="2" borderId="4" xfId="0" applyNumberFormat="1" applyFont="1" applyFill="1" applyBorder="1" applyAlignment="1">
      <alignment horizontal="left" vertical="center" shrinkToFit="1"/>
    </xf>
    <xf numFmtId="0" fontId="7" fillId="2" borderId="10" xfId="0" applyNumberFormat="1" applyFont="1" applyFill="1" applyBorder="1" applyAlignment="1">
      <alignment horizontal="left" vertical="center" wrapText="1"/>
    </xf>
    <xf numFmtId="0" fontId="7" fillId="2" borderId="11" xfId="0" applyNumberFormat="1" applyFont="1" applyFill="1" applyBorder="1" applyAlignment="1">
      <alignment horizontal="left" vertical="center" wrapText="1"/>
    </xf>
    <xf numFmtId="0" fontId="7" fillId="2" borderId="12" xfId="0" applyNumberFormat="1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9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left" vertical="center"/>
    </xf>
    <xf numFmtId="0" fontId="8" fillId="0" borderId="6" xfId="0" applyNumberFormat="1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vertical="center"/>
    </xf>
    <xf numFmtId="0" fontId="7" fillId="2" borderId="4" xfId="0" applyNumberFormat="1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left" vertical="center" wrapText="1"/>
    </xf>
    <xf numFmtId="0" fontId="7" fillId="4" borderId="4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/>
    </xf>
    <xf numFmtId="0" fontId="7" fillId="0" borderId="5" xfId="0" applyNumberFormat="1" applyFont="1" applyBorder="1" applyAlignment="1">
      <alignment horizontal="left" vertical="center"/>
    </xf>
    <xf numFmtId="0" fontId="7" fillId="0" borderId="13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/>
    </xf>
    <xf numFmtId="0" fontId="5" fillId="0" borderId="12" xfId="0" applyNumberFormat="1" applyFont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3" xfId="0" applyNumberFormat="1" applyFont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 wrapText="1"/>
    </xf>
    <xf numFmtId="0" fontId="7" fillId="2" borderId="6" xfId="0" applyNumberFormat="1" applyFont="1" applyFill="1" applyBorder="1" applyAlignment="1">
      <alignment horizontal="left" vertical="center"/>
    </xf>
    <xf numFmtId="0" fontId="7" fillId="2" borderId="7" xfId="0" applyNumberFormat="1" applyFont="1" applyFill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/>
    </xf>
    <xf numFmtId="0" fontId="7" fillId="0" borderId="4" xfId="0" applyNumberFormat="1" applyFont="1" applyFill="1" applyBorder="1" applyAlignment="1">
      <alignment horizontal="left" vertical="center"/>
    </xf>
    <xf numFmtId="9" fontId="13" fillId="0" borderId="0" xfId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0" borderId="3" xfId="0" applyNumberFormat="1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0" borderId="3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6" fillId="0" borderId="3" xfId="0" applyNumberFormat="1" applyFont="1" applyBorder="1" applyAlignment="1">
      <alignment horizontal="center" vertical="center"/>
    </xf>
    <xf numFmtId="14" fontId="8" fillId="0" borderId="23" xfId="0" applyNumberFormat="1" applyFont="1" applyBorder="1" applyAlignment="1">
      <alignment horizontal="center" vertical="center"/>
    </xf>
    <xf numFmtId="14" fontId="8" fillId="0" borderId="22" xfId="0" applyNumberFormat="1" applyFont="1" applyBorder="1" applyAlignment="1">
      <alignment horizontal="center" vertical="center" wrapText="1"/>
    </xf>
    <xf numFmtId="14" fontId="8" fillId="0" borderId="23" xfId="0" applyNumberFormat="1" applyFont="1" applyBorder="1" applyAlignment="1">
      <alignment horizontal="center" vertical="center" wrapText="1"/>
    </xf>
    <xf numFmtId="0" fontId="8" fillId="0" borderId="26" xfId="0" applyNumberFormat="1" applyFont="1" applyBorder="1" applyAlignment="1">
      <alignment horizontal="center" vertical="center"/>
    </xf>
    <xf numFmtId="0" fontId="8" fillId="0" borderId="27" xfId="0" applyNumberFormat="1" applyFont="1" applyBorder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3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55;&#1086;&#1083;&#1100;&#1079;&#1086;&#1074;&#1072;&#1090;&#1077;&#1083;&#1100;/Documents/&#1043;&#1086;&#1088;&#1072;&#1097;&#1077;&#1085;&#1082;&#1086;/&#1042;&#1077;&#1088;&#1093;&#1085;&#1080;&#1081;/&#1040;&#1088;&#1077;&#1085;&#1076;&#1072;&#1090;&#1086;&#1088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ода арендаторам"/>
      <sheetName val="Эл-эн арендаторам"/>
      <sheetName val="Свои расчеты"/>
      <sheetName val="Янв.22"/>
      <sheetName val="Февр.22"/>
      <sheetName val="Март 22"/>
      <sheetName val="Апрель22"/>
      <sheetName val="Май 22"/>
      <sheetName val="ИЮНЬ 2022"/>
      <sheetName val="ИЮЛЬ 2022 "/>
      <sheetName val="АВГУСТ 2022"/>
      <sheetName val="СЕНТЯБРЬ 2022"/>
      <sheetName val="ОКТЯБРЬ 2022"/>
      <sheetName val="НОЯБРЬ 2022"/>
      <sheetName val="ДЕКАБРЬ 2022"/>
      <sheetName val="ЯНВАРЬ 2023"/>
      <sheetName val="ФЕВРАЛЬ 2023"/>
      <sheetName val="МАРТ 2023"/>
      <sheetName val="АПРЕЛЬ 2023"/>
      <sheetName val="май 2023"/>
      <sheetName val="июнь2023"/>
      <sheetName val="июль23"/>
      <sheetName val="август23"/>
      <sheetName val="сент23"/>
      <sheetName val="окт23"/>
      <sheetName val="нояб23"/>
      <sheetName val="дек23"/>
      <sheetName val="янв24"/>
      <sheetName val="февр24"/>
      <sheetName val="март24"/>
      <sheetName val="апр24"/>
      <sheetName val="май24"/>
      <sheetName val="июнь24"/>
      <sheetName val="июль24"/>
      <sheetName val="авг24"/>
      <sheetName val="сент24"/>
      <sheetName val="окт24"/>
      <sheetName val="нояб24"/>
      <sheetName val="дек24"/>
      <sheetName val="янв25"/>
      <sheetName val="февр25"/>
      <sheetName val="март25"/>
      <sheetName val="КОНТАКТЫ"/>
      <sheetName val="Cont_ac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3">
          <cell r="B3" t="str">
            <v>ООО ДСГ</v>
          </cell>
          <cell r="C3" t="str">
            <v>8-911-777-32-56 Сергей</v>
          </cell>
        </row>
        <row r="4">
          <cell r="B4" t="str">
            <v>Алгоритм ООО</v>
          </cell>
        </row>
        <row r="5">
          <cell r="B5" t="str">
            <v>Амбурцев С.А. ИП</v>
          </cell>
          <cell r="D5" t="str">
            <v>AB-Park1@yandex.ru</v>
          </cell>
        </row>
        <row r="6">
          <cell r="B6" t="str">
            <v>Атмосфера /ООО</v>
          </cell>
          <cell r="C6" t="str">
            <v>8-965-095-91-97 Светлана Адольфовна
8-921-947-08-43</v>
          </cell>
          <cell r="D6" t="str">
            <v>sfera.atmo@gmail.com</v>
          </cell>
        </row>
        <row r="7">
          <cell r="B7" t="str">
            <v>Богданов И.Б.</v>
          </cell>
          <cell r="C7" t="str">
            <v>8-981-185-50-87 Ирина     ГД     irina@hobbyauto.ru
8-950-023-13-12 Наталья бух
!! 8-953-147-17-87 Зоя  kom@hobbyauto.ru</v>
          </cell>
          <cell r="D7" t="str">
            <v>irina@hobbyauto.ru  
kom@hobbyauto.ru
buhip@hobbyauto.ru        - счета, акты
dir.s@hobbyauto.ru   Екатерина (гл.бокс)</v>
          </cell>
        </row>
        <row r="8">
          <cell r="B8" t="str">
            <v>ВАЙПОС ООО</v>
          </cell>
          <cell r="C8" t="str">
            <v>8 (902) 789-35-48</v>
          </cell>
          <cell r="D8" t="str">
            <v>buhyubcompany@mail.ru</v>
          </cell>
        </row>
        <row r="9">
          <cell r="B9" t="str">
            <v>Вендинг Партнер ООО</v>
          </cell>
          <cell r="C9" t="str">
            <v>+7-981-844-56-70, 8-812-98-522-98</v>
          </cell>
          <cell r="D9" t="str">
            <v>info@best-coffe.ru</v>
          </cell>
        </row>
        <row r="10">
          <cell r="B10" t="str">
            <v>Виленский А.А. ИП</v>
          </cell>
          <cell r="C10" t="str">
            <v>8-921-955-38-55 Виктория (оф Парнас)</v>
          </cell>
          <cell r="D10" t="str">
            <v>info@tmrent.ru            parnas@tmrent.ru</v>
          </cell>
        </row>
        <row r="11">
          <cell r="B11" t="str">
            <v>Винст ООО (бокс 5)</v>
          </cell>
          <cell r="C11" t="str">
            <v>8-906-278-37-72 Илья Гончаров (ГД)</v>
          </cell>
          <cell r="D11" t="str">
            <v>goncharov.iv@ya.ru</v>
          </cell>
        </row>
        <row r="12">
          <cell r="B12" t="str">
            <v>Винт-Сервис ООО</v>
          </cell>
          <cell r="C12" t="str">
            <v xml:space="preserve">Климентов Иван Валерьевич
+7(812)994-94-00 доб.701
+7(921)951-90-40 </v>
          </cell>
          <cell r="D12" t="str">
            <v>info@vintservice.ru</v>
          </cell>
        </row>
        <row r="14">
          <cell r="B14" t="str">
            <v>Витамаркет ООО</v>
          </cell>
          <cell r="C14" t="str">
            <v>8-921-932-98-57 Ольга Сергеевна</v>
          </cell>
          <cell r="D14" t="str">
            <v>9676835@mail.ru</v>
          </cell>
        </row>
        <row r="15">
          <cell r="B15" t="str">
            <v>Гринченко (бензин)</v>
          </cell>
          <cell r="C15" t="str">
            <v>rezervbuh2020@mail.ru     !!! Счета+акты!!!      Бух
9533620383@mail.ru       Олег Гринченко</v>
          </cell>
          <cell r="D15" t="str">
            <v>Vitali36@yandex.ru</v>
          </cell>
        </row>
        <row r="16">
          <cell r="B16" t="str">
            <v>Давлятшина А.А. ИП</v>
          </cell>
          <cell r="C16" t="str">
            <v>Дмитрий 8-911-921-33-59</v>
          </cell>
          <cell r="D16" t="str">
            <v>9213359@mail.ru</v>
          </cell>
        </row>
        <row r="17">
          <cell r="B17" t="str">
            <v>Дельта Экипаж ООО</v>
          </cell>
          <cell r="C17" t="str">
            <v>8-921-757-55-83 Павел, 8-931-351-30-99 Евгения</v>
          </cell>
          <cell r="D17" t="str">
            <v>ershov.p@delta.ru    feofanova.es@delta.ru</v>
          </cell>
        </row>
        <row r="18">
          <cell r="B18" t="str">
            <v>Дизель ООО</v>
          </cell>
          <cell r="C18" t="str">
            <v>8-921-786-42-00  Марина (бух)</v>
          </cell>
          <cell r="D18" t="str">
            <v>buh@dizel-spb.ru</v>
          </cell>
        </row>
        <row r="20">
          <cell r="B20" t="str">
            <v>ДСГ-РЕМ ООО</v>
          </cell>
          <cell r="C20" t="str">
            <v>8-981-975-55-00 Александр</v>
          </cell>
          <cell r="D20" t="str">
            <v xml:space="preserve">dsg.rem@yandex.ru 
89117773254@yandex.ru </v>
          </cell>
        </row>
        <row r="23">
          <cell r="B23" t="str">
            <v>Евдокимов А.В.  ИП (автоэмали)</v>
          </cell>
          <cell r="C23" t="str">
            <v>8-921-896-52-53</v>
          </cell>
          <cell r="D23" t="str">
            <v>one_sparta@mail.ru  
hopol310@mail.ru</v>
          </cell>
        </row>
        <row r="24">
          <cell r="B24" t="str">
            <v>Ермоленко А.Е. ИП</v>
          </cell>
          <cell r="C24" t="str">
            <v>8 (999) 234-75-20</v>
          </cell>
          <cell r="D24" t="str">
            <v>eryoma1@yandex.ru</v>
          </cell>
        </row>
        <row r="25">
          <cell r="B25" t="str">
            <v>Задойнова Н.Ю. ИП (ЗИП)</v>
          </cell>
          <cell r="C25" t="str">
            <v>8-921-867-49-56 Максим
8-921-099-29-19 Анастасия</v>
          </cell>
          <cell r="D25" t="str">
            <v>info@zipspb.com   
dei@zipspb.com            
parnas@zipspb.com</v>
          </cell>
        </row>
        <row r="26">
          <cell r="B26" t="str">
            <v>ТД Здоровка  ООО</v>
          </cell>
          <cell r="C26" t="str">
            <v>8 812-676-76-69</v>
          </cell>
          <cell r="D26" t="str">
            <v>9676835@mail.ru</v>
          </cell>
        </row>
        <row r="27">
          <cell r="B27" t="str">
            <v>ЗИП ООО (Задойнова ИП)</v>
          </cell>
          <cell r="C27" t="str">
            <v>8-921-867-49-56 Максим
8-921-099-29-19 Анастасия</v>
          </cell>
          <cell r="D27" t="str">
            <v xml:space="preserve">   info@zipspb.com   - счета !!!!!!!!!
dei@zipspb.com            
parnas@zipspb.com</v>
          </cell>
        </row>
        <row r="28">
          <cell r="B28" t="str">
            <v>Иванов А.М. ИП (бокс 13)</v>
          </cell>
          <cell r="C28" t="str">
            <v>8-921-930-10-37 Алексей !!!
8 (921) 938-73-79 Антон</v>
          </cell>
          <cell r="D28" t="str">
            <v xml:space="preserve">anton-tyres@mail.ru  </v>
          </cell>
        </row>
        <row r="29">
          <cell r="B29" t="str">
            <v>Королев Н.О. ИП (бокс 15)</v>
          </cell>
          <cell r="C29">
            <v>89213938909</v>
          </cell>
          <cell r="D29" t="str">
            <v>Prikurmotors@gmail.com               ylewf@rambler.ru</v>
          </cell>
        </row>
        <row r="30">
          <cell r="B30" t="str">
            <v>ИП Королева М.И. (французский гараж)</v>
          </cell>
          <cell r="C30" t="str">
            <v>8-909-583-23-41 Антон Смирнов (управл. Сети)
8-999-526-63-89 Евгений Васильевич (управл. На 1 верхнем)</v>
          </cell>
          <cell r="D30" t="str">
            <v xml:space="preserve">
sm_anton-91@mail.ru    для счетов     
french-garage2@yandex.ru    для информации</v>
          </cell>
        </row>
        <row r="31">
          <cell r="B31" t="str">
            <v>Кровля сервис ООО / Нова ООО</v>
          </cell>
          <cell r="C31" t="str">
            <v>yarik1973@mail.ru</v>
          </cell>
          <cell r="D31" t="str">
            <v>yarik1973@mail.ru</v>
          </cell>
        </row>
        <row r="32">
          <cell r="B32" t="str">
            <v>Крылов В.Н. ИП</v>
          </cell>
          <cell r="C32" t="str">
            <v>8 (999) 234-75-20</v>
          </cell>
          <cell r="D32" t="str">
            <v>sto.avtoservis@inbox.ru</v>
          </cell>
        </row>
        <row r="33">
          <cell r="B33" t="str">
            <v>Ленэкспедишен ООО</v>
          </cell>
          <cell r="C33" t="str">
            <v>676-32-68 Анна бух</v>
          </cell>
          <cell r="D33" t="str">
            <v>elena.lenexp@yandex.ru    
      lenexp@yandex.ru</v>
          </cell>
        </row>
        <row r="34">
          <cell r="B34" t="str">
            <v>Лычагин ИП (бокс 14)</v>
          </cell>
          <cell r="C34" t="str">
            <v>8-921-775-58-09 Алексей</v>
          </cell>
          <cell r="D34" t="str">
            <v>mercedesservicespb@mail.ru</v>
          </cell>
        </row>
        <row r="35">
          <cell r="B35" t="str">
            <v>МалаштановЕ.А. ИП(бокс 6)</v>
          </cell>
          <cell r="C35" t="str">
            <v>8-953-349-69-57</v>
          </cell>
          <cell r="D35" t="str">
            <v>shinomontag98@ya.ru</v>
          </cell>
        </row>
        <row r="36">
          <cell r="B36" t="str">
            <v>Марвикс ООО (бокс 3)</v>
          </cell>
          <cell r="C36" t="str">
            <v>8-981-963-23-31 Евгения бух
8-921-903-42-02 Виталий (тех.вопросы)
8-911-922-15-44 Михаил (самый главный)
kms@europlitspb.ru
murahod023@mail.ru  Виталий
tanya.kolesnik.81@outlook.com
office@marvix.su   - акты
sto.n@marvix.su   - почта на СТО парнас</v>
          </cell>
          <cell r="D36" t="str">
            <v>kms@europlitspb.ru</v>
          </cell>
        </row>
        <row r="37">
          <cell r="B37" t="str">
            <v>Маргоскина Я.Н. гр РФ</v>
          </cell>
          <cell r="C37" t="str">
            <v>8-965-084-24-34</v>
          </cell>
          <cell r="D37" t="str">
            <v>Max.margoskin@mail.ru</v>
          </cell>
        </row>
        <row r="38">
          <cell r="B38" t="str">
            <v>Мешечков А.А. гр РФ</v>
          </cell>
          <cell r="C38" t="str">
            <v>8 918 318 08 63</v>
          </cell>
          <cell r="D38" t="str">
            <v>Rmservice93@gmail.com</v>
          </cell>
        </row>
        <row r="39">
          <cell r="B39" t="str">
            <v>Михайлов Алексей</v>
          </cell>
          <cell r="C39" t="str">
            <v>8-981-783-65-73</v>
          </cell>
          <cell r="D39" t="str">
            <v>mixalc-84@mail.ru</v>
          </cell>
        </row>
        <row r="40">
          <cell r="B40" t="str">
            <v>Морозов П.Н. ИП</v>
          </cell>
          <cell r="C40" t="str">
            <v>8-981-148-74-71</v>
          </cell>
          <cell r="D40" t="str">
            <v>piterkomplekt@bk.ru</v>
          </cell>
        </row>
        <row r="41">
          <cell r="B41" t="str">
            <v>Мотин А.В. ИП (бокс 8)</v>
          </cell>
          <cell r="C41" t="str">
            <v>8-921-320-43-91 Ольга
8-981-283-71-03  ???</v>
          </cell>
          <cell r="D41" t="str">
            <v xml:space="preserve">ovvasileva@yandex.ru  </v>
          </cell>
        </row>
        <row r="42">
          <cell r="B42" t="str">
            <v>Сушенок С.В. ИП(Логан-шоп)</v>
          </cell>
          <cell r="C42" t="str">
            <v>Алексей (!!!)  alexey.nenazhenko@yandex.ru</v>
          </cell>
          <cell r="D42" t="str">
            <v xml:space="preserve"> inbox@logan-shop.spb.ru  inbox@logan-shop.spb.ru</v>
          </cell>
        </row>
        <row r="43">
          <cell r="C43" t="str">
            <v>Екатерина 8-921-320-24-46</v>
          </cell>
          <cell r="D43" t="str">
            <v>3202446@mail.ru</v>
          </cell>
        </row>
        <row r="44">
          <cell r="B44" t="str">
            <v>Николашина Ю.В. ИП</v>
          </cell>
          <cell r="C44">
            <v>89219615570</v>
          </cell>
          <cell r="D44" t="str">
            <v>autoshop16@mail.ru</v>
          </cell>
        </row>
        <row r="45">
          <cell r="B45" t="str">
            <v>Опаринский Е.М. ИП</v>
          </cell>
          <cell r="C45" t="str">
            <v xml:space="preserve">8-921-760-63-17 </v>
          </cell>
          <cell r="D45" t="str">
            <v>info@ex-road.ru</v>
          </cell>
        </row>
        <row r="46">
          <cell r="B46" t="str">
            <v>Павлов  А.В. ИП</v>
          </cell>
          <cell r="C46" t="str">
            <v>8 (981) 975-55-00</v>
          </cell>
          <cell r="D46" t="str">
            <v>no.pavloff@yandex.ru</v>
          </cell>
        </row>
        <row r="47">
          <cell r="B47" t="str">
            <v>Паскаль ООО</v>
          </cell>
          <cell r="C47" t="str">
            <v>7-911-210-60-58</v>
          </cell>
          <cell r="D47" t="str">
            <v xml:space="preserve">6765377@mail.ru </v>
          </cell>
        </row>
        <row r="48">
          <cell r="B48" t="str">
            <v>Петченко Андрей ИП (б.16)</v>
          </cell>
          <cell r="C48" t="str">
            <v>petchenko-a@ya.ru</v>
          </cell>
          <cell r="D48" t="str">
            <v>petchenko-a@ya.ru</v>
          </cell>
        </row>
        <row r="49">
          <cell r="B49" t="str">
            <v>ПитерАПП78 ООО (бокс 7)</v>
          </cell>
          <cell r="C49" t="str">
            <v>8-921-957-28-26 Рамиль</v>
          </cell>
          <cell r="D49" t="str">
            <v>info@piterakpp.com</v>
          </cell>
        </row>
        <row r="50">
          <cell r="B50" t="str">
            <v>Пузанова Ю.А. ИП</v>
          </cell>
          <cell r="D50" t="str">
            <v>elka-90@mail.ru</v>
          </cell>
        </row>
        <row r="51">
          <cell r="B51" t="str">
            <v>РемКотлоСервис ООО</v>
          </cell>
          <cell r="C51" t="str">
            <v>8-911-913-13-48</v>
          </cell>
          <cell r="D51" t="str">
            <v>remkotloservice@mail.ru</v>
          </cell>
        </row>
        <row r="52">
          <cell r="B52" t="str">
            <v>Штепа О.В. ИП</v>
          </cell>
          <cell r="C52" t="str">
            <v>8-921-900-99-11 Алексей</v>
          </cell>
          <cell r="D52" t="str">
            <v>n.panenkova@ya.ru</v>
          </cell>
        </row>
        <row r="53">
          <cell r="B53" t="str">
            <v>Саксена Абхишек ИП</v>
          </cell>
          <cell r="C53" t="str">
            <v>ks.vazhnova@gmail.com
Sanyabossa81@yahoo.com</v>
          </cell>
          <cell r="D53" t="str">
            <v>Sanyabossa81@yahoo.com</v>
          </cell>
        </row>
        <row r="54">
          <cell r="B54" t="str">
            <v>Сафронов Ю.В. ИП</v>
          </cell>
          <cell r="C54" t="str">
            <v xml:space="preserve"> +79119220265, +79219031551</v>
          </cell>
          <cell r="D54" t="str">
            <v>9220265@mail.ru       all-japan@mail.ru</v>
          </cell>
        </row>
        <row r="55">
          <cell r="B55" t="str">
            <v>Семенов А.А. 
(Range Rover)</v>
          </cell>
          <cell r="C55" t="str">
            <v>+7 921-344-74-40</v>
          </cell>
          <cell r="D55" t="str">
            <v>aleksei.semenovlr@gmail.com</v>
          </cell>
        </row>
        <row r="56">
          <cell r="B56" t="str">
            <v>Смирнов Н.И. ИП</v>
          </cell>
          <cell r="C56" t="str">
            <v>8-921-948-25-56 Илья
8-921-940-65-02 Анастасия   бух</v>
          </cell>
          <cell r="D56" t="str">
            <v>eiagrk@mail.ru       Илья
ave@ecoz.ru     Анастасия бух</v>
          </cell>
        </row>
        <row r="57">
          <cell r="B57" t="str">
            <v>Смирнова А.О. ИП
(бывш. СК Мин-Проект)</v>
          </cell>
          <cell r="C57" t="str">
            <v>Михаил Смирнов   8 921 9406503
smirnova_ao@mail.ru     - счета !!! Альбина</v>
          </cell>
          <cell r="D57" t="str">
            <v>smirnoff72@mail.ru</v>
          </cell>
        </row>
        <row r="58">
          <cell r="B58" t="str">
            <v>Сорокин Д.Н. ИП (Ленремонт)</v>
          </cell>
          <cell r="C58" t="str">
            <v>+7 (951)-678-37-63
Резанова Анна  8-921-793-64-47</v>
          </cell>
          <cell r="D58" t="str">
            <v>rezanova.av@yandex.ru   lenBuh00@mail.ru</v>
          </cell>
        </row>
        <row r="59">
          <cell r="B59" t="str">
            <v>СпецТекстиль СЗ ООО</v>
          </cell>
          <cell r="D59" t="str">
            <v>6762357@mail.ru     viktoriya_kolomy@mail.ru</v>
          </cell>
        </row>
        <row r="60">
          <cell r="D60" t="str">
            <v>6762357@mail.ru; viktoriya_kolomy@mail.ru</v>
          </cell>
        </row>
        <row r="61">
          <cell r="D61" t="str">
            <v>6762357@mail.ru; viktoriya_kolomy@mail.ru</v>
          </cell>
        </row>
        <row r="62">
          <cell r="B62" t="str">
            <v>СТЛК ООО</v>
          </cell>
          <cell r="C62" t="str">
            <v>8-911-922-47-53</v>
          </cell>
          <cell r="D62" t="str">
            <v>v.romashov@bk.ru</v>
          </cell>
        </row>
        <row r="63">
          <cell r="B63" t="str">
            <v>СугЭнергоТранс ООО</v>
          </cell>
          <cell r="C63" t="str">
            <v>7 (921) 905-89-96    vitali36@yandex.ru</v>
          </cell>
          <cell r="D63" t="str">
            <v>info@eco-lpg.ru      
solntcespb@inbox.ru
millionros@mail.ru</v>
          </cell>
        </row>
        <row r="64">
          <cell r="B64" t="str">
            <v>Степанов М.К. ИП</v>
          </cell>
          <cell r="C64" t="str">
            <v>8-911-015-41-28 Сергей
8-999-214-57-28</v>
          </cell>
          <cell r="D64" t="str">
            <v>konstantin-blop@yandex.ru</v>
          </cell>
        </row>
        <row r="65">
          <cell r="B65" t="str">
            <v>Столяренко Ю.П. ИП</v>
          </cell>
          <cell r="C65" t="str">
            <v>8-911-926-65-75 Юрий Петрович
8-921-940-43-99 - раб.номер на парнасе</v>
          </cell>
          <cell r="D65" t="str">
            <v>sto.gs@yandex.ru</v>
          </cell>
        </row>
        <row r="66">
          <cell r="B66" t="str">
            <v>ТекстильПромТорг ООО</v>
          </cell>
        </row>
        <row r="67">
          <cell r="B67" t="str">
            <v>Ткаченко А.В. ИП</v>
          </cell>
          <cell r="C67" t="str">
            <v>8-911-937-71-75 Александр
8-921-415-54-53 Елена Юрьевна бух</v>
          </cell>
          <cell r="D67" t="str">
            <v>9131017@mail.ru      - Александр
vinogradovalena@list.ru    - Елена Юрьевна  бух</v>
          </cell>
        </row>
        <row r="68">
          <cell r="B68" t="str">
            <v>Толстов К.А. ИП</v>
          </cell>
          <cell r="C68" t="str">
            <v>89817436122    89119980553   Кирилл</v>
          </cell>
          <cell r="D68" t="str">
            <v>78garage.inc@mail.ru</v>
          </cell>
        </row>
        <row r="69">
          <cell r="B69" t="str">
            <v>УАН Спарта ООО</v>
          </cell>
          <cell r="C69" t="str">
            <v>8-921-896-52-53</v>
          </cell>
        </row>
        <row r="70">
          <cell r="B70" t="str">
            <v>Филиппов В.А. гр РФ</v>
          </cell>
          <cell r="C70" t="str">
            <v>911 910 04 90</v>
          </cell>
          <cell r="D70" t="str">
            <v>Dummak@yandex.ru</v>
          </cell>
        </row>
        <row r="71">
          <cell r="B71" t="str">
            <v>Хаски ООО</v>
          </cell>
          <cell r="C71" t="str">
            <v>8-921-786-42-00 Марина (бух)</v>
          </cell>
        </row>
        <row r="72">
          <cell r="B72" t="str">
            <v>Хобби-Авто ООО</v>
          </cell>
          <cell r="C72" t="str">
            <v xml:space="preserve">zbuh@hobbyauto.ru     глав.бух Мария 89062690258
buh@hobbyauto.ru    счета !!!
b2b@hobbyauto.ru  маркетолог Юлия 8-911-765-50-34
</v>
          </cell>
        </row>
        <row r="73">
          <cell r="B73" t="str">
            <v>Хэдэкс ООО</v>
          </cell>
          <cell r="C73" t="str">
            <v>8-931-000-78-07 Владислав</v>
          </cell>
          <cell r="D73" t="str">
            <v>buhyubcompany@mail.ru</v>
          </cell>
        </row>
        <row r="74">
          <cell r="B74" t="str">
            <v>Чибо кофе сервис ООО</v>
          </cell>
          <cell r="D74" t="str">
            <v>mustang_one@mail.ru</v>
          </cell>
        </row>
        <row r="75">
          <cell r="B75" t="str">
            <v>Чугунов ИП</v>
          </cell>
          <cell r="C75" t="str">
            <v>89013703245 Дмитрий</v>
          </cell>
          <cell r="D75" t="str">
            <v>nissan231285@mail.ru</v>
          </cell>
        </row>
        <row r="76">
          <cell r="B76" t="str">
            <v>ЭкоВайз ООО</v>
          </cell>
          <cell r="C76" t="str">
            <v>8-981-795-77-75 Дмитрий Гореликов</v>
          </cell>
          <cell r="D76" t="str">
            <v>ecowise@mail.ru</v>
          </cell>
        </row>
        <row r="77">
          <cell r="B77" t="str">
            <v>ЮБК ООО</v>
          </cell>
          <cell r="C77" t="str">
            <v>8-931-000-78-07 Владислав</v>
          </cell>
          <cell r="D77" t="str">
            <v>buhyubcompany@mail.ru</v>
          </cell>
        </row>
        <row r="78">
          <cell r="B78" t="str">
            <v>Юникс и К ООО</v>
          </cell>
          <cell r="C78" t="str">
            <v>8-921-320-53-32</v>
          </cell>
          <cell r="D78" t="str">
            <v>unix.tara.spb@mail.ru</v>
          </cell>
        </row>
        <row r="79">
          <cell r="B79" t="str">
            <v xml:space="preserve">ИТОГО </v>
          </cell>
        </row>
        <row r="80">
          <cell r="B80" t="str">
            <v>Макарова А.А. гр РФ</v>
          </cell>
          <cell r="C80" t="str">
            <v xml:space="preserve">Контактный телефон: 8-911-796-89-27 Е-mail: freedom575@bk.ru   - Макарова Анжела Александровна
Контактный телефон: 8-921-791-30-75 Е-mail: marianna.korotina@gmail.com -  Коротина Марианна Юрьевна
</v>
          </cell>
        </row>
        <row r="81">
          <cell r="B81" t="str">
            <v>Лисенко Анатолий Иванович ИП</v>
          </cell>
          <cell r="C81" t="str">
            <v>eurofinkraski@mail.ru
8-921-431-23-70</v>
          </cell>
        </row>
        <row r="82">
          <cell r="B82" t="str">
            <v>МоторЛэнд СПб  ООО</v>
          </cell>
          <cell r="C82" t="str">
            <v>8-921-655-06-11 Дмитрий    ГД
dpavlovski@motorland.by
8-928-759-72-75 Анна бух
motorlandbuh@gmail.com</v>
          </cell>
        </row>
        <row r="83">
          <cell r="B83" t="str">
            <v>ИП Баткова 
(Арутюнян Юлия гр РФ)</v>
          </cell>
          <cell r="C83" t="str">
            <v>2909polykovaalla1980@mail.ru</v>
          </cell>
        </row>
        <row r="84">
          <cell r="B84" t="str">
            <v>ИП Смбатян С.В.</v>
          </cell>
          <cell r="C84" t="str">
            <v>913 610 21 90 Артур
arbak1984@mail.ru    Laser_love@mail.ru</v>
          </cell>
        </row>
        <row r="85">
          <cell r="B85" t="str">
            <v>гр РФ Марова Д.Т.</v>
          </cell>
          <cell r="C85" t="str">
            <v>dennna14@gmail.com
89581857321 Диана</v>
          </cell>
        </row>
        <row r="86">
          <cell r="B86" t="str">
            <v>Адвокатский кабинет
 Каверина Анна Юрьевна</v>
          </cell>
          <cell r="C86" t="str">
            <v>advocate_kaverina@mail.ru
8-924-262-78-72   Анна</v>
          </cell>
        </row>
        <row r="87">
          <cell r="B87" t="str">
            <v>Бергель Н.А. ИП</v>
          </cell>
          <cell r="C87" t="str">
            <v>berg-nata@bk.ru   bergton@yandex.ru  
8-911-127-71-32  8-931-352-10-28 (!)</v>
          </cell>
        </row>
      </sheetData>
      <sheetData sheetId="43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buh@dizel-spb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K244"/>
  <sheetViews>
    <sheetView tabSelected="1" topLeftCell="A2" zoomScaleNormal="100" workbookViewId="0">
      <pane xSplit="6" ySplit="2" topLeftCell="Z82" activePane="bottomRight" state="frozen"/>
      <selection activeCell="B2" sqref="B2"/>
      <selection pane="topRight" activeCell="F2" sqref="F2"/>
      <selection pane="bottomLeft" activeCell="B5" sqref="B5"/>
      <selection pane="bottomRight" activeCell="A92" sqref="A92:XFD92"/>
    </sheetView>
  </sheetViews>
  <sheetFormatPr defaultColWidth="10.42578125" defaultRowHeight="17.25"/>
  <cols>
    <col min="1" max="1" width="13.7109375" style="1" customWidth="1"/>
    <col min="2" max="2" width="5.85546875" style="1" customWidth="1"/>
    <col min="3" max="3" width="15.42578125" style="1" customWidth="1"/>
    <col min="4" max="5" width="18.140625" style="1" customWidth="1"/>
    <col min="6" max="6" width="20.5703125" style="1" customWidth="1"/>
    <col min="7" max="7" width="15.7109375" style="2" customWidth="1"/>
    <col min="8" max="10" width="15.85546875" style="118" customWidth="1"/>
    <col min="11" max="11" width="15.85546875" style="3" customWidth="1"/>
    <col min="12" max="12" width="15.85546875" style="27" customWidth="1"/>
    <col min="13" max="13" width="15.85546875" style="118" customWidth="1"/>
    <col min="14" max="14" width="17.42578125" style="27" customWidth="1"/>
    <col min="15" max="15" width="15.42578125" style="119" customWidth="1"/>
    <col min="16" max="16" width="13.7109375" style="27" customWidth="1"/>
    <col min="17" max="17" width="13" style="120" customWidth="1"/>
    <col min="18" max="19" width="17.42578125" style="120" customWidth="1"/>
    <col min="20" max="22" width="17.42578125" style="27" customWidth="1"/>
    <col min="23" max="23" width="18.28515625" style="27" customWidth="1"/>
    <col min="24" max="24" width="17.42578125" style="27" customWidth="1"/>
    <col min="25" max="25" width="14.28515625" style="27" customWidth="1"/>
    <col min="26" max="31" width="14.140625" style="27" customWidth="1"/>
    <col min="32" max="35" width="17.42578125" style="27" customWidth="1"/>
    <col min="36" max="16384" width="10.42578125" style="27"/>
  </cols>
  <sheetData>
    <row r="1" spans="1:35">
      <c r="A1" s="4"/>
      <c r="B1" s="4"/>
      <c r="C1" s="4"/>
      <c r="D1" s="4"/>
      <c r="E1" s="4"/>
      <c r="F1" s="4"/>
      <c r="G1" s="5"/>
      <c r="H1" s="9"/>
      <c r="I1" s="9"/>
      <c r="J1" s="9"/>
      <c r="K1" s="9"/>
      <c r="L1" s="25"/>
      <c r="M1" s="9"/>
      <c r="N1" s="25"/>
      <c r="O1" s="26"/>
      <c r="P1" s="25"/>
      <c r="Q1" s="9"/>
      <c r="R1" s="9"/>
      <c r="S1" s="9"/>
      <c r="T1" s="25"/>
      <c r="U1" s="25"/>
      <c r="V1" s="25"/>
    </row>
    <row r="2" spans="1:35" ht="16.5" customHeight="1">
      <c r="A2" s="256" t="s">
        <v>0</v>
      </c>
      <c r="B2" s="24"/>
      <c r="C2" s="258" t="s">
        <v>1</v>
      </c>
      <c r="D2" s="127"/>
      <c r="E2" s="198" t="s">
        <v>197</v>
      </c>
      <c r="F2" s="258" t="s">
        <v>2</v>
      </c>
      <c r="G2" s="245">
        <v>45435</v>
      </c>
      <c r="H2" s="245" t="s">
        <v>3</v>
      </c>
      <c r="I2" s="245">
        <v>45322</v>
      </c>
      <c r="J2" s="245" t="s">
        <v>4</v>
      </c>
      <c r="K2" s="260">
        <v>45351</v>
      </c>
      <c r="L2" s="245" t="s">
        <v>5</v>
      </c>
      <c r="M2" s="245">
        <v>45380</v>
      </c>
      <c r="N2" s="245" t="s">
        <v>6</v>
      </c>
      <c r="O2" s="245">
        <v>45473</v>
      </c>
      <c r="P2" s="254" t="s">
        <v>7</v>
      </c>
      <c r="Q2" s="252">
        <v>45504</v>
      </c>
      <c r="R2" s="254" t="s">
        <v>8</v>
      </c>
      <c r="S2" s="252">
        <v>45532</v>
      </c>
      <c r="T2" s="254" t="s">
        <v>169</v>
      </c>
      <c r="U2" s="252">
        <v>45563</v>
      </c>
      <c r="V2" s="200" t="s">
        <v>172</v>
      </c>
      <c r="W2" s="202">
        <v>45596</v>
      </c>
      <c r="X2" s="200" t="s">
        <v>174</v>
      </c>
      <c r="Y2" s="202">
        <v>45625</v>
      </c>
      <c r="Z2" s="265" t="s">
        <v>181</v>
      </c>
      <c r="AA2" s="202">
        <v>45651</v>
      </c>
      <c r="AB2" s="265" t="s">
        <v>183</v>
      </c>
      <c r="AC2" s="202">
        <v>45685</v>
      </c>
      <c r="AD2" s="265" t="s">
        <v>189</v>
      </c>
      <c r="AE2" s="202">
        <v>45715</v>
      </c>
      <c r="AF2" s="202" t="s">
        <v>177</v>
      </c>
      <c r="AG2" s="263" t="s">
        <v>178</v>
      </c>
      <c r="AI2" s="251" t="s">
        <v>179</v>
      </c>
    </row>
    <row r="3" spans="1:35" ht="18" customHeight="1">
      <c r="A3" s="257"/>
      <c r="B3" s="22"/>
      <c r="C3" s="259"/>
      <c r="D3" s="127"/>
      <c r="E3" s="199"/>
      <c r="F3" s="259"/>
      <c r="G3" s="246"/>
      <c r="H3" s="246"/>
      <c r="I3" s="246"/>
      <c r="J3" s="246"/>
      <c r="K3" s="261"/>
      <c r="L3" s="246"/>
      <c r="M3" s="246"/>
      <c r="N3" s="246"/>
      <c r="O3" s="246"/>
      <c r="P3" s="255"/>
      <c r="Q3" s="253"/>
      <c r="R3" s="255"/>
      <c r="S3" s="253"/>
      <c r="T3" s="255"/>
      <c r="U3" s="255"/>
      <c r="V3" s="201"/>
      <c r="W3" s="203"/>
      <c r="X3" s="201"/>
      <c r="Y3" s="203"/>
      <c r="Z3" s="266"/>
      <c r="AA3" s="262"/>
      <c r="AB3" s="266"/>
      <c r="AC3" s="262"/>
      <c r="AD3" s="266"/>
      <c r="AE3" s="262"/>
      <c r="AF3" s="262"/>
      <c r="AG3" s="264"/>
      <c r="AI3" s="251">
        <f>IF(X3=0,0,(Z3/X3-1))</f>
        <v>0</v>
      </c>
    </row>
    <row r="4" spans="1:35" ht="25.5" customHeight="1">
      <c r="A4" s="28">
        <v>1</v>
      </c>
      <c r="B4" s="28">
        <v>1</v>
      </c>
      <c r="C4" s="207" t="s">
        <v>191</v>
      </c>
      <c r="D4" s="242"/>
      <c r="E4" s="139"/>
      <c r="F4" s="29">
        <v>653457</v>
      </c>
      <c r="G4" s="30">
        <v>14321</v>
      </c>
      <c r="H4" s="9">
        <f t="shared" ref="H4:H38" si="0">I4-G4</f>
        <v>0</v>
      </c>
      <c r="I4" s="31">
        <v>14321</v>
      </c>
      <c r="J4" s="9">
        <f t="shared" ref="J4:J38" si="1">K4-I4</f>
        <v>0</v>
      </c>
      <c r="K4" s="9">
        <v>14321</v>
      </c>
      <c r="L4" s="9">
        <f t="shared" ref="L4:L38" si="2">M4-K4</f>
        <v>0</v>
      </c>
      <c r="M4" s="9">
        <v>14321</v>
      </c>
      <c r="N4" s="9">
        <f>O4-M4</f>
        <v>-1</v>
      </c>
      <c r="O4" s="26">
        <v>14320</v>
      </c>
      <c r="P4" s="9">
        <f t="shared" ref="P4:P49" si="3">Q4-O4</f>
        <v>0</v>
      </c>
      <c r="Q4" s="9">
        <v>14320</v>
      </c>
      <c r="R4" s="9">
        <f t="shared" ref="R4:V35" si="4">S4-Q4</f>
        <v>0</v>
      </c>
      <c r="S4" s="9">
        <v>14320</v>
      </c>
      <c r="T4" s="9">
        <f t="shared" si="4"/>
        <v>0</v>
      </c>
      <c r="U4" s="25">
        <v>14320</v>
      </c>
      <c r="V4" s="9">
        <f t="shared" si="4"/>
        <v>0</v>
      </c>
      <c r="W4" s="32">
        <v>14320</v>
      </c>
      <c r="X4" s="33">
        <f t="shared" ref="X4:X47" si="5">Y4-W4</f>
        <v>0</v>
      </c>
      <c r="Y4" s="32">
        <v>14320</v>
      </c>
      <c r="Z4" s="33">
        <f>AA4-Y4</f>
        <v>0</v>
      </c>
      <c r="AA4" s="32">
        <v>14320</v>
      </c>
      <c r="AB4" s="33">
        <f>AC4-AA4</f>
        <v>0</v>
      </c>
      <c r="AC4" s="32">
        <v>14320</v>
      </c>
      <c r="AD4" s="33">
        <f>AE4-AC4</f>
        <v>0</v>
      </c>
      <c r="AE4" s="32">
        <v>14320</v>
      </c>
      <c r="AF4" s="32"/>
      <c r="AG4" s="32"/>
      <c r="AI4" s="34">
        <f>IF(AB4=0,0,(AD4/AB4-1))</f>
        <v>0</v>
      </c>
    </row>
    <row r="5" spans="1:35" ht="25.5" customHeight="1">
      <c r="A5" s="28">
        <v>2</v>
      </c>
      <c r="B5" s="28">
        <v>2</v>
      </c>
      <c r="C5" s="218" t="s">
        <v>9</v>
      </c>
      <c r="D5" s="219"/>
      <c r="E5" s="140"/>
      <c r="F5" s="28">
        <v>422533</v>
      </c>
      <c r="G5" s="30">
        <v>1780</v>
      </c>
      <c r="H5" s="9">
        <f t="shared" si="0"/>
        <v>0</v>
      </c>
      <c r="I5" s="9">
        <v>1780</v>
      </c>
      <c r="J5" s="9">
        <f t="shared" si="1"/>
        <v>0</v>
      </c>
      <c r="K5" s="9">
        <v>1780</v>
      </c>
      <c r="L5" s="9">
        <f t="shared" si="2"/>
        <v>0</v>
      </c>
      <c r="M5" s="9">
        <v>1780</v>
      </c>
      <c r="N5" s="9">
        <f>O5-M5</f>
        <v>0</v>
      </c>
      <c r="O5" s="26">
        <v>1780</v>
      </c>
      <c r="P5" s="9">
        <f t="shared" si="3"/>
        <v>0</v>
      </c>
      <c r="Q5" s="9">
        <v>1780</v>
      </c>
      <c r="R5" s="9">
        <f t="shared" si="4"/>
        <v>39</v>
      </c>
      <c r="S5" s="9">
        <v>1819</v>
      </c>
      <c r="T5" s="9">
        <f t="shared" si="4"/>
        <v>46</v>
      </c>
      <c r="U5" s="25">
        <v>1865</v>
      </c>
      <c r="V5" s="9">
        <f t="shared" si="4"/>
        <v>0</v>
      </c>
      <c r="W5" s="32">
        <v>1865</v>
      </c>
      <c r="X5" s="33">
        <f t="shared" si="5"/>
        <v>0</v>
      </c>
      <c r="Y5" s="32">
        <v>1865</v>
      </c>
      <c r="Z5" s="33">
        <f t="shared" ref="Z5:Z40" si="6">AA5-Y5</f>
        <v>0</v>
      </c>
      <c r="AA5" s="32">
        <v>1865</v>
      </c>
      <c r="AB5" s="33">
        <f t="shared" ref="AB5:AB40" si="7">AC5-AA5</f>
        <v>0</v>
      </c>
      <c r="AC5" s="32">
        <v>1865</v>
      </c>
      <c r="AD5" s="33">
        <f t="shared" ref="AD5:AD40" si="8">AE5-AC5</f>
        <v>0</v>
      </c>
      <c r="AE5" s="32">
        <v>1865</v>
      </c>
      <c r="AF5" s="32"/>
      <c r="AG5" s="32"/>
      <c r="AI5" s="34">
        <f t="shared" ref="AI5:AI68" si="9">IF(AB5=0,0,(AD5/AB5-1))</f>
        <v>0</v>
      </c>
    </row>
    <row r="6" spans="1:35" ht="25.5" customHeight="1">
      <c r="A6" s="28">
        <v>3</v>
      </c>
      <c r="B6" s="28">
        <v>3</v>
      </c>
      <c r="C6" s="207" t="s">
        <v>192</v>
      </c>
      <c r="D6" s="242"/>
      <c r="E6" s="139"/>
      <c r="F6" s="29">
        <v>730838</v>
      </c>
      <c r="G6" s="30">
        <v>3557</v>
      </c>
      <c r="H6" s="9">
        <f t="shared" si="0"/>
        <v>-1</v>
      </c>
      <c r="I6" s="9">
        <v>3556</v>
      </c>
      <c r="J6" s="9">
        <f t="shared" si="1"/>
        <v>0</v>
      </c>
      <c r="K6" s="9">
        <v>3556</v>
      </c>
      <c r="L6" s="9">
        <f t="shared" si="2"/>
        <v>0</v>
      </c>
      <c r="M6" s="9">
        <v>3556</v>
      </c>
      <c r="N6" s="9">
        <f>O6-M6</f>
        <v>1</v>
      </c>
      <c r="O6" s="26">
        <v>3557</v>
      </c>
      <c r="P6" s="9">
        <f t="shared" si="3"/>
        <v>0</v>
      </c>
      <c r="Q6" s="9">
        <v>3557</v>
      </c>
      <c r="R6" s="9">
        <f t="shared" si="4"/>
        <v>0</v>
      </c>
      <c r="S6" s="9">
        <v>3557</v>
      </c>
      <c r="T6" s="9">
        <f t="shared" si="4"/>
        <v>0</v>
      </c>
      <c r="U6" s="25">
        <v>3557</v>
      </c>
      <c r="V6" s="9">
        <f t="shared" si="4"/>
        <v>0</v>
      </c>
      <c r="W6" s="32">
        <v>3557</v>
      </c>
      <c r="X6" s="33">
        <f t="shared" si="5"/>
        <v>2</v>
      </c>
      <c r="Y6" s="32">
        <v>3559</v>
      </c>
      <c r="Z6" s="33">
        <f t="shared" si="6"/>
        <v>0</v>
      </c>
      <c r="AA6" s="32">
        <v>3559</v>
      </c>
      <c r="AB6" s="33">
        <f t="shared" si="7"/>
        <v>0</v>
      </c>
      <c r="AC6" s="32">
        <v>3559</v>
      </c>
      <c r="AD6" s="33">
        <f t="shared" si="8"/>
        <v>0</v>
      </c>
      <c r="AE6" s="32">
        <v>3559</v>
      </c>
      <c r="AF6" s="32"/>
      <c r="AG6" s="32"/>
      <c r="AI6" s="34">
        <f t="shared" si="9"/>
        <v>0</v>
      </c>
    </row>
    <row r="7" spans="1:35" ht="25.5" customHeight="1">
      <c r="A7" s="28">
        <v>4</v>
      </c>
      <c r="B7" s="28">
        <v>4</v>
      </c>
      <c r="C7" s="207" t="s">
        <v>175</v>
      </c>
      <c r="D7" s="208"/>
      <c r="E7" s="139"/>
      <c r="F7" s="29">
        <v>488325</v>
      </c>
      <c r="G7" s="6">
        <v>3143</v>
      </c>
      <c r="H7" s="9">
        <f t="shared" si="0"/>
        <v>0</v>
      </c>
      <c r="I7" s="9">
        <v>3143</v>
      </c>
      <c r="J7" s="9">
        <f t="shared" si="1"/>
        <v>0</v>
      </c>
      <c r="K7" s="9">
        <v>3143</v>
      </c>
      <c r="L7" s="9">
        <f t="shared" si="2"/>
        <v>0</v>
      </c>
      <c r="M7" s="9">
        <v>3143</v>
      </c>
      <c r="N7" s="9">
        <f>O7-M7</f>
        <v>0</v>
      </c>
      <c r="O7" s="26">
        <v>3143</v>
      </c>
      <c r="P7" s="9">
        <f t="shared" si="3"/>
        <v>0</v>
      </c>
      <c r="Q7" s="9">
        <v>3143</v>
      </c>
      <c r="R7" s="9">
        <f t="shared" si="4"/>
        <v>0</v>
      </c>
      <c r="S7" s="9">
        <v>3143</v>
      </c>
      <c r="T7" s="9">
        <f t="shared" si="4"/>
        <v>0</v>
      </c>
      <c r="U7" s="25">
        <v>3143</v>
      </c>
      <c r="V7" s="9">
        <f t="shared" si="4"/>
        <v>0</v>
      </c>
      <c r="W7" s="32">
        <v>3143</v>
      </c>
      <c r="X7" s="33">
        <f t="shared" si="5"/>
        <v>0</v>
      </c>
      <c r="Y7" s="32">
        <v>3143</v>
      </c>
      <c r="Z7" s="33">
        <f t="shared" si="6"/>
        <v>0</v>
      </c>
      <c r="AA7" s="32">
        <v>3143</v>
      </c>
      <c r="AB7" s="33">
        <f t="shared" si="7"/>
        <v>0</v>
      </c>
      <c r="AC7" s="32">
        <v>3143</v>
      </c>
      <c r="AD7" s="33">
        <f t="shared" si="8"/>
        <v>0</v>
      </c>
      <c r="AE7" s="32">
        <v>3143</v>
      </c>
      <c r="AF7" s="32"/>
      <c r="AG7" s="32"/>
      <c r="AI7" s="34">
        <f t="shared" si="9"/>
        <v>0</v>
      </c>
    </row>
    <row r="8" spans="1:35" ht="25.5" customHeight="1">
      <c r="A8" s="28">
        <v>5</v>
      </c>
      <c r="B8" s="28">
        <v>5</v>
      </c>
      <c r="C8" s="125" t="s">
        <v>10</v>
      </c>
      <c r="D8" s="125"/>
      <c r="E8" s="134"/>
      <c r="F8" s="29">
        <v>465178</v>
      </c>
      <c r="G8" s="30">
        <v>14535</v>
      </c>
      <c r="H8" s="9">
        <f t="shared" si="0"/>
        <v>-209</v>
      </c>
      <c r="I8" s="31">
        <v>14326</v>
      </c>
      <c r="J8" s="9">
        <f t="shared" si="1"/>
        <v>69</v>
      </c>
      <c r="K8" s="9">
        <v>14395</v>
      </c>
      <c r="L8" s="9">
        <f t="shared" si="2"/>
        <v>53</v>
      </c>
      <c r="M8" s="9">
        <v>14448</v>
      </c>
      <c r="N8" s="9">
        <f t="shared" ref="N8:N38" si="10">O8-G8</f>
        <v>59</v>
      </c>
      <c r="O8" s="26">
        <v>14594</v>
      </c>
      <c r="P8" s="9">
        <f t="shared" si="3"/>
        <v>49</v>
      </c>
      <c r="Q8" s="9">
        <v>14643</v>
      </c>
      <c r="R8" s="9">
        <f t="shared" si="4"/>
        <v>43</v>
      </c>
      <c r="S8" s="9">
        <v>14686</v>
      </c>
      <c r="T8" s="9">
        <f t="shared" si="4"/>
        <v>45</v>
      </c>
      <c r="U8" s="25">
        <v>14731</v>
      </c>
      <c r="V8" s="9">
        <f t="shared" si="4"/>
        <v>60</v>
      </c>
      <c r="W8" s="32">
        <v>14791</v>
      </c>
      <c r="X8" s="33">
        <f t="shared" si="5"/>
        <v>78</v>
      </c>
      <c r="Y8" s="32">
        <v>14869</v>
      </c>
      <c r="Z8" s="33">
        <f t="shared" si="6"/>
        <v>67</v>
      </c>
      <c r="AA8" s="32">
        <v>14936</v>
      </c>
      <c r="AB8" s="33">
        <f t="shared" si="7"/>
        <v>64</v>
      </c>
      <c r="AC8" s="32">
        <v>15000</v>
      </c>
      <c r="AD8" s="33">
        <f t="shared" si="8"/>
        <v>61</v>
      </c>
      <c r="AE8" s="32">
        <v>15061</v>
      </c>
      <c r="AF8" s="32"/>
      <c r="AG8" s="32"/>
      <c r="AI8" s="34">
        <f t="shared" si="9"/>
        <v>-4.6875E-2</v>
      </c>
    </row>
    <row r="9" spans="1:35" ht="25.5" customHeight="1">
      <c r="A9" s="35">
        <v>6</v>
      </c>
      <c r="B9" s="28">
        <v>6</v>
      </c>
      <c r="C9" s="218" t="s">
        <v>11</v>
      </c>
      <c r="D9" s="219"/>
      <c r="E9" s="140"/>
      <c r="F9" s="29">
        <v>324644</v>
      </c>
      <c r="G9" s="6">
        <v>29219</v>
      </c>
      <c r="H9" s="9">
        <f t="shared" si="0"/>
        <v>-1083</v>
      </c>
      <c r="I9" s="31">
        <v>28136</v>
      </c>
      <c r="J9" s="9">
        <f t="shared" si="1"/>
        <v>286</v>
      </c>
      <c r="K9" s="9">
        <v>28422</v>
      </c>
      <c r="L9" s="9">
        <f t="shared" si="2"/>
        <v>248</v>
      </c>
      <c r="M9" s="9">
        <v>28670</v>
      </c>
      <c r="N9" s="9">
        <f t="shared" si="10"/>
        <v>501</v>
      </c>
      <c r="O9" s="26">
        <v>29720</v>
      </c>
      <c r="P9" s="9">
        <f t="shared" si="3"/>
        <v>283</v>
      </c>
      <c r="Q9" s="9">
        <v>30003</v>
      </c>
      <c r="R9" s="9">
        <f t="shared" si="4"/>
        <v>289</v>
      </c>
      <c r="S9" s="9">
        <v>30292</v>
      </c>
      <c r="T9" s="9">
        <f t="shared" si="4"/>
        <v>304</v>
      </c>
      <c r="U9" s="25">
        <v>30596</v>
      </c>
      <c r="V9" s="9">
        <f t="shared" si="4"/>
        <v>267</v>
      </c>
      <c r="W9" s="32">
        <v>30863</v>
      </c>
      <c r="X9" s="33">
        <f t="shared" si="5"/>
        <v>239</v>
      </c>
      <c r="Y9" s="32">
        <v>31102</v>
      </c>
      <c r="Z9" s="33">
        <f t="shared" si="6"/>
        <v>250</v>
      </c>
      <c r="AA9" s="32">
        <v>31352</v>
      </c>
      <c r="AB9" s="33">
        <f t="shared" si="7"/>
        <v>265</v>
      </c>
      <c r="AC9" s="32">
        <v>31617</v>
      </c>
      <c r="AD9" s="33">
        <f t="shared" si="8"/>
        <v>253</v>
      </c>
      <c r="AE9" s="32">
        <v>31870</v>
      </c>
      <c r="AF9" s="32"/>
      <c r="AG9" s="32"/>
      <c r="AI9" s="34">
        <f t="shared" si="9"/>
        <v>-4.5283018867924518E-2</v>
      </c>
    </row>
    <row r="10" spans="1:35" ht="25.5" customHeight="1">
      <c r="A10" s="35" t="s">
        <v>12</v>
      </c>
      <c r="B10" s="28">
        <v>7</v>
      </c>
      <c r="C10" s="242" t="s">
        <v>13</v>
      </c>
      <c r="D10" s="208"/>
      <c r="E10" s="139"/>
      <c r="F10" s="8">
        <v>11067155324534</v>
      </c>
      <c r="G10" s="6">
        <v>3322</v>
      </c>
      <c r="H10" s="9">
        <f t="shared" si="0"/>
        <v>-330</v>
      </c>
      <c r="I10" s="31">
        <v>2992</v>
      </c>
      <c r="J10" s="9">
        <f t="shared" si="1"/>
        <v>79</v>
      </c>
      <c r="K10" s="9">
        <v>3071</v>
      </c>
      <c r="L10" s="9">
        <f t="shared" si="2"/>
        <v>74</v>
      </c>
      <c r="M10" s="9">
        <v>3145</v>
      </c>
      <c r="N10" s="9">
        <f t="shared" si="10"/>
        <v>189</v>
      </c>
      <c r="O10" s="26">
        <v>3511</v>
      </c>
      <c r="P10" s="9">
        <f t="shared" si="3"/>
        <v>144</v>
      </c>
      <c r="Q10" s="9">
        <v>3655</v>
      </c>
      <c r="R10" s="9">
        <f t="shared" si="4"/>
        <v>119</v>
      </c>
      <c r="S10" s="9">
        <v>3774</v>
      </c>
      <c r="T10" s="9">
        <f t="shared" si="4"/>
        <v>105</v>
      </c>
      <c r="U10" s="25">
        <v>3879</v>
      </c>
      <c r="V10" s="9">
        <f t="shared" si="4"/>
        <v>103</v>
      </c>
      <c r="W10" s="32">
        <v>3982</v>
      </c>
      <c r="X10" s="33">
        <f t="shared" si="5"/>
        <v>72</v>
      </c>
      <c r="Y10" s="32">
        <v>4054</v>
      </c>
      <c r="Z10" s="33">
        <f t="shared" si="6"/>
        <v>76</v>
      </c>
      <c r="AA10" s="32">
        <v>4130</v>
      </c>
      <c r="AB10" s="33">
        <f t="shared" si="7"/>
        <v>70</v>
      </c>
      <c r="AC10" s="32">
        <v>4200</v>
      </c>
      <c r="AD10" s="33">
        <f t="shared" si="8"/>
        <v>66</v>
      </c>
      <c r="AE10" s="32">
        <v>4266</v>
      </c>
      <c r="AF10" s="32"/>
      <c r="AG10" s="32"/>
      <c r="AI10" s="34">
        <f t="shared" si="9"/>
        <v>-5.7142857142857162E-2</v>
      </c>
    </row>
    <row r="11" spans="1:35" ht="25.5" customHeight="1">
      <c r="A11" s="36" t="s">
        <v>14</v>
      </c>
      <c r="B11" s="28">
        <v>8</v>
      </c>
      <c r="C11" s="242" t="s">
        <v>15</v>
      </c>
      <c r="D11" s="208"/>
      <c r="E11" s="139"/>
      <c r="F11" s="8">
        <v>11067154308572</v>
      </c>
      <c r="G11" s="6">
        <v>3224</v>
      </c>
      <c r="H11" s="9">
        <f t="shared" si="0"/>
        <v>-290</v>
      </c>
      <c r="I11" s="31">
        <v>2934</v>
      </c>
      <c r="J11" s="9">
        <f t="shared" si="1"/>
        <v>69</v>
      </c>
      <c r="K11" s="9">
        <v>3003</v>
      </c>
      <c r="L11" s="9">
        <f t="shared" si="2"/>
        <v>62</v>
      </c>
      <c r="M11" s="9">
        <v>3065</v>
      </c>
      <c r="N11" s="9">
        <f t="shared" si="10"/>
        <v>164</v>
      </c>
      <c r="O11" s="26">
        <v>3388</v>
      </c>
      <c r="P11" s="9">
        <f t="shared" si="3"/>
        <v>155</v>
      </c>
      <c r="Q11" s="9">
        <v>3543</v>
      </c>
      <c r="R11" s="9">
        <f t="shared" si="4"/>
        <v>125</v>
      </c>
      <c r="S11" s="9">
        <v>3668</v>
      </c>
      <c r="T11" s="9">
        <f t="shared" si="4"/>
        <v>154</v>
      </c>
      <c r="U11" s="25">
        <v>3822</v>
      </c>
      <c r="V11" s="9">
        <f t="shared" si="4"/>
        <v>100</v>
      </c>
      <c r="W11" s="32">
        <v>3922</v>
      </c>
      <c r="X11" s="33">
        <f t="shared" si="5"/>
        <v>86</v>
      </c>
      <c r="Y11" s="32">
        <v>4008</v>
      </c>
      <c r="Z11" s="33">
        <f t="shared" si="6"/>
        <v>85</v>
      </c>
      <c r="AA11" s="32">
        <v>4093</v>
      </c>
      <c r="AB11" s="33">
        <f t="shared" si="7"/>
        <v>91</v>
      </c>
      <c r="AC11" s="32">
        <v>4184</v>
      </c>
      <c r="AD11" s="33">
        <f t="shared" si="8"/>
        <v>96</v>
      </c>
      <c r="AE11" s="32">
        <v>4280</v>
      </c>
      <c r="AF11" s="32"/>
      <c r="AG11" s="32"/>
      <c r="AI11" s="34">
        <f t="shared" si="9"/>
        <v>5.4945054945054972E-2</v>
      </c>
    </row>
    <row r="12" spans="1:35" ht="25.5" customHeight="1">
      <c r="A12" s="37" t="s">
        <v>186</v>
      </c>
      <c r="B12" s="28">
        <v>9</v>
      </c>
      <c r="C12" s="242" t="s">
        <v>16</v>
      </c>
      <c r="D12" s="208"/>
      <c r="E12" s="139"/>
      <c r="F12" s="28">
        <v>426206</v>
      </c>
      <c r="G12" s="6">
        <v>5226</v>
      </c>
      <c r="H12" s="9">
        <f t="shared" si="0"/>
        <v>-63</v>
      </c>
      <c r="I12" s="31">
        <v>5163</v>
      </c>
      <c r="J12" s="9">
        <f t="shared" si="1"/>
        <v>25</v>
      </c>
      <c r="K12" s="9">
        <v>5188</v>
      </c>
      <c r="L12" s="9">
        <f t="shared" si="2"/>
        <v>36</v>
      </c>
      <c r="M12" s="9">
        <v>5224</v>
      </c>
      <c r="N12" s="9">
        <f t="shared" si="10"/>
        <v>75</v>
      </c>
      <c r="O12" s="26">
        <v>5301</v>
      </c>
      <c r="P12" s="9">
        <f t="shared" si="3"/>
        <v>64</v>
      </c>
      <c r="Q12" s="9">
        <v>5365</v>
      </c>
      <c r="R12" s="9">
        <f t="shared" si="4"/>
        <v>54</v>
      </c>
      <c r="S12" s="9">
        <v>5419</v>
      </c>
      <c r="T12" s="9">
        <f t="shared" si="4"/>
        <v>58</v>
      </c>
      <c r="U12" s="25">
        <v>5477</v>
      </c>
      <c r="V12" s="9">
        <f t="shared" si="4"/>
        <v>48</v>
      </c>
      <c r="W12" s="32">
        <v>5525</v>
      </c>
      <c r="X12" s="33">
        <f t="shared" si="5"/>
        <v>24</v>
      </c>
      <c r="Y12" s="32">
        <v>5549</v>
      </c>
      <c r="Z12" s="33">
        <f t="shared" si="6"/>
        <v>44</v>
      </c>
      <c r="AA12" s="32">
        <v>5593</v>
      </c>
      <c r="AB12" s="33">
        <f t="shared" si="7"/>
        <v>38</v>
      </c>
      <c r="AC12" s="32">
        <v>5631</v>
      </c>
      <c r="AD12" s="33">
        <f t="shared" si="8"/>
        <v>42</v>
      </c>
      <c r="AE12" s="32">
        <v>5673</v>
      </c>
      <c r="AF12" s="32"/>
      <c r="AG12" s="32"/>
      <c r="AI12" s="34">
        <f t="shared" si="9"/>
        <v>0.10526315789473695</v>
      </c>
    </row>
    <row r="13" spans="1:35" ht="25.5" customHeight="1">
      <c r="A13" s="28">
        <v>8</v>
      </c>
      <c r="B13" s="28">
        <v>10</v>
      </c>
      <c r="C13" s="218" t="s">
        <v>17</v>
      </c>
      <c r="D13" s="219"/>
      <c r="E13" s="140"/>
      <c r="F13" s="28">
        <v>465253</v>
      </c>
      <c r="G13" s="6">
        <v>5402</v>
      </c>
      <c r="H13" s="9">
        <f t="shared" si="0"/>
        <v>-134</v>
      </c>
      <c r="I13" s="31">
        <v>5268</v>
      </c>
      <c r="J13" s="9">
        <f t="shared" si="1"/>
        <v>40</v>
      </c>
      <c r="K13" s="9">
        <v>5308</v>
      </c>
      <c r="L13" s="9">
        <f t="shared" si="2"/>
        <v>31</v>
      </c>
      <c r="M13" s="9">
        <v>5339</v>
      </c>
      <c r="N13" s="9">
        <f t="shared" si="10"/>
        <v>37</v>
      </c>
      <c r="O13" s="26">
        <v>5439</v>
      </c>
      <c r="P13" s="9">
        <f t="shared" si="3"/>
        <v>29</v>
      </c>
      <c r="Q13" s="9">
        <v>5468</v>
      </c>
      <c r="R13" s="9">
        <f t="shared" si="4"/>
        <v>27</v>
      </c>
      <c r="S13" s="9">
        <v>5495</v>
      </c>
      <c r="T13" s="9">
        <f t="shared" si="4"/>
        <v>28</v>
      </c>
      <c r="U13" s="25">
        <v>5523</v>
      </c>
      <c r="V13" s="9">
        <f t="shared" si="4"/>
        <v>42</v>
      </c>
      <c r="W13" s="32">
        <v>5565</v>
      </c>
      <c r="X13" s="33">
        <f t="shared" si="5"/>
        <v>40</v>
      </c>
      <c r="Y13" s="32">
        <v>5605</v>
      </c>
      <c r="Z13" s="33">
        <f t="shared" si="6"/>
        <v>41</v>
      </c>
      <c r="AA13" s="32">
        <v>5646</v>
      </c>
      <c r="AB13" s="33">
        <f t="shared" si="7"/>
        <v>34</v>
      </c>
      <c r="AC13" s="32">
        <v>5680</v>
      </c>
      <c r="AD13" s="33">
        <f t="shared" si="8"/>
        <v>39</v>
      </c>
      <c r="AE13" s="32">
        <v>5719</v>
      </c>
      <c r="AF13" s="32"/>
      <c r="AG13" s="32"/>
      <c r="AI13" s="34">
        <f t="shared" si="9"/>
        <v>0.14705882352941169</v>
      </c>
    </row>
    <row r="14" spans="1:35" ht="25.5" customHeight="1">
      <c r="A14" s="28">
        <v>20</v>
      </c>
      <c r="B14" s="28">
        <v>11</v>
      </c>
      <c r="C14" s="125" t="s">
        <v>18</v>
      </c>
      <c r="D14" s="125"/>
      <c r="E14" s="134"/>
      <c r="F14" s="28">
        <v>727724</v>
      </c>
      <c r="G14" s="6">
        <v>1831</v>
      </c>
      <c r="H14" s="9">
        <f t="shared" si="0"/>
        <v>-1</v>
      </c>
      <c r="I14" s="31">
        <v>1830</v>
      </c>
      <c r="J14" s="9">
        <f t="shared" si="1"/>
        <v>0</v>
      </c>
      <c r="K14" s="9">
        <v>1830</v>
      </c>
      <c r="L14" s="9">
        <f t="shared" si="2"/>
        <v>0</v>
      </c>
      <c r="M14" s="9">
        <v>1830</v>
      </c>
      <c r="N14" s="9">
        <f t="shared" si="10"/>
        <v>0</v>
      </c>
      <c r="O14" s="26">
        <v>1831</v>
      </c>
      <c r="P14" s="9">
        <f t="shared" si="3"/>
        <v>0</v>
      </c>
      <c r="Q14" s="9">
        <v>1831</v>
      </c>
      <c r="R14" s="9">
        <f t="shared" si="4"/>
        <v>0</v>
      </c>
      <c r="S14" s="9">
        <v>1831</v>
      </c>
      <c r="T14" s="9">
        <f t="shared" si="4"/>
        <v>0</v>
      </c>
      <c r="U14" s="25">
        <v>1831</v>
      </c>
      <c r="V14" s="9">
        <f t="shared" si="4"/>
        <v>0</v>
      </c>
      <c r="W14" s="32">
        <v>1831</v>
      </c>
      <c r="X14" s="33">
        <f t="shared" si="5"/>
        <v>1</v>
      </c>
      <c r="Y14" s="32">
        <v>1832</v>
      </c>
      <c r="Z14" s="33">
        <f t="shared" si="6"/>
        <v>0</v>
      </c>
      <c r="AA14" s="32">
        <v>1832</v>
      </c>
      <c r="AB14" s="33">
        <f t="shared" si="7"/>
        <v>0</v>
      </c>
      <c r="AC14" s="32">
        <v>1832</v>
      </c>
      <c r="AD14" s="33">
        <f t="shared" si="8"/>
        <v>0</v>
      </c>
      <c r="AE14" s="32">
        <v>1832</v>
      </c>
      <c r="AF14" s="32"/>
      <c r="AG14" s="32"/>
      <c r="AI14" s="34">
        <f t="shared" si="9"/>
        <v>0</v>
      </c>
    </row>
    <row r="15" spans="1:35" ht="25.5" customHeight="1">
      <c r="A15" s="28">
        <v>11</v>
      </c>
      <c r="B15" s="28">
        <v>12</v>
      </c>
      <c r="C15" s="218" t="s">
        <v>19</v>
      </c>
      <c r="D15" s="219"/>
      <c r="E15" s="140"/>
      <c r="F15" s="8">
        <v>11067155432421</v>
      </c>
      <c r="G15" s="6">
        <v>58</v>
      </c>
      <c r="H15" s="9">
        <f t="shared" si="0"/>
        <v>0</v>
      </c>
      <c r="I15" s="31">
        <v>58</v>
      </c>
      <c r="J15" s="9">
        <f t="shared" si="1"/>
        <v>0</v>
      </c>
      <c r="K15" s="9">
        <v>58</v>
      </c>
      <c r="L15" s="9">
        <f t="shared" si="2"/>
        <v>0</v>
      </c>
      <c r="M15" s="9">
        <v>58</v>
      </c>
      <c r="N15" s="9">
        <f t="shared" si="10"/>
        <v>0</v>
      </c>
      <c r="O15" s="26">
        <v>58</v>
      </c>
      <c r="P15" s="9">
        <f t="shared" si="3"/>
        <v>0</v>
      </c>
      <c r="Q15" s="9">
        <v>58</v>
      </c>
      <c r="R15" s="9">
        <f t="shared" si="4"/>
        <v>0</v>
      </c>
      <c r="S15" s="9">
        <v>58</v>
      </c>
      <c r="T15" s="9">
        <f t="shared" si="4"/>
        <v>0</v>
      </c>
      <c r="U15" s="25">
        <v>58</v>
      </c>
      <c r="V15" s="9">
        <f t="shared" si="4"/>
        <v>0</v>
      </c>
      <c r="W15" s="32">
        <v>58</v>
      </c>
      <c r="X15" s="33">
        <f t="shared" si="5"/>
        <v>0</v>
      </c>
      <c r="Y15" s="32">
        <v>58</v>
      </c>
      <c r="Z15" s="33">
        <f t="shared" si="6"/>
        <v>0</v>
      </c>
      <c r="AA15" s="32">
        <v>58</v>
      </c>
      <c r="AB15" s="33">
        <f t="shared" si="7"/>
        <v>0</v>
      </c>
      <c r="AC15" s="32">
        <v>58</v>
      </c>
      <c r="AD15" s="33">
        <f t="shared" si="8"/>
        <v>0</v>
      </c>
      <c r="AE15" s="32">
        <v>58</v>
      </c>
      <c r="AF15" s="32"/>
      <c r="AG15" s="32"/>
      <c r="AI15" s="34">
        <f t="shared" si="9"/>
        <v>0</v>
      </c>
    </row>
    <row r="16" spans="1:35" ht="25.5" customHeight="1">
      <c r="A16" s="28">
        <v>13</v>
      </c>
      <c r="B16" s="28">
        <v>13</v>
      </c>
      <c r="C16" s="218" t="s">
        <v>20</v>
      </c>
      <c r="D16" s="219"/>
      <c r="E16" s="140"/>
      <c r="F16" s="29">
        <v>13165199589428</v>
      </c>
      <c r="G16" s="6">
        <v>0</v>
      </c>
      <c r="H16" s="9">
        <f t="shared" si="0"/>
        <v>0</v>
      </c>
      <c r="I16" s="9">
        <v>0</v>
      </c>
      <c r="J16" s="9">
        <f t="shared" si="1"/>
        <v>0</v>
      </c>
      <c r="K16" s="9">
        <v>0</v>
      </c>
      <c r="L16" s="9">
        <f t="shared" si="2"/>
        <v>0</v>
      </c>
      <c r="M16" s="9">
        <v>0</v>
      </c>
      <c r="N16" s="9">
        <f t="shared" si="10"/>
        <v>36</v>
      </c>
      <c r="O16" s="26">
        <v>36</v>
      </c>
      <c r="P16" s="9">
        <f t="shared" si="3"/>
        <v>148</v>
      </c>
      <c r="Q16" s="9">
        <v>184</v>
      </c>
      <c r="R16" s="9">
        <f t="shared" si="4"/>
        <v>108</v>
      </c>
      <c r="S16" s="9">
        <v>292</v>
      </c>
      <c r="T16" s="9">
        <f t="shared" si="4"/>
        <v>106</v>
      </c>
      <c r="U16" s="25">
        <v>398</v>
      </c>
      <c r="V16" s="9">
        <f t="shared" si="4"/>
        <v>120</v>
      </c>
      <c r="W16" s="32">
        <v>518</v>
      </c>
      <c r="X16" s="33">
        <f t="shared" si="5"/>
        <v>97</v>
      </c>
      <c r="Y16" s="32">
        <v>615</v>
      </c>
      <c r="Z16" s="33">
        <f t="shared" si="6"/>
        <v>88</v>
      </c>
      <c r="AA16" s="32">
        <v>703</v>
      </c>
      <c r="AB16" s="33">
        <f t="shared" si="7"/>
        <v>77</v>
      </c>
      <c r="AC16" s="32">
        <v>780</v>
      </c>
      <c r="AD16" s="33">
        <f t="shared" si="8"/>
        <v>91</v>
      </c>
      <c r="AE16" s="32">
        <v>871</v>
      </c>
      <c r="AF16" s="32"/>
      <c r="AG16" s="32"/>
      <c r="AI16" s="34">
        <f t="shared" si="9"/>
        <v>0.18181818181818188</v>
      </c>
    </row>
    <row r="17" spans="1:35" ht="25.5" customHeight="1">
      <c r="A17" s="28">
        <v>14</v>
      </c>
      <c r="B17" s="28">
        <v>14</v>
      </c>
      <c r="C17" s="125" t="s">
        <v>21</v>
      </c>
      <c r="D17" s="125"/>
      <c r="E17" s="134"/>
      <c r="F17" s="28">
        <v>465510</v>
      </c>
      <c r="G17" s="6">
        <v>10485</v>
      </c>
      <c r="H17" s="9">
        <f t="shared" si="0"/>
        <v>22</v>
      </c>
      <c r="I17" s="9">
        <v>10507</v>
      </c>
      <c r="J17" s="9">
        <f t="shared" si="1"/>
        <v>1</v>
      </c>
      <c r="K17" s="9">
        <v>10508</v>
      </c>
      <c r="L17" s="9">
        <f t="shared" si="2"/>
        <v>-32</v>
      </c>
      <c r="M17" s="9">
        <v>10476</v>
      </c>
      <c r="N17" s="9">
        <f t="shared" si="10"/>
        <v>5</v>
      </c>
      <c r="O17" s="26">
        <v>10490</v>
      </c>
      <c r="P17" s="9">
        <f t="shared" si="3"/>
        <v>5</v>
      </c>
      <c r="Q17" s="9">
        <v>10495</v>
      </c>
      <c r="R17" s="9">
        <f t="shared" si="4"/>
        <v>13</v>
      </c>
      <c r="S17" s="9">
        <v>10508</v>
      </c>
      <c r="T17" s="9">
        <f t="shared" si="4"/>
        <v>0</v>
      </c>
      <c r="U17" s="25">
        <v>10508</v>
      </c>
      <c r="V17" s="9">
        <f t="shared" si="4"/>
        <v>0</v>
      </c>
      <c r="W17" s="32">
        <v>10508</v>
      </c>
      <c r="X17" s="33">
        <f t="shared" si="5"/>
        <v>4</v>
      </c>
      <c r="Y17" s="32">
        <v>10512</v>
      </c>
      <c r="Z17" s="33">
        <f t="shared" si="6"/>
        <v>7</v>
      </c>
      <c r="AA17" s="32">
        <v>10519</v>
      </c>
      <c r="AB17" s="33">
        <f t="shared" si="7"/>
        <v>14</v>
      </c>
      <c r="AC17" s="32">
        <v>10533</v>
      </c>
      <c r="AD17" s="33">
        <f t="shared" si="8"/>
        <v>8</v>
      </c>
      <c r="AE17" s="32">
        <v>10541</v>
      </c>
      <c r="AF17" s="32"/>
      <c r="AG17" s="32"/>
      <c r="AI17" s="34">
        <f t="shared" si="9"/>
        <v>-0.4285714285714286</v>
      </c>
    </row>
    <row r="18" spans="1:35" ht="25.5" customHeight="1">
      <c r="A18" s="38">
        <v>15</v>
      </c>
      <c r="B18" s="28">
        <v>15</v>
      </c>
      <c r="C18" s="125" t="s">
        <v>190</v>
      </c>
      <c r="F18" s="39">
        <v>345036</v>
      </c>
      <c r="G18" s="6">
        <v>14595</v>
      </c>
      <c r="H18" s="9">
        <f t="shared" si="0"/>
        <v>-239</v>
      </c>
      <c r="I18" s="31">
        <v>14356</v>
      </c>
      <c r="J18" s="9">
        <f t="shared" si="1"/>
        <v>143</v>
      </c>
      <c r="K18" s="9">
        <v>14499</v>
      </c>
      <c r="L18" s="9">
        <f t="shared" si="2"/>
        <v>61</v>
      </c>
      <c r="M18" s="9">
        <v>14560</v>
      </c>
      <c r="N18" s="9">
        <f t="shared" si="10"/>
        <v>0</v>
      </c>
      <c r="O18" s="26">
        <v>14595</v>
      </c>
      <c r="P18" s="9">
        <f t="shared" si="3"/>
        <v>0</v>
      </c>
      <c r="Q18" s="9">
        <v>14595</v>
      </c>
      <c r="R18" s="9">
        <f t="shared" si="4"/>
        <v>0</v>
      </c>
      <c r="S18" s="9">
        <v>14595</v>
      </c>
      <c r="T18" s="9">
        <f t="shared" si="4"/>
        <v>0</v>
      </c>
      <c r="U18" s="25">
        <v>14595</v>
      </c>
      <c r="V18" s="9">
        <f t="shared" si="4"/>
        <v>0</v>
      </c>
      <c r="W18" s="32">
        <v>14595</v>
      </c>
      <c r="X18" s="33">
        <f t="shared" si="5"/>
        <v>0</v>
      </c>
      <c r="Y18" s="32">
        <v>14595</v>
      </c>
      <c r="Z18" s="33">
        <f t="shared" si="6"/>
        <v>0</v>
      </c>
      <c r="AA18" s="32">
        <v>14595</v>
      </c>
      <c r="AB18" s="33">
        <f t="shared" si="7"/>
        <v>104</v>
      </c>
      <c r="AC18" s="32">
        <v>14699</v>
      </c>
      <c r="AD18" s="33">
        <f t="shared" si="8"/>
        <v>94</v>
      </c>
      <c r="AE18" s="32">
        <v>14793</v>
      </c>
      <c r="AF18" s="32"/>
      <c r="AG18" s="32"/>
      <c r="AI18" s="34">
        <f t="shared" si="9"/>
        <v>-9.6153846153846145E-2</v>
      </c>
    </row>
    <row r="19" spans="1:35" ht="25.5" customHeight="1">
      <c r="A19" s="38">
        <v>17</v>
      </c>
      <c r="B19" s="28">
        <v>16</v>
      </c>
      <c r="C19" s="207" t="s">
        <v>23</v>
      </c>
      <c r="D19" s="208"/>
      <c r="E19" s="139"/>
      <c r="F19" s="39">
        <v>345031</v>
      </c>
      <c r="G19" s="6">
        <v>2460</v>
      </c>
      <c r="H19" s="9">
        <f t="shared" si="0"/>
        <v>-14</v>
      </c>
      <c r="I19" s="31">
        <v>2446</v>
      </c>
      <c r="J19" s="9">
        <f t="shared" si="1"/>
        <v>4</v>
      </c>
      <c r="K19" s="9">
        <v>2450</v>
      </c>
      <c r="L19" s="9">
        <f t="shared" si="2"/>
        <v>3</v>
      </c>
      <c r="M19" s="9">
        <v>2453</v>
      </c>
      <c r="N19" s="9">
        <f t="shared" si="10"/>
        <v>5</v>
      </c>
      <c r="O19" s="26">
        <v>2465</v>
      </c>
      <c r="P19" s="9">
        <f t="shared" si="3"/>
        <v>3</v>
      </c>
      <c r="Q19" s="9">
        <v>2468</v>
      </c>
      <c r="R19" s="9">
        <f t="shared" si="4"/>
        <v>4</v>
      </c>
      <c r="S19" s="9">
        <v>2472</v>
      </c>
      <c r="T19" s="9">
        <f t="shared" si="4"/>
        <v>3</v>
      </c>
      <c r="U19" s="25">
        <v>2475</v>
      </c>
      <c r="V19" s="9">
        <f t="shared" si="4"/>
        <v>4</v>
      </c>
      <c r="W19" s="32">
        <v>2479</v>
      </c>
      <c r="X19" s="33">
        <f t="shared" si="5"/>
        <v>4</v>
      </c>
      <c r="Y19" s="32">
        <v>2483</v>
      </c>
      <c r="Z19" s="33">
        <f t="shared" si="6"/>
        <v>3</v>
      </c>
      <c r="AA19" s="32">
        <v>2486</v>
      </c>
      <c r="AB19" s="33">
        <f t="shared" si="7"/>
        <v>4</v>
      </c>
      <c r="AC19" s="32">
        <v>2490</v>
      </c>
      <c r="AD19" s="33">
        <f t="shared" si="8"/>
        <v>4</v>
      </c>
      <c r="AE19" s="32">
        <v>2494</v>
      </c>
      <c r="AF19" s="32"/>
      <c r="AG19" s="32"/>
      <c r="AI19" s="34">
        <f t="shared" si="9"/>
        <v>0</v>
      </c>
    </row>
    <row r="20" spans="1:35" ht="25.5" customHeight="1">
      <c r="A20" s="28">
        <v>16</v>
      </c>
      <c r="B20" s="28">
        <v>17</v>
      </c>
      <c r="C20" s="244" t="s">
        <v>193</v>
      </c>
      <c r="D20" s="224"/>
      <c r="E20" s="135"/>
      <c r="F20" s="40">
        <v>11067155339910</v>
      </c>
      <c r="G20" s="6">
        <v>1318</v>
      </c>
      <c r="H20" s="9">
        <f t="shared" si="0"/>
        <v>-204</v>
      </c>
      <c r="I20" s="31">
        <v>1114</v>
      </c>
      <c r="J20" s="9">
        <f t="shared" si="1"/>
        <v>100</v>
      </c>
      <c r="K20" s="9">
        <v>1214</v>
      </c>
      <c r="L20" s="9">
        <f t="shared" si="2"/>
        <v>64</v>
      </c>
      <c r="M20" s="9">
        <v>1278</v>
      </c>
      <c r="N20" s="9">
        <f t="shared" si="10"/>
        <v>11</v>
      </c>
      <c r="O20" s="26">
        <v>1329</v>
      </c>
      <c r="P20" s="9">
        <f t="shared" si="3"/>
        <v>7</v>
      </c>
      <c r="Q20" s="9">
        <v>1336</v>
      </c>
      <c r="R20" s="9">
        <f t="shared" si="4"/>
        <v>5</v>
      </c>
      <c r="S20" s="9">
        <v>1341</v>
      </c>
      <c r="T20" s="9">
        <f t="shared" si="4"/>
        <v>1</v>
      </c>
      <c r="U20" s="25">
        <v>1342</v>
      </c>
      <c r="V20" s="9">
        <f t="shared" si="4"/>
        <v>0</v>
      </c>
      <c r="W20" s="32">
        <v>1342</v>
      </c>
      <c r="X20" s="33">
        <f t="shared" si="5"/>
        <v>0</v>
      </c>
      <c r="Y20" s="32">
        <v>1342</v>
      </c>
      <c r="Z20" s="33">
        <f t="shared" si="6"/>
        <v>1</v>
      </c>
      <c r="AA20" s="32">
        <v>1343</v>
      </c>
      <c r="AB20" s="33">
        <f t="shared" si="7"/>
        <v>4</v>
      </c>
      <c r="AC20" s="32">
        <v>1347</v>
      </c>
      <c r="AD20" s="33">
        <f t="shared" si="8"/>
        <v>15</v>
      </c>
      <c r="AE20" s="32">
        <v>1362</v>
      </c>
      <c r="AF20" s="32"/>
      <c r="AG20" s="32"/>
      <c r="AI20" s="34">
        <f t="shared" si="9"/>
        <v>2.75</v>
      </c>
    </row>
    <row r="21" spans="1:35" ht="25.5" customHeight="1">
      <c r="A21" s="28">
        <v>18</v>
      </c>
      <c r="B21" s="28">
        <v>18</v>
      </c>
      <c r="C21" s="218" t="s">
        <v>22</v>
      </c>
      <c r="D21" s="243"/>
      <c r="E21" s="140"/>
      <c r="F21" s="28">
        <v>559888</v>
      </c>
      <c r="G21" s="6">
        <v>4392</v>
      </c>
      <c r="H21" s="9">
        <f t="shared" si="0"/>
        <v>0</v>
      </c>
      <c r="I21" s="31">
        <v>4392</v>
      </c>
      <c r="J21" s="9">
        <f t="shared" si="1"/>
        <v>0</v>
      </c>
      <c r="K21" s="9">
        <v>4392</v>
      </c>
      <c r="L21" s="9">
        <f t="shared" si="2"/>
        <v>0</v>
      </c>
      <c r="M21" s="9">
        <v>4392</v>
      </c>
      <c r="N21" s="9">
        <f t="shared" si="10"/>
        <v>0</v>
      </c>
      <c r="O21" s="26">
        <v>4392</v>
      </c>
      <c r="P21" s="9">
        <f t="shared" si="3"/>
        <v>0</v>
      </c>
      <c r="Q21" s="9">
        <v>4392</v>
      </c>
      <c r="R21" s="9">
        <f t="shared" si="4"/>
        <v>0</v>
      </c>
      <c r="S21" s="9">
        <v>4392</v>
      </c>
      <c r="T21" s="9">
        <f t="shared" si="4"/>
        <v>0</v>
      </c>
      <c r="U21" s="25">
        <v>4392</v>
      </c>
      <c r="V21" s="9">
        <f t="shared" si="4"/>
        <v>0</v>
      </c>
      <c r="W21" s="32">
        <v>4392</v>
      </c>
      <c r="X21" s="33">
        <f t="shared" si="5"/>
        <v>3</v>
      </c>
      <c r="Y21" s="32">
        <v>4395</v>
      </c>
      <c r="Z21" s="33">
        <f t="shared" si="6"/>
        <v>0</v>
      </c>
      <c r="AA21" s="32">
        <v>4395</v>
      </c>
      <c r="AB21" s="33">
        <f t="shared" si="7"/>
        <v>0</v>
      </c>
      <c r="AC21" s="32">
        <v>4395</v>
      </c>
      <c r="AD21" s="33">
        <f t="shared" si="8"/>
        <v>0</v>
      </c>
      <c r="AE21" s="32">
        <v>4395</v>
      </c>
      <c r="AF21" s="32"/>
      <c r="AG21" s="32"/>
      <c r="AI21" s="34">
        <f t="shared" si="9"/>
        <v>0</v>
      </c>
    </row>
    <row r="22" spans="1:35" ht="25.5" customHeight="1">
      <c r="A22" s="28">
        <v>19</v>
      </c>
      <c r="B22" s="28">
        <v>19</v>
      </c>
      <c r="C22" s="218" t="s">
        <v>22</v>
      </c>
      <c r="D22" s="243"/>
      <c r="E22" s="140"/>
      <c r="F22" s="28">
        <v>208220</v>
      </c>
      <c r="G22" s="6">
        <v>10646</v>
      </c>
      <c r="H22" s="9">
        <f t="shared" si="0"/>
        <v>-403</v>
      </c>
      <c r="I22" s="31">
        <v>10243</v>
      </c>
      <c r="J22" s="9">
        <f t="shared" si="1"/>
        <v>121</v>
      </c>
      <c r="K22" s="9">
        <v>10364</v>
      </c>
      <c r="L22" s="9">
        <f t="shared" si="2"/>
        <v>86</v>
      </c>
      <c r="M22" s="9">
        <v>10450</v>
      </c>
      <c r="N22" s="9">
        <f t="shared" si="10"/>
        <v>132</v>
      </c>
      <c r="O22" s="26">
        <v>10778</v>
      </c>
      <c r="P22" s="9">
        <f t="shared" si="3"/>
        <v>0</v>
      </c>
      <c r="Q22" s="9">
        <v>10778</v>
      </c>
      <c r="R22" s="9">
        <f t="shared" si="4"/>
        <v>0</v>
      </c>
      <c r="S22" s="9">
        <v>10778</v>
      </c>
      <c r="T22" s="9">
        <f t="shared" si="4"/>
        <v>0</v>
      </c>
      <c r="U22" s="25">
        <v>10778</v>
      </c>
      <c r="V22" s="9">
        <f t="shared" si="4"/>
        <v>-10778</v>
      </c>
      <c r="W22" s="32"/>
      <c r="X22" s="33">
        <f t="shared" si="5"/>
        <v>0</v>
      </c>
      <c r="Y22" s="32"/>
      <c r="Z22" s="33">
        <f t="shared" si="6"/>
        <v>0</v>
      </c>
      <c r="AA22" s="32"/>
      <c r="AB22" s="33">
        <f t="shared" si="7"/>
        <v>0</v>
      </c>
      <c r="AC22" s="32"/>
      <c r="AD22" s="33">
        <f t="shared" si="8"/>
        <v>0</v>
      </c>
      <c r="AE22" s="32"/>
      <c r="AF22" s="32"/>
      <c r="AG22" s="32"/>
      <c r="AI22" s="34">
        <f t="shared" si="9"/>
        <v>0</v>
      </c>
    </row>
    <row r="23" spans="1:35" ht="25.5" customHeight="1">
      <c r="A23" s="28">
        <v>21</v>
      </c>
      <c r="B23" s="28">
        <v>20</v>
      </c>
      <c r="C23" s="125" t="s">
        <v>24</v>
      </c>
      <c r="D23" s="125"/>
      <c r="E23" s="134"/>
      <c r="F23" s="28"/>
      <c r="G23" s="6">
        <v>0</v>
      </c>
      <c r="H23" s="9">
        <f t="shared" si="0"/>
        <v>0</v>
      </c>
      <c r="I23" s="9">
        <v>0</v>
      </c>
      <c r="J23" s="9">
        <f t="shared" si="1"/>
        <v>0</v>
      </c>
      <c r="K23" s="9">
        <v>0</v>
      </c>
      <c r="L23" s="9">
        <f t="shared" si="2"/>
        <v>0</v>
      </c>
      <c r="M23" s="9">
        <v>0</v>
      </c>
      <c r="N23" s="9">
        <f t="shared" si="10"/>
        <v>0</v>
      </c>
      <c r="O23" s="26">
        <v>0</v>
      </c>
      <c r="P23" s="9">
        <f t="shared" si="3"/>
        <v>0</v>
      </c>
      <c r="Q23" s="9"/>
      <c r="R23" s="9">
        <f t="shared" si="4"/>
        <v>0</v>
      </c>
      <c r="S23" s="9">
        <v>0</v>
      </c>
      <c r="T23" s="9">
        <f t="shared" si="4"/>
        <v>0</v>
      </c>
      <c r="U23" s="25"/>
      <c r="V23" s="9">
        <f t="shared" si="4"/>
        <v>0</v>
      </c>
      <c r="W23" s="32"/>
      <c r="X23" s="33">
        <f t="shared" si="5"/>
        <v>0</v>
      </c>
      <c r="Y23" s="32"/>
      <c r="Z23" s="33">
        <f t="shared" si="6"/>
        <v>0</v>
      </c>
      <c r="AA23" s="32"/>
      <c r="AB23" s="33">
        <f t="shared" si="7"/>
        <v>0</v>
      </c>
      <c r="AC23" s="32"/>
      <c r="AD23" s="33">
        <f t="shared" si="8"/>
        <v>0</v>
      </c>
      <c r="AE23" s="32"/>
      <c r="AF23" s="32"/>
      <c r="AG23" s="32"/>
      <c r="AI23" s="34">
        <f t="shared" si="9"/>
        <v>0</v>
      </c>
    </row>
    <row r="24" spans="1:35" ht="25.5" customHeight="1">
      <c r="A24" s="28"/>
      <c r="B24" s="28">
        <v>21</v>
      </c>
      <c r="C24" s="218" t="s">
        <v>25</v>
      </c>
      <c r="D24" s="219"/>
      <c r="E24" s="140"/>
      <c r="F24" s="41">
        <v>61016414</v>
      </c>
      <c r="G24" s="6">
        <v>25</v>
      </c>
      <c r="H24" s="9">
        <f t="shared" si="0"/>
        <v>-3</v>
      </c>
      <c r="I24" s="31">
        <v>22</v>
      </c>
      <c r="J24" s="9">
        <f t="shared" si="1"/>
        <v>3</v>
      </c>
      <c r="K24" s="9">
        <v>25</v>
      </c>
      <c r="L24" s="9">
        <f t="shared" si="2"/>
        <v>0</v>
      </c>
      <c r="M24" s="9">
        <v>25</v>
      </c>
      <c r="N24" s="9">
        <f t="shared" si="10"/>
        <v>0</v>
      </c>
      <c r="O24" s="26">
        <v>25</v>
      </c>
      <c r="P24" s="9">
        <f t="shared" si="3"/>
        <v>0</v>
      </c>
      <c r="Q24" s="9">
        <v>25</v>
      </c>
      <c r="R24" s="9">
        <f t="shared" si="4"/>
        <v>0</v>
      </c>
      <c r="S24" s="9">
        <v>25</v>
      </c>
      <c r="T24" s="9">
        <f t="shared" si="4"/>
        <v>0</v>
      </c>
      <c r="U24" s="25">
        <v>25</v>
      </c>
      <c r="V24" s="9">
        <f t="shared" si="4"/>
        <v>0</v>
      </c>
      <c r="W24" s="32">
        <v>25</v>
      </c>
      <c r="X24" s="33">
        <f t="shared" si="5"/>
        <v>0</v>
      </c>
      <c r="Y24" s="32">
        <v>25</v>
      </c>
      <c r="Z24" s="33">
        <f t="shared" si="6"/>
        <v>0</v>
      </c>
      <c r="AA24" s="32">
        <v>25</v>
      </c>
      <c r="AB24" s="33">
        <f t="shared" si="7"/>
        <v>0</v>
      </c>
      <c r="AC24" s="32">
        <v>25</v>
      </c>
      <c r="AD24" s="33">
        <f t="shared" si="8"/>
        <v>0</v>
      </c>
      <c r="AE24" s="32">
        <v>25</v>
      </c>
      <c r="AF24" s="32"/>
      <c r="AG24" s="32"/>
      <c r="AI24" s="34">
        <f t="shared" si="9"/>
        <v>0</v>
      </c>
    </row>
    <row r="25" spans="1:35" ht="25.5" customHeight="1">
      <c r="A25" s="28"/>
      <c r="B25" s="28">
        <v>22</v>
      </c>
      <c r="C25" s="207" t="s">
        <v>26</v>
      </c>
      <c r="D25" s="208"/>
      <c r="E25" s="139"/>
      <c r="F25" s="41">
        <v>61016321</v>
      </c>
      <c r="G25" s="6">
        <v>55</v>
      </c>
      <c r="H25" s="9">
        <f t="shared" si="0"/>
        <v>0</v>
      </c>
      <c r="I25" s="31">
        <v>55</v>
      </c>
      <c r="J25" s="9">
        <f t="shared" si="1"/>
        <v>0</v>
      </c>
      <c r="K25" s="9">
        <v>55</v>
      </c>
      <c r="L25" s="9">
        <f t="shared" si="2"/>
        <v>0</v>
      </c>
      <c r="M25" s="9">
        <v>55</v>
      </c>
      <c r="N25" s="9">
        <f t="shared" si="10"/>
        <v>0</v>
      </c>
      <c r="O25" s="26">
        <v>55</v>
      </c>
      <c r="P25" s="9">
        <f t="shared" si="3"/>
        <v>0</v>
      </c>
      <c r="Q25" s="9">
        <v>55</v>
      </c>
      <c r="R25" s="9">
        <f t="shared" si="4"/>
        <v>0</v>
      </c>
      <c r="S25" s="9">
        <v>55</v>
      </c>
      <c r="T25" s="9">
        <f t="shared" si="4"/>
        <v>0</v>
      </c>
      <c r="U25" s="25">
        <v>55</v>
      </c>
      <c r="V25" s="9">
        <f t="shared" si="4"/>
        <v>0</v>
      </c>
      <c r="W25" s="32">
        <v>55</v>
      </c>
      <c r="X25" s="33">
        <f t="shared" si="5"/>
        <v>0</v>
      </c>
      <c r="Y25" s="32">
        <v>55</v>
      </c>
      <c r="Z25" s="33">
        <f t="shared" si="6"/>
        <v>0</v>
      </c>
      <c r="AA25" s="32">
        <v>55</v>
      </c>
      <c r="AB25" s="33">
        <f t="shared" si="7"/>
        <v>0</v>
      </c>
      <c r="AC25" s="32">
        <v>55</v>
      </c>
      <c r="AD25" s="33">
        <f t="shared" si="8"/>
        <v>0</v>
      </c>
      <c r="AE25" s="32">
        <v>55</v>
      </c>
      <c r="AF25" s="32"/>
      <c r="AG25" s="32"/>
      <c r="AI25" s="34">
        <f t="shared" si="9"/>
        <v>0</v>
      </c>
    </row>
    <row r="26" spans="1:35" ht="25.5" customHeight="1">
      <c r="A26" s="28"/>
      <c r="B26" s="28">
        <v>23</v>
      </c>
      <c r="C26" s="125" t="s">
        <v>27</v>
      </c>
      <c r="D26" s="125" t="s">
        <v>28</v>
      </c>
      <c r="E26" s="134"/>
      <c r="F26" s="42">
        <v>61016401</v>
      </c>
      <c r="G26" s="6">
        <v>6</v>
      </c>
      <c r="H26" s="9">
        <f t="shared" si="0"/>
        <v>0</v>
      </c>
      <c r="I26" s="9">
        <v>6</v>
      </c>
      <c r="J26" s="9">
        <f t="shared" si="1"/>
        <v>0</v>
      </c>
      <c r="K26" s="9">
        <v>6</v>
      </c>
      <c r="L26" s="9">
        <f t="shared" si="2"/>
        <v>0</v>
      </c>
      <c r="M26" s="9">
        <v>6</v>
      </c>
      <c r="N26" s="9">
        <f t="shared" si="10"/>
        <v>0</v>
      </c>
      <c r="O26" s="26">
        <v>6</v>
      </c>
      <c r="P26" s="9">
        <f t="shared" si="3"/>
        <v>0</v>
      </c>
      <c r="Q26" s="9">
        <v>6</v>
      </c>
      <c r="R26" s="9">
        <f t="shared" si="4"/>
        <v>0</v>
      </c>
      <c r="S26" s="9">
        <v>6</v>
      </c>
      <c r="T26" s="9">
        <f t="shared" si="4"/>
        <v>0</v>
      </c>
      <c r="U26" s="25">
        <v>6</v>
      </c>
      <c r="V26" s="9">
        <f t="shared" si="4"/>
        <v>0</v>
      </c>
      <c r="W26" s="32">
        <v>6</v>
      </c>
      <c r="X26" s="33">
        <f t="shared" si="5"/>
        <v>0</v>
      </c>
      <c r="Y26" s="32">
        <v>6</v>
      </c>
      <c r="Z26" s="33">
        <f t="shared" si="6"/>
        <v>0</v>
      </c>
      <c r="AA26" s="32">
        <v>6</v>
      </c>
      <c r="AB26" s="33">
        <f t="shared" si="7"/>
        <v>0</v>
      </c>
      <c r="AC26" s="32">
        <v>6</v>
      </c>
      <c r="AD26" s="33">
        <f t="shared" si="8"/>
        <v>0</v>
      </c>
      <c r="AE26" s="32">
        <v>6</v>
      </c>
      <c r="AF26" s="32"/>
      <c r="AG26" s="32"/>
      <c r="AI26" s="34">
        <f t="shared" si="9"/>
        <v>0</v>
      </c>
    </row>
    <row r="27" spans="1:35" ht="25.5" customHeight="1">
      <c r="A27" s="28"/>
      <c r="B27" s="28">
        <v>24</v>
      </c>
      <c r="C27" s="125" t="s">
        <v>29</v>
      </c>
      <c r="D27" s="125" t="s">
        <v>30</v>
      </c>
      <c r="E27" s="134"/>
      <c r="F27" s="42">
        <v>61016409</v>
      </c>
      <c r="G27" s="6">
        <v>85</v>
      </c>
      <c r="H27" s="9">
        <f t="shared" si="0"/>
        <v>0</v>
      </c>
      <c r="I27" s="9">
        <v>85</v>
      </c>
      <c r="J27" s="9">
        <f t="shared" si="1"/>
        <v>0</v>
      </c>
      <c r="K27" s="9">
        <v>85</v>
      </c>
      <c r="L27" s="9">
        <f t="shared" si="2"/>
        <v>0</v>
      </c>
      <c r="M27" s="9">
        <v>85</v>
      </c>
      <c r="N27" s="9">
        <f t="shared" si="10"/>
        <v>0</v>
      </c>
      <c r="O27" s="26">
        <v>85</v>
      </c>
      <c r="P27" s="9">
        <f t="shared" si="3"/>
        <v>0</v>
      </c>
      <c r="Q27" s="9">
        <v>85</v>
      </c>
      <c r="R27" s="9">
        <f t="shared" si="4"/>
        <v>0</v>
      </c>
      <c r="S27" s="9">
        <v>85</v>
      </c>
      <c r="T27" s="9">
        <f t="shared" si="4"/>
        <v>0</v>
      </c>
      <c r="U27" s="25">
        <v>85</v>
      </c>
      <c r="V27" s="9">
        <f t="shared" si="4"/>
        <v>0</v>
      </c>
      <c r="W27" s="32">
        <v>85</v>
      </c>
      <c r="X27" s="33">
        <f t="shared" si="5"/>
        <v>0</v>
      </c>
      <c r="Y27" s="32">
        <v>85</v>
      </c>
      <c r="Z27" s="33">
        <f t="shared" si="6"/>
        <v>0</v>
      </c>
      <c r="AA27" s="32">
        <v>85</v>
      </c>
      <c r="AB27" s="33">
        <f t="shared" si="7"/>
        <v>0</v>
      </c>
      <c r="AC27" s="32">
        <v>85</v>
      </c>
      <c r="AD27" s="33">
        <f t="shared" si="8"/>
        <v>0</v>
      </c>
      <c r="AE27" s="32">
        <v>85</v>
      </c>
      <c r="AF27" s="32"/>
      <c r="AG27" s="32"/>
      <c r="AI27" s="34">
        <f t="shared" si="9"/>
        <v>0</v>
      </c>
    </row>
    <row r="28" spans="1:35" ht="25.5" customHeight="1">
      <c r="A28" s="28">
        <v>22</v>
      </c>
      <c r="B28" s="28">
        <v>25</v>
      </c>
      <c r="C28" s="218" t="s">
        <v>31</v>
      </c>
      <c r="D28" s="219"/>
      <c r="E28" s="140"/>
      <c r="F28" s="28">
        <v>488317</v>
      </c>
      <c r="G28" s="6">
        <v>5603</v>
      </c>
      <c r="H28" s="9">
        <f t="shared" si="0"/>
        <v>-29</v>
      </c>
      <c r="I28" s="31">
        <v>5574</v>
      </c>
      <c r="J28" s="9">
        <f t="shared" si="1"/>
        <v>20</v>
      </c>
      <c r="K28" s="9">
        <v>5594</v>
      </c>
      <c r="L28" s="9">
        <f t="shared" si="2"/>
        <v>6</v>
      </c>
      <c r="M28" s="9">
        <v>5600</v>
      </c>
      <c r="N28" s="9">
        <f t="shared" si="10"/>
        <v>0</v>
      </c>
      <c r="O28" s="26">
        <v>5603</v>
      </c>
      <c r="P28" s="9">
        <f t="shared" si="3"/>
        <v>0</v>
      </c>
      <c r="Q28" s="9">
        <v>5603</v>
      </c>
      <c r="R28" s="9">
        <f t="shared" si="4"/>
        <v>0</v>
      </c>
      <c r="S28" s="9">
        <v>5603</v>
      </c>
      <c r="T28" s="9">
        <f t="shared" si="4"/>
        <v>0</v>
      </c>
      <c r="U28" s="25">
        <v>5603</v>
      </c>
      <c r="V28" s="9">
        <f t="shared" si="4"/>
        <v>0</v>
      </c>
      <c r="W28" s="32">
        <v>5603</v>
      </c>
      <c r="X28" s="33">
        <f t="shared" si="5"/>
        <v>0</v>
      </c>
      <c r="Y28" s="32">
        <v>5603</v>
      </c>
      <c r="Z28" s="33">
        <f t="shared" si="6"/>
        <v>0</v>
      </c>
      <c r="AA28" s="32">
        <v>5603</v>
      </c>
      <c r="AB28" s="33">
        <f t="shared" si="7"/>
        <v>0</v>
      </c>
      <c r="AC28" s="32">
        <v>5603</v>
      </c>
      <c r="AD28" s="33">
        <f t="shared" si="8"/>
        <v>0</v>
      </c>
      <c r="AE28" s="32">
        <v>5603</v>
      </c>
      <c r="AF28" s="32"/>
      <c r="AG28" s="32"/>
      <c r="AI28" s="34">
        <f t="shared" si="9"/>
        <v>0</v>
      </c>
    </row>
    <row r="29" spans="1:35" ht="25.5" customHeight="1">
      <c r="A29" s="28">
        <v>23</v>
      </c>
      <c r="B29" s="28">
        <v>26</v>
      </c>
      <c r="C29" s="218" t="s">
        <v>32</v>
      </c>
      <c r="D29" s="219"/>
      <c r="E29" s="140"/>
      <c r="F29" s="29">
        <v>11067155433147</v>
      </c>
      <c r="G29" s="6">
        <v>759</v>
      </c>
      <c r="H29" s="9">
        <f t="shared" si="0"/>
        <v>-37</v>
      </c>
      <c r="I29" s="9">
        <v>722</v>
      </c>
      <c r="J29" s="9">
        <f t="shared" si="1"/>
        <v>11</v>
      </c>
      <c r="K29" s="9">
        <v>733</v>
      </c>
      <c r="L29" s="9">
        <f t="shared" si="2"/>
        <v>9</v>
      </c>
      <c r="M29" s="9">
        <v>742</v>
      </c>
      <c r="N29" s="9">
        <f t="shared" si="10"/>
        <v>5</v>
      </c>
      <c r="O29" s="26">
        <v>764</v>
      </c>
      <c r="P29" s="9">
        <f t="shared" si="3"/>
        <v>0</v>
      </c>
      <c r="Q29" s="9">
        <v>764</v>
      </c>
      <c r="R29" s="9">
        <f t="shared" si="4"/>
        <v>1</v>
      </c>
      <c r="S29" s="9">
        <v>765</v>
      </c>
      <c r="T29" s="9">
        <f t="shared" si="4"/>
        <v>1</v>
      </c>
      <c r="U29" s="25">
        <v>766</v>
      </c>
      <c r="V29" s="9">
        <f t="shared" si="4"/>
        <v>7</v>
      </c>
      <c r="W29" s="32">
        <v>773</v>
      </c>
      <c r="X29" s="33">
        <f t="shared" si="5"/>
        <v>33</v>
      </c>
      <c r="Y29" s="32">
        <v>806</v>
      </c>
      <c r="Z29" s="33">
        <f t="shared" si="6"/>
        <v>35</v>
      </c>
      <c r="AA29" s="32">
        <v>841</v>
      </c>
      <c r="AB29" s="33">
        <f t="shared" si="7"/>
        <v>34</v>
      </c>
      <c r="AC29" s="32">
        <v>875</v>
      </c>
      <c r="AD29" s="33">
        <f t="shared" si="8"/>
        <v>39</v>
      </c>
      <c r="AE29" s="32">
        <v>914</v>
      </c>
      <c r="AF29" s="32"/>
      <c r="AG29" s="32"/>
      <c r="AI29" s="34">
        <f t="shared" si="9"/>
        <v>0.14705882352941169</v>
      </c>
    </row>
    <row r="30" spans="1:35" ht="25.5" customHeight="1">
      <c r="A30" s="28"/>
      <c r="B30" s="28">
        <v>27</v>
      </c>
      <c r="C30" s="218" t="s">
        <v>33</v>
      </c>
      <c r="D30" s="219"/>
      <c r="E30" s="140"/>
      <c r="F30" s="41">
        <v>861780704311997</v>
      </c>
      <c r="G30" s="6">
        <v>68319</v>
      </c>
      <c r="H30" s="9">
        <f t="shared" si="0"/>
        <v>-614</v>
      </c>
      <c r="I30" s="31">
        <v>67705</v>
      </c>
      <c r="J30" s="9">
        <f t="shared" si="1"/>
        <v>191</v>
      </c>
      <c r="K30" s="9">
        <v>67896</v>
      </c>
      <c r="L30" s="9">
        <f t="shared" si="2"/>
        <v>154</v>
      </c>
      <c r="M30" s="9">
        <v>68050</v>
      </c>
      <c r="N30" s="9">
        <f t="shared" si="10"/>
        <v>90</v>
      </c>
      <c r="O30" s="26">
        <v>68409</v>
      </c>
      <c r="P30" s="9">
        <f t="shared" si="3"/>
        <v>264</v>
      </c>
      <c r="Q30" s="9">
        <v>68673</v>
      </c>
      <c r="R30" s="9">
        <f t="shared" si="4"/>
        <v>126</v>
      </c>
      <c r="S30" s="9">
        <v>68799</v>
      </c>
      <c r="T30" s="9">
        <f t="shared" si="4"/>
        <v>168</v>
      </c>
      <c r="U30" s="25">
        <v>68967</v>
      </c>
      <c r="V30" s="9">
        <f t="shared" si="4"/>
        <v>195</v>
      </c>
      <c r="W30" s="32">
        <v>69162</v>
      </c>
      <c r="X30" s="33">
        <f t="shared" si="5"/>
        <v>170</v>
      </c>
      <c r="Y30" s="32">
        <v>69332</v>
      </c>
      <c r="Z30" s="33">
        <f t="shared" si="6"/>
        <v>140</v>
      </c>
      <c r="AA30" s="32">
        <v>69472</v>
      </c>
      <c r="AB30" s="33">
        <f t="shared" si="7"/>
        <v>123</v>
      </c>
      <c r="AC30" s="32">
        <v>69595</v>
      </c>
      <c r="AD30" s="33">
        <f t="shared" si="8"/>
        <v>195</v>
      </c>
      <c r="AE30" s="32">
        <v>69790</v>
      </c>
      <c r="AF30" s="32"/>
      <c r="AG30" s="32"/>
      <c r="AI30" s="34">
        <f t="shared" si="9"/>
        <v>0.58536585365853666</v>
      </c>
    </row>
    <row r="31" spans="1:35" ht="25.5" customHeight="1">
      <c r="A31" s="28"/>
      <c r="B31" s="28">
        <v>28</v>
      </c>
      <c r="C31" s="218" t="s">
        <v>34</v>
      </c>
      <c r="D31" s="219"/>
      <c r="E31" s="140"/>
      <c r="F31" s="41">
        <v>11073132274547</v>
      </c>
      <c r="G31" s="6">
        <v>3673</v>
      </c>
      <c r="H31" s="9">
        <f t="shared" si="0"/>
        <v>-374</v>
      </c>
      <c r="I31" s="31">
        <v>3299</v>
      </c>
      <c r="J31" s="9">
        <f t="shared" si="1"/>
        <v>113</v>
      </c>
      <c r="K31" s="9">
        <v>3412</v>
      </c>
      <c r="L31" s="9">
        <f t="shared" si="2"/>
        <v>92</v>
      </c>
      <c r="M31" s="9">
        <v>3504</v>
      </c>
      <c r="N31" s="9">
        <f t="shared" si="10"/>
        <v>70</v>
      </c>
      <c r="O31" s="26">
        <v>3743</v>
      </c>
      <c r="P31" s="9">
        <f t="shared" si="3"/>
        <v>78</v>
      </c>
      <c r="Q31" s="9">
        <v>3821</v>
      </c>
      <c r="R31" s="9">
        <f t="shared" si="4"/>
        <v>55</v>
      </c>
      <c r="S31" s="9">
        <v>3876</v>
      </c>
      <c r="T31" s="9">
        <f t="shared" si="4"/>
        <v>88</v>
      </c>
      <c r="U31" s="25">
        <v>3964</v>
      </c>
      <c r="V31" s="9">
        <f t="shared" si="4"/>
        <v>116</v>
      </c>
      <c r="W31" s="32">
        <v>4080</v>
      </c>
      <c r="X31" s="33">
        <f t="shared" si="5"/>
        <v>89</v>
      </c>
      <c r="Y31" s="32">
        <v>4169</v>
      </c>
      <c r="Z31" s="33">
        <f t="shared" si="6"/>
        <v>46</v>
      </c>
      <c r="AA31" s="32">
        <v>4215</v>
      </c>
      <c r="AB31" s="33">
        <f t="shared" si="7"/>
        <v>56</v>
      </c>
      <c r="AC31" s="32">
        <v>4271</v>
      </c>
      <c r="AD31" s="33">
        <f t="shared" si="8"/>
        <v>87</v>
      </c>
      <c r="AE31" s="32">
        <v>4358</v>
      </c>
      <c r="AF31" s="32"/>
      <c r="AG31" s="32"/>
      <c r="AI31" s="34">
        <f t="shared" si="9"/>
        <v>0.5535714285714286</v>
      </c>
    </row>
    <row r="32" spans="1:35" ht="25.5" customHeight="1">
      <c r="A32" s="225" t="s">
        <v>35</v>
      </c>
      <c r="B32" s="28">
        <v>29</v>
      </c>
      <c r="C32" s="209" t="s">
        <v>194</v>
      </c>
      <c r="D32" s="213"/>
      <c r="E32" s="131"/>
      <c r="F32" s="43" t="s">
        <v>36</v>
      </c>
      <c r="G32" s="6">
        <v>21079</v>
      </c>
      <c r="H32" s="9">
        <f t="shared" si="0"/>
        <v>-410</v>
      </c>
      <c r="I32" s="31">
        <v>20669</v>
      </c>
      <c r="J32" s="9">
        <f t="shared" si="1"/>
        <v>107</v>
      </c>
      <c r="K32" s="9">
        <v>20776</v>
      </c>
      <c r="L32" s="9">
        <f t="shared" si="2"/>
        <v>96</v>
      </c>
      <c r="M32" s="9">
        <v>20872</v>
      </c>
      <c r="N32" s="9">
        <f t="shared" si="10"/>
        <v>148</v>
      </c>
      <c r="O32" s="26">
        <v>21227</v>
      </c>
      <c r="P32" s="9">
        <f t="shared" si="3"/>
        <v>99</v>
      </c>
      <c r="Q32" s="9">
        <v>21326</v>
      </c>
      <c r="R32" s="9">
        <f t="shared" si="4"/>
        <v>35</v>
      </c>
      <c r="S32" s="9">
        <v>21361</v>
      </c>
      <c r="T32" s="9">
        <f t="shared" si="4"/>
        <v>16</v>
      </c>
      <c r="U32" s="25">
        <v>21377</v>
      </c>
      <c r="V32" s="9">
        <f t="shared" si="4"/>
        <v>-16</v>
      </c>
      <c r="W32" s="32">
        <v>21361</v>
      </c>
      <c r="X32" s="33">
        <f t="shared" si="5"/>
        <v>0</v>
      </c>
      <c r="Y32" s="32">
        <v>21361</v>
      </c>
      <c r="Z32" s="33">
        <f t="shared" si="6"/>
        <v>0</v>
      </c>
      <c r="AA32" s="32">
        <v>21361</v>
      </c>
      <c r="AB32" s="33">
        <f t="shared" si="7"/>
        <v>0</v>
      </c>
      <c r="AC32" s="32">
        <v>21361</v>
      </c>
      <c r="AD32" s="33">
        <f t="shared" si="8"/>
        <v>0</v>
      </c>
      <c r="AE32" s="32">
        <v>21361</v>
      </c>
      <c r="AF32" s="32"/>
      <c r="AG32" s="32"/>
      <c r="AI32" s="34">
        <f t="shared" si="9"/>
        <v>0</v>
      </c>
    </row>
    <row r="33" spans="1:37" ht="25.5" customHeight="1">
      <c r="A33" s="226"/>
      <c r="B33" s="28">
        <v>30</v>
      </c>
      <c r="C33" s="214" t="s">
        <v>37</v>
      </c>
      <c r="D33" s="215"/>
      <c r="E33" s="137"/>
      <c r="F33" s="41">
        <v>11067155080719</v>
      </c>
      <c r="G33" s="6">
        <v>9348</v>
      </c>
      <c r="H33" s="9">
        <f t="shared" si="0"/>
        <v>-802</v>
      </c>
      <c r="I33" s="31">
        <v>8546</v>
      </c>
      <c r="J33" s="9">
        <f t="shared" si="1"/>
        <v>223</v>
      </c>
      <c r="K33" s="9">
        <v>8769</v>
      </c>
      <c r="L33" s="9">
        <f t="shared" si="2"/>
        <v>194</v>
      </c>
      <c r="M33" s="9">
        <v>8963</v>
      </c>
      <c r="N33" s="9">
        <f t="shared" si="10"/>
        <v>282</v>
      </c>
      <c r="O33" s="26">
        <v>9630</v>
      </c>
      <c r="P33" s="9">
        <f t="shared" si="3"/>
        <v>220</v>
      </c>
      <c r="Q33" s="9">
        <v>9850</v>
      </c>
      <c r="R33" s="9">
        <f t="shared" si="4"/>
        <v>192</v>
      </c>
      <c r="S33" s="9">
        <v>10042</v>
      </c>
      <c r="T33" s="9">
        <f t="shared" si="4"/>
        <v>220</v>
      </c>
      <c r="U33" s="25">
        <v>10262</v>
      </c>
      <c r="V33" s="9">
        <f t="shared" si="4"/>
        <v>292</v>
      </c>
      <c r="W33" s="32">
        <v>10554</v>
      </c>
      <c r="X33" s="33">
        <f t="shared" si="5"/>
        <v>300</v>
      </c>
      <c r="Y33" s="32">
        <v>10854</v>
      </c>
      <c r="Z33" s="33">
        <f t="shared" si="6"/>
        <v>298</v>
      </c>
      <c r="AA33" s="32">
        <v>11152</v>
      </c>
      <c r="AB33" s="33">
        <f t="shared" si="7"/>
        <v>304</v>
      </c>
      <c r="AC33" s="32">
        <v>11456</v>
      </c>
      <c r="AD33" s="33">
        <f t="shared" si="8"/>
        <v>313</v>
      </c>
      <c r="AE33" s="32">
        <v>11769</v>
      </c>
      <c r="AF33" s="32"/>
      <c r="AG33" s="32"/>
      <c r="AI33" s="34">
        <f t="shared" si="9"/>
        <v>2.960526315789469E-2</v>
      </c>
    </row>
    <row r="34" spans="1:37" ht="25.5" customHeight="1">
      <c r="A34" s="227"/>
      <c r="B34" s="28">
        <v>31</v>
      </c>
      <c r="C34" s="214" t="s">
        <v>38</v>
      </c>
      <c r="D34" s="215"/>
      <c r="E34" s="137"/>
      <c r="F34" s="28" t="s">
        <v>39</v>
      </c>
      <c r="G34" s="6">
        <v>77841</v>
      </c>
      <c r="H34" s="9">
        <f t="shared" si="0"/>
        <v>-944</v>
      </c>
      <c r="I34" s="31">
        <v>76897</v>
      </c>
      <c r="J34" s="9">
        <f t="shared" si="1"/>
        <v>227</v>
      </c>
      <c r="K34" s="9">
        <v>77124</v>
      </c>
      <c r="L34" s="9">
        <f t="shared" si="2"/>
        <v>204</v>
      </c>
      <c r="M34" s="9">
        <v>77328</v>
      </c>
      <c r="N34" s="9">
        <f t="shared" si="10"/>
        <v>415</v>
      </c>
      <c r="O34" s="26">
        <v>78256</v>
      </c>
      <c r="P34" s="9">
        <f t="shared" si="3"/>
        <v>315</v>
      </c>
      <c r="Q34" s="9">
        <v>78571</v>
      </c>
      <c r="R34" s="9">
        <f t="shared" si="4"/>
        <v>294</v>
      </c>
      <c r="S34" s="9">
        <v>78865</v>
      </c>
      <c r="T34" s="9">
        <f t="shared" si="4"/>
        <v>290</v>
      </c>
      <c r="U34" s="25">
        <v>79155</v>
      </c>
      <c r="V34" s="9">
        <f t="shared" si="4"/>
        <v>348</v>
      </c>
      <c r="W34" s="32">
        <v>79503</v>
      </c>
      <c r="X34" s="33">
        <f t="shared" si="5"/>
        <v>351</v>
      </c>
      <c r="Y34" s="32">
        <v>79854</v>
      </c>
      <c r="Z34" s="33">
        <f t="shared" si="6"/>
        <v>309</v>
      </c>
      <c r="AA34" s="32">
        <v>80163</v>
      </c>
      <c r="AB34" s="33">
        <f t="shared" si="7"/>
        <v>298</v>
      </c>
      <c r="AC34" s="32">
        <v>80461</v>
      </c>
      <c r="AD34" s="33">
        <f t="shared" si="8"/>
        <v>317</v>
      </c>
      <c r="AE34" s="32">
        <v>80778</v>
      </c>
      <c r="AF34" s="32"/>
      <c r="AG34" s="32"/>
      <c r="AI34" s="34">
        <f t="shared" si="9"/>
        <v>6.3758389261745041E-2</v>
      </c>
    </row>
    <row r="35" spans="1:37" ht="25.5" customHeight="1">
      <c r="A35" s="43">
        <v>12</v>
      </c>
      <c r="B35" s="28">
        <v>32</v>
      </c>
      <c r="C35" s="214" t="s">
        <v>40</v>
      </c>
      <c r="D35" s="215"/>
      <c r="E35" s="137"/>
      <c r="F35" s="40">
        <v>11067154258104</v>
      </c>
      <c r="G35" s="6">
        <v>3229</v>
      </c>
      <c r="H35" s="9">
        <f t="shared" si="0"/>
        <v>-228</v>
      </c>
      <c r="I35" s="9">
        <v>3001</v>
      </c>
      <c r="J35" s="9">
        <f t="shared" si="1"/>
        <v>66</v>
      </c>
      <c r="K35" s="9">
        <v>3067</v>
      </c>
      <c r="L35" s="9">
        <f t="shared" si="2"/>
        <v>51</v>
      </c>
      <c r="M35" s="9">
        <v>3118</v>
      </c>
      <c r="N35" s="9">
        <f t="shared" si="10"/>
        <v>151</v>
      </c>
      <c r="O35" s="26">
        <v>3380</v>
      </c>
      <c r="P35" s="9">
        <f t="shared" si="3"/>
        <v>148</v>
      </c>
      <c r="Q35" s="9">
        <v>3528</v>
      </c>
      <c r="R35" s="9"/>
      <c r="S35" s="9">
        <v>3618</v>
      </c>
      <c r="T35" s="9">
        <f t="shared" si="4"/>
        <v>88</v>
      </c>
      <c r="U35" s="25">
        <v>3706</v>
      </c>
      <c r="V35" s="9">
        <f t="shared" si="4"/>
        <v>66</v>
      </c>
      <c r="W35" s="32">
        <v>3772</v>
      </c>
      <c r="X35" s="33">
        <f t="shared" si="5"/>
        <v>63</v>
      </c>
      <c r="Y35" s="32">
        <v>3835</v>
      </c>
      <c r="Z35" s="33">
        <f t="shared" si="6"/>
        <v>64</v>
      </c>
      <c r="AA35" s="32">
        <v>3899</v>
      </c>
      <c r="AB35" s="33">
        <f t="shared" si="7"/>
        <v>53</v>
      </c>
      <c r="AC35" s="32">
        <v>3952</v>
      </c>
      <c r="AD35" s="33">
        <f t="shared" si="8"/>
        <v>68</v>
      </c>
      <c r="AE35" s="32">
        <v>4020</v>
      </c>
      <c r="AF35" s="32"/>
      <c r="AG35" s="32"/>
      <c r="AI35" s="34">
        <f t="shared" si="9"/>
        <v>0.28301886792452824</v>
      </c>
    </row>
    <row r="36" spans="1:37" ht="25.5" customHeight="1">
      <c r="A36" s="225" t="s">
        <v>35</v>
      </c>
      <c r="B36" s="28">
        <v>33</v>
      </c>
      <c r="C36" s="207" t="s">
        <v>170</v>
      </c>
      <c r="D36" s="208"/>
      <c r="E36" s="139"/>
      <c r="F36" s="43" t="s">
        <v>41</v>
      </c>
      <c r="G36" s="6">
        <v>15880</v>
      </c>
      <c r="H36" s="9">
        <f t="shared" si="0"/>
        <v>-730</v>
      </c>
      <c r="I36" s="31">
        <v>15150</v>
      </c>
      <c r="J36" s="9">
        <f t="shared" si="1"/>
        <v>191</v>
      </c>
      <c r="K36" s="9">
        <v>15341</v>
      </c>
      <c r="L36" s="9">
        <f t="shared" si="2"/>
        <v>184</v>
      </c>
      <c r="M36" s="9">
        <v>15525</v>
      </c>
      <c r="N36" s="9">
        <f t="shared" si="10"/>
        <v>234</v>
      </c>
      <c r="O36" s="26">
        <v>16114</v>
      </c>
      <c r="P36" s="9">
        <f t="shared" si="3"/>
        <v>158</v>
      </c>
      <c r="Q36" s="9">
        <v>16272</v>
      </c>
      <c r="R36" s="9">
        <f t="shared" ref="R36:V68" si="11">S36-Q36</f>
        <v>166</v>
      </c>
      <c r="S36" s="9">
        <v>16438</v>
      </c>
      <c r="T36" s="9">
        <f t="shared" si="11"/>
        <v>178</v>
      </c>
      <c r="U36" s="25">
        <v>16616</v>
      </c>
      <c r="V36" s="9">
        <f t="shared" si="11"/>
        <v>233</v>
      </c>
      <c r="W36" s="32">
        <v>16849</v>
      </c>
      <c r="X36" s="33">
        <f t="shared" si="5"/>
        <v>217</v>
      </c>
      <c r="Y36" s="32">
        <v>17066</v>
      </c>
      <c r="Z36" s="33">
        <f t="shared" si="6"/>
        <v>186</v>
      </c>
      <c r="AA36" s="32">
        <v>17252</v>
      </c>
      <c r="AB36" s="33">
        <f t="shared" si="7"/>
        <v>201</v>
      </c>
      <c r="AC36" s="32">
        <v>17453</v>
      </c>
      <c r="AD36" s="33">
        <f t="shared" si="8"/>
        <v>308</v>
      </c>
      <c r="AE36" s="32">
        <v>17761</v>
      </c>
      <c r="AF36" s="32"/>
      <c r="AG36" s="32"/>
      <c r="AI36" s="34">
        <f t="shared" si="9"/>
        <v>0.53233830845771135</v>
      </c>
    </row>
    <row r="37" spans="1:37" ht="25.5" customHeight="1">
      <c r="A37" s="226"/>
      <c r="B37" s="28">
        <v>34</v>
      </c>
      <c r="C37" s="218" t="s">
        <v>42</v>
      </c>
      <c r="D37" s="219"/>
      <c r="E37" s="140"/>
      <c r="F37" s="44" t="s">
        <v>43</v>
      </c>
      <c r="G37" s="6">
        <v>25863</v>
      </c>
      <c r="H37" s="9">
        <f t="shared" si="0"/>
        <v>-1860</v>
      </c>
      <c r="I37" s="31">
        <v>24003</v>
      </c>
      <c r="J37" s="9">
        <f t="shared" si="1"/>
        <v>542</v>
      </c>
      <c r="K37" s="9">
        <v>24545</v>
      </c>
      <c r="L37" s="9">
        <f t="shared" si="2"/>
        <v>450</v>
      </c>
      <c r="M37" s="9">
        <v>24995</v>
      </c>
      <c r="N37" s="9">
        <f t="shared" si="10"/>
        <v>668</v>
      </c>
      <c r="O37" s="26">
        <v>26531</v>
      </c>
      <c r="P37" s="9">
        <f t="shared" si="3"/>
        <v>564</v>
      </c>
      <c r="Q37" s="9">
        <v>27095</v>
      </c>
      <c r="R37" s="9">
        <f t="shared" si="11"/>
        <v>500</v>
      </c>
      <c r="S37" s="9">
        <v>27595</v>
      </c>
      <c r="T37" s="9">
        <f t="shared" si="11"/>
        <v>594</v>
      </c>
      <c r="U37" s="25">
        <v>28189</v>
      </c>
      <c r="V37" s="9">
        <f t="shared" si="11"/>
        <v>677</v>
      </c>
      <c r="W37" s="32">
        <v>28866</v>
      </c>
      <c r="X37" s="33">
        <f t="shared" si="5"/>
        <v>550</v>
      </c>
      <c r="Y37" s="32">
        <v>29416</v>
      </c>
      <c r="Z37" s="33">
        <f t="shared" si="6"/>
        <v>575</v>
      </c>
      <c r="AA37" s="32">
        <v>29991</v>
      </c>
      <c r="AB37" s="33">
        <f t="shared" si="7"/>
        <v>718</v>
      </c>
      <c r="AC37" s="32">
        <v>30709</v>
      </c>
      <c r="AD37" s="33">
        <f t="shared" si="8"/>
        <v>662</v>
      </c>
      <c r="AE37" s="32">
        <v>31371</v>
      </c>
      <c r="AF37" s="32"/>
      <c r="AG37" s="32"/>
      <c r="AI37" s="34">
        <f t="shared" si="9"/>
        <v>-7.7994428969359375E-2</v>
      </c>
    </row>
    <row r="38" spans="1:37" ht="25.5" customHeight="1">
      <c r="A38" s="226"/>
      <c r="B38" s="28">
        <v>35</v>
      </c>
      <c r="C38" s="218" t="s">
        <v>44</v>
      </c>
      <c r="D38" s="219"/>
      <c r="E38" s="140"/>
      <c r="F38" s="45" t="s">
        <v>45</v>
      </c>
      <c r="G38" s="6">
        <v>26518</v>
      </c>
      <c r="H38" s="9">
        <f t="shared" si="0"/>
        <v>-2515</v>
      </c>
      <c r="I38" s="31">
        <v>24003</v>
      </c>
      <c r="J38" s="9">
        <f t="shared" si="1"/>
        <v>927</v>
      </c>
      <c r="K38" s="9">
        <v>24930</v>
      </c>
      <c r="L38" s="9">
        <f t="shared" si="2"/>
        <v>521</v>
      </c>
      <c r="M38" s="9">
        <v>25451</v>
      </c>
      <c r="N38" s="9">
        <f t="shared" si="10"/>
        <v>638</v>
      </c>
      <c r="O38" s="26">
        <v>27156</v>
      </c>
      <c r="P38" s="9">
        <f t="shared" si="3"/>
        <v>537</v>
      </c>
      <c r="Q38" s="9">
        <v>27693</v>
      </c>
      <c r="R38" s="9">
        <f t="shared" si="11"/>
        <v>492</v>
      </c>
      <c r="S38" s="9">
        <v>28185</v>
      </c>
      <c r="T38" s="9">
        <f t="shared" si="11"/>
        <v>542</v>
      </c>
      <c r="U38" s="25">
        <v>28727</v>
      </c>
      <c r="V38" s="9">
        <f t="shared" si="11"/>
        <v>1349</v>
      </c>
      <c r="W38" s="32">
        <v>30076</v>
      </c>
      <c r="X38" s="33">
        <f t="shared" si="5"/>
        <v>1256</v>
      </c>
      <c r="Y38" s="32">
        <v>31332</v>
      </c>
      <c r="Z38" s="33">
        <f t="shared" si="6"/>
        <v>774</v>
      </c>
      <c r="AA38" s="32">
        <v>32106</v>
      </c>
      <c r="AB38" s="33">
        <f t="shared" si="7"/>
        <v>884</v>
      </c>
      <c r="AC38" s="32">
        <v>32990</v>
      </c>
      <c r="AD38" s="33">
        <f t="shared" si="8"/>
        <v>803</v>
      </c>
      <c r="AE38" s="32">
        <v>33793</v>
      </c>
      <c r="AF38" s="32"/>
      <c r="AG38" s="32"/>
      <c r="AI38" s="34">
        <f t="shared" si="9"/>
        <v>-9.1628959276018107E-2</v>
      </c>
    </row>
    <row r="39" spans="1:37" ht="25.5" customHeight="1">
      <c r="A39" s="226"/>
      <c r="B39" s="28">
        <v>36</v>
      </c>
      <c r="C39" s="218" t="s">
        <v>46</v>
      </c>
      <c r="D39" s="219"/>
      <c r="E39" s="140"/>
      <c r="F39" s="45" t="s">
        <v>47</v>
      </c>
      <c r="G39" s="6"/>
      <c r="H39" s="9"/>
      <c r="I39" s="31"/>
      <c r="J39" s="9"/>
      <c r="K39" s="9"/>
      <c r="L39" s="9"/>
      <c r="M39" s="9"/>
      <c r="N39" s="9"/>
      <c r="O39" s="26">
        <v>4871</v>
      </c>
      <c r="P39" s="9">
        <f t="shared" si="3"/>
        <v>8</v>
      </c>
      <c r="Q39" s="9">
        <v>4879</v>
      </c>
      <c r="R39" s="9">
        <f t="shared" si="11"/>
        <v>1</v>
      </c>
      <c r="S39" s="9">
        <v>4880</v>
      </c>
      <c r="T39" s="9">
        <f t="shared" si="11"/>
        <v>2</v>
      </c>
      <c r="U39" s="25">
        <v>4882</v>
      </c>
      <c r="V39" s="9">
        <f t="shared" si="11"/>
        <v>7</v>
      </c>
      <c r="W39" s="32">
        <v>4889</v>
      </c>
      <c r="X39" s="33">
        <f t="shared" si="5"/>
        <v>7</v>
      </c>
      <c r="Y39" s="32">
        <v>4896</v>
      </c>
      <c r="Z39" s="33">
        <f t="shared" si="6"/>
        <v>37</v>
      </c>
      <c r="AA39" s="32">
        <v>4933</v>
      </c>
      <c r="AB39" s="33">
        <f t="shared" si="7"/>
        <v>52</v>
      </c>
      <c r="AC39" s="32">
        <v>4985</v>
      </c>
      <c r="AD39" s="33">
        <f t="shared" si="8"/>
        <v>12</v>
      </c>
      <c r="AE39" s="32">
        <v>4997</v>
      </c>
      <c r="AF39" s="32"/>
      <c r="AG39" s="32"/>
      <c r="AI39" s="34">
        <f t="shared" si="9"/>
        <v>-0.76923076923076916</v>
      </c>
    </row>
    <row r="40" spans="1:37" ht="25.5" customHeight="1">
      <c r="A40" s="227"/>
      <c r="B40" s="28">
        <v>37</v>
      </c>
      <c r="C40" s="218"/>
      <c r="D40" s="219"/>
      <c r="E40" s="140"/>
      <c r="F40" s="8">
        <v>11073160118501</v>
      </c>
      <c r="G40" s="6">
        <v>26198</v>
      </c>
      <c r="H40" s="9">
        <f t="shared" ref="H40:H85" si="12">I40-G40</f>
        <v>-1881</v>
      </c>
      <c r="I40" s="31">
        <v>24317</v>
      </c>
      <c r="J40" s="9">
        <f t="shared" ref="J40:J85" si="13">K40-I40</f>
        <v>1653</v>
      </c>
      <c r="K40" s="9">
        <v>25970</v>
      </c>
      <c r="L40" s="9">
        <f t="shared" ref="L40:L85" si="14">M40-K40</f>
        <v>228</v>
      </c>
      <c r="M40" s="9">
        <v>26198</v>
      </c>
      <c r="N40" s="9">
        <f t="shared" ref="N40:N72" si="15">O40-G40</f>
        <v>-26198</v>
      </c>
      <c r="O40" s="26"/>
      <c r="P40" s="9">
        <f t="shared" si="3"/>
        <v>0</v>
      </c>
      <c r="Q40" s="9"/>
      <c r="R40" s="9">
        <f t="shared" si="11"/>
        <v>0</v>
      </c>
      <c r="S40" s="9"/>
      <c r="T40" s="9">
        <f t="shared" si="11"/>
        <v>26198</v>
      </c>
      <c r="U40" s="25">
        <v>26198</v>
      </c>
      <c r="V40" s="9">
        <f t="shared" si="11"/>
        <v>0</v>
      </c>
      <c r="W40" s="32">
        <v>26198</v>
      </c>
      <c r="X40" s="33">
        <f t="shared" si="5"/>
        <v>0</v>
      </c>
      <c r="Y40" s="32">
        <v>26198</v>
      </c>
      <c r="Z40" s="33">
        <f t="shared" si="6"/>
        <v>0</v>
      </c>
      <c r="AA40" s="32">
        <v>26198</v>
      </c>
      <c r="AB40" s="33">
        <f t="shared" si="7"/>
        <v>0</v>
      </c>
      <c r="AC40" s="32">
        <v>26198</v>
      </c>
      <c r="AD40" s="33">
        <f t="shared" si="8"/>
        <v>-5</v>
      </c>
      <c r="AE40" s="32">
        <v>26193</v>
      </c>
      <c r="AF40" s="32"/>
      <c r="AG40" s="32"/>
      <c r="AI40" s="34">
        <f t="shared" si="9"/>
        <v>0</v>
      </c>
    </row>
    <row r="41" spans="1:37" ht="25.5" customHeight="1">
      <c r="A41" s="46"/>
      <c r="B41" s="28">
        <v>38</v>
      </c>
      <c r="C41" s="228" t="s">
        <v>171</v>
      </c>
      <c r="D41" s="229"/>
      <c r="E41" s="136"/>
      <c r="F41" s="47" t="s">
        <v>184</v>
      </c>
      <c r="G41" s="6"/>
      <c r="H41" s="9"/>
      <c r="I41" s="31"/>
      <c r="J41" s="9"/>
      <c r="K41" s="9"/>
      <c r="L41" s="9"/>
      <c r="M41" s="9"/>
      <c r="N41" s="9"/>
      <c r="O41" s="26"/>
      <c r="P41" s="9"/>
      <c r="Q41" s="9"/>
      <c r="R41" s="9"/>
      <c r="S41" s="9"/>
      <c r="T41" s="9">
        <f t="shared" si="11"/>
        <v>40468</v>
      </c>
      <c r="U41" s="25">
        <v>40468</v>
      </c>
      <c r="V41" s="9"/>
      <c r="W41" s="32">
        <v>240468</v>
      </c>
      <c r="X41" s="33">
        <f t="shared" si="5"/>
        <v>856</v>
      </c>
      <c r="Y41" s="32">
        <v>241324</v>
      </c>
      <c r="Z41" s="33">
        <f>AA41-Y41</f>
        <v>1913</v>
      </c>
      <c r="AA41" s="32">
        <v>243237</v>
      </c>
      <c r="AB41" s="33">
        <f>AC41-AA41</f>
        <v>1663</v>
      </c>
      <c r="AC41" s="32">
        <v>244900</v>
      </c>
      <c r="AD41" s="33">
        <f>AE41-AC41</f>
        <v>1296</v>
      </c>
      <c r="AE41" s="32">
        <v>246196</v>
      </c>
      <c r="AF41" s="32"/>
      <c r="AG41" s="32"/>
      <c r="AH41" s="48">
        <v>240468</v>
      </c>
      <c r="AI41" s="34">
        <f t="shared" si="9"/>
        <v>-0.22068550811785925</v>
      </c>
      <c r="AJ41" s="48"/>
      <c r="AK41" s="48"/>
    </row>
    <row r="42" spans="1:37" ht="25.5" customHeight="1">
      <c r="A42" s="49" t="s">
        <v>48</v>
      </c>
      <c r="B42" s="28">
        <v>39</v>
      </c>
      <c r="C42" s="125" t="s">
        <v>49</v>
      </c>
      <c r="D42" s="125"/>
      <c r="E42" s="134"/>
      <c r="F42" s="50">
        <v>8314</v>
      </c>
      <c r="G42" s="6">
        <v>67263</v>
      </c>
      <c r="H42" s="9">
        <f t="shared" si="12"/>
        <v>-2018</v>
      </c>
      <c r="I42" s="31">
        <v>65245</v>
      </c>
      <c r="J42" s="9">
        <f t="shared" si="13"/>
        <v>657</v>
      </c>
      <c r="K42" s="9">
        <v>65902</v>
      </c>
      <c r="L42" s="9">
        <f t="shared" si="14"/>
        <v>542</v>
      </c>
      <c r="M42" s="9">
        <v>66444</v>
      </c>
      <c r="N42" s="9">
        <f t="shared" si="15"/>
        <v>221</v>
      </c>
      <c r="O42" s="26">
        <v>67484</v>
      </c>
      <c r="P42" s="9">
        <f t="shared" si="3"/>
        <v>146</v>
      </c>
      <c r="Q42" s="9">
        <v>67630</v>
      </c>
      <c r="R42" s="9">
        <f t="shared" si="11"/>
        <v>137</v>
      </c>
      <c r="S42" s="9">
        <v>67767</v>
      </c>
      <c r="T42" s="9">
        <f t="shared" si="11"/>
        <v>169</v>
      </c>
      <c r="U42" s="25">
        <v>67936</v>
      </c>
      <c r="V42" s="9">
        <f t="shared" si="11"/>
        <v>289</v>
      </c>
      <c r="W42" s="32">
        <v>68225</v>
      </c>
      <c r="X42" s="33">
        <f t="shared" si="5"/>
        <v>142</v>
      </c>
      <c r="Y42" s="32">
        <v>68367</v>
      </c>
      <c r="Z42" s="33">
        <f t="shared" ref="Z42:Z47" si="16">AA42-Y42</f>
        <v>249</v>
      </c>
      <c r="AA42" s="32">
        <v>68616</v>
      </c>
      <c r="AB42" s="33">
        <f t="shared" ref="AB42:AB47" si="17">AC42-AA42</f>
        <v>230</v>
      </c>
      <c r="AC42" s="32">
        <v>68846</v>
      </c>
      <c r="AD42" s="33">
        <f t="shared" ref="AD42:AD47" si="18">AE42-AC42</f>
        <v>218</v>
      </c>
      <c r="AE42" s="32">
        <v>69064</v>
      </c>
      <c r="AF42" s="32"/>
      <c r="AG42" s="32"/>
      <c r="AH42" s="48"/>
      <c r="AI42" s="34">
        <f t="shared" si="9"/>
        <v>-5.2173913043478293E-2</v>
      </c>
      <c r="AJ42" s="48"/>
      <c r="AK42" s="48"/>
    </row>
    <row r="43" spans="1:37" ht="25.5" customHeight="1">
      <c r="A43" s="28" t="s">
        <v>50</v>
      </c>
      <c r="B43" s="28">
        <v>40</v>
      </c>
      <c r="C43" s="230" t="s">
        <v>51</v>
      </c>
      <c r="D43" s="231"/>
      <c r="E43" s="153"/>
      <c r="F43" s="51">
        <v>11074153291083</v>
      </c>
      <c r="G43" s="6">
        <v>8653</v>
      </c>
      <c r="H43" s="9">
        <f t="shared" si="12"/>
        <v>-455</v>
      </c>
      <c r="I43" s="31">
        <v>8198</v>
      </c>
      <c r="J43" s="9">
        <f t="shared" si="13"/>
        <v>110</v>
      </c>
      <c r="K43" s="9">
        <v>8308</v>
      </c>
      <c r="L43" s="9">
        <f t="shared" si="14"/>
        <v>109</v>
      </c>
      <c r="M43" s="9">
        <v>8417</v>
      </c>
      <c r="N43" s="9">
        <f t="shared" si="15"/>
        <v>146</v>
      </c>
      <c r="O43" s="26">
        <v>8799</v>
      </c>
      <c r="P43" s="9">
        <f t="shared" si="3"/>
        <v>105</v>
      </c>
      <c r="Q43" s="9">
        <v>8904</v>
      </c>
      <c r="R43" s="9">
        <f t="shared" si="11"/>
        <v>91</v>
      </c>
      <c r="S43" s="9">
        <v>8995</v>
      </c>
      <c r="T43" s="9">
        <f t="shared" si="11"/>
        <v>123</v>
      </c>
      <c r="U43" s="25">
        <v>9118</v>
      </c>
      <c r="V43" s="9">
        <f t="shared" si="11"/>
        <v>143</v>
      </c>
      <c r="W43" s="32">
        <v>9261</v>
      </c>
      <c r="X43" s="33">
        <f t="shared" si="5"/>
        <v>110</v>
      </c>
      <c r="Y43" s="32">
        <v>9371</v>
      </c>
      <c r="Z43" s="33">
        <f t="shared" si="16"/>
        <v>158</v>
      </c>
      <c r="AA43" s="32">
        <v>9529</v>
      </c>
      <c r="AB43" s="33">
        <f t="shared" si="17"/>
        <v>7</v>
      </c>
      <c r="AC43" s="32">
        <v>9536</v>
      </c>
      <c r="AD43" s="33">
        <f t="shared" si="18"/>
        <v>121</v>
      </c>
      <c r="AE43" s="32">
        <v>9657</v>
      </c>
      <c r="AF43" s="32"/>
      <c r="AG43" s="32"/>
      <c r="AH43" s="48"/>
      <c r="AI43" s="34">
        <f t="shared" si="9"/>
        <v>16.285714285714285</v>
      </c>
      <c r="AJ43" s="48"/>
      <c r="AK43" s="48"/>
    </row>
    <row r="44" spans="1:37" ht="25.5" customHeight="1">
      <c r="A44" s="28" t="s">
        <v>52</v>
      </c>
      <c r="B44" s="28">
        <v>41</v>
      </c>
      <c r="C44" s="218" t="s">
        <v>53</v>
      </c>
      <c r="D44" s="219"/>
      <c r="E44" s="140"/>
      <c r="F44" s="51">
        <v>11074153291372</v>
      </c>
      <c r="G44" s="6">
        <v>3015</v>
      </c>
      <c r="H44" s="9">
        <f t="shared" si="12"/>
        <v>-247</v>
      </c>
      <c r="I44" s="31">
        <v>2768</v>
      </c>
      <c r="J44" s="9">
        <f t="shared" si="13"/>
        <v>95</v>
      </c>
      <c r="K44" s="9">
        <v>2863</v>
      </c>
      <c r="L44" s="9">
        <f t="shared" si="14"/>
        <v>60</v>
      </c>
      <c r="M44" s="9">
        <v>2923</v>
      </c>
      <c r="N44" s="9">
        <f t="shared" si="15"/>
        <v>46</v>
      </c>
      <c r="O44" s="26">
        <v>3061</v>
      </c>
      <c r="P44" s="9">
        <f t="shared" si="3"/>
        <v>42</v>
      </c>
      <c r="Q44" s="9">
        <v>3103</v>
      </c>
      <c r="R44" s="9">
        <f t="shared" si="11"/>
        <v>36</v>
      </c>
      <c r="S44" s="9">
        <v>3139</v>
      </c>
      <c r="T44" s="9">
        <f t="shared" si="11"/>
        <v>46</v>
      </c>
      <c r="U44" s="25">
        <v>3185</v>
      </c>
      <c r="V44" s="9">
        <f t="shared" si="11"/>
        <v>79</v>
      </c>
      <c r="W44" s="32">
        <v>3264</v>
      </c>
      <c r="X44" s="33">
        <f t="shared" si="5"/>
        <v>17</v>
      </c>
      <c r="Y44" s="32">
        <v>3281</v>
      </c>
      <c r="Z44" s="33">
        <f t="shared" si="16"/>
        <v>44</v>
      </c>
      <c r="AA44" s="32">
        <v>3325</v>
      </c>
      <c r="AB44" s="33">
        <f t="shared" si="17"/>
        <v>49</v>
      </c>
      <c r="AC44" s="32">
        <v>3374</v>
      </c>
      <c r="AD44" s="33">
        <f t="shared" si="18"/>
        <v>46</v>
      </c>
      <c r="AE44" s="32">
        <v>3420</v>
      </c>
      <c r="AF44" s="32"/>
      <c r="AG44" s="32"/>
      <c r="AH44" s="48" t="s">
        <v>176</v>
      </c>
      <c r="AI44" s="34">
        <f t="shared" si="9"/>
        <v>-6.1224489795918324E-2</v>
      </c>
      <c r="AJ44" s="48"/>
      <c r="AK44" s="48"/>
    </row>
    <row r="45" spans="1:37" ht="25.5" customHeight="1">
      <c r="A45" s="28" t="s">
        <v>54</v>
      </c>
      <c r="B45" s="28">
        <v>42</v>
      </c>
      <c r="C45" s="218" t="s">
        <v>55</v>
      </c>
      <c r="D45" s="219"/>
      <c r="E45" s="140"/>
      <c r="F45" s="8">
        <v>11074155091679</v>
      </c>
      <c r="G45" s="6">
        <v>3237</v>
      </c>
      <c r="H45" s="9">
        <f t="shared" si="12"/>
        <v>-523</v>
      </c>
      <c r="I45" s="31">
        <v>2714</v>
      </c>
      <c r="J45" s="9">
        <f t="shared" si="13"/>
        <v>171</v>
      </c>
      <c r="K45" s="9">
        <v>2885</v>
      </c>
      <c r="L45" s="9">
        <f t="shared" si="14"/>
        <v>95</v>
      </c>
      <c r="M45" s="9">
        <v>2980</v>
      </c>
      <c r="N45" s="9">
        <f t="shared" si="15"/>
        <v>61</v>
      </c>
      <c r="O45" s="26">
        <v>3298</v>
      </c>
      <c r="P45" s="9">
        <f t="shared" si="3"/>
        <v>70</v>
      </c>
      <c r="Q45" s="9">
        <v>3368</v>
      </c>
      <c r="R45" s="9">
        <f t="shared" si="11"/>
        <v>102</v>
      </c>
      <c r="S45" s="9">
        <v>3470</v>
      </c>
      <c r="T45" s="9">
        <f t="shared" si="11"/>
        <v>112</v>
      </c>
      <c r="U45" s="25">
        <v>3582</v>
      </c>
      <c r="V45" s="9">
        <f t="shared" si="11"/>
        <v>113</v>
      </c>
      <c r="W45" s="32">
        <v>3695</v>
      </c>
      <c r="X45" s="33">
        <f t="shared" si="5"/>
        <v>119</v>
      </c>
      <c r="Y45" s="32">
        <v>3814</v>
      </c>
      <c r="Z45" s="33">
        <f t="shared" si="16"/>
        <v>127</v>
      </c>
      <c r="AA45" s="32">
        <v>3941</v>
      </c>
      <c r="AB45" s="33">
        <f t="shared" si="17"/>
        <v>146</v>
      </c>
      <c r="AC45" s="32">
        <v>4087</v>
      </c>
      <c r="AD45" s="33">
        <f t="shared" si="18"/>
        <v>149</v>
      </c>
      <c r="AE45" s="32">
        <v>4236</v>
      </c>
      <c r="AF45" s="32"/>
      <c r="AG45" s="32"/>
      <c r="AI45" s="34">
        <f t="shared" si="9"/>
        <v>2.0547945205479534E-2</v>
      </c>
    </row>
    <row r="46" spans="1:37" ht="25.5" customHeight="1">
      <c r="A46" s="28" t="s">
        <v>56</v>
      </c>
      <c r="B46" s="28">
        <v>43</v>
      </c>
      <c r="C46" s="207" t="s">
        <v>55</v>
      </c>
      <c r="D46" s="222"/>
      <c r="E46" s="154"/>
      <c r="F46" s="51">
        <v>11074157103177</v>
      </c>
      <c r="G46" s="6">
        <v>1430</v>
      </c>
      <c r="H46" s="9">
        <f t="shared" si="12"/>
        <v>-276</v>
      </c>
      <c r="I46" s="31">
        <v>1154</v>
      </c>
      <c r="J46" s="9">
        <f t="shared" si="13"/>
        <v>77</v>
      </c>
      <c r="K46" s="9">
        <v>1231</v>
      </c>
      <c r="L46" s="9">
        <f t="shared" si="14"/>
        <v>57</v>
      </c>
      <c r="M46" s="9">
        <v>1288</v>
      </c>
      <c r="N46" s="9">
        <f t="shared" si="15"/>
        <v>41</v>
      </c>
      <c r="O46" s="26">
        <v>1471</v>
      </c>
      <c r="P46" s="9">
        <f t="shared" si="3"/>
        <v>31</v>
      </c>
      <c r="Q46" s="9">
        <v>1502</v>
      </c>
      <c r="R46" s="9">
        <f t="shared" si="11"/>
        <v>31</v>
      </c>
      <c r="S46" s="9">
        <v>1533</v>
      </c>
      <c r="T46" s="9">
        <f t="shared" si="11"/>
        <v>36</v>
      </c>
      <c r="U46" s="25">
        <v>1569</v>
      </c>
      <c r="V46" s="9">
        <f t="shared" si="11"/>
        <v>36</v>
      </c>
      <c r="W46" s="32">
        <v>1605</v>
      </c>
      <c r="X46" s="33">
        <f t="shared" si="5"/>
        <v>39</v>
      </c>
      <c r="Y46" s="32">
        <v>1644</v>
      </c>
      <c r="Z46" s="33">
        <f t="shared" si="16"/>
        <v>44</v>
      </c>
      <c r="AA46" s="32">
        <v>1688</v>
      </c>
      <c r="AB46" s="33">
        <f t="shared" si="17"/>
        <v>50</v>
      </c>
      <c r="AC46" s="32">
        <v>1738</v>
      </c>
      <c r="AD46" s="33">
        <f t="shared" si="18"/>
        <v>48</v>
      </c>
      <c r="AE46" s="32">
        <v>1786</v>
      </c>
      <c r="AF46" s="32"/>
      <c r="AG46" s="32"/>
      <c r="AI46" s="34">
        <f t="shared" si="9"/>
        <v>-4.0000000000000036E-2</v>
      </c>
    </row>
    <row r="47" spans="1:37" ht="25.5" customHeight="1">
      <c r="A47" s="28" t="s">
        <v>57</v>
      </c>
      <c r="B47" s="28">
        <v>44</v>
      </c>
      <c r="C47" s="223"/>
      <c r="D47" s="224"/>
      <c r="E47" s="135"/>
      <c r="F47" s="8">
        <v>11074157103291</v>
      </c>
      <c r="G47" s="6">
        <v>5061</v>
      </c>
      <c r="H47" s="9">
        <f t="shared" si="12"/>
        <v>-1068</v>
      </c>
      <c r="I47" s="31">
        <v>3993</v>
      </c>
      <c r="J47" s="9">
        <f t="shared" si="13"/>
        <v>307</v>
      </c>
      <c r="K47" s="9">
        <v>4300</v>
      </c>
      <c r="L47" s="9">
        <f t="shared" si="14"/>
        <v>223</v>
      </c>
      <c r="M47" s="9">
        <v>4523</v>
      </c>
      <c r="N47" s="9">
        <f t="shared" si="15"/>
        <v>172</v>
      </c>
      <c r="O47" s="26">
        <v>5233</v>
      </c>
      <c r="P47" s="9">
        <f t="shared" si="3"/>
        <v>143</v>
      </c>
      <c r="Q47" s="9">
        <v>5376</v>
      </c>
      <c r="R47" s="9">
        <f t="shared" si="11"/>
        <v>135</v>
      </c>
      <c r="S47" s="9">
        <v>5511</v>
      </c>
      <c r="T47" s="9">
        <f t="shared" si="11"/>
        <v>161</v>
      </c>
      <c r="U47" s="25">
        <v>5672</v>
      </c>
      <c r="V47" s="9">
        <f t="shared" si="11"/>
        <v>166</v>
      </c>
      <c r="W47" s="32">
        <v>5838</v>
      </c>
      <c r="X47" s="33">
        <f t="shared" si="5"/>
        <v>164</v>
      </c>
      <c r="Y47" s="32">
        <v>6002</v>
      </c>
      <c r="Z47" s="33">
        <f t="shared" si="16"/>
        <v>179</v>
      </c>
      <c r="AA47" s="32">
        <v>6181</v>
      </c>
      <c r="AB47" s="33">
        <f t="shared" si="17"/>
        <v>201</v>
      </c>
      <c r="AC47" s="32">
        <v>6382</v>
      </c>
      <c r="AD47" s="33">
        <f t="shared" si="18"/>
        <v>210</v>
      </c>
      <c r="AE47" s="32">
        <v>6592</v>
      </c>
      <c r="AF47" s="32"/>
      <c r="AG47" s="32"/>
      <c r="AI47" s="34">
        <f t="shared" si="9"/>
        <v>4.4776119402984982E-2</v>
      </c>
    </row>
    <row r="48" spans="1:37" ht="25.5" customHeight="1">
      <c r="A48" s="28" t="s">
        <v>58</v>
      </c>
      <c r="B48" s="28">
        <v>45</v>
      </c>
      <c r="C48" s="218" t="s">
        <v>59</v>
      </c>
      <c r="D48" s="219"/>
      <c r="E48" s="140"/>
      <c r="F48" s="29">
        <v>60116606</v>
      </c>
      <c r="G48" s="6">
        <v>9725</v>
      </c>
      <c r="H48" s="9">
        <f t="shared" si="12"/>
        <v>-1416</v>
      </c>
      <c r="I48" s="31">
        <v>8309</v>
      </c>
      <c r="J48" s="9">
        <f t="shared" si="13"/>
        <v>385</v>
      </c>
      <c r="K48" s="9">
        <v>8694</v>
      </c>
      <c r="L48" s="9">
        <f t="shared" si="14"/>
        <v>338</v>
      </c>
      <c r="M48" s="9">
        <v>9032</v>
      </c>
      <c r="N48" s="9">
        <f t="shared" si="15"/>
        <v>456</v>
      </c>
      <c r="O48" s="26">
        <v>10181</v>
      </c>
      <c r="P48" s="9">
        <f t="shared" si="3"/>
        <v>5</v>
      </c>
      <c r="Q48" s="9">
        <v>10186</v>
      </c>
      <c r="R48" s="9">
        <f t="shared" si="11"/>
        <v>0</v>
      </c>
      <c r="S48" s="9">
        <v>10186</v>
      </c>
      <c r="T48" s="9">
        <f t="shared" si="11"/>
        <v>0</v>
      </c>
      <c r="U48" s="52">
        <v>10186</v>
      </c>
      <c r="V48" s="53" t="s">
        <v>180</v>
      </c>
      <c r="W48" s="54"/>
      <c r="X48" s="54"/>
      <c r="Y48" s="55"/>
      <c r="Z48" s="56"/>
      <c r="AA48" s="56"/>
      <c r="AB48" s="56"/>
      <c r="AC48" s="56"/>
      <c r="AD48" s="56"/>
      <c r="AE48" s="56"/>
      <c r="AF48" s="32"/>
      <c r="AG48" s="32"/>
      <c r="AI48" s="34">
        <f t="shared" si="9"/>
        <v>0</v>
      </c>
    </row>
    <row r="49" spans="1:35" ht="25.5" customHeight="1">
      <c r="A49" s="28" t="s">
        <v>60</v>
      </c>
      <c r="B49" s="28">
        <v>46</v>
      </c>
      <c r="C49" s="220" t="s">
        <v>61</v>
      </c>
      <c r="D49" s="221"/>
      <c r="E49" s="155"/>
      <c r="F49" s="57">
        <v>11074156597356</v>
      </c>
      <c r="G49" s="6">
        <v>4425</v>
      </c>
      <c r="H49" s="9">
        <f t="shared" si="12"/>
        <v>-440</v>
      </c>
      <c r="I49" s="31">
        <v>3985</v>
      </c>
      <c r="J49" s="9">
        <f t="shared" si="13"/>
        <v>123</v>
      </c>
      <c r="K49" s="9">
        <v>4108</v>
      </c>
      <c r="L49" s="9">
        <f t="shared" si="14"/>
        <v>108</v>
      </c>
      <c r="M49" s="9">
        <v>4216</v>
      </c>
      <c r="N49" s="9">
        <f t="shared" si="15"/>
        <v>152</v>
      </c>
      <c r="O49" s="26">
        <v>4577</v>
      </c>
      <c r="P49" s="9">
        <f t="shared" si="3"/>
        <v>80</v>
      </c>
      <c r="Q49" s="9">
        <v>4657</v>
      </c>
      <c r="R49" s="9">
        <f t="shared" si="11"/>
        <v>173</v>
      </c>
      <c r="S49" s="9">
        <v>4830</v>
      </c>
      <c r="T49" s="9">
        <f t="shared" si="11"/>
        <v>156</v>
      </c>
      <c r="U49" s="25">
        <v>4986</v>
      </c>
      <c r="V49" s="9">
        <f t="shared" si="11"/>
        <v>573</v>
      </c>
      <c r="W49" s="32">
        <v>5559</v>
      </c>
      <c r="X49" s="33">
        <f t="shared" ref="X49:X80" si="19">Y49-W49</f>
        <v>893</v>
      </c>
      <c r="Y49" s="32">
        <v>6452</v>
      </c>
      <c r="Z49" s="33">
        <f t="shared" ref="Z49:Z80" si="20">AA49-Y49</f>
        <v>778</v>
      </c>
      <c r="AA49" s="32">
        <v>7230</v>
      </c>
      <c r="AB49" s="33">
        <f t="shared" ref="AB49:AB80" si="21">AC49-AA49</f>
        <v>826</v>
      </c>
      <c r="AC49" s="32">
        <v>8056</v>
      </c>
      <c r="AD49" s="33">
        <f t="shared" ref="AD49:AD80" si="22">AE49-AC49</f>
        <v>732</v>
      </c>
      <c r="AE49" s="32">
        <v>8788</v>
      </c>
      <c r="AF49" s="32"/>
      <c r="AG49" s="32"/>
      <c r="AI49" s="34">
        <f t="shared" si="9"/>
        <v>-0.1138014527845036</v>
      </c>
    </row>
    <row r="50" spans="1:35" ht="25.5" customHeight="1">
      <c r="A50" s="28" t="s">
        <v>62</v>
      </c>
      <c r="B50" s="28">
        <v>47</v>
      </c>
      <c r="C50" s="220"/>
      <c r="D50" s="221"/>
      <c r="E50" s="155"/>
      <c r="F50" s="57">
        <v>11073173112976</v>
      </c>
      <c r="G50" s="6">
        <v>4617</v>
      </c>
      <c r="H50" s="9">
        <f t="shared" si="12"/>
        <v>-1015</v>
      </c>
      <c r="I50" s="31">
        <v>3602</v>
      </c>
      <c r="J50" s="9">
        <f t="shared" si="13"/>
        <v>277</v>
      </c>
      <c r="K50" s="9">
        <v>3879</v>
      </c>
      <c r="L50" s="9">
        <f t="shared" si="14"/>
        <v>221</v>
      </c>
      <c r="M50" s="9">
        <v>4100</v>
      </c>
      <c r="N50" s="9">
        <f t="shared" si="15"/>
        <v>-4617</v>
      </c>
      <c r="O50" s="26"/>
      <c r="P50" s="9"/>
      <c r="Q50" s="9"/>
      <c r="R50" s="9">
        <f t="shared" si="11"/>
        <v>0</v>
      </c>
      <c r="S50" s="9">
        <v>0</v>
      </c>
      <c r="T50" s="9">
        <f t="shared" si="11"/>
        <v>0</v>
      </c>
      <c r="U50" s="25"/>
      <c r="V50" s="9">
        <f t="shared" si="11"/>
        <v>0</v>
      </c>
      <c r="W50" s="32"/>
      <c r="X50" s="33">
        <f t="shared" si="19"/>
        <v>0</v>
      </c>
      <c r="Y50" s="32"/>
      <c r="Z50" s="33">
        <f t="shared" si="20"/>
        <v>0</v>
      </c>
      <c r="AA50" s="32"/>
      <c r="AB50" s="33">
        <f t="shared" si="21"/>
        <v>0</v>
      </c>
      <c r="AC50" s="32"/>
      <c r="AD50" s="33">
        <f t="shared" si="22"/>
        <v>5028</v>
      </c>
      <c r="AE50" s="32">
        <v>5028</v>
      </c>
      <c r="AF50" s="32"/>
      <c r="AG50" s="32"/>
      <c r="AI50" s="34">
        <f t="shared" si="9"/>
        <v>0</v>
      </c>
    </row>
    <row r="51" spans="1:35" ht="25.5" customHeight="1">
      <c r="A51" s="23" t="s">
        <v>63</v>
      </c>
      <c r="B51" s="28">
        <v>48</v>
      </c>
      <c r="C51" s="218" t="s">
        <v>64</v>
      </c>
      <c r="D51" s="219"/>
      <c r="E51" s="140"/>
      <c r="F51" s="45" t="s">
        <v>65</v>
      </c>
      <c r="G51" s="6">
        <v>24541</v>
      </c>
      <c r="H51" s="9">
        <f t="shared" si="12"/>
        <v>-2845</v>
      </c>
      <c r="I51" s="31">
        <v>21696</v>
      </c>
      <c r="J51" s="9">
        <f t="shared" si="13"/>
        <v>750</v>
      </c>
      <c r="K51" s="9">
        <v>22446</v>
      </c>
      <c r="L51" s="9">
        <f t="shared" si="14"/>
        <v>645</v>
      </c>
      <c r="M51" s="9">
        <v>23091</v>
      </c>
      <c r="N51" s="9">
        <f t="shared" si="15"/>
        <v>971</v>
      </c>
      <c r="O51" s="26">
        <v>25512</v>
      </c>
      <c r="P51" s="9">
        <f t="shared" ref="P51:P75" si="23">Q51-O51</f>
        <v>801</v>
      </c>
      <c r="Q51" s="9">
        <v>26313</v>
      </c>
      <c r="R51" s="9">
        <f t="shared" si="11"/>
        <v>756</v>
      </c>
      <c r="S51" s="9">
        <v>27069</v>
      </c>
      <c r="T51" s="9">
        <f t="shared" si="11"/>
        <v>754</v>
      </c>
      <c r="U51" s="25">
        <v>27823</v>
      </c>
      <c r="V51" s="9">
        <f t="shared" si="11"/>
        <v>882</v>
      </c>
      <c r="W51" s="32">
        <v>28705</v>
      </c>
      <c r="X51" s="33">
        <f t="shared" si="19"/>
        <v>800</v>
      </c>
      <c r="Y51" s="32">
        <v>29505</v>
      </c>
      <c r="Z51" s="33">
        <f t="shared" si="20"/>
        <v>752</v>
      </c>
      <c r="AA51" s="32">
        <v>30257</v>
      </c>
      <c r="AB51" s="33">
        <f t="shared" si="21"/>
        <v>860</v>
      </c>
      <c r="AC51" s="32">
        <v>31117</v>
      </c>
      <c r="AD51" s="33">
        <f t="shared" si="22"/>
        <v>944</v>
      </c>
      <c r="AE51" s="32">
        <v>32061</v>
      </c>
      <c r="AF51" s="32"/>
      <c r="AG51" s="32"/>
      <c r="AI51" s="34">
        <f t="shared" si="9"/>
        <v>9.7674418604651203E-2</v>
      </c>
    </row>
    <row r="52" spans="1:35" ht="25.5" customHeight="1">
      <c r="A52" s="58" t="s">
        <v>66</v>
      </c>
      <c r="B52" s="28">
        <v>49</v>
      </c>
      <c r="C52" s="218" t="s">
        <v>64</v>
      </c>
      <c r="D52" s="219"/>
      <c r="E52" s="140"/>
      <c r="F52" s="45" t="s">
        <v>67</v>
      </c>
      <c r="G52" s="6">
        <v>27852</v>
      </c>
      <c r="H52" s="9">
        <f t="shared" si="12"/>
        <v>-69</v>
      </c>
      <c r="I52" s="31">
        <v>27783</v>
      </c>
      <c r="J52" s="9">
        <f t="shared" si="13"/>
        <v>15</v>
      </c>
      <c r="K52" s="9">
        <v>27798</v>
      </c>
      <c r="L52" s="9">
        <f t="shared" si="14"/>
        <v>18</v>
      </c>
      <c r="M52" s="9">
        <v>27816</v>
      </c>
      <c r="N52" s="9">
        <f t="shared" si="15"/>
        <v>36</v>
      </c>
      <c r="O52" s="26">
        <v>27888</v>
      </c>
      <c r="P52" s="9">
        <f t="shared" si="23"/>
        <v>29</v>
      </c>
      <c r="Q52" s="9">
        <v>27917</v>
      </c>
      <c r="R52" s="9">
        <f t="shared" si="11"/>
        <v>31</v>
      </c>
      <c r="S52" s="9">
        <v>27948</v>
      </c>
      <c r="T52" s="9">
        <f t="shared" si="11"/>
        <v>26</v>
      </c>
      <c r="U52" s="25">
        <v>27974</v>
      </c>
      <c r="V52" s="9">
        <f t="shared" si="11"/>
        <v>26</v>
      </c>
      <c r="W52" s="32">
        <v>28000</v>
      </c>
      <c r="X52" s="33">
        <f t="shared" si="19"/>
        <v>26</v>
      </c>
      <c r="Y52" s="32">
        <v>28026</v>
      </c>
      <c r="Z52" s="33">
        <f t="shared" si="20"/>
        <v>23</v>
      </c>
      <c r="AA52" s="32">
        <v>28049</v>
      </c>
      <c r="AB52" s="33">
        <f t="shared" si="21"/>
        <v>23</v>
      </c>
      <c r="AC52" s="32">
        <v>28072</v>
      </c>
      <c r="AD52" s="33">
        <f t="shared" si="22"/>
        <v>23</v>
      </c>
      <c r="AE52" s="32">
        <v>28095</v>
      </c>
      <c r="AF52" s="32"/>
      <c r="AG52" s="32"/>
      <c r="AI52" s="34">
        <f t="shared" si="9"/>
        <v>0</v>
      </c>
    </row>
    <row r="53" spans="1:35" ht="25.5" customHeight="1">
      <c r="A53" s="58" t="s">
        <v>68</v>
      </c>
      <c r="B53" s="28">
        <v>50</v>
      </c>
      <c r="C53" s="218" t="s">
        <v>64</v>
      </c>
      <c r="D53" s="219"/>
      <c r="E53" s="140"/>
      <c r="F53" s="45" t="s">
        <v>69</v>
      </c>
      <c r="G53" s="6">
        <v>639</v>
      </c>
      <c r="H53" s="9">
        <f t="shared" si="12"/>
        <v>-110</v>
      </c>
      <c r="I53" s="31">
        <v>529</v>
      </c>
      <c r="J53" s="9">
        <f t="shared" si="13"/>
        <v>31</v>
      </c>
      <c r="K53" s="9">
        <v>560</v>
      </c>
      <c r="L53" s="9">
        <f t="shared" si="14"/>
        <v>31</v>
      </c>
      <c r="M53" s="9">
        <v>591</v>
      </c>
      <c r="N53" s="9">
        <f t="shared" si="15"/>
        <v>21</v>
      </c>
      <c r="O53" s="26">
        <v>660</v>
      </c>
      <c r="P53" s="9">
        <f t="shared" si="23"/>
        <v>19</v>
      </c>
      <c r="Q53" s="9">
        <v>679</v>
      </c>
      <c r="R53" s="9">
        <f t="shared" si="11"/>
        <v>22</v>
      </c>
      <c r="S53" s="9">
        <v>701</v>
      </c>
      <c r="T53" s="9">
        <f t="shared" si="11"/>
        <v>29</v>
      </c>
      <c r="U53" s="25">
        <v>730</v>
      </c>
      <c r="V53" s="9">
        <f t="shared" si="11"/>
        <v>43</v>
      </c>
      <c r="W53" s="32">
        <v>773</v>
      </c>
      <c r="X53" s="33">
        <f t="shared" si="19"/>
        <v>45</v>
      </c>
      <c r="Y53" s="32">
        <v>818</v>
      </c>
      <c r="Z53" s="33">
        <f t="shared" si="20"/>
        <v>46</v>
      </c>
      <c r="AA53" s="32">
        <v>864</v>
      </c>
      <c r="AB53" s="33">
        <f t="shared" si="21"/>
        <v>55</v>
      </c>
      <c r="AC53" s="32">
        <v>919</v>
      </c>
      <c r="AD53" s="33">
        <f t="shared" si="22"/>
        <v>41</v>
      </c>
      <c r="AE53" s="32">
        <v>960</v>
      </c>
      <c r="AF53" s="32"/>
      <c r="AG53" s="32"/>
      <c r="AI53" s="34">
        <f t="shared" si="9"/>
        <v>-0.25454545454545452</v>
      </c>
    </row>
    <row r="54" spans="1:35" ht="25.5" customHeight="1">
      <c r="A54" s="23" t="s">
        <v>70</v>
      </c>
      <c r="B54" s="28">
        <v>51</v>
      </c>
      <c r="C54" s="216" t="s">
        <v>71</v>
      </c>
      <c r="D54" s="217"/>
      <c r="E54" s="156"/>
      <c r="F54" s="8">
        <v>11074152077670</v>
      </c>
      <c r="G54" s="6">
        <v>9606</v>
      </c>
      <c r="H54" s="9">
        <f t="shared" si="12"/>
        <v>-663</v>
      </c>
      <c r="I54" s="9">
        <v>8943</v>
      </c>
      <c r="J54" s="9">
        <f t="shared" si="13"/>
        <v>138</v>
      </c>
      <c r="K54" s="9">
        <v>9081</v>
      </c>
      <c r="L54" s="9">
        <f t="shared" si="14"/>
        <v>159</v>
      </c>
      <c r="M54" s="9">
        <v>9240</v>
      </c>
      <c r="N54" s="9">
        <f t="shared" si="15"/>
        <v>247</v>
      </c>
      <c r="O54" s="26">
        <v>9853</v>
      </c>
      <c r="P54" s="9">
        <f t="shared" si="23"/>
        <v>201</v>
      </c>
      <c r="Q54" s="9">
        <v>10054</v>
      </c>
      <c r="R54" s="9">
        <f t="shared" si="11"/>
        <v>95</v>
      </c>
      <c r="S54" s="9">
        <v>10149</v>
      </c>
      <c r="T54" s="9">
        <f t="shared" si="11"/>
        <v>97</v>
      </c>
      <c r="U54" s="25">
        <v>10246</v>
      </c>
      <c r="V54" s="9">
        <f t="shared" si="11"/>
        <v>277</v>
      </c>
      <c r="W54" s="32">
        <v>10523</v>
      </c>
      <c r="X54" s="33">
        <f t="shared" si="19"/>
        <v>184</v>
      </c>
      <c r="Y54" s="32">
        <v>10707</v>
      </c>
      <c r="Z54" s="33">
        <f t="shared" si="20"/>
        <v>190</v>
      </c>
      <c r="AA54" s="32">
        <v>10897</v>
      </c>
      <c r="AB54" s="33">
        <f t="shared" si="21"/>
        <v>152</v>
      </c>
      <c r="AC54" s="32">
        <v>11049</v>
      </c>
      <c r="AD54" s="33">
        <f t="shared" si="22"/>
        <v>199</v>
      </c>
      <c r="AE54" s="32">
        <v>11248</v>
      </c>
      <c r="AF54" s="32"/>
      <c r="AG54" s="32"/>
      <c r="AI54" s="34">
        <f t="shared" si="9"/>
        <v>0.30921052631578938</v>
      </c>
    </row>
    <row r="55" spans="1:35" ht="25.5" customHeight="1">
      <c r="A55" s="59" t="s">
        <v>72</v>
      </c>
      <c r="B55" s="28">
        <v>52</v>
      </c>
      <c r="C55" s="218" t="s">
        <v>73</v>
      </c>
      <c r="D55" s="219"/>
      <c r="E55" s="140"/>
      <c r="F55" s="60">
        <v>11074152103472</v>
      </c>
      <c r="G55" s="6">
        <v>36165</v>
      </c>
      <c r="H55" s="9">
        <f t="shared" si="12"/>
        <v>-3987</v>
      </c>
      <c r="I55" s="31">
        <v>32178</v>
      </c>
      <c r="J55" s="9">
        <f t="shared" si="13"/>
        <v>1025</v>
      </c>
      <c r="K55" s="9">
        <v>33203</v>
      </c>
      <c r="L55" s="9">
        <f t="shared" si="14"/>
        <v>905</v>
      </c>
      <c r="M55" s="9">
        <v>34108</v>
      </c>
      <c r="N55" s="9">
        <f t="shared" si="15"/>
        <v>1435</v>
      </c>
      <c r="O55" s="26">
        <v>37600</v>
      </c>
      <c r="P55" s="9">
        <f t="shared" si="23"/>
        <v>987</v>
      </c>
      <c r="Q55" s="9">
        <v>38587</v>
      </c>
      <c r="R55" s="9">
        <f t="shared" si="11"/>
        <v>1019</v>
      </c>
      <c r="S55" s="9">
        <v>39606</v>
      </c>
      <c r="T55" s="9">
        <f t="shared" si="11"/>
        <v>1068</v>
      </c>
      <c r="U55" s="25">
        <v>40674</v>
      </c>
      <c r="V55" s="9">
        <f t="shared" si="11"/>
        <v>1439</v>
      </c>
      <c r="W55" s="32">
        <v>42113</v>
      </c>
      <c r="X55" s="33">
        <f t="shared" si="19"/>
        <v>1375</v>
      </c>
      <c r="Y55" s="32">
        <v>43488</v>
      </c>
      <c r="Z55" s="33">
        <f t="shared" si="20"/>
        <v>1176</v>
      </c>
      <c r="AA55" s="32">
        <v>44664</v>
      </c>
      <c r="AB55" s="33">
        <f t="shared" si="21"/>
        <v>1068</v>
      </c>
      <c r="AC55" s="32">
        <v>45732</v>
      </c>
      <c r="AD55" s="33">
        <f t="shared" si="22"/>
        <v>1084</v>
      </c>
      <c r="AE55" s="32">
        <v>46816</v>
      </c>
      <c r="AF55" s="32"/>
      <c r="AG55" s="32"/>
      <c r="AI55" s="34">
        <f t="shared" si="9"/>
        <v>1.4981273408239737E-2</v>
      </c>
    </row>
    <row r="56" spans="1:35" ht="25.5" customHeight="1">
      <c r="A56" s="61" t="s">
        <v>74</v>
      </c>
      <c r="B56" s="28">
        <v>53</v>
      </c>
      <c r="C56" s="214" t="s">
        <v>73</v>
      </c>
      <c r="D56" s="215"/>
      <c r="E56" s="137"/>
      <c r="F56" s="39">
        <v>61038415</v>
      </c>
      <c r="G56" s="6">
        <v>2287</v>
      </c>
      <c r="H56" s="9">
        <f t="shared" si="12"/>
        <v>-367</v>
      </c>
      <c r="I56" s="31">
        <v>1920</v>
      </c>
      <c r="J56" s="9">
        <f t="shared" si="13"/>
        <v>100</v>
      </c>
      <c r="K56" s="9">
        <v>2020</v>
      </c>
      <c r="L56" s="9">
        <f t="shared" si="14"/>
        <v>86</v>
      </c>
      <c r="M56" s="9">
        <v>2106</v>
      </c>
      <c r="N56" s="9">
        <f t="shared" si="15"/>
        <v>121</v>
      </c>
      <c r="O56" s="26">
        <v>2408</v>
      </c>
      <c r="P56" s="9">
        <f t="shared" si="23"/>
        <v>93</v>
      </c>
      <c r="Q56" s="9">
        <v>2501</v>
      </c>
      <c r="R56" s="9">
        <f t="shared" si="11"/>
        <v>88</v>
      </c>
      <c r="S56" s="9">
        <v>2589</v>
      </c>
      <c r="T56" s="9">
        <f t="shared" si="11"/>
        <v>90</v>
      </c>
      <c r="U56" s="25">
        <v>2679</v>
      </c>
      <c r="V56" s="9">
        <f t="shared" si="11"/>
        <v>108</v>
      </c>
      <c r="W56" s="32">
        <v>2787</v>
      </c>
      <c r="X56" s="33">
        <f t="shared" si="19"/>
        <v>93</v>
      </c>
      <c r="Y56" s="32">
        <v>2880</v>
      </c>
      <c r="Z56" s="33">
        <f t="shared" si="20"/>
        <v>87</v>
      </c>
      <c r="AA56" s="32">
        <v>2967</v>
      </c>
      <c r="AB56" s="33">
        <f t="shared" si="21"/>
        <v>109</v>
      </c>
      <c r="AC56" s="32">
        <v>3076</v>
      </c>
      <c r="AD56" s="33">
        <f t="shared" si="22"/>
        <v>94</v>
      </c>
      <c r="AE56" s="32">
        <v>3170</v>
      </c>
      <c r="AF56" s="32"/>
      <c r="AG56" s="32"/>
      <c r="AI56" s="34">
        <f t="shared" si="9"/>
        <v>-0.13761467889908252</v>
      </c>
    </row>
    <row r="57" spans="1:35" ht="25.5" customHeight="1">
      <c r="A57" s="61" t="s">
        <v>75</v>
      </c>
      <c r="B57" s="28">
        <v>54</v>
      </c>
      <c r="C57" s="214" t="s">
        <v>76</v>
      </c>
      <c r="D57" s="215"/>
      <c r="E57" s="137"/>
      <c r="F57" s="39">
        <v>60116964</v>
      </c>
      <c r="G57" s="6">
        <v>68982</v>
      </c>
      <c r="H57" s="9">
        <f t="shared" si="12"/>
        <v>-7020</v>
      </c>
      <c r="I57" s="31">
        <v>61962</v>
      </c>
      <c r="J57" s="9">
        <f t="shared" si="13"/>
        <v>2010</v>
      </c>
      <c r="K57" s="9">
        <v>63972</v>
      </c>
      <c r="L57" s="9">
        <f t="shared" si="14"/>
        <v>1746</v>
      </c>
      <c r="M57" s="9">
        <v>65718</v>
      </c>
      <c r="N57" s="9">
        <f t="shared" si="15"/>
        <v>2059</v>
      </c>
      <c r="O57" s="26">
        <v>71041</v>
      </c>
      <c r="P57" s="9">
        <f t="shared" si="23"/>
        <v>1551</v>
      </c>
      <c r="Q57" s="9">
        <v>72592</v>
      </c>
      <c r="R57" s="9">
        <f t="shared" si="11"/>
        <v>1257</v>
      </c>
      <c r="S57" s="9">
        <v>73849</v>
      </c>
      <c r="T57" s="9">
        <f t="shared" si="11"/>
        <v>1315</v>
      </c>
      <c r="U57" s="25">
        <v>75164</v>
      </c>
      <c r="V57" s="9">
        <f t="shared" si="11"/>
        <v>1722</v>
      </c>
      <c r="W57" s="32">
        <v>76886</v>
      </c>
      <c r="X57" s="33">
        <f t="shared" si="19"/>
        <v>1529</v>
      </c>
      <c r="Y57" s="32">
        <v>78415</v>
      </c>
      <c r="Z57" s="33">
        <f t="shared" si="20"/>
        <v>1624</v>
      </c>
      <c r="AA57" s="32">
        <v>80039</v>
      </c>
      <c r="AB57" s="33">
        <f t="shared" si="21"/>
        <v>1644</v>
      </c>
      <c r="AC57" s="32">
        <v>81683</v>
      </c>
      <c r="AD57" s="33">
        <f t="shared" si="22"/>
        <v>1777</v>
      </c>
      <c r="AE57" s="32">
        <v>83460</v>
      </c>
      <c r="AF57" s="32"/>
      <c r="AG57" s="32"/>
      <c r="AI57" s="34">
        <f t="shared" si="9"/>
        <v>8.0900243309002473E-2</v>
      </c>
    </row>
    <row r="58" spans="1:35" ht="25.5" customHeight="1">
      <c r="A58" s="61" t="s">
        <v>77</v>
      </c>
      <c r="B58" s="28">
        <v>55</v>
      </c>
      <c r="C58" s="214" t="s">
        <v>195</v>
      </c>
      <c r="D58" s="234"/>
      <c r="E58" s="137"/>
      <c r="F58" s="60">
        <v>11074153291151</v>
      </c>
      <c r="G58" s="6">
        <v>53830</v>
      </c>
      <c r="H58" s="9">
        <f t="shared" si="12"/>
        <v>-6038</v>
      </c>
      <c r="I58" s="31">
        <v>47792</v>
      </c>
      <c r="J58" s="9">
        <f t="shared" si="13"/>
        <v>1656</v>
      </c>
      <c r="K58" s="9">
        <v>49448</v>
      </c>
      <c r="L58" s="9">
        <f t="shared" si="14"/>
        <v>1460</v>
      </c>
      <c r="M58" s="9">
        <v>50908</v>
      </c>
      <c r="N58" s="9">
        <f t="shared" si="15"/>
        <v>2008</v>
      </c>
      <c r="O58" s="26">
        <v>55838</v>
      </c>
      <c r="P58" s="9">
        <f t="shared" si="23"/>
        <v>1793</v>
      </c>
      <c r="Q58" s="9">
        <v>57631</v>
      </c>
      <c r="R58" s="9">
        <f t="shared" si="11"/>
        <v>1644</v>
      </c>
      <c r="S58" s="9">
        <v>59275</v>
      </c>
      <c r="T58" s="9">
        <f t="shared" si="11"/>
        <v>1677</v>
      </c>
      <c r="U58" s="25">
        <v>60952</v>
      </c>
      <c r="V58" s="9">
        <f t="shared" si="11"/>
        <v>2039</v>
      </c>
      <c r="W58" s="32">
        <v>62991</v>
      </c>
      <c r="X58" s="33">
        <f t="shared" si="19"/>
        <v>1706</v>
      </c>
      <c r="Y58" s="32">
        <v>64697</v>
      </c>
      <c r="Z58" s="33">
        <f t="shared" si="20"/>
        <v>1677</v>
      </c>
      <c r="AA58" s="32">
        <v>66374</v>
      </c>
      <c r="AB58" s="33">
        <f t="shared" si="21"/>
        <v>1944</v>
      </c>
      <c r="AC58" s="32">
        <v>68318</v>
      </c>
      <c r="AD58" s="33">
        <f t="shared" si="22"/>
        <v>2231</v>
      </c>
      <c r="AE58" s="32">
        <v>70549</v>
      </c>
      <c r="AF58" s="32"/>
      <c r="AG58" s="32"/>
      <c r="AI58" s="34">
        <f t="shared" si="9"/>
        <v>0.14763374485596703</v>
      </c>
    </row>
    <row r="59" spans="1:35" ht="25.5" customHeight="1">
      <c r="A59" s="204" t="s">
        <v>78</v>
      </c>
      <c r="B59" s="28">
        <v>56</v>
      </c>
      <c r="C59" s="211" t="s">
        <v>79</v>
      </c>
      <c r="D59" s="212"/>
      <c r="E59" s="157"/>
      <c r="F59" s="28">
        <v>1724937</v>
      </c>
      <c r="G59" s="6">
        <v>2095</v>
      </c>
      <c r="H59" s="9">
        <f t="shared" si="12"/>
        <v>-296</v>
      </c>
      <c r="I59" s="9">
        <v>1799</v>
      </c>
      <c r="J59" s="9">
        <f t="shared" si="13"/>
        <v>79</v>
      </c>
      <c r="K59" s="9">
        <v>1878</v>
      </c>
      <c r="L59" s="9">
        <f t="shared" si="14"/>
        <v>70</v>
      </c>
      <c r="M59" s="9">
        <v>1948</v>
      </c>
      <c r="N59" s="9">
        <f t="shared" si="15"/>
        <v>183</v>
      </c>
      <c r="O59" s="26">
        <v>2278</v>
      </c>
      <c r="P59" s="9">
        <f t="shared" si="23"/>
        <v>0</v>
      </c>
      <c r="Q59" s="9">
        <v>2278</v>
      </c>
      <c r="R59" s="9"/>
      <c r="S59" s="9">
        <v>2352</v>
      </c>
      <c r="T59" s="9">
        <f t="shared" si="11"/>
        <v>77</v>
      </c>
      <c r="U59" s="25">
        <v>2429</v>
      </c>
      <c r="V59" s="9">
        <f t="shared" si="11"/>
        <v>89</v>
      </c>
      <c r="W59" s="32">
        <v>2518</v>
      </c>
      <c r="X59" s="33">
        <f t="shared" si="19"/>
        <v>75</v>
      </c>
      <c r="Y59" s="32">
        <v>2593</v>
      </c>
      <c r="Z59" s="33">
        <f t="shared" si="20"/>
        <v>72</v>
      </c>
      <c r="AA59" s="32">
        <v>2665</v>
      </c>
      <c r="AB59" s="33">
        <f t="shared" si="21"/>
        <v>84</v>
      </c>
      <c r="AC59" s="32">
        <v>2749</v>
      </c>
      <c r="AD59" s="33">
        <f t="shared" si="22"/>
        <v>77</v>
      </c>
      <c r="AE59" s="32">
        <v>2826</v>
      </c>
      <c r="AF59" s="32"/>
      <c r="AG59" s="32"/>
      <c r="AI59" s="34">
        <f t="shared" si="9"/>
        <v>-8.333333333333337E-2</v>
      </c>
    </row>
    <row r="60" spans="1:35" ht="33.950000000000003" customHeight="1">
      <c r="A60" s="205"/>
      <c r="B60" s="28">
        <v>57</v>
      </c>
      <c r="C60" s="209" t="s">
        <v>173</v>
      </c>
      <c r="D60" s="215"/>
      <c r="E60" s="137"/>
      <c r="F60" s="28">
        <v>61020342</v>
      </c>
      <c r="G60" s="6">
        <v>3621</v>
      </c>
      <c r="H60" s="9">
        <f t="shared" si="12"/>
        <v>-655</v>
      </c>
      <c r="I60" s="31">
        <v>2966</v>
      </c>
      <c r="J60" s="9">
        <f t="shared" si="13"/>
        <v>232</v>
      </c>
      <c r="K60" s="9">
        <v>3198</v>
      </c>
      <c r="L60" s="9">
        <f t="shared" si="14"/>
        <v>163</v>
      </c>
      <c r="M60" s="9">
        <v>3361</v>
      </c>
      <c r="N60" s="9">
        <f t="shared" si="15"/>
        <v>169</v>
      </c>
      <c r="O60" s="26">
        <v>3790</v>
      </c>
      <c r="P60" s="9">
        <f t="shared" si="23"/>
        <v>130</v>
      </c>
      <c r="Q60" s="9">
        <v>3920</v>
      </c>
      <c r="R60" s="9">
        <f t="shared" si="11"/>
        <v>111</v>
      </c>
      <c r="S60" s="9">
        <v>4031</v>
      </c>
      <c r="T60" s="9">
        <f t="shared" si="11"/>
        <v>134</v>
      </c>
      <c r="U60" s="25">
        <v>4165</v>
      </c>
      <c r="V60" s="9">
        <f t="shared" si="11"/>
        <v>171</v>
      </c>
      <c r="W60" s="32">
        <v>4336</v>
      </c>
      <c r="X60" s="33">
        <f t="shared" si="19"/>
        <v>180</v>
      </c>
      <c r="Y60" s="32">
        <v>4516</v>
      </c>
      <c r="Z60" s="33">
        <f t="shared" si="20"/>
        <v>239</v>
      </c>
      <c r="AA60" s="32">
        <v>4755</v>
      </c>
      <c r="AB60" s="33">
        <f t="shared" si="21"/>
        <v>212</v>
      </c>
      <c r="AC60" s="32">
        <v>4967</v>
      </c>
      <c r="AD60" s="33">
        <f t="shared" si="22"/>
        <v>180</v>
      </c>
      <c r="AE60" s="32">
        <v>5147</v>
      </c>
      <c r="AF60" s="32"/>
      <c r="AG60" s="32"/>
      <c r="AI60" s="34">
        <f t="shared" si="9"/>
        <v>-0.15094339622641506</v>
      </c>
    </row>
    <row r="61" spans="1:35" ht="25.5" customHeight="1">
      <c r="A61" s="205"/>
      <c r="B61" s="28">
        <v>58</v>
      </c>
      <c r="C61" s="207" t="s">
        <v>80</v>
      </c>
      <c r="D61" s="208"/>
      <c r="E61" s="139"/>
      <c r="F61" s="28">
        <v>194323</v>
      </c>
      <c r="G61" s="6">
        <v>1863</v>
      </c>
      <c r="H61" s="9">
        <f t="shared" si="12"/>
        <v>-472</v>
      </c>
      <c r="I61" s="31">
        <v>1391</v>
      </c>
      <c r="J61" s="9">
        <f t="shared" si="13"/>
        <v>260</v>
      </c>
      <c r="K61" s="9">
        <v>1651</v>
      </c>
      <c r="L61" s="9">
        <f t="shared" si="14"/>
        <v>93</v>
      </c>
      <c r="M61" s="9">
        <v>1744</v>
      </c>
      <c r="N61" s="9">
        <f t="shared" si="15"/>
        <v>67</v>
      </c>
      <c r="O61" s="26">
        <v>1930</v>
      </c>
      <c r="P61" s="9">
        <f t="shared" si="23"/>
        <v>65</v>
      </c>
      <c r="Q61" s="9">
        <v>1995</v>
      </c>
      <c r="R61" s="9">
        <f t="shared" si="11"/>
        <v>63</v>
      </c>
      <c r="S61" s="9">
        <v>2058</v>
      </c>
      <c r="T61" s="9">
        <f t="shared" si="11"/>
        <v>70</v>
      </c>
      <c r="U61" s="25">
        <v>2128</v>
      </c>
      <c r="V61" s="9">
        <f t="shared" si="11"/>
        <v>55</v>
      </c>
      <c r="W61" s="32">
        <v>2183</v>
      </c>
      <c r="X61" s="33">
        <f t="shared" si="19"/>
        <v>46</v>
      </c>
      <c r="Y61" s="32">
        <v>2229</v>
      </c>
      <c r="Z61" s="33">
        <f t="shared" si="20"/>
        <v>56</v>
      </c>
      <c r="AA61" s="32">
        <v>2285</v>
      </c>
      <c r="AB61" s="33">
        <f t="shared" si="21"/>
        <v>54</v>
      </c>
      <c r="AC61" s="32">
        <v>2339</v>
      </c>
      <c r="AD61" s="33">
        <f t="shared" si="22"/>
        <v>54</v>
      </c>
      <c r="AE61" s="32">
        <v>2393</v>
      </c>
      <c r="AF61" s="32"/>
      <c r="AG61" s="32"/>
      <c r="AI61" s="34">
        <f t="shared" si="9"/>
        <v>0</v>
      </c>
    </row>
    <row r="62" spans="1:35" ht="25.5" customHeight="1">
      <c r="A62" s="205"/>
      <c r="B62" s="28">
        <v>59</v>
      </c>
      <c r="C62" s="214" t="s">
        <v>81</v>
      </c>
      <c r="D62" s="215"/>
      <c r="E62" s="137"/>
      <c r="F62" s="62">
        <v>6696</v>
      </c>
      <c r="G62" s="6">
        <v>195302</v>
      </c>
      <c r="H62" s="9">
        <f t="shared" si="12"/>
        <v>-3460</v>
      </c>
      <c r="I62" s="31">
        <v>191842</v>
      </c>
      <c r="J62" s="9">
        <f t="shared" si="13"/>
        <v>1069</v>
      </c>
      <c r="K62" s="9">
        <v>192911</v>
      </c>
      <c r="L62" s="9">
        <f t="shared" si="14"/>
        <v>934</v>
      </c>
      <c r="M62" s="9">
        <v>193845</v>
      </c>
      <c r="N62" s="9">
        <f t="shared" si="15"/>
        <v>959</v>
      </c>
      <c r="O62" s="26">
        <v>196261</v>
      </c>
      <c r="P62" s="9">
        <f t="shared" si="23"/>
        <v>636</v>
      </c>
      <c r="Q62" s="9">
        <v>196897</v>
      </c>
      <c r="R62" s="9">
        <f t="shared" si="11"/>
        <v>433</v>
      </c>
      <c r="S62" s="9">
        <v>197330</v>
      </c>
      <c r="T62" s="9">
        <f t="shared" si="11"/>
        <v>601</v>
      </c>
      <c r="U62" s="25">
        <v>197931</v>
      </c>
      <c r="V62" s="9">
        <f t="shared" si="11"/>
        <v>1000</v>
      </c>
      <c r="W62" s="32">
        <v>198931</v>
      </c>
      <c r="X62" s="33">
        <f t="shared" si="19"/>
        <v>1046</v>
      </c>
      <c r="Y62" s="32">
        <v>199977</v>
      </c>
      <c r="Z62" s="33">
        <f t="shared" si="20"/>
        <v>1152</v>
      </c>
      <c r="AA62" s="32">
        <v>201129</v>
      </c>
      <c r="AB62" s="33">
        <f t="shared" si="21"/>
        <v>1430</v>
      </c>
      <c r="AC62" s="32">
        <v>202559</v>
      </c>
      <c r="AD62" s="33">
        <f t="shared" si="22"/>
        <v>1284</v>
      </c>
      <c r="AE62" s="32">
        <v>203843</v>
      </c>
      <c r="AF62" s="32"/>
      <c r="AG62" s="32"/>
      <c r="AI62" s="34">
        <f t="shared" si="9"/>
        <v>-0.10209790209790215</v>
      </c>
    </row>
    <row r="63" spans="1:35" ht="25.5" customHeight="1">
      <c r="A63" s="205"/>
      <c r="B63" s="28">
        <v>60</v>
      </c>
      <c r="C63" s="209" t="s">
        <v>82</v>
      </c>
      <c r="D63" s="210"/>
      <c r="E63" s="131"/>
      <c r="F63" s="62">
        <v>29292</v>
      </c>
      <c r="G63" s="6">
        <v>222888</v>
      </c>
      <c r="H63" s="9">
        <f t="shared" si="12"/>
        <v>-772</v>
      </c>
      <c r="I63" s="31">
        <v>222116</v>
      </c>
      <c r="J63" s="9">
        <f t="shared" si="13"/>
        <v>209</v>
      </c>
      <c r="K63" s="9">
        <v>222325</v>
      </c>
      <c r="L63" s="9">
        <f t="shared" si="14"/>
        <v>184</v>
      </c>
      <c r="M63" s="9">
        <v>222509</v>
      </c>
      <c r="N63" s="9">
        <f t="shared" si="15"/>
        <v>268</v>
      </c>
      <c r="O63" s="26">
        <v>223156</v>
      </c>
      <c r="P63" s="9">
        <f t="shared" si="23"/>
        <v>211</v>
      </c>
      <c r="Q63" s="9">
        <v>223367</v>
      </c>
      <c r="R63" s="9">
        <f t="shared" si="11"/>
        <v>197</v>
      </c>
      <c r="S63" s="9">
        <v>223564</v>
      </c>
      <c r="T63" s="9">
        <f t="shared" si="11"/>
        <v>200</v>
      </c>
      <c r="U63" s="25">
        <v>223764</v>
      </c>
      <c r="V63" s="9">
        <f t="shared" si="11"/>
        <v>235</v>
      </c>
      <c r="W63" s="32">
        <v>223999</v>
      </c>
      <c r="X63" s="33">
        <f t="shared" si="19"/>
        <v>198</v>
      </c>
      <c r="Y63" s="32">
        <v>224197</v>
      </c>
      <c r="Z63" s="33">
        <f t="shared" si="20"/>
        <v>195</v>
      </c>
      <c r="AA63" s="32">
        <v>224392</v>
      </c>
      <c r="AB63" s="33">
        <f t="shared" si="21"/>
        <v>198</v>
      </c>
      <c r="AC63" s="32">
        <v>224590</v>
      </c>
      <c r="AD63" s="33">
        <f t="shared" si="22"/>
        <v>210</v>
      </c>
      <c r="AE63" s="32">
        <v>224800</v>
      </c>
      <c r="AF63" s="32"/>
      <c r="AG63" s="32"/>
      <c r="AI63" s="34">
        <f t="shared" si="9"/>
        <v>6.0606060606060552E-2</v>
      </c>
    </row>
    <row r="64" spans="1:35" ht="25.5" customHeight="1">
      <c r="A64" s="205"/>
      <c r="B64" s="28">
        <v>61</v>
      </c>
      <c r="C64" s="209" t="s">
        <v>83</v>
      </c>
      <c r="D64" s="210"/>
      <c r="E64" s="131"/>
      <c r="F64" s="62">
        <v>5315</v>
      </c>
      <c r="G64" s="6">
        <v>283580</v>
      </c>
      <c r="H64" s="9">
        <f t="shared" si="12"/>
        <v>-16697</v>
      </c>
      <c r="I64" s="31">
        <v>266883</v>
      </c>
      <c r="J64" s="9">
        <f t="shared" si="13"/>
        <v>4561</v>
      </c>
      <c r="K64" s="9">
        <v>271444</v>
      </c>
      <c r="L64" s="9">
        <f t="shared" si="14"/>
        <v>4356</v>
      </c>
      <c r="M64" s="9">
        <v>275800</v>
      </c>
      <c r="N64" s="9">
        <f t="shared" si="15"/>
        <v>5180</v>
      </c>
      <c r="O64" s="26">
        <v>288760</v>
      </c>
      <c r="P64" s="9">
        <f t="shared" si="23"/>
        <v>4228</v>
      </c>
      <c r="Q64" s="9">
        <v>292988</v>
      </c>
      <c r="R64" s="9">
        <f t="shared" si="11"/>
        <v>4608</v>
      </c>
      <c r="S64" s="9">
        <v>297596</v>
      </c>
      <c r="T64" s="9">
        <f t="shared" si="11"/>
        <v>4693</v>
      </c>
      <c r="U64" s="25">
        <v>302289</v>
      </c>
      <c r="V64" s="9">
        <f t="shared" si="11"/>
        <v>5219</v>
      </c>
      <c r="W64" s="32">
        <v>307508</v>
      </c>
      <c r="X64" s="33">
        <f t="shared" si="19"/>
        <v>4313</v>
      </c>
      <c r="Y64" s="32">
        <v>311821</v>
      </c>
      <c r="Z64" s="33">
        <f t="shared" si="20"/>
        <v>4088</v>
      </c>
      <c r="AA64" s="32">
        <v>315909</v>
      </c>
      <c r="AB64" s="33">
        <f t="shared" si="21"/>
        <v>3733</v>
      </c>
      <c r="AC64" s="32">
        <v>319642</v>
      </c>
      <c r="AD64" s="33">
        <f t="shared" si="22"/>
        <v>3590</v>
      </c>
      <c r="AE64" s="32">
        <v>323232</v>
      </c>
      <c r="AF64" s="32"/>
      <c r="AG64" s="32"/>
      <c r="AI64" s="34">
        <f t="shared" si="9"/>
        <v>-3.8306991695687076E-2</v>
      </c>
    </row>
    <row r="65" spans="1:35" ht="25.5" customHeight="1">
      <c r="A65" s="206"/>
      <c r="B65" s="28">
        <v>62</v>
      </c>
      <c r="C65" s="214" t="s">
        <v>196</v>
      </c>
      <c r="D65" s="234"/>
      <c r="E65" s="137"/>
      <c r="F65" s="8">
        <v>11067153265997</v>
      </c>
      <c r="G65" s="6">
        <v>2543</v>
      </c>
      <c r="H65" s="9">
        <f t="shared" si="12"/>
        <v>-3</v>
      </c>
      <c r="I65" s="31">
        <v>2540</v>
      </c>
      <c r="J65" s="9">
        <f t="shared" si="13"/>
        <v>1</v>
      </c>
      <c r="K65" s="9">
        <v>2541</v>
      </c>
      <c r="L65" s="9">
        <f t="shared" si="14"/>
        <v>1</v>
      </c>
      <c r="M65" s="9">
        <v>2542</v>
      </c>
      <c r="N65" s="9">
        <f t="shared" si="15"/>
        <v>0</v>
      </c>
      <c r="O65" s="26">
        <v>2543</v>
      </c>
      <c r="P65" s="9">
        <f t="shared" si="23"/>
        <v>2</v>
      </c>
      <c r="Q65" s="9">
        <v>2545</v>
      </c>
      <c r="R65" s="9">
        <f t="shared" si="11"/>
        <v>0</v>
      </c>
      <c r="S65" s="9">
        <v>2545</v>
      </c>
      <c r="T65" s="9">
        <f t="shared" si="11"/>
        <v>-2</v>
      </c>
      <c r="U65" s="25">
        <v>2543</v>
      </c>
      <c r="V65" s="9">
        <f t="shared" si="11"/>
        <v>0</v>
      </c>
      <c r="W65" s="32">
        <v>2543</v>
      </c>
      <c r="X65" s="33">
        <f t="shared" si="19"/>
        <v>0</v>
      </c>
      <c r="Y65" s="32">
        <v>2543</v>
      </c>
      <c r="Z65" s="33">
        <f t="shared" si="20"/>
        <v>0</v>
      </c>
      <c r="AA65" s="32">
        <v>2543</v>
      </c>
      <c r="AB65" s="33">
        <f t="shared" si="21"/>
        <v>0</v>
      </c>
      <c r="AC65" s="32">
        <v>2543</v>
      </c>
      <c r="AD65" s="33">
        <f t="shared" si="22"/>
        <v>2</v>
      </c>
      <c r="AE65" s="32">
        <v>2545</v>
      </c>
      <c r="AF65" s="32"/>
      <c r="AG65" s="32"/>
      <c r="AI65" s="34">
        <f t="shared" si="9"/>
        <v>0</v>
      </c>
    </row>
    <row r="66" spans="1:35" ht="25.5" customHeight="1">
      <c r="A66" s="7"/>
      <c r="B66" s="28">
        <v>63</v>
      </c>
      <c r="C66" s="232" t="s">
        <v>84</v>
      </c>
      <c r="D66" s="233"/>
      <c r="E66" s="158"/>
      <c r="F66" s="29">
        <v>34761168</v>
      </c>
      <c r="G66" s="6">
        <v>15844</v>
      </c>
      <c r="H66" s="9">
        <f t="shared" si="12"/>
        <v>-1086</v>
      </c>
      <c r="I66" s="10">
        <v>14758</v>
      </c>
      <c r="J66" s="9">
        <f t="shared" si="13"/>
        <v>291</v>
      </c>
      <c r="K66" s="9">
        <v>15049</v>
      </c>
      <c r="L66" s="9">
        <f t="shared" si="14"/>
        <v>251</v>
      </c>
      <c r="M66" s="9">
        <v>15300</v>
      </c>
      <c r="N66" s="9">
        <f t="shared" si="15"/>
        <v>343</v>
      </c>
      <c r="O66" s="26">
        <v>16187</v>
      </c>
      <c r="P66" s="9">
        <f t="shared" si="23"/>
        <v>246</v>
      </c>
      <c r="Q66" s="9">
        <v>16433</v>
      </c>
      <c r="R66" s="9">
        <f t="shared" si="11"/>
        <v>227</v>
      </c>
      <c r="S66" s="9">
        <v>16660</v>
      </c>
      <c r="T66" s="9">
        <f t="shared" si="11"/>
        <v>231</v>
      </c>
      <c r="U66" s="25">
        <v>16891</v>
      </c>
      <c r="V66" s="9">
        <f t="shared" si="11"/>
        <v>295</v>
      </c>
      <c r="W66" s="32">
        <v>17186</v>
      </c>
      <c r="X66" s="33">
        <f t="shared" si="19"/>
        <v>266</v>
      </c>
      <c r="Y66" s="32">
        <v>17452</v>
      </c>
      <c r="Z66" s="33">
        <f t="shared" si="20"/>
        <v>250</v>
      </c>
      <c r="AA66" s="32">
        <v>17702</v>
      </c>
      <c r="AB66" s="33">
        <f t="shared" si="21"/>
        <v>274</v>
      </c>
      <c r="AC66" s="32">
        <v>17976</v>
      </c>
      <c r="AD66" s="33">
        <f t="shared" si="22"/>
        <v>300</v>
      </c>
      <c r="AE66" s="32">
        <v>18276</v>
      </c>
      <c r="AF66" s="32"/>
      <c r="AG66" s="32"/>
      <c r="AI66" s="34">
        <f t="shared" si="9"/>
        <v>9.4890510948905105E-2</v>
      </c>
    </row>
    <row r="67" spans="1:35" ht="25.5" customHeight="1">
      <c r="A67" s="7">
        <v>1</v>
      </c>
      <c r="B67" s="28">
        <v>64</v>
      </c>
      <c r="C67" s="214" t="s">
        <v>85</v>
      </c>
      <c r="D67" s="215"/>
      <c r="E67" s="137"/>
      <c r="F67" s="29">
        <v>59013635</v>
      </c>
      <c r="G67" s="6">
        <v>80171</v>
      </c>
      <c r="H67" s="9">
        <f t="shared" si="12"/>
        <v>-5697</v>
      </c>
      <c r="I67" s="63">
        <v>74474</v>
      </c>
      <c r="J67" s="9">
        <f t="shared" si="13"/>
        <v>1515</v>
      </c>
      <c r="K67" s="9">
        <v>75989</v>
      </c>
      <c r="L67" s="9">
        <f t="shared" si="14"/>
        <v>1319</v>
      </c>
      <c r="M67" s="9">
        <v>77308</v>
      </c>
      <c r="N67" s="9">
        <f t="shared" si="15"/>
        <v>2471</v>
      </c>
      <c r="O67" s="26">
        <v>82642</v>
      </c>
      <c r="P67" s="9">
        <f t="shared" si="23"/>
        <v>2015</v>
      </c>
      <c r="Q67" s="9">
        <v>84657</v>
      </c>
      <c r="R67" s="9">
        <f t="shared" si="11"/>
        <v>1728</v>
      </c>
      <c r="S67" s="9">
        <v>86385</v>
      </c>
      <c r="T67" s="9">
        <f t="shared" si="11"/>
        <v>1793</v>
      </c>
      <c r="U67" s="25">
        <v>88178</v>
      </c>
      <c r="V67" s="9">
        <f t="shared" si="11"/>
        <v>2010</v>
      </c>
      <c r="W67" s="32">
        <v>90188</v>
      </c>
      <c r="X67" s="33">
        <f t="shared" si="19"/>
        <v>1493</v>
      </c>
      <c r="Y67" s="32">
        <v>91681</v>
      </c>
      <c r="Z67" s="33">
        <f t="shared" si="20"/>
        <v>1343</v>
      </c>
      <c r="AA67" s="32">
        <v>93024</v>
      </c>
      <c r="AB67" s="33">
        <f t="shared" si="21"/>
        <v>1354</v>
      </c>
      <c r="AC67" s="32">
        <v>94378</v>
      </c>
      <c r="AD67" s="33">
        <f t="shared" si="22"/>
        <v>1927</v>
      </c>
      <c r="AE67" s="128">
        <v>96305</v>
      </c>
      <c r="AF67" s="32"/>
      <c r="AG67" s="32"/>
      <c r="AI67" s="34">
        <f t="shared" si="9"/>
        <v>0.4231905465288035</v>
      </c>
    </row>
    <row r="68" spans="1:35" ht="25.5" customHeight="1">
      <c r="A68" s="7">
        <v>2</v>
      </c>
      <c r="B68" s="28">
        <v>65</v>
      </c>
      <c r="C68" s="235" t="s">
        <v>86</v>
      </c>
      <c r="D68" s="236"/>
      <c r="E68" s="70"/>
      <c r="F68" s="29">
        <v>58006766</v>
      </c>
      <c r="G68" s="6">
        <v>41234</v>
      </c>
      <c r="H68" s="9">
        <f t="shared" si="12"/>
        <v>-3050</v>
      </c>
      <c r="I68" s="63">
        <v>38184</v>
      </c>
      <c r="J68" s="9">
        <f t="shared" si="13"/>
        <v>705</v>
      </c>
      <c r="K68" s="9">
        <v>38889</v>
      </c>
      <c r="L68" s="9">
        <f t="shared" si="14"/>
        <v>634</v>
      </c>
      <c r="M68" s="9">
        <v>39523</v>
      </c>
      <c r="N68" s="9">
        <f t="shared" si="15"/>
        <v>1204</v>
      </c>
      <c r="O68" s="26">
        <v>42438</v>
      </c>
      <c r="P68" s="9">
        <f t="shared" si="23"/>
        <v>134</v>
      </c>
      <c r="Q68" s="9">
        <v>42572</v>
      </c>
      <c r="R68" s="9">
        <f t="shared" si="11"/>
        <v>198</v>
      </c>
      <c r="S68" s="9">
        <v>42770</v>
      </c>
      <c r="T68" s="9">
        <f t="shared" si="11"/>
        <v>220</v>
      </c>
      <c r="U68" s="25">
        <v>42990</v>
      </c>
      <c r="V68" s="9">
        <f t="shared" si="11"/>
        <v>451</v>
      </c>
      <c r="W68" s="32">
        <v>43441</v>
      </c>
      <c r="X68" s="33">
        <f t="shared" si="19"/>
        <v>564</v>
      </c>
      <c r="Y68" s="32">
        <v>44005</v>
      </c>
      <c r="Z68" s="33">
        <f t="shared" si="20"/>
        <v>534</v>
      </c>
      <c r="AA68" s="32">
        <v>44539</v>
      </c>
      <c r="AB68" s="33">
        <f t="shared" si="21"/>
        <v>613</v>
      </c>
      <c r="AC68" s="32">
        <v>45152</v>
      </c>
      <c r="AD68" s="33">
        <f t="shared" si="22"/>
        <v>794</v>
      </c>
      <c r="AE68" s="32">
        <v>45946</v>
      </c>
      <c r="AF68" s="32"/>
      <c r="AG68" s="32"/>
      <c r="AI68" s="34">
        <f t="shared" si="9"/>
        <v>0.29526916802610104</v>
      </c>
    </row>
    <row r="69" spans="1:35" ht="25.5" customHeight="1">
      <c r="A69" s="7">
        <v>3</v>
      </c>
      <c r="B69" s="28">
        <v>66</v>
      </c>
      <c r="C69" s="214" t="s">
        <v>87</v>
      </c>
      <c r="D69" s="215"/>
      <c r="E69" s="137"/>
      <c r="F69" s="29">
        <v>58001170</v>
      </c>
      <c r="G69" s="6">
        <v>47784</v>
      </c>
      <c r="H69" s="9">
        <f t="shared" si="12"/>
        <v>-4896</v>
      </c>
      <c r="I69" s="63">
        <v>42888</v>
      </c>
      <c r="J69" s="9">
        <f t="shared" si="13"/>
        <v>1364</v>
      </c>
      <c r="K69" s="9">
        <v>44252</v>
      </c>
      <c r="L69" s="9">
        <f t="shared" si="14"/>
        <v>1248</v>
      </c>
      <c r="M69" s="9">
        <v>45500</v>
      </c>
      <c r="N69" s="9">
        <f t="shared" si="15"/>
        <v>1485</v>
      </c>
      <c r="O69" s="26">
        <v>49269</v>
      </c>
      <c r="P69" s="9">
        <f t="shared" si="23"/>
        <v>1113</v>
      </c>
      <c r="Q69" s="9">
        <v>50382</v>
      </c>
      <c r="R69" s="9">
        <f t="shared" ref="R69:V99" si="24">S69-Q69</f>
        <v>1061</v>
      </c>
      <c r="S69" s="9">
        <v>51443</v>
      </c>
      <c r="T69" s="9">
        <f t="shared" si="24"/>
        <v>1142</v>
      </c>
      <c r="U69" s="25">
        <v>52585</v>
      </c>
      <c r="V69" s="9">
        <f t="shared" si="24"/>
        <v>1474</v>
      </c>
      <c r="W69" s="32">
        <v>54059</v>
      </c>
      <c r="X69" s="33">
        <f t="shared" si="19"/>
        <v>1141</v>
      </c>
      <c r="Y69" s="32">
        <v>55200</v>
      </c>
      <c r="Z69" s="33">
        <f t="shared" si="20"/>
        <v>1071</v>
      </c>
      <c r="AA69" s="32">
        <v>56271</v>
      </c>
      <c r="AB69" s="33">
        <f t="shared" si="21"/>
        <v>1193</v>
      </c>
      <c r="AC69" s="32">
        <v>57464</v>
      </c>
      <c r="AD69" s="33">
        <f t="shared" si="22"/>
        <v>1271</v>
      </c>
      <c r="AE69" s="32">
        <v>58735</v>
      </c>
      <c r="AF69" s="32"/>
      <c r="AG69" s="32"/>
      <c r="AI69" s="34">
        <f t="shared" ref="AI69:AI129" si="25">IF(AB69=0,0,(AD69/AB69-1))</f>
        <v>6.5381391450125781E-2</v>
      </c>
    </row>
    <row r="70" spans="1:35" ht="25.5" customHeight="1">
      <c r="A70" s="7">
        <v>4</v>
      </c>
      <c r="B70" s="28">
        <v>67</v>
      </c>
      <c r="C70" s="214" t="s">
        <v>88</v>
      </c>
      <c r="D70" s="215"/>
      <c r="E70" s="137"/>
      <c r="F70" s="64">
        <v>58007276</v>
      </c>
      <c r="G70" s="6">
        <v>60789</v>
      </c>
      <c r="H70" s="9">
        <f t="shared" si="12"/>
        <v>-1255</v>
      </c>
      <c r="I70" s="63">
        <v>59534</v>
      </c>
      <c r="J70" s="9">
        <f t="shared" si="13"/>
        <v>377</v>
      </c>
      <c r="K70" s="9">
        <v>59911</v>
      </c>
      <c r="L70" s="9">
        <f t="shared" si="14"/>
        <v>305</v>
      </c>
      <c r="M70" s="9">
        <v>60216</v>
      </c>
      <c r="N70" s="9">
        <f t="shared" si="15"/>
        <v>324</v>
      </c>
      <c r="O70" s="26">
        <v>61113</v>
      </c>
      <c r="P70" s="9">
        <f t="shared" si="23"/>
        <v>308</v>
      </c>
      <c r="Q70" s="9">
        <v>61421</v>
      </c>
      <c r="R70" s="9">
        <f t="shared" si="24"/>
        <v>250</v>
      </c>
      <c r="S70" s="9">
        <v>61671</v>
      </c>
      <c r="T70" s="9">
        <f t="shared" si="24"/>
        <v>225</v>
      </c>
      <c r="U70" s="25">
        <v>61896</v>
      </c>
      <c r="V70" s="9">
        <f t="shared" si="24"/>
        <v>403</v>
      </c>
      <c r="W70" s="32">
        <v>62299</v>
      </c>
      <c r="X70" s="33">
        <f t="shared" si="19"/>
        <v>328</v>
      </c>
      <c r="Y70" s="32">
        <v>62627</v>
      </c>
      <c r="Z70" s="33">
        <f t="shared" si="20"/>
        <v>347</v>
      </c>
      <c r="AA70" s="32">
        <v>62974</v>
      </c>
      <c r="AB70" s="33">
        <f t="shared" si="21"/>
        <v>403</v>
      </c>
      <c r="AC70" s="32">
        <v>63377</v>
      </c>
      <c r="AD70" s="33">
        <f t="shared" si="22"/>
        <v>460</v>
      </c>
      <c r="AE70" s="32">
        <v>63837</v>
      </c>
      <c r="AF70" s="32"/>
      <c r="AG70" s="32"/>
      <c r="AI70" s="34">
        <f t="shared" si="25"/>
        <v>0.14143920595533488</v>
      </c>
    </row>
    <row r="71" spans="1:35" ht="25.5" customHeight="1">
      <c r="A71" s="7">
        <v>6</v>
      </c>
      <c r="B71" s="28">
        <v>68</v>
      </c>
      <c r="C71" s="214" t="s">
        <v>89</v>
      </c>
      <c r="D71" s="215"/>
      <c r="E71" s="137"/>
      <c r="F71" s="64">
        <v>58001180</v>
      </c>
      <c r="G71" s="6">
        <v>23382</v>
      </c>
      <c r="H71" s="9">
        <f t="shared" si="12"/>
        <v>-620</v>
      </c>
      <c r="I71" s="9">
        <v>22762</v>
      </c>
      <c r="J71" s="9">
        <f t="shared" si="13"/>
        <v>149</v>
      </c>
      <c r="K71" s="9">
        <v>22911</v>
      </c>
      <c r="L71" s="9">
        <f t="shared" si="14"/>
        <v>168</v>
      </c>
      <c r="M71" s="9">
        <v>23079</v>
      </c>
      <c r="N71" s="9">
        <f t="shared" si="15"/>
        <v>209</v>
      </c>
      <c r="O71" s="26">
        <v>23591</v>
      </c>
      <c r="P71" s="9">
        <f t="shared" si="23"/>
        <v>149</v>
      </c>
      <c r="Q71" s="9">
        <v>23740</v>
      </c>
      <c r="R71" s="9">
        <f t="shared" si="24"/>
        <v>127</v>
      </c>
      <c r="S71" s="9">
        <v>23867</v>
      </c>
      <c r="T71" s="9">
        <f t="shared" si="24"/>
        <v>146</v>
      </c>
      <c r="U71" s="25">
        <v>24013</v>
      </c>
      <c r="V71" s="9">
        <f t="shared" si="24"/>
        <v>177</v>
      </c>
      <c r="W71" s="32">
        <v>24190</v>
      </c>
      <c r="X71" s="33">
        <f t="shared" si="19"/>
        <v>155</v>
      </c>
      <c r="Y71" s="32">
        <v>24345</v>
      </c>
      <c r="Z71" s="33">
        <f t="shared" si="20"/>
        <v>162</v>
      </c>
      <c r="AA71" s="32">
        <v>24507</v>
      </c>
      <c r="AB71" s="33">
        <f t="shared" si="21"/>
        <v>192</v>
      </c>
      <c r="AC71" s="32">
        <v>24699</v>
      </c>
      <c r="AD71" s="33">
        <f t="shared" si="22"/>
        <v>184</v>
      </c>
      <c r="AE71" s="32">
        <v>24883</v>
      </c>
      <c r="AF71" s="32"/>
      <c r="AG71" s="32"/>
      <c r="AI71" s="34">
        <f t="shared" si="25"/>
        <v>-4.166666666666663E-2</v>
      </c>
    </row>
    <row r="72" spans="1:35" ht="25.5" customHeight="1">
      <c r="A72" s="7">
        <v>7</v>
      </c>
      <c r="B72" s="28">
        <v>69</v>
      </c>
      <c r="C72" s="214" t="s">
        <v>90</v>
      </c>
      <c r="D72" s="215"/>
      <c r="E72" s="137"/>
      <c r="F72" s="29">
        <v>58001172</v>
      </c>
      <c r="G72" s="6">
        <v>35980</v>
      </c>
      <c r="H72" s="9">
        <f t="shared" si="12"/>
        <v>-4375</v>
      </c>
      <c r="I72" s="63">
        <v>31605</v>
      </c>
      <c r="J72" s="9">
        <f t="shared" si="13"/>
        <v>1217</v>
      </c>
      <c r="K72" s="9">
        <v>32822</v>
      </c>
      <c r="L72" s="9">
        <f t="shared" si="14"/>
        <v>1015</v>
      </c>
      <c r="M72" s="9">
        <v>33837</v>
      </c>
      <c r="N72" s="9">
        <f t="shared" si="15"/>
        <v>1800</v>
      </c>
      <c r="O72" s="26">
        <v>37780</v>
      </c>
      <c r="P72" s="9">
        <f t="shared" si="23"/>
        <v>1366</v>
      </c>
      <c r="Q72" s="9">
        <v>39146</v>
      </c>
      <c r="R72" s="9">
        <f t="shared" si="24"/>
        <v>1124</v>
      </c>
      <c r="S72" s="9">
        <v>40270</v>
      </c>
      <c r="T72" s="9">
        <f t="shared" si="24"/>
        <v>1097</v>
      </c>
      <c r="U72" s="25">
        <v>41367</v>
      </c>
      <c r="V72" s="9">
        <f t="shared" si="24"/>
        <v>1234</v>
      </c>
      <c r="W72" s="32">
        <v>42601</v>
      </c>
      <c r="X72" s="33">
        <f t="shared" si="19"/>
        <v>1052</v>
      </c>
      <c r="Y72" s="32">
        <v>43653</v>
      </c>
      <c r="Z72" s="33">
        <f t="shared" si="20"/>
        <v>1034</v>
      </c>
      <c r="AA72" s="32">
        <v>44687</v>
      </c>
      <c r="AB72" s="33">
        <f t="shared" si="21"/>
        <v>1011</v>
      </c>
      <c r="AC72" s="32">
        <v>45698</v>
      </c>
      <c r="AD72" s="33">
        <f t="shared" si="22"/>
        <v>1148</v>
      </c>
      <c r="AE72" s="32">
        <v>46846</v>
      </c>
      <c r="AF72" s="32"/>
      <c r="AG72" s="32"/>
      <c r="AI72" s="34">
        <f t="shared" si="25"/>
        <v>0.13550939663699313</v>
      </c>
    </row>
    <row r="73" spans="1:35" ht="25.5" customHeight="1">
      <c r="A73" s="7">
        <v>8</v>
      </c>
      <c r="B73" s="28">
        <v>70</v>
      </c>
      <c r="C73" s="214" t="s">
        <v>91</v>
      </c>
      <c r="D73" s="215"/>
      <c r="E73" s="137"/>
      <c r="F73" s="29">
        <v>58001175</v>
      </c>
      <c r="G73" s="6">
        <v>23928</v>
      </c>
      <c r="H73" s="9">
        <f t="shared" si="12"/>
        <v>-1964</v>
      </c>
      <c r="I73" s="63">
        <v>21964</v>
      </c>
      <c r="J73" s="9">
        <f t="shared" si="13"/>
        <v>512</v>
      </c>
      <c r="K73" s="9">
        <v>22476</v>
      </c>
      <c r="L73" s="9">
        <f t="shared" si="14"/>
        <v>475</v>
      </c>
      <c r="M73" s="9">
        <v>22951</v>
      </c>
      <c r="N73" s="9">
        <f t="shared" ref="N73:N101" si="26">O73-G73</f>
        <v>684</v>
      </c>
      <c r="O73" s="26">
        <v>24612</v>
      </c>
      <c r="P73" s="9">
        <f t="shared" si="23"/>
        <v>523</v>
      </c>
      <c r="Q73" s="9">
        <v>25135</v>
      </c>
      <c r="R73" s="9">
        <f t="shared" si="24"/>
        <v>550</v>
      </c>
      <c r="S73" s="9">
        <v>25685</v>
      </c>
      <c r="T73" s="9">
        <f t="shared" si="24"/>
        <v>557</v>
      </c>
      <c r="U73" s="25">
        <v>26242</v>
      </c>
      <c r="V73" s="9">
        <f t="shared" si="24"/>
        <v>691</v>
      </c>
      <c r="W73" s="32">
        <v>26933</v>
      </c>
      <c r="X73" s="33">
        <f t="shared" si="19"/>
        <v>620</v>
      </c>
      <c r="Y73" s="32">
        <v>27553</v>
      </c>
      <c r="Z73" s="33">
        <f t="shared" si="20"/>
        <v>564</v>
      </c>
      <c r="AA73" s="32">
        <v>28117</v>
      </c>
      <c r="AB73" s="33">
        <f t="shared" si="21"/>
        <v>586</v>
      </c>
      <c r="AC73" s="32">
        <v>28703</v>
      </c>
      <c r="AD73" s="33">
        <f t="shared" si="22"/>
        <v>569</v>
      </c>
      <c r="AE73" s="32">
        <v>29272</v>
      </c>
      <c r="AF73" s="32"/>
      <c r="AG73" s="32"/>
      <c r="AI73" s="34">
        <f t="shared" si="25"/>
        <v>-2.9010238907849817E-2</v>
      </c>
    </row>
    <row r="74" spans="1:35" ht="25.5" customHeight="1">
      <c r="A74" s="7">
        <v>9</v>
      </c>
      <c r="B74" s="28">
        <v>71</v>
      </c>
      <c r="C74" s="123" t="s">
        <v>92</v>
      </c>
      <c r="D74" s="123" t="s">
        <v>93</v>
      </c>
      <c r="E74" s="132"/>
      <c r="F74" s="29">
        <v>58001183</v>
      </c>
      <c r="G74" s="6">
        <v>51175</v>
      </c>
      <c r="H74" s="9">
        <f t="shared" si="12"/>
        <v>-3726</v>
      </c>
      <c r="I74" s="63">
        <v>47449</v>
      </c>
      <c r="J74" s="9">
        <f t="shared" si="13"/>
        <v>968</v>
      </c>
      <c r="K74" s="9">
        <v>48417</v>
      </c>
      <c r="L74" s="9">
        <f t="shared" si="14"/>
        <v>941</v>
      </c>
      <c r="M74" s="9">
        <v>49358</v>
      </c>
      <c r="N74" s="9">
        <f t="shared" si="26"/>
        <v>970</v>
      </c>
      <c r="O74" s="26">
        <v>52145</v>
      </c>
      <c r="P74" s="9">
        <f t="shared" si="23"/>
        <v>642</v>
      </c>
      <c r="Q74" s="9">
        <v>52787</v>
      </c>
      <c r="R74" s="9">
        <f t="shared" si="24"/>
        <v>635</v>
      </c>
      <c r="S74" s="9">
        <v>53422</v>
      </c>
      <c r="T74" s="9">
        <f t="shared" si="24"/>
        <v>604</v>
      </c>
      <c r="U74" s="25">
        <v>54026</v>
      </c>
      <c r="V74" s="9">
        <f t="shared" si="24"/>
        <v>816</v>
      </c>
      <c r="W74" s="32">
        <v>54842</v>
      </c>
      <c r="X74" s="33">
        <f t="shared" si="19"/>
        <v>714</v>
      </c>
      <c r="Y74" s="32">
        <v>55556</v>
      </c>
      <c r="Z74" s="33">
        <f t="shared" si="20"/>
        <v>782</v>
      </c>
      <c r="AA74" s="32">
        <v>56338</v>
      </c>
      <c r="AB74" s="33">
        <f t="shared" si="21"/>
        <v>867</v>
      </c>
      <c r="AC74" s="32">
        <v>57205</v>
      </c>
      <c r="AD74" s="33">
        <f t="shared" si="22"/>
        <v>881</v>
      </c>
      <c r="AE74" s="32">
        <v>58086</v>
      </c>
      <c r="AF74" s="32"/>
      <c r="AG74" s="32"/>
      <c r="AI74" s="34">
        <f t="shared" si="25"/>
        <v>1.6147635524798254E-2</v>
      </c>
    </row>
    <row r="75" spans="1:35" ht="25.5" customHeight="1">
      <c r="A75" s="7">
        <v>10</v>
      </c>
      <c r="B75" s="28">
        <v>72</v>
      </c>
      <c r="C75" s="123" t="s">
        <v>94</v>
      </c>
      <c r="D75" s="123" t="s">
        <v>95</v>
      </c>
      <c r="E75" s="132"/>
      <c r="F75" s="29">
        <v>58001178</v>
      </c>
      <c r="G75" s="6">
        <v>103186</v>
      </c>
      <c r="H75" s="9">
        <f t="shared" si="12"/>
        <v>-7013</v>
      </c>
      <c r="I75" s="63">
        <v>96173</v>
      </c>
      <c r="J75" s="9">
        <f t="shared" si="13"/>
        <v>2095</v>
      </c>
      <c r="K75" s="9">
        <v>98268</v>
      </c>
      <c r="L75" s="9">
        <f t="shared" si="14"/>
        <v>1656</v>
      </c>
      <c r="M75" s="9">
        <v>99924</v>
      </c>
      <c r="N75" s="9">
        <f t="shared" si="26"/>
        <v>2275</v>
      </c>
      <c r="O75" s="26">
        <v>105461</v>
      </c>
      <c r="P75" s="9">
        <f t="shared" si="23"/>
        <v>1742</v>
      </c>
      <c r="Q75" s="9">
        <v>107203</v>
      </c>
      <c r="R75" s="9">
        <f t="shared" si="24"/>
        <v>1674</v>
      </c>
      <c r="S75" s="9">
        <v>108877</v>
      </c>
      <c r="T75" s="9">
        <f t="shared" si="24"/>
        <v>1831</v>
      </c>
      <c r="U75" s="25">
        <v>110708</v>
      </c>
      <c r="V75" s="9">
        <f t="shared" si="24"/>
        <v>2182</v>
      </c>
      <c r="W75" s="32">
        <v>112890</v>
      </c>
      <c r="X75" s="33">
        <f t="shared" si="19"/>
        <v>1883</v>
      </c>
      <c r="Y75" s="32">
        <v>114773</v>
      </c>
      <c r="Z75" s="33">
        <f t="shared" si="20"/>
        <v>2163</v>
      </c>
      <c r="AA75" s="32">
        <v>116936</v>
      </c>
      <c r="AB75" s="33">
        <f t="shared" si="21"/>
        <v>2053</v>
      </c>
      <c r="AC75" s="32">
        <v>118989</v>
      </c>
      <c r="AD75" s="33">
        <f t="shared" si="22"/>
        <v>2103</v>
      </c>
      <c r="AE75" s="32">
        <v>121092</v>
      </c>
      <c r="AF75" s="32"/>
      <c r="AG75" s="32"/>
      <c r="AI75" s="34">
        <f t="shared" si="25"/>
        <v>2.4354603019970833E-2</v>
      </c>
    </row>
    <row r="76" spans="1:35" s="149" customFormat="1" ht="25.5" customHeight="1">
      <c r="A76" s="141">
        <v>11</v>
      </c>
      <c r="B76" s="141">
        <v>73</v>
      </c>
      <c r="C76" s="142" t="s">
        <v>96</v>
      </c>
      <c r="D76" s="152" t="s">
        <v>97</v>
      </c>
      <c r="E76" s="152"/>
      <c r="F76" s="143">
        <v>58001171</v>
      </c>
      <c r="G76" s="144">
        <v>69878</v>
      </c>
      <c r="H76" s="145">
        <f t="shared" si="12"/>
        <v>-4679</v>
      </c>
      <c r="I76" s="145">
        <v>65199</v>
      </c>
      <c r="J76" s="145">
        <f t="shared" si="13"/>
        <v>1246</v>
      </c>
      <c r="K76" s="145">
        <v>66445</v>
      </c>
      <c r="L76" s="145">
        <f t="shared" si="14"/>
        <v>1107</v>
      </c>
      <c r="M76" s="145">
        <v>67552</v>
      </c>
      <c r="N76" s="145">
        <f t="shared" si="26"/>
        <v>1621</v>
      </c>
      <c r="O76" s="146">
        <v>71499</v>
      </c>
      <c r="P76" s="145">
        <f>Q76-O76+R76</f>
        <v>2577.1999999999998</v>
      </c>
      <c r="Q76" s="145">
        <v>72802</v>
      </c>
      <c r="R76" s="145">
        <f>(S76-Q76)+136.2</f>
        <v>1274.2</v>
      </c>
      <c r="S76" s="145">
        <v>73940</v>
      </c>
      <c r="T76" s="145">
        <f>(U76-S76)+135.4</f>
        <v>1261.4000000000001</v>
      </c>
      <c r="U76" s="147">
        <v>75066</v>
      </c>
      <c r="V76" s="151">
        <f t="shared" si="24"/>
        <v>1325</v>
      </c>
      <c r="W76" s="128">
        <v>76391</v>
      </c>
      <c r="X76" s="148">
        <f t="shared" si="19"/>
        <v>1147</v>
      </c>
      <c r="Y76" s="128">
        <v>77538</v>
      </c>
      <c r="Z76" s="151">
        <f t="shared" si="20"/>
        <v>1008</v>
      </c>
      <c r="AA76" s="128">
        <v>78546</v>
      </c>
      <c r="AB76" s="151">
        <f t="shared" si="21"/>
        <v>1056</v>
      </c>
      <c r="AC76" s="128">
        <v>79602</v>
      </c>
      <c r="AD76" s="151">
        <f t="shared" si="22"/>
        <v>1110</v>
      </c>
      <c r="AE76" s="128">
        <v>80712</v>
      </c>
      <c r="AF76" s="128">
        <f>AD76+128.4</f>
        <v>1238.4000000000001</v>
      </c>
      <c r="AG76" s="128"/>
      <c r="AI76" s="150">
        <f t="shared" si="25"/>
        <v>5.1136363636363535E-2</v>
      </c>
    </row>
    <row r="77" spans="1:35" s="149" customFormat="1" ht="25.5" customHeight="1">
      <c r="A77" s="141">
        <v>12</v>
      </c>
      <c r="B77" s="141">
        <v>74</v>
      </c>
      <c r="C77" s="142" t="s">
        <v>98</v>
      </c>
      <c r="D77" s="152" t="s">
        <v>97</v>
      </c>
      <c r="E77" s="152"/>
      <c r="F77" s="143">
        <v>58001263</v>
      </c>
      <c r="G77" s="144">
        <v>35461</v>
      </c>
      <c r="H77" s="145">
        <f t="shared" si="12"/>
        <v>-3112</v>
      </c>
      <c r="I77" s="145">
        <v>32349</v>
      </c>
      <c r="J77" s="145">
        <f t="shared" si="13"/>
        <v>784</v>
      </c>
      <c r="K77" s="145">
        <v>33133</v>
      </c>
      <c r="L77" s="145">
        <f t="shared" si="14"/>
        <v>612</v>
      </c>
      <c r="M77" s="145">
        <v>33745</v>
      </c>
      <c r="N77" s="145">
        <f t="shared" si="26"/>
        <v>697</v>
      </c>
      <c r="O77" s="146">
        <v>36158</v>
      </c>
      <c r="P77" s="145">
        <f t="shared" ref="P77:P99" si="27">Q77-O77</f>
        <v>550</v>
      </c>
      <c r="Q77" s="145">
        <v>36708</v>
      </c>
      <c r="R77" s="145">
        <f t="shared" si="24"/>
        <v>373</v>
      </c>
      <c r="S77" s="145">
        <v>37081</v>
      </c>
      <c r="T77" s="145">
        <f t="shared" si="24"/>
        <v>376</v>
      </c>
      <c r="U77" s="147">
        <v>37457</v>
      </c>
      <c r="V77" s="145">
        <f t="shared" si="24"/>
        <v>932</v>
      </c>
      <c r="W77" s="128">
        <v>38389</v>
      </c>
      <c r="X77" s="148">
        <f t="shared" si="19"/>
        <v>833</v>
      </c>
      <c r="Y77" s="128">
        <v>39222</v>
      </c>
      <c r="Z77" s="148">
        <f t="shared" si="20"/>
        <v>803</v>
      </c>
      <c r="AA77" s="128">
        <v>40025</v>
      </c>
      <c r="AB77" s="148">
        <f t="shared" si="21"/>
        <v>921</v>
      </c>
      <c r="AC77" s="128">
        <v>40946</v>
      </c>
      <c r="AD77" s="148">
        <f t="shared" si="22"/>
        <v>925</v>
      </c>
      <c r="AE77" s="128">
        <v>41871</v>
      </c>
      <c r="AF77" s="128"/>
      <c r="AG77" s="128"/>
      <c r="AI77" s="150">
        <f t="shared" si="25"/>
        <v>4.3431053203040193E-3</v>
      </c>
    </row>
    <row r="78" spans="1:35" s="149" customFormat="1" ht="25.5" customHeight="1">
      <c r="A78" s="141">
        <v>13</v>
      </c>
      <c r="B78" s="141">
        <v>75</v>
      </c>
      <c r="C78" s="142" t="s">
        <v>99</v>
      </c>
      <c r="D78" s="152" t="s">
        <v>97</v>
      </c>
      <c r="E78" s="152"/>
      <c r="F78" s="143">
        <v>60181355</v>
      </c>
      <c r="G78" s="144">
        <v>20930</v>
      </c>
      <c r="H78" s="145">
        <f t="shared" si="12"/>
        <v>-2557</v>
      </c>
      <c r="I78" s="145">
        <v>18373</v>
      </c>
      <c r="J78" s="145">
        <f t="shared" si="13"/>
        <v>636</v>
      </c>
      <c r="K78" s="145">
        <v>19009</v>
      </c>
      <c r="L78" s="145">
        <f t="shared" si="14"/>
        <v>491</v>
      </c>
      <c r="M78" s="145">
        <v>19500</v>
      </c>
      <c r="N78" s="145">
        <f t="shared" si="26"/>
        <v>658</v>
      </c>
      <c r="O78" s="146">
        <v>21588</v>
      </c>
      <c r="P78" s="145">
        <f t="shared" si="27"/>
        <v>473</v>
      </c>
      <c r="Q78" s="145">
        <v>22061</v>
      </c>
      <c r="R78" s="145">
        <f t="shared" si="24"/>
        <v>625</v>
      </c>
      <c r="S78" s="145">
        <v>22686</v>
      </c>
      <c r="T78" s="145">
        <f t="shared" si="24"/>
        <v>448</v>
      </c>
      <c r="U78" s="147">
        <v>23134</v>
      </c>
      <c r="V78" s="145">
        <f t="shared" si="24"/>
        <v>380</v>
      </c>
      <c r="W78" s="128">
        <v>23514</v>
      </c>
      <c r="X78" s="148">
        <f t="shared" si="19"/>
        <v>372</v>
      </c>
      <c r="Y78" s="128">
        <v>23886</v>
      </c>
      <c r="Z78" s="148">
        <f t="shared" si="20"/>
        <v>333</v>
      </c>
      <c r="AA78" s="128">
        <v>24219</v>
      </c>
      <c r="AB78" s="148">
        <f t="shared" si="21"/>
        <v>312</v>
      </c>
      <c r="AC78" s="128">
        <v>24531</v>
      </c>
      <c r="AD78" s="148">
        <f t="shared" si="22"/>
        <v>697</v>
      </c>
      <c r="AE78" s="128">
        <v>25228</v>
      </c>
      <c r="AF78" s="128"/>
      <c r="AG78" s="128"/>
      <c r="AI78" s="150">
        <f t="shared" si="25"/>
        <v>1.233974358974359</v>
      </c>
    </row>
    <row r="79" spans="1:35" s="149" customFormat="1" ht="25.5" customHeight="1">
      <c r="A79" s="141">
        <v>14</v>
      </c>
      <c r="B79" s="141">
        <v>76</v>
      </c>
      <c r="C79" s="142" t="s">
        <v>100</v>
      </c>
      <c r="D79" s="152" t="s">
        <v>97</v>
      </c>
      <c r="E79" s="152"/>
      <c r="F79" s="143">
        <v>58001189</v>
      </c>
      <c r="G79" s="144">
        <v>22455</v>
      </c>
      <c r="H79" s="145">
        <f t="shared" si="12"/>
        <v>-1335</v>
      </c>
      <c r="I79" s="145">
        <v>21120</v>
      </c>
      <c r="J79" s="145">
        <f t="shared" si="13"/>
        <v>500</v>
      </c>
      <c r="K79" s="145">
        <v>21620</v>
      </c>
      <c r="L79" s="145">
        <f t="shared" si="14"/>
        <v>329</v>
      </c>
      <c r="M79" s="145">
        <v>21949</v>
      </c>
      <c r="N79" s="145">
        <f t="shared" si="26"/>
        <v>177</v>
      </c>
      <c r="O79" s="146">
        <v>22632</v>
      </c>
      <c r="P79" s="145">
        <f t="shared" si="27"/>
        <v>109</v>
      </c>
      <c r="Q79" s="145">
        <v>22741</v>
      </c>
      <c r="R79" s="145">
        <f t="shared" si="24"/>
        <v>191</v>
      </c>
      <c r="S79" s="145">
        <v>22932</v>
      </c>
      <c r="T79" s="145">
        <f t="shared" si="24"/>
        <v>170</v>
      </c>
      <c r="U79" s="147">
        <v>23102</v>
      </c>
      <c r="V79" s="145">
        <f t="shared" si="24"/>
        <v>336</v>
      </c>
      <c r="W79" s="128">
        <v>23438</v>
      </c>
      <c r="X79" s="148">
        <f t="shared" si="19"/>
        <v>305</v>
      </c>
      <c r="Y79" s="128">
        <v>23743</v>
      </c>
      <c r="Z79" s="148">
        <f t="shared" si="20"/>
        <v>308</v>
      </c>
      <c r="AA79" s="128">
        <v>24051</v>
      </c>
      <c r="AB79" s="148">
        <f t="shared" si="21"/>
        <v>316</v>
      </c>
      <c r="AC79" s="128">
        <f>24051+316</f>
        <v>24367</v>
      </c>
      <c r="AD79" s="148">
        <f t="shared" si="22"/>
        <v>227</v>
      </c>
      <c r="AE79" s="128">
        <v>24594</v>
      </c>
      <c r="AF79" s="128"/>
      <c r="AG79" s="128"/>
      <c r="AI79" s="150">
        <f t="shared" si="25"/>
        <v>-0.28164556962025311</v>
      </c>
    </row>
    <row r="80" spans="1:35" s="149" customFormat="1" ht="25.5" customHeight="1">
      <c r="A80" s="141">
        <v>15</v>
      </c>
      <c r="B80" s="141">
        <v>77</v>
      </c>
      <c r="C80" s="249" t="s">
        <v>101</v>
      </c>
      <c r="D80" s="250"/>
      <c r="E80" s="159"/>
      <c r="F80" s="143">
        <v>58001276</v>
      </c>
      <c r="G80" s="144">
        <v>56218</v>
      </c>
      <c r="H80" s="145">
        <f t="shared" si="12"/>
        <v>-3865</v>
      </c>
      <c r="I80" s="145">
        <v>52353</v>
      </c>
      <c r="J80" s="145">
        <f t="shared" si="13"/>
        <v>1116</v>
      </c>
      <c r="K80" s="145">
        <v>53469</v>
      </c>
      <c r="L80" s="145">
        <f t="shared" si="14"/>
        <v>961</v>
      </c>
      <c r="M80" s="145">
        <v>54430</v>
      </c>
      <c r="N80" s="145">
        <f t="shared" si="26"/>
        <v>939</v>
      </c>
      <c r="O80" s="146">
        <v>57157</v>
      </c>
      <c r="P80" s="145">
        <f t="shared" si="27"/>
        <v>694</v>
      </c>
      <c r="Q80" s="145">
        <v>57851</v>
      </c>
      <c r="R80" s="145">
        <f>(S80-Q80)</f>
        <v>706</v>
      </c>
      <c r="S80" s="145">
        <v>58557</v>
      </c>
      <c r="T80" s="145">
        <f>(U80-S80)+135.4</f>
        <v>933.4</v>
      </c>
      <c r="U80" s="147">
        <v>59355</v>
      </c>
      <c r="V80" s="145">
        <f t="shared" si="24"/>
        <v>1129</v>
      </c>
      <c r="W80" s="128">
        <v>60484</v>
      </c>
      <c r="X80" s="148">
        <f t="shared" si="19"/>
        <v>1277</v>
      </c>
      <c r="Y80" s="128">
        <v>61761</v>
      </c>
      <c r="Z80" s="148">
        <f t="shared" si="20"/>
        <v>1284</v>
      </c>
      <c r="AA80" s="128">
        <v>63045</v>
      </c>
      <c r="AB80" s="148">
        <f t="shared" si="21"/>
        <v>1393</v>
      </c>
      <c r="AC80" s="128">
        <v>64438</v>
      </c>
      <c r="AD80" s="148">
        <f t="shared" si="22"/>
        <v>1476</v>
      </c>
      <c r="AE80" s="128">
        <v>65914</v>
      </c>
      <c r="AF80" s="128">
        <f>AD80+128.4</f>
        <v>1604.4</v>
      </c>
      <c r="AG80" s="128"/>
      <c r="AI80" s="150">
        <f t="shared" si="25"/>
        <v>5.9583632447953949E-2</v>
      </c>
    </row>
    <row r="81" spans="1:35" s="149" customFormat="1" ht="25.5" customHeight="1">
      <c r="A81" s="141">
        <v>16</v>
      </c>
      <c r="B81" s="141">
        <v>78</v>
      </c>
      <c r="C81" s="249" t="s">
        <v>102</v>
      </c>
      <c r="D81" s="250"/>
      <c r="E81" s="159"/>
      <c r="F81" s="143">
        <v>58001274</v>
      </c>
      <c r="G81" s="144">
        <v>42752</v>
      </c>
      <c r="H81" s="145">
        <f t="shared" si="12"/>
        <v>-2352</v>
      </c>
      <c r="I81" s="145">
        <v>40400</v>
      </c>
      <c r="J81" s="145">
        <f t="shared" si="13"/>
        <v>726</v>
      </c>
      <c r="K81" s="145">
        <v>41126</v>
      </c>
      <c r="L81" s="145">
        <f t="shared" si="14"/>
        <v>601</v>
      </c>
      <c r="M81" s="145">
        <v>41727</v>
      </c>
      <c r="N81" s="145">
        <f t="shared" si="26"/>
        <v>358</v>
      </c>
      <c r="O81" s="146">
        <v>43110</v>
      </c>
      <c r="P81" s="145">
        <f t="shared" si="27"/>
        <v>234</v>
      </c>
      <c r="Q81" s="145">
        <v>43344</v>
      </c>
      <c r="R81" s="145">
        <f>(S81-Q81)+136.2</f>
        <v>367.2</v>
      </c>
      <c r="S81" s="145">
        <v>43575</v>
      </c>
      <c r="T81" s="145">
        <f>(U81-S81)+135.4</f>
        <v>386.4</v>
      </c>
      <c r="U81" s="147">
        <v>43826</v>
      </c>
      <c r="V81" s="145">
        <f>(W81-U81)</f>
        <v>477</v>
      </c>
      <c r="W81" s="128">
        <v>44303</v>
      </c>
      <c r="X81" s="148">
        <f>(Y81-W81)</f>
        <v>693</v>
      </c>
      <c r="Y81" s="128">
        <v>44996</v>
      </c>
      <c r="Z81" s="148">
        <f>(AA81-Y81)</f>
        <v>599</v>
      </c>
      <c r="AA81" s="128">
        <v>45595</v>
      </c>
      <c r="AB81" s="148">
        <f>(AC81-AA81)</f>
        <v>623</v>
      </c>
      <c r="AC81" s="128">
        <v>46218</v>
      </c>
      <c r="AD81" s="148">
        <f>(AE81-AC81)</f>
        <v>691</v>
      </c>
      <c r="AE81" s="128">
        <v>46909</v>
      </c>
      <c r="AF81" s="128"/>
      <c r="AG81" s="128"/>
      <c r="AI81" s="150">
        <f t="shared" si="25"/>
        <v>0.10914927768860361</v>
      </c>
    </row>
    <row r="82" spans="1:35" ht="25.5" customHeight="1">
      <c r="A82" s="7">
        <v>17</v>
      </c>
      <c r="B82" s="28">
        <v>79</v>
      </c>
      <c r="C82" s="214" t="s">
        <v>103</v>
      </c>
      <c r="D82" s="215"/>
      <c r="E82" s="137"/>
      <c r="F82" s="29">
        <v>58001165</v>
      </c>
      <c r="G82" s="6">
        <v>58187</v>
      </c>
      <c r="H82" s="9">
        <f t="shared" si="12"/>
        <v>-3373</v>
      </c>
      <c r="I82" s="63">
        <v>54814</v>
      </c>
      <c r="J82" s="9">
        <f t="shared" si="13"/>
        <v>899</v>
      </c>
      <c r="K82" s="9">
        <v>55713</v>
      </c>
      <c r="L82" s="9">
        <f t="shared" si="14"/>
        <v>786</v>
      </c>
      <c r="M82" s="9">
        <v>56499</v>
      </c>
      <c r="N82" s="9">
        <f t="shared" si="26"/>
        <v>1200</v>
      </c>
      <c r="O82" s="26">
        <v>59387</v>
      </c>
      <c r="P82" s="9">
        <f t="shared" si="27"/>
        <v>861</v>
      </c>
      <c r="Q82" s="9">
        <v>60248</v>
      </c>
      <c r="R82" s="9">
        <f>(S82-Q82)+136.2</f>
        <v>963.2</v>
      </c>
      <c r="S82" s="9">
        <v>61075</v>
      </c>
      <c r="T82" s="65">
        <f>(U82-S82)+135.4</f>
        <v>969.4</v>
      </c>
      <c r="U82" s="25">
        <v>61909</v>
      </c>
      <c r="V82" s="9">
        <f t="shared" si="24"/>
        <v>1020</v>
      </c>
      <c r="W82" s="32">
        <v>62929</v>
      </c>
      <c r="X82" s="33">
        <f t="shared" ref="X82:X91" si="28">Y82-W82</f>
        <v>979</v>
      </c>
      <c r="Y82" s="32">
        <v>63908</v>
      </c>
      <c r="Z82" s="33">
        <f t="shared" ref="Z82:Z91" si="29">AA82-Y82</f>
        <v>1025</v>
      </c>
      <c r="AA82" s="32">
        <v>64933</v>
      </c>
      <c r="AB82" s="33">
        <f t="shared" ref="AB82:AB91" si="30">AC82-AA82</f>
        <v>987</v>
      </c>
      <c r="AC82" s="32">
        <v>65920</v>
      </c>
      <c r="AD82" s="33">
        <f t="shared" ref="AD82:AD91" si="31">AE82-AC82</f>
        <v>1175</v>
      </c>
      <c r="AE82" s="32">
        <v>67095</v>
      </c>
      <c r="AF82" s="32"/>
      <c r="AG82" s="32"/>
      <c r="AI82" s="34">
        <f t="shared" si="25"/>
        <v>0.19047619047619047</v>
      </c>
    </row>
    <row r="83" spans="1:35" ht="25.5" customHeight="1">
      <c r="A83" s="7">
        <v>18</v>
      </c>
      <c r="B83" s="28">
        <v>80</v>
      </c>
      <c r="C83" s="214" t="s">
        <v>104</v>
      </c>
      <c r="D83" s="215"/>
      <c r="E83" s="137"/>
      <c r="F83" s="8">
        <v>11074189108922</v>
      </c>
      <c r="G83" s="6">
        <v>2901</v>
      </c>
      <c r="H83" s="9">
        <f t="shared" si="12"/>
        <v>-1247</v>
      </c>
      <c r="I83" s="10">
        <v>1654</v>
      </c>
      <c r="J83" s="9">
        <f t="shared" si="13"/>
        <v>370</v>
      </c>
      <c r="K83" s="9">
        <v>2024</v>
      </c>
      <c r="L83" s="9">
        <f t="shared" si="14"/>
        <v>285</v>
      </c>
      <c r="M83" s="9">
        <v>2309</v>
      </c>
      <c r="N83" s="9">
        <f t="shared" si="26"/>
        <v>375</v>
      </c>
      <c r="O83" s="26">
        <v>3276</v>
      </c>
      <c r="P83" s="9">
        <f t="shared" si="27"/>
        <v>419</v>
      </c>
      <c r="Q83" s="9">
        <v>3695</v>
      </c>
      <c r="R83" s="9">
        <f>(S83-Q83)+136.2</f>
        <v>558.20000000000005</v>
      </c>
      <c r="S83" s="9">
        <v>4117</v>
      </c>
      <c r="T83" s="65">
        <f>(U83-S83)+135.4</f>
        <v>512.4</v>
      </c>
      <c r="U83" s="25">
        <v>4494</v>
      </c>
      <c r="V83" s="9">
        <f t="shared" si="24"/>
        <v>605</v>
      </c>
      <c r="W83" s="32">
        <v>5099</v>
      </c>
      <c r="X83" s="33">
        <f t="shared" si="28"/>
        <v>515</v>
      </c>
      <c r="Y83" s="32">
        <v>5614</v>
      </c>
      <c r="Z83" s="33">
        <f t="shared" si="29"/>
        <v>430</v>
      </c>
      <c r="AA83" s="32">
        <v>6044</v>
      </c>
      <c r="AB83" s="33">
        <f t="shared" si="30"/>
        <v>347</v>
      </c>
      <c r="AC83" s="32">
        <v>6391</v>
      </c>
      <c r="AD83" s="33">
        <f t="shared" si="31"/>
        <v>496</v>
      </c>
      <c r="AE83" s="32">
        <v>6887</v>
      </c>
      <c r="AF83" s="32"/>
      <c r="AG83" s="32"/>
      <c r="AI83" s="34">
        <f t="shared" si="25"/>
        <v>0.42939481268011526</v>
      </c>
    </row>
    <row r="84" spans="1:35" ht="25.5" customHeight="1">
      <c r="A84" s="7">
        <v>19</v>
      </c>
      <c r="B84" s="28">
        <v>81</v>
      </c>
      <c r="C84" s="214" t="s">
        <v>105</v>
      </c>
      <c r="D84" s="215"/>
      <c r="E84" s="160"/>
      <c r="F84" s="67">
        <v>58001185</v>
      </c>
      <c r="G84" s="6">
        <v>100195</v>
      </c>
      <c r="H84" s="9">
        <f t="shared" si="12"/>
        <v>-4771</v>
      </c>
      <c r="I84" s="10">
        <v>95424</v>
      </c>
      <c r="J84" s="9">
        <f t="shared" si="13"/>
        <v>1293</v>
      </c>
      <c r="K84" s="9">
        <v>96717</v>
      </c>
      <c r="L84" s="9">
        <f t="shared" si="14"/>
        <v>1156</v>
      </c>
      <c r="M84" s="9">
        <v>97873</v>
      </c>
      <c r="N84" s="9">
        <f t="shared" si="26"/>
        <v>1888</v>
      </c>
      <c r="O84" s="26">
        <v>102083</v>
      </c>
      <c r="P84" s="9">
        <f t="shared" si="27"/>
        <v>1182</v>
      </c>
      <c r="Q84" s="9">
        <v>103265</v>
      </c>
      <c r="R84" s="9">
        <f t="shared" si="24"/>
        <v>680</v>
      </c>
      <c r="S84" s="9">
        <v>103945</v>
      </c>
      <c r="T84" s="9">
        <f t="shared" si="24"/>
        <v>826</v>
      </c>
      <c r="U84" s="25">
        <v>104771</v>
      </c>
      <c r="V84" s="9">
        <f t="shared" si="24"/>
        <v>1097</v>
      </c>
      <c r="W84" s="32">
        <v>105868</v>
      </c>
      <c r="X84" s="33">
        <f t="shared" si="28"/>
        <v>770</v>
      </c>
      <c r="Y84" s="32">
        <v>106638</v>
      </c>
      <c r="Z84" s="33">
        <f t="shared" si="29"/>
        <v>837</v>
      </c>
      <c r="AA84" s="32">
        <v>107475</v>
      </c>
      <c r="AB84" s="33">
        <f t="shared" si="30"/>
        <v>577</v>
      </c>
      <c r="AC84" s="32">
        <v>108052</v>
      </c>
      <c r="AD84" s="33">
        <f t="shared" si="31"/>
        <v>562</v>
      </c>
      <c r="AE84" s="32">
        <v>108614</v>
      </c>
      <c r="AF84" s="32"/>
      <c r="AG84" s="32"/>
      <c r="AI84" s="34">
        <f t="shared" si="25"/>
        <v>-2.5996533795493937E-2</v>
      </c>
    </row>
    <row r="85" spans="1:35" ht="25.5" customHeight="1">
      <c r="A85" s="7">
        <v>20</v>
      </c>
      <c r="B85" s="28">
        <v>82</v>
      </c>
      <c r="C85" s="123" t="s">
        <v>106</v>
      </c>
      <c r="D85" s="123" t="s">
        <v>107</v>
      </c>
      <c r="E85" s="132"/>
      <c r="F85" s="29">
        <v>58001179</v>
      </c>
      <c r="G85" s="6">
        <v>37825</v>
      </c>
      <c r="H85" s="9">
        <f t="shared" si="12"/>
        <v>-3645</v>
      </c>
      <c r="I85" s="9">
        <v>34180</v>
      </c>
      <c r="J85" s="9">
        <f t="shared" si="13"/>
        <v>594</v>
      </c>
      <c r="K85" s="9">
        <v>34774</v>
      </c>
      <c r="L85" s="9">
        <f t="shared" si="14"/>
        <v>583</v>
      </c>
      <c r="M85" s="9">
        <v>35357</v>
      </c>
      <c r="N85" s="9">
        <f t="shared" si="26"/>
        <v>677</v>
      </c>
      <c r="O85" s="26">
        <v>38502</v>
      </c>
      <c r="P85" s="9">
        <f t="shared" si="27"/>
        <v>674</v>
      </c>
      <c r="Q85" s="9">
        <v>39176</v>
      </c>
      <c r="R85" s="9">
        <f t="shared" si="24"/>
        <v>681</v>
      </c>
      <c r="S85" s="9">
        <v>39857</v>
      </c>
      <c r="T85" s="9">
        <f>(U85-S85)</f>
        <v>677</v>
      </c>
      <c r="U85" s="25">
        <v>40534</v>
      </c>
      <c r="V85" s="9">
        <f t="shared" si="24"/>
        <v>667</v>
      </c>
      <c r="W85" s="32">
        <v>41201</v>
      </c>
      <c r="X85" s="33">
        <f t="shared" si="28"/>
        <v>628</v>
      </c>
      <c r="Y85" s="32">
        <v>41829</v>
      </c>
      <c r="Z85" s="33">
        <f t="shared" si="29"/>
        <v>552</v>
      </c>
      <c r="AA85" s="32">
        <v>42381</v>
      </c>
      <c r="AB85" s="33">
        <f t="shared" si="30"/>
        <v>682</v>
      </c>
      <c r="AC85" s="32">
        <v>43063</v>
      </c>
      <c r="AD85" s="33">
        <f t="shared" si="31"/>
        <v>642</v>
      </c>
      <c r="AE85" s="32">
        <v>43705</v>
      </c>
      <c r="AF85" s="32"/>
      <c r="AG85" s="32"/>
      <c r="AI85" s="34">
        <f t="shared" si="25"/>
        <v>-5.8651026392961825E-2</v>
      </c>
    </row>
    <row r="86" spans="1:35" ht="25.5" customHeight="1">
      <c r="A86" s="68">
        <v>21</v>
      </c>
      <c r="B86" s="28">
        <v>83</v>
      </c>
      <c r="C86" s="69" t="s">
        <v>108</v>
      </c>
      <c r="D86" s="70"/>
      <c r="E86" s="70"/>
      <c r="F86" s="42">
        <v>93155615</v>
      </c>
      <c r="G86" s="6">
        <v>0</v>
      </c>
      <c r="H86" s="9"/>
      <c r="I86" s="63"/>
      <c r="J86" s="9"/>
      <c r="K86" s="9"/>
      <c r="L86" s="9"/>
      <c r="M86" s="9"/>
      <c r="N86" s="9">
        <f t="shared" si="26"/>
        <v>10</v>
      </c>
      <c r="O86" s="26">
        <v>10</v>
      </c>
      <c r="P86" s="9">
        <f t="shared" si="27"/>
        <v>9</v>
      </c>
      <c r="Q86" s="9">
        <v>19</v>
      </c>
      <c r="R86" s="9">
        <f t="shared" si="24"/>
        <v>8</v>
      </c>
      <c r="S86" s="9">
        <v>27</v>
      </c>
      <c r="T86" s="9">
        <f t="shared" si="24"/>
        <v>340</v>
      </c>
      <c r="U86" s="25">
        <v>367</v>
      </c>
      <c r="V86" s="9">
        <f t="shared" si="24"/>
        <v>105</v>
      </c>
      <c r="W86" s="32">
        <v>472</v>
      </c>
      <c r="X86" s="33">
        <f t="shared" si="28"/>
        <v>-416</v>
      </c>
      <c r="Y86" s="32">
        <v>56</v>
      </c>
      <c r="Z86" s="33">
        <f t="shared" si="29"/>
        <v>8</v>
      </c>
      <c r="AA86" s="32">
        <v>64</v>
      </c>
      <c r="AB86" s="33">
        <f t="shared" si="30"/>
        <v>10</v>
      </c>
      <c r="AC86" s="32">
        <v>74</v>
      </c>
      <c r="AD86" s="33">
        <f t="shared" si="31"/>
        <v>10</v>
      </c>
      <c r="AE86" s="32">
        <v>84</v>
      </c>
      <c r="AF86" s="32"/>
      <c r="AG86" s="32"/>
      <c r="AI86" s="34">
        <f t="shared" si="25"/>
        <v>0</v>
      </c>
    </row>
    <row r="87" spans="1:35" ht="25.5" customHeight="1">
      <c r="A87" s="68" t="s">
        <v>109</v>
      </c>
      <c r="B87" s="28">
        <v>84</v>
      </c>
      <c r="C87" s="69" t="s">
        <v>110</v>
      </c>
      <c r="D87" s="70"/>
      <c r="E87" s="70"/>
      <c r="F87" s="42">
        <v>60609466</v>
      </c>
      <c r="G87" s="6">
        <v>15234</v>
      </c>
      <c r="H87" s="9">
        <f>I87-G87</f>
        <v>-2380</v>
      </c>
      <c r="I87" s="63">
        <v>12854</v>
      </c>
      <c r="J87" s="9">
        <f>K87-I87</f>
        <v>819</v>
      </c>
      <c r="K87" s="9">
        <v>13673</v>
      </c>
      <c r="L87" s="9">
        <f>M87-K87</f>
        <v>697</v>
      </c>
      <c r="M87" s="9">
        <v>14370</v>
      </c>
      <c r="N87" s="9">
        <f t="shared" si="26"/>
        <v>155</v>
      </c>
      <c r="O87" s="26">
        <v>15389</v>
      </c>
      <c r="P87" s="9">
        <f t="shared" si="27"/>
        <v>130</v>
      </c>
      <c r="Q87" s="9">
        <v>15519</v>
      </c>
      <c r="R87" s="9">
        <f t="shared" si="24"/>
        <v>110</v>
      </c>
      <c r="S87" s="9">
        <v>15629</v>
      </c>
      <c r="T87" s="9">
        <f t="shared" si="24"/>
        <v>112</v>
      </c>
      <c r="U87" s="25">
        <v>15741</v>
      </c>
      <c r="V87" s="9">
        <f t="shared" si="24"/>
        <v>245</v>
      </c>
      <c r="W87" s="32">
        <v>15986</v>
      </c>
      <c r="X87" s="33">
        <f t="shared" si="28"/>
        <v>742</v>
      </c>
      <c r="Y87" s="32">
        <v>16728</v>
      </c>
      <c r="Z87" s="33">
        <f t="shared" si="29"/>
        <v>710</v>
      </c>
      <c r="AA87" s="32">
        <v>17438</v>
      </c>
      <c r="AB87" s="33">
        <f t="shared" si="30"/>
        <v>727</v>
      </c>
      <c r="AC87" s="32">
        <v>18165</v>
      </c>
      <c r="AD87" s="33">
        <f t="shared" si="31"/>
        <v>806</v>
      </c>
      <c r="AE87" s="32">
        <v>18971</v>
      </c>
      <c r="AF87" s="32"/>
      <c r="AG87" s="32"/>
      <c r="AI87" s="34">
        <f t="shared" si="25"/>
        <v>0.10866574965612097</v>
      </c>
    </row>
    <row r="88" spans="1:35" ht="25.5" customHeight="1">
      <c r="A88" s="68" t="s">
        <v>111</v>
      </c>
      <c r="B88" s="28">
        <v>85</v>
      </c>
      <c r="C88" s="69" t="s">
        <v>110</v>
      </c>
      <c r="D88" s="70"/>
      <c r="E88" s="70"/>
      <c r="F88" s="42">
        <v>60032245</v>
      </c>
      <c r="G88" s="6">
        <v>1140</v>
      </c>
      <c r="H88" s="9">
        <f>I88-G88</f>
        <v>-106</v>
      </c>
      <c r="I88" s="63">
        <v>1034</v>
      </c>
      <c r="J88" s="9">
        <f>K88-I88</f>
        <v>37</v>
      </c>
      <c r="K88" s="9">
        <v>1071</v>
      </c>
      <c r="L88" s="9">
        <f>M88-K88</f>
        <v>26</v>
      </c>
      <c r="M88" s="9">
        <v>1097</v>
      </c>
      <c r="N88" s="9">
        <f t="shared" si="26"/>
        <v>35</v>
      </c>
      <c r="O88" s="26">
        <v>1175</v>
      </c>
      <c r="P88" s="9">
        <f t="shared" si="27"/>
        <v>24</v>
      </c>
      <c r="Q88" s="9">
        <v>1199</v>
      </c>
      <c r="R88" s="9">
        <f t="shared" si="24"/>
        <v>20</v>
      </c>
      <c r="S88" s="9">
        <v>1219</v>
      </c>
      <c r="T88" s="9">
        <f t="shared" si="24"/>
        <v>23</v>
      </c>
      <c r="U88" s="25">
        <v>1242</v>
      </c>
      <c r="V88" s="9">
        <f t="shared" si="24"/>
        <v>28</v>
      </c>
      <c r="W88" s="32">
        <v>1270</v>
      </c>
      <c r="X88" s="33">
        <f t="shared" si="28"/>
        <v>27</v>
      </c>
      <c r="Y88" s="32">
        <v>1297</v>
      </c>
      <c r="Z88" s="33">
        <f t="shared" si="29"/>
        <v>28</v>
      </c>
      <c r="AA88" s="32">
        <v>1325</v>
      </c>
      <c r="AB88" s="33">
        <f t="shared" si="30"/>
        <v>24</v>
      </c>
      <c r="AC88" s="32">
        <v>1349</v>
      </c>
      <c r="AD88" s="33">
        <f t="shared" si="31"/>
        <v>23</v>
      </c>
      <c r="AE88" s="32">
        <v>1372</v>
      </c>
      <c r="AF88" s="32"/>
      <c r="AG88" s="32"/>
      <c r="AI88" s="34">
        <f t="shared" si="25"/>
        <v>-4.166666666666663E-2</v>
      </c>
    </row>
    <row r="89" spans="1:35" ht="25.5" customHeight="1">
      <c r="A89" s="68" t="s">
        <v>112</v>
      </c>
      <c r="B89" s="28">
        <v>86</v>
      </c>
      <c r="C89" s="69" t="s">
        <v>110</v>
      </c>
      <c r="D89" s="70"/>
      <c r="E89" s="70"/>
      <c r="F89" s="8">
        <v>11074156597327</v>
      </c>
      <c r="G89" s="6">
        <v>23436</v>
      </c>
      <c r="H89" s="9">
        <f>I89-G89</f>
        <v>-2674</v>
      </c>
      <c r="I89" s="63">
        <v>20762</v>
      </c>
      <c r="J89" s="9">
        <f>K89-I89</f>
        <v>755</v>
      </c>
      <c r="K89" s="9">
        <v>21517</v>
      </c>
      <c r="L89" s="9">
        <f>M89-K89</f>
        <v>687</v>
      </c>
      <c r="M89" s="9">
        <v>22204</v>
      </c>
      <c r="N89" s="9">
        <f t="shared" si="26"/>
        <v>885</v>
      </c>
      <c r="O89" s="26">
        <v>24321</v>
      </c>
      <c r="P89" s="9">
        <f t="shared" si="27"/>
        <v>676</v>
      </c>
      <c r="Q89" s="9">
        <v>24997</v>
      </c>
      <c r="R89" s="9">
        <f t="shared" si="24"/>
        <v>579</v>
      </c>
      <c r="S89" s="9">
        <v>25576</v>
      </c>
      <c r="T89" s="9">
        <f t="shared" si="24"/>
        <v>586</v>
      </c>
      <c r="U89" s="25">
        <v>26162</v>
      </c>
      <c r="V89" s="9">
        <f t="shared" si="24"/>
        <v>742</v>
      </c>
      <c r="W89" s="32">
        <v>26904</v>
      </c>
      <c r="X89" s="33">
        <f t="shared" si="28"/>
        <v>707</v>
      </c>
      <c r="Y89" s="32">
        <v>27611</v>
      </c>
      <c r="Z89" s="33">
        <f t="shared" si="29"/>
        <v>684</v>
      </c>
      <c r="AA89" s="32">
        <v>28295</v>
      </c>
      <c r="AB89" s="33">
        <f t="shared" si="30"/>
        <v>696</v>
      </c>
      <c r="AC89" s="32">
        <v>28991</v>
      </c>
      <c r="AD89" s="33">
        <f t="shared" si="31"/>
        <v>761</v>
      </c>
      <c r="AE89" s="32">
        <v>29752</v>
      </c>
      <c r="AF89" s="32"/>
      <c r="AG89" s="32"/>
      <c r="AI89" s="34">
        <f t="shared" si="25"/>
        <v>9.3390804597701216E-2</v>
      </c>
    </row>
    <row r="90" spans="1:35" ht="25.5" customHeight="1">
      <c r="A90" s="68" t="s">
        <v>113</v>
      </c>
      <c r="B90" s="28">
        <v>87</v>
      </c>
      <c r="C90" s="69" t="s">
        <v>110</v>
      </c>
      <c r="D90" s="70"/>
      <c r="E90" s="70"/>
      <c r="F90" s="29">
        <v>6032233</v>
      </c>
      <c r="G90" s="6">
        <v>3695</v>
      </c>
      <c r="H90" s="9">
        <f>I90-G90</f>
        <v>-560</v>
      </c>
      <c r="I90" s="63">
        <v>3135</v>
      </c>
      <c r="J90" s="9">
        <f>K90-I90</f>
        <v>187</v>
      </c>
      <c r="K90" s="9">
        <v>3322</v>
      </c>
      <c r="L90" s="9">
        <f>M90-K90</f>
        <v>140</v>
      </c>
      <c r="M90" s="9">
        <v>3462</v>
      </c>
      <c r="N90" s="9">
        <f t="shared" si="26"/>
        <v>175</v>
      </c>
      <c r="O90" s="26">
        <v>3870</v>
      </c>
      <c r="P90" s="9">
        <f t="shared" si="27"/>
        <v>137</v>
      </c>
      <c r="Q90" s="9">
        <v>4007</v>
      </c>
      <c r="R90" s="9">
        <f t="shared" si="24"/>
        <v>115</v>
      </c>
      <c r="S90" s="9">
        <v>4122</v>
      </c>
      <c r="T90" s="9">
        <f t="shared" si="24"/>
        <v>119</v>
      </c>
      <c r="U90" s="25">
        <v>4241</v>
      </c>
      <c r="V90" s="9">
        <f t="shared" si="24"/>
        <v>137</v>
      </c>
      <c r="W90" s="32">
        <v>4378</v>
      </c>
      <c r="X90" s="33">
        <f t="shared" si="28"/>
        <v>127</v>
      </c>
      <c r="Y90" s="32">
        <v>4505</v>
      </c>
      <c r="Z90" s="33">
        <f t="shared" si="29"/>
        <v>125</v>
      </c>
      <c r="AA90" s="32">
        <v>4630</v>
      </c>
      <c r="AB90" s="33">
        <f t="shared" si="30"/>
        <v>156</v>
      </c>
      <c r="AC90" s="32">
        <v>4786</v>
      </c>
      <c r="AD90" s="33">
        <f t="shared" si="31"/>
        <v>205</v>
      </c>
      <c r="AE90" s="32">
        <v>4991</v>
      </c>
      <c r="AF90" s="32"/>
      <c r="AG90" s="32"/>
      <c r="AI90" s="34">
        <f t="shared" si="25"/>
        <v>0.3141025641025641</v>
      </c>
    </row>
    <row r="91" spans="1:35" ht="25.5" customHeight="1">
      <c r="A91" s="71"/>
      <c r="B91" s="28">
        <v>89</v>
      </c>
      <c r="C91" s="123" t="s">
        <v>106</v>
      </c>
      <c r="D91" s="123" t="s">
        <v>107</v>
      </c>
      <c r="E91" s="132"/>
      <c r="F91" s="28">
        <v>60116891</v>
      </c>
      <c r="G91" s="6">
        <v>171324</v>
      </c>
      <c r="H91" s="9">
        <f t="shared" ref="H91:H120" si="32">I91-G91</f>
        <v>-17133</v>
      </c>
      <c r="I91" s="9">
        <v>154191</v>
      </c>
      <c r="J91" s="9">
        <f t="shared" ref="J91:J120" si="33">K91-I91</f>
        <v>4411</v>
      </c>
      <c r="K91" s="9">
        <v>158602</v>
      </c>
      <c r="L91" s="9">
        <f t="shared" ref="L91:L120" si="34">M91-K91</f>
        <v>3943</v>
      </c>
      <c r="M91" s="9">
        <v>162545</v>
      </c>
      <c r="N91" s="9">
        <f t="shared" si="26"/>
        <v>5717</v>
      </c>
      <c r="O91" s="26">
        <v>177041</v>
      </c>
      <c r="P91" s="9">
        <f t="shared" si="27"/>
        <v>3926</v>
      </c>
      <c r="Q91" s="9">
        <v>180967</v>
      </c>
      <c r="R91" s="9">
        <f t="shared" si="24"/>
        <v>3712</v>
      </c>
      <c r="S91" s="9">
        <v>184679</v>
      </c>
      <c r="T91" s="9">
        <f t="shared" si="24"/>
        <v>-184679</v>
      </c>
      <c r="U91" s="25"/>
      <c r="V91" s="66"/>
      <c r="W91" s="32">
        <v>192334</v>
      </c>
      <c r="X91" s="66">
        <f t="shared" si="28"/>
        <v>3957</v>
      </c>
      <c r="Y91" s="32">
        <v>196291</v>
      </c>
      <c r="Z91" s="66">
        <f t="shared" si="29"/>
        <v>3388</v>
      </c>
      <c r="AA91" s="32">
        <v>199679</v>
      </c>
      <c r="AB91" s="66">
        <f t="shared" si="30"/>
        <v>3972</v>
      </c>
      <c r="AC91" s="32">
        <v>203651</v>
      </c>
      <c r="AD91" s="66">
        <f t="shared" si="31"/>
        <v>3856</v>
      </c>
      <c r="AE91" s="32">
        <v>207507</v>
      </c>
      <c r="AF91" s="32"/>
      <c r="AG91" s="32"/>
      <c r="AI91" s="34">
        <f t="shared" si="25"/>
        <v>-2.9204431017119892E-2</v>
      </c>
    </row>
    <row r="92" spans="1:35" ht="25.5" customHeight="1">
      <c r="A92" s="71"/>
      <c r="B92" s="28">
        <v>90</v>
      </c>
      <c r="C92" s="123" t="s">
        <v>115</v>
      </c>
      <c r="D92" s="123" t="s">
        <v>114</v>
      </c>
      <c r="E92" s="132"/>
      <c r="F92" s="62">
        <v>4454</v>
      </c>
      <c r="G92" s="6">
        <v>240468</v>
      </c>
      <c r="H92" s="9">
        <f t="shared" si="32"/>
        <v>0</v>
      </c>
      <c r="I92" s="9">
        <v>240468</v>
      </c>
      <c r="J92" s="9">
        <f t="shared" si="33"/>
        <v>0</v>
      </c>
      <c r="K92" s="9">
        <v>240468</v>
      </c>
      <c r="L92" s="9">
        <f t="shared" si="34"/>
        <v>0</v>
      </c>
      <c r="M92" s="9">
        <v>240468</v>
      </c>
      <c r="N92" s="9">
        <f t="shared" si="26"/>
        <v>0</v>
      </c>
      <c r="O92" s="26">
        <v>240468</v>
      </c>
      <c r="P92" s="9">
        <f t="shared" si="27"/>
        <v>0</v>
      </c>
      <c r="Q92" s="9">
        <v>240468</v>
      </c>
      <c r="R92" s="9">
        <f t="shared" si="24"/>
        <v>0</v>
      </c>
      <c r="S92" s="9">
        <v>240468</v>
      </c>
      <c r="T92" s="9">
        <f t="shared" si="24"/>
        <v>-240468</v>
      </c>
      <c r="U92" s="25"/>
      <c r="V92" s="72"/>
      <c r="W92" s="73"/>
      <c r="X92" s="73"/>
      <c r="Y92" s="74"/>
      <c r="Z92" s="75"/>
      <c r="AA92" s="75"/>
      <c r="AB92" s="75"/>
      <c r="AC92" s="75"/>
      <c r="AD92" s="75"/>
      <c r="AE92" s="75"/>
      <c r="AF92" s="32"/>
      <c r="AG92" s="32"/>
      <c r="AI92" s="34">
        <f t="shared" si="25"/>
        <v>0</v>
      </c>
    </row>
    <row r="93" spans="1:35" ht="25.5" customHeight="1">
      <c r="A93" s="71"/>
      <c r="B93" s="28">
        <v>91</v>
      </c>
      <c r="C93" s="123" t="s">
        <v>116</v>
      </c>
      <c r="D93" s="123" t="s">
        <v>114</v>
      </c>
      <c r="E93" s="132"/>
      <c r="F93" s="29">
        <v>238419</v>
      </c>
      <c r="G93" s="6">
        <v>5993</v>
      </c>
      <c r="H93" s="9">
        <f t="shared" si="32"/>
        <v>0</v>
      </c>
      <c r="I93" s="9">
        <v>5993</v>
      </c>
      <c r="J93" s="9">
        <f t="shared" si="33"/>
        <v>0</v>
      </c>
      <c r="K93" s="9">
        <v>5993</v>
      </c>
      <c r="L93" s="9">
        <f t="shared" si="34"/>
        <v>0</v>
      </c>
      <c r="M93" s="9">
        <v>5993</v>
      </c>
      <c r="N93" s="9">
        <f t="shared" si="26"/>
        <v>0</v>
      </c>
      <c r="O93" s="26">
        <v>5993</v>
      </c>
      <c r="P93" s="9">
        <f t="shared" si="27"/>
        <v>0</v>
      </c>
      <c r="Q93" s="9">
        <v>5993</v>
      </c>
      <c r="R93" s="9">
        <f t="shared" si="24"/>
        <v>0</v>
      </c>
      <c r="S93" s="9">
        <v>5993</v>
      </c>
      <c r="T93" s="9">
        <f t="shared" si="24"/>
        <v>-5993</v>
      </c>
      <c r="U93" s="25"/>
      <c r="V93" s="66"/>
      <c r="W93" s="32">
        <v>5993</v>
      </c>
      <c r="X93" s="66">
        <f t="shared" ref="X93:X99" si="35">Y93-W93</f>
        <v>1</v>
      </c>
      <c r="Y93" s="32">
        <v>5994</v>
      </c>
      <c r="Z93" s="66">
        <f t="shared" ref="Z93:Z99" si="36">AA93-Y93</f>
        <v>0</v>
      </c>
      <c r="AA93" s="32">
        <v>5994</v>
      </c>
      <c r="AB93" s="66">
        <f t="shared" ref="AB93:AB99" si="37">AC93-AA93</f>
        <v>0</v>
      </c>
      <c r="AC93" s="32">
        <v>5994</v>
      </c>
      <c r="AD93" s="66">
        <f t="shared" ref="AD93:AD99" si="38">AE93-AC93</f>
        <v>0</v>
      </c>
      <c r="AE93" s="32">
        <v>5994</v>
      </c>
      <c r="AF93" s="32"/>
      <c r="AG93" s="32"/>
      <c r="AI93" s="34">
        <f t="shared" si="25"/>
        <v>0</v>
      </c>
    </row>
    <row r="94" spans="1:35" ht="25.5" customHeight="1">
      <c r="A94" s="71"/>
      <c r="B94" s="28">
        <v>92</v>
      </c>
      <c r="C94" s="123" t="s">
        <v>117</v>
      </c>
      <c r="D94" s="123" t="s">
        <v>114</v>
      </c>
      <c r="E94" s="132"/>
      <c r="F94" s="28">
        <v>407</v>
      </c>
      <c r="G94" s="6">
        <v>36286</v>
      </c>
      <c r="H94" s="9">
        <f t="shared" si="32"/>
        <v>-827</v>
      </c>
      <c r="I94" s="9">
        <v>35459</v>
      </c>
      <c r="J94" s="9">
        <f t="shared" si="33"/>
        <v>298</v>
      </c>
      <c r="K94" s="9">
        <v>35757</v>
      </c>
      <c r="L94" s="9">
        <f t="shared" si="34"/>
        <v>233</v>
      </c>
      <c r="M94" s="9">
        <v>35990</v>
      </c>
      <c r="N94" s="9">
        <f t="shared" si="26"/>
        <v>9</v>
      </c>
      <c r="O94" s="26">
        <v>36295</v>
      </c>
      <c r="P94" s="9">
        <f t="shared" si="27"/>
        <v>8</v>
      </c>
      <c r="Q94" s="9">
        <v>36303</v>
      </c>
      <c r="R94" s="9">
        <f t="shared" si="24"/>
        <v>113</v>
      </c>
      <c r="S94" s="9">
        <v>36416</v>
      </c>
      <c r="T94" s="9">
        <f t="shared" si="24"/>
        <v>-36416</v>
      </c>
      <c r="U94" s="25"/>
      <c r="V94" s="66"/>
      <c r="W94" s="32"/>
      <c r="X94" s="66">
        <f t="shared" si="35"/>
        <v>0</v>
      </c>
      <c r="Y94" s="32"/>
      <c r="Z94" s="66">
        <f t="shared" si="36"/>
        <v>0</v>
      </c>
      <c r="AA94" s="32"/>
      <c r="AB94" s="66">
        <f t="shared" si="37"/>
        <v>0</v>
      </c>
      <c r="AC94" s="32"/>
      <c r="AD94" s="66">
        <f t="shared" si="38"/>
        <v>0</v>
      </c>
      <c r="AE94" s="32"/>
      <c r="AF94" s="32"/>
      <c r="AG94" s="32"/>
      <c r="AI94" s="34">
        <f t="shared" si="25"/>
        <v>0</v>
      </c>
    </row>
    <row r="95" spans="1:35" s="84" customFormat="1" ht="25.5" customHeight="1">
      <c r="A95" s="76"/>
      <c r="B95" s="28">
        <v>93</v>
      </c>
      <c r="C95" s="123" t="s">
        <v>118</v>
      </c>
      <c r="D95" s="123" t="s">
        <v>114</v>
      </c>
      <c r="E95" s="132"/>
      <c r="F95" s="7">
        <v>334532</v>
      </c>
      <c r="G95" s="77">
        <v>40487</v>
      </c>
      <c r="H95" s="9">
        <f t="shared" si="32"/>
        <v>-727</v>
      </c>
      <c r="I95" s="9">
        <v>39760</v>
      </c>
      <c r="J95" s="9">
        <f t="shared" si="33"/>
        <v>183</v>
      </c>
      <c r="K95" s="78">
        <v>39943</v>
      </c>
      <c r="L95" s="9">
        <f t="shared" si="34"/>
        <v>172</v>
      </c>
      <c r="M95" s="9">
        <v>40115</v>
      </c>
      <c r="N95" s="9">
        <f t="shared" si="26"/>
        <v>203</v>
      </c>
      <c r="O95" s="79">
        <v>40690</v>
      </c>
      <c r="P95" s="9">
        <f t="shared" si="27"/>
        <v>145</v>
      </c>
      <c r="Q95" s="80">
        <v>40835</v>
      </c>
      <c r="R95" s="9">
        <f t="shared" si="24"/>
        <v>142</v>
      </c>
      <c r="S95" s="80">
        <v>40977</v>
      </c>
      <c r="T95" s="9">
        <f t="shared" si="24"/>
        <v>-40977</v>
      </c>
      <c r="U95" s="81"/>
      <c r="V95" s="82"/>
      <c r="W95" s="32">
        <v>41304</v>
      </c>
      <c r="X95" s="82">
        <f t="shared" si="35"/>
        <v>187</v>
      </c>
      <c r="Y95" s="83">
        <v>41491</v>
      </c>
      <c r="Z95" s="82">
        <f t="shared" si="36"/>
        <v>191</v>
      </c>
      <c r="AA95" s="83">
        <v>41682</v>
      </c>
      <c r="AB95" s="82">
        <f t="shared" si="37"/>
        <v>224</v>
      </c>
      <c r="AC95" s="83">
        <v>41906</v>
      </c>
      <c r="AD95" s="82">
        <f t="shared" si="38"/>
        <v>216</v>
      </c>
      <c r="AE95" s="83">
        <v>42122</v>
      </c>
      <c r="AF95" s="83"/>
      <c r="AG95" s="83"/>
      <c r="AI95" s="34">
        <f t="shared" si="25"/>
        <v>-3.5714285714285698E-2</v>
      </c>
    </row>
    <row r="96" spans="1:35" ht="25.5" customHeight="1">
      <c r="A96" s="76"/>
      <c r="B96" s="28">
        <v>94</v>
      </c>
      <c r="C96" s="123" t="s">
        <v>119</v>
      </c>
      <c r="D96" s="123" t="s">
        <v>114</v>
      </c>
      <c r="E96" s="132"/>
      <c r="F96" s="28">
        <v>57039363</v>
      </c>
      <c r="G96" s="6">
        <v>113712</v>
      </c>
      <c r="H96" s="9">
        <f t="shared" si="32"/>
        <v>-3670</v>
      </c>
      <c r="I96" s="9">
        <v>110042</v>
      </c>
      <c r="J96" s="9">
        <f t="shared" si="33"/>
        <v>1066</v>
      </c>
      <c r="K96" s="9">
        <v>111108</v>
      </c>
      <c r="L96" s="9">
        <f t="shared" si="34"/>
        <v>847</v>
      </c>
      <c r="M96" s="9">
        <v>111955</v>
      </c>
      <c r="N96" s="9">
        <f t="shared" si="26"/>
        <v>569</v>
      </c>
      <c r="O96" s="26">
        <v>114281</v>
      </c>
      <c r="P96" s="9">
        <f t="shared" si="27"/>
        <v>385</v>
      </c>
      <c r="Q96" s="9">
        <v>114666</v>
      </c>
      <c r="R96" s="9">
        <f t="shared" si="24"/>
        <v>303</v>
      </c>
      <c r="S96" s="9">
        <v>114969</v>
      </c>
      <c r="T96" s="9">
        <f t="shared" si="24"/>
        <v>-114969</v>
      </c>
      <c r="U96" s="25"/>
      <c r="V96" s="66"/>
      <c r="W96" s="32">
        <v>116005</v>
      </c>
      <c r="X96" s="66">
        <f t="shared" si="35"/>
        <v>794</v>
      </c>
      <c r="Y96" s="32">
        <v>116799</v>
      </c>
      <c r="Z96" s="66">
        <f t="shared" si="36"/>
        <v>783</v>
      </c>
      <c r="AA96" s="32">
        <v>117582</v>
      </c>
      <c r="AB96" s="66">
        <f t="shared" si="37"/>
        <v>983</v>
      </c>
      <c r="AC96" s="32">
        <v>118565</v>
      </c>
      <c r="AD96" s="66">
        <f t="shared" si="38"/>
        <v>-118565</v>
      </c>
      <c r="AE96" s="32"/>
      <c r="AF96" s="32"/>
      <c r="AG96" s="32"/>
      <c r="AI96" s="34">
        <f t="shared" si="25"/>
        <v>-121.61546286876907</v>
      </c>
    </row>
    <row r="97" spans="1:35" s="84" customFormat="1" ht="25.5" customHeight="1">
      <c r="A97" s="76"/>
      <c r="B97" s="28">
        <v>95</v>
      </c>
      <c r="C97" s="123" t="s">
        <v>120</v>
      </c>
      <c r="D97" s="123" t="s">
        <v>114</v>
      </c>
      <c r="E97" s="132"/>
      <c r="F97" s="7">
        <v>426203</v>
      </c>
      <c r="G97" s="77">
        <v>9149</v>
      </c>
      <c r="H97" s="9">
        <f t="shared" si="32"/>
        <v>-82</v>
      </c>
      <c r="I97" s="9">
        <v>9067</v>
      </c>
      <c r="J97" s="9">
        <f t="shared" si="33"/>
        <v>22</v>
      </c>
      <c r="K97" s="78">
        <v>9089</v>
      </c>
      <c r="L97" s="9">
        <f t="shared" si="34"/>
        <v>22</v>
      </c>
      <c r="M97" s="9">
        <v>9111</v>
      </c>
      <c r="N97" s="9">
        <f t="shared" si="26"/>
        <v>20</v>
      </c>
      <c r="O97" s="79">
        <v>9169</v>
      </c>
      <c r="P97" s="9">
        <f t="shared" si="27"/>
        <v>16</v>
      </c>
      <c r="Q97" s="80">
        <v>9185</v>
      </c>
      <c r="R97" s="9">
        <f t="shared" si="24"/>
        <v>16</v>
      </c>
      <c r="S97" s="80">
        <v>9201</v>
      </c>
      <c r="T97" s="9">
        <f t="shared" si="24"/>
        <v>-9201</v>
      </c>
      <c r="U97" s="81"/>
      <c r="V97" s="82"/>
      <c r="W97" s="32">
        <v>9264</v>
      </c>
      <c r="X97" s="32">
        <f t="shared" si="35"/>
        <v>42</v>
      </c>
      <c r="Y97" s="32">
        <v>9306</v>
      </c>
      <c r="Z97" s="32">
        <f t="shared" si="36"/>
        <v>41</v>
      </c>
      <c r="AA97" s="32">
        <v>9347</v>
      </c>
      <c r="AB97" s="32">
        <f t="shared" si="37"/>
        <v>34</v>
      </c>
      <c r="AC97" s="32">
        <v>9381</v>
      </c>
      <c r="AD97" s="32">
        <f t="shared" si="38"/>
        <v>31</v>
      </c>
      <c r="AE97" s="32">
        <v>9412</v>
      </c>
      <c r="AF97" s="83"/>
      <c r="AG97" s="83"/>
      <c r="AI97" s="34">
        <f t="shared" si="25"/>
        <v>-8.8235294117647078E-2</v>
      </c>
    </row>
    <row r="98" spans="1:35" s="84" customFormat="1" ht="25.5" customHeight="1">
      <c r="A98" s="76"/>
      <c r="B98" s="28">
        <v>96</v>
      </c>
      <c r="C98" s="123" t="s">
        <v>121</v>
      </c>
      <c r="D98" s="123" t="s">
        <v>114</v>
      </c>
      <c r="E98" s="132"/>
      <c r="F98" s="85" t="s">
        <v>185</v>
      </c>
      <c r="G98" s="77"/>
      <c r="H98" s="9">
        <f t="shared" si="32"/>
        <v>0</v>
      </c>
      <c r="I98" s="9"/>
      <c r="J98" s="9">
        <f t="shared" si="33"/>
        <v>0</v>
      </c>
      <c r="K98" s="78">
        <v>0</v>
      </c>
      <c r="L98" s="9">
        <f t="shared" si="34"/>
        <v>0</v>
      </c>
      <c r="M98" s="9">
        <v>0</v>
      </c>
      <c r="N98" s="9">
        <f t="shared" si="26"/>
        <v>0</v>
      </c>
      <c r="O98" s="79"/>
      <c r="P98" s="9">
        <f t="shared" si="27"/>
        <v>0</v>
      </c>
      <c r="Q98" s="80"/>
      <c r="R98" s="9">
        <f t="shared" si="24"/>
        <v>0</v>
      </c>
      <c r="S98" s="80">
        <v>0</v>
      </c>
      <c r="T98" s="9">
        <f t="shared" si="24"/>
        <v>0</v>
      </c>
      <c r="U98" s="81"/>
      <c r="V98" s="82"/>
      <c r="W98" s="32">
        <v>36912</v>
      </c>
      <c r="X98" s="82">
        <f t="shared" si="35"/>
        <v>314</v>
      </c>
      <c r="Y98" s="83">
        <v>37226</v>
      </c>
      <c r="Z98" s="82">
        <f t="shared" si="36"/>
        <v>322</v>
      </c>
      <c r="AA98" s="83">
        <v>37548</v>
      </c>
      <c r="AB98" s="82">
        <f t="shared" si="37"/>
        <v>376</v>
      </c>
      <c r="AC98" s="83">
        <v>37924</v>
      </c>
      <c r="AD98" s="82">
        <f t="shared" si="38"/>
        <v>-37924</v>
      </c>
      <c r="AE98" s="83"/>
      <c r="AF98" s="83"/>
      <c r="AG98" s="83"/>
      <c r="AI98" s="34">
        <f t="shared" si="25"/>
        <v>-101.86170212765957</v>
      </c>
    </row>
    <row r="99" spans="1:35" ht="25.5" customHeight="1">
      <c r="A99" s="86"/>
      <c r="B99" s="28">
        <v>97</v>
      </c>
      <c r="C99" s="124" t="s">
        <v>122</v>
      </c>
      <c r="D99" s="124" t="s">
        <v>114</v>
      </c>
      <c r="E99" s="133"/>
      <c r="F99" s="35">
        <v>61018</v>
      </c>
      <c r="G99" s="87">
        <v>843108</v>
      </c>
      <c r="H99" s="9">
        <f t="shared" si="32"/>
        <v>-26806</v>
      </c>
      <c r="I99" s="9">
        <v>816302</v>
      </c>
      <c r="J99" s="9">
        <f t="shared" si="33"/>
        <v>7579</v>
      </c>
      <c r="K99" s="9">
        <v>823881</v>
      </c>
      <c r="L99" s="9">
        <f t="shared" si="34"/>
        <v>6721</v>
      </c>
      <c r="M99" s="9">
        <v>830602</v>
      </c>
      <c r="N99" s="9">
        <f t="shared" si="26"/>
        <v>8269</v>
      </c>
      <c r="O99" s="26">
        <v>851377</v>
      </c>
      <c r="P99" s="9">
        <f t="shared" si="27"/>
        <v>6599</v>
      </c>
      <c r="Q99" s="9">
        <v>857976</v>
      </c>
      <c r="R99" s="9">
        <f t="shared" si="24"/>
        <v>6792</v>
      </c>
      <c r="S99" s="9">
        <v>864768</v>
      </c>
      <c r="T99" s="9">
        <f t="shared" si="24"/>
        <v>-864768</v>
      </c>
      <c r="U99" s="25"/>
      <c r="V99" s="66"/>
      <c r="W99" s="32">
        <v>879982</v>
      </c>
      <c r="X99" s="66">
        <f t="shared" si="35"/>
        <v>7023</v>
      </c>
      <c r="Y99" s="32">
        <v>887005</v>
      </c>
      <c r="Z99" s="66">
        <f t="shared" si="36"/>
        <v>6901</v>
      </c>
      <c r="AA99" s="32">
        <v>893906</v>
      </c>
      <c r="AB99" s="66">
        <f t="shared" si="37"/>
        <v>6553</v>
      </c>
      <c r="AC99" s="32">
        <v>900459</v>
      </c>
      <c r="AD99" s="66">
        <f t="shared" si="38"/>
        <v>-900459</v>
      </c>
      <c r="AE99" s="32"/>
      <c r="AF99" s="32"/>
      <c r="AG99" s="32"/>
      <c r="AI99" s="34">
        <f t="shared" si="25"/>
        <v>-138.41171982298184</v>
      </c>
    </row>
    <row r="100" spans="1:35" s="84" customFormat="1" ht="25.5" customHeight="1">
      <c r="A100" s="88"/>
      <c r="B100" s="89"/>
      <c r="C100" s="90" t="s">
        <v>123</v>
      </c>
      <c r="D100" s="90"/>
      <c r="E100" s="90"/>
      <c r="F100" s="11" t="s">
        <v>182</v>
      </c>
      <c r="G100" s="91">
        <v>15852</v>
      </c>
      <c r="H100" s="9">
        <f t="shared" si="32"/>
        <v>-5834</v>
      </c>
      <c r="I100" s="9">
        <v>10018</v>
      </c>
      <c r="J100" s="9">
        <f t="shared" si="33"/>
        <v>1391</v>
      </c>
      <c r="K100" s="78">
        <v>11409</v>
      </c>
      <c r="L100" s="9">
        <f t="shared" si="34"/>
        <v>1596</v>
      </c>
      <c r="M100" s="78">
        <v>13005</v>
      </c>
      <c r="N100" s="9">
        <f t="shared" si="26"/>
        <v>1330</v>
      </c>
      <c r="O100" s="79">
        <v>17182</v>
      </c>
      <c r="P100" s="9">
        <f>Q100-O100</f>
        <v>-17182</v>
      </c>
      <c r="Q100" s="80"/>
      <c r="R100" s="9">
        <f t="shared" ref="R100:V129" si="39">S100-Q100</f>
        <v>0</v>
      </c>
      <c r="S100" s="80"/>
      <c r="T100" s="81"/>
      <c r="U100" s="81"/>
      <c r="V100" s="82"/>
      <c r="W100" s="92">
        <v>22354.5</v>
      </c>
      <c r="X100" s="66">
        <f>(Y100-W100)*40</f>
        <v>63291.999999999971</v>
      </c>
      <c r="Y100" s="32">
        <v>23936.799999999999</v>
      </c>
      <c r="Z100" s="66">
        <f>(AA100-Y100)*40</f>
        <v>54528.000000000029</v>
      </c>
      <c r="AA100" s="32">
        <v>25300</v>
      </c>
      <c r="AB100" s="66">
        <f>(AC100-AA100)*40</f>
        <v>60520</v>
      </c>
      <c r="AC100" s="32">
        <f>ROUND(AA100+(AE100-AA100)/2,0)</f>
        <v>26813</v>
      </c>
      <c r="AD100" s="66">
        <f>(AE100-AC100)*40</f>
        <v>60480</v>
      </c>
      <c r="AE100" s="32">
        <v>28325</v>
      </c>
      <c r="AF100" s="83"/>
      <c r="AG100" s="83"/>
      <c r="AI100" s="34">
        <f t="shared" si="25"/>
        <v>-6.6093853271642633E-4</v>
      </c>
    </row>
    <row r="101" spans="1:35" s="84" customFormat="1" ht="25.5" customHeight="1">
      <c r="A101" s="88"/>
      <c r="B101" s="89"/>
      <c r="C101" s="90" t="s">
        <v>124</v>
      </c>
      <c r="D101" s="90"/>
      <c r="E101" s="90"/>
      <c r="F101" s="12" t="s">
        <v>125</v>
      </c>
      <c r="G101" s="91">
        <v>79306</v>
      </c>
      <c r="H101" s="9">
        <f t="shared" si="32"/>
        <v>-22810</v>
      </c>
      <c r="I101" s="9">
        <v>56496</v>
      </c>
      <c r="J101" s="9">
        <f t="shared" si="33"/>
        <v>6104</v>
      </c>
      <c r="K101" s="78">
        <v>62600</v>
      </c>
      <c r="L101" s="9">
        <f t="shared" si="34"/>
        <v>6881</v>
      </c>
      <c r="M101" s="78">
        <v>69481</v>
      </c>
      <c r="N101" s="9">
        <f t="shared" si="26"/>
        <v>16</v>
      </c>
      <c r="O101" s="79">
        <v>79322</v>
      </c>
      <c r="P101" s="9">
        <f>Q101-O101</f>
        <v>-79322</v>
      </c>
      <c r="Q101" s="80"/>
      <c r="R101" s="9">
        <f t="shared" si="39"/>
        <v>0</v>
      </c>
      <c r="S101" s="80"/>
      <c r="T101" s="81"/>
      <c r="U101" s="81"/>
      <c r="V101" s="82"/>
      <c r="W101" s="32">
        <v>85343</v>
      </c>
      <c r="X101" s="32">
        <f>Y101-W101</f>
        <v>7754.1999999999971</v>
      </c>
      <c r="Y101" s="32">
        <v>93097.2</v>
      </c>
      <c r="Z101" s="32">
        <v>7800</v>
      </c>
      <c r="AA101" s="32">
        <f>Y101+Z101</f>
        <v>100897.2</v>
      </c>
      <c r="AB101" s="32">
        <v>7800</v>
      </c>
      <c r="AC101" s="32">
        <f>ROUND(AA101+(AE101-AA101)/2,0)</f>
        <v>107022</v>
      </c>
      <c r="AD101" s="32">
        <v>7800</v>
      </c>
      <c r="AE101" s="32">
        <v>113146</v>
      </c>
      <c r="AF101" s="83"/>
      <c r="AG101" s="83"/>
      <c r="AI101" s="34">
        <f t="shared" si="25"/>
        <v>0</v>
      </c>
    </row>
    <row r="102" spans="1:35" ht="25.5" customHeight="1">
      <c r="A102" s="93"/>
      <c r="B102" s="94"/>
      <c r="C102" s="95" t="s">
        <v>126</v>
      </c>
      <c r="D102" s="95"/>
      <c r="E102" s="95"/>
      <c r="F102" s="96"/>
      <c r="G102" s="97"/>
      <c r="H102" s="9">
        <f t="shared" si="32"/>
        <v>0</v>
      </c>
      <c r="I102" s="9"/>
      <c r="J102" s="9">
        <f t="shared" si="33"/>
        <v>0</v>
      </c>
      <c r="K102" s="9"/>
      <c r="L102" s="9">
        <f t="shared" si="34"/>
        <v>0</v>
      </c>
      <c r="M102" s="9"/>
      <c r="N102" s="9">
        <f t="shared" ref="N102:N107" si="40">O102-M102</f>
        <v>0</v>
      </c>
      <c r="O102" s="26"/>
      <c r="P102" s="25"/>
      <c r="Q102" s="9"/>
      <c r="R102" s="9">
        <f t="shared" si="39"/>
        <v>0</v>
      </c>
      <c r="S102" s="9"/>
      <c r="T102" s="25"/>
      <c r="U102" s="25"/>
      <c r="V102" s="66"/>
      <c r="W102" s="32"/>
      <c r="X102" s="66"/>
      <c r="Y102" s="32"/>
      <c r="Z102" s="66"/>
      <c r="AA102" s="32"/>
      <c r="AB102" s="66"/>
      <c r="AC102" s="32"/>
      <c r="AD102" s="66"/>
      <c r="AE102" s="32"/>
      <c r="AF102" s="32"/>
      <c r="AG102" s="32"/>
      <c r="AI102" s="34">
        <f t="shared" si="25"/>
        <v>0</v>
      </c>
    </row>
    <row r="103" spans="1:35" ht="25.5" customHeight="1">
      <c r="A103" s="88"/>
      <c r="B103" s="89"/>
      <c r="C103" s="98" t="s">
        <v>127</v>
      </c>
      <c r="D103" s="98"/>
      <c r="E103" s="98"/>
      <c r="F103" s="99"/>
      <c r="G103" s="91"/>
      <c r="H103" s="9">
        <f t="shared" si="32"/>
        <v>0</v>
      </c>
      <c r="I103" s="9"/>
      <c r="J103" s="9">
        <f t="shared" si="33"/>
        <v>0</v>
      </c>
      <c r="K103" s="9"/>
      <c r="L103" s="9">
        <f t="shared" si="34"/>
        <v>0</v>
      </c>
      <c r="M103" s="9"/>
      <c r="N103" s="9">
        <f t="shared" si="40"/>
        <v>0</v>
      </c>
      <c r="O103" s="26"/>
      <c r="P103" s="25"/>
      <c r="Q103" s="9"/>
      <c r="R103" s="9">
        <f t="shared" si="39"/>
        <v>0</v>
      </c>
      <c r="S103" s="9"/>
      <c r="T103" s="25"/>
      <c r="U103" s="25"/>
      <c r="V103" s="66"/>
      <c r="W103" s="32"/>
      <c r="X103" s="66"/>
      <c r="Y103" s="32"/>
      <c r="Z103" s="66"/>
      <c r="AA103" s="32"/>
      <c r="AB103" s="66"/>
      <c r="AC103" s="32"/>
      <c r="AD103" s="66"/>
      <c r="AE103" s="32"/>
      <c r="AF103" s="32"/>
      <c r="AG103" s="32"/>
      <c r="AI103" s="34">
        <f t="shared" si="25"/>
        <v>0</v>
      </c>
    </row>
    <row r="104" spans="1:35" ht="25.5" customHeight="1">
      <c r="A104" s="13" t="s">
        <v>128</v>
      </c>
      <c r="B104" s="13"/>
      <c r="C104" s="100"/>
      <c r="D104" s="100"/>
      <c r="E104" s="100"/>
      <c r="F104" s="100"/>
      <c r="G104" s="101"/>
      <c r="H104" s="9">
        <f t="shared" si="32"/>
        <v>0</v>
      </c>
      <c r="I104" s="9"/>
      <c r="J104" s="9">
        <f t="shared" si="33"/>
        <v>0</v>
      </c>
      <c r="K104" s="9"/>
      <c r="L104" s="9">
        <f t="shared" si="34"/>
        <v>0</v>
      </c>
      <c r="M104" s="9"/>
      <c r="N104" s="9">
        <f t="shared" si="40"/>
        <v>0</v>
      </c>
      <c r="O104" s="26"/>
      <c r="P104" s="25"/>
      <c r="Q104" s="9"/>
      <c r="R104" s="9">
        <f t="shared" si="39"/>
        <v>0</v>
      </c>
      <c r="S104" s="9"/>
      <c r="T104" s="25"/>
      <c r="U104" s="25"/>
      <c r="V104" s="66"/>
      <c r="W104" s="32"/>
      <c r="X104" s="66"/>
      <c r="Y104" s="32"/>
      <c r="Z104" s="66"/>
      <c r="AA104" s="32"/>
      <c r="AB104" s="66"/>
      <c r="AC104" s="32"/>
      <c r="AD104" s="66"/>
      <c r="AE104" s="32"/>
      <c r="AF104" s="32"/>
      <c r="AG104" s="32"/>
      <c r="AI104" s="34">
        <f t="shared" si="25"/>
        <v>0</v>
      </c>
    </row>
    <row r="105" spans="1:35" ht="25.5" customHeight="1">
      <c r="A105" s="71"/>
      <c r="B105" s="71"/>
      <c r="C105" s="102" t="s">
        <v>129</v>
      </c>
      <c r="D105" s="71"/>
      <c r="E105" s="71"/>
      <c r="F105" s="71"/>
      <c r="G105" s="77"/>
      <c r="H105" s="9">
        <f t="shared" si="32"/>
        <v>0</v>
      </c>
      <c r="I105" s="9"/>
      <c r="J105" s="9">
        <f t="shared" si="33"/>
        <v>0</v>
      </c>
      <c r="K105" s="9"/>
      <c r="L105" s="9">
        <f t="shared" si="34"/>
        <v>0</v>
      </c>
      <c r="M105" s="9"/>
      <c r="N105" s="9">
        <f t="shared" si="40"/>
        <v>0</v>
      </c>
      <c r="O105" s="26"/>
      <c r="P105" s="25"/>
      <c r="Q105" s="9"/>
      <c r="R105" s="9">
        <f t="shared" si="39"/>
        <v>0</v>
      </c>
      <c r="S105" s="9"/>
      <c r="T105" s="25"/>
      <c r="U105" s="25"/>
      <c r="V105" s="66"/>
      <c r="W105" s="32"/>
      <c r="X105" s="66"/>
      <c r="Y105" s="32"/>
      <c r="Z105" s="66"/>
      <c r="AA105" s="32"/>
      <c r="AB105" s="66"/>
      <c r="AC105" s="32"/>
      <c r="AD105" s="66"/>
      <c r="AE105" s="32"/>
      <c r="AF105" s="32"/>
      <c r="AG105" s="32"/>
      <c r="AI105" s="34">
        <f t="shared" si="25"/>
        <v>0</v>
      </c>
    </row>
    <row r="106" spans="1:35" ht="25.5" customHeight="1">
      <c r="A106" s="103"/>
      <c r="B106" s="103"/>
      <c r="C106" s="104"/>
      <c r="D106" s="103"/>
      <c r="E106" s="103"/>
      <c r="F106" s="103"/>
      <c r="G106" s="77"/>
      <c r="H106" s="9">
        <f t="shared" si="32"/>
        <v>0</v>
      </c>
      <c r="I106" s="9"/>
      <c r="J106" s="9">
        <f t="shared" si="33"/>
        <v>0</v>
      </c>
      <c r="K106" s="9"/>
      <c r="L106" s="9">
        <f t="shared" si="34"/>
        <v>0</v>
      </c>
      <c r="M106" s="9"/>
      <c r="N106" s="9">
        <f t="shared" si="40"/>
        <v>0</v>
      </c>
      <c r="O106" s="26"/>
      <c r="P106" s="25"/>
      <c r="Q106" s="9"/>
      <c r="R106" s="9">
        <f t="shared" si="39"/>
        <v>0</v>
      </c>
      <c r="S106" s="9"/>
      <c r="T106" s="25"/>
      <c r="U106" s="25"/>
      <c r="V106" s="66"/>
      <c r="W106" s="32"/>
      <c r="X106" s="66"/>
      <c r="Y106" s="32"/>
      <c r="Z106" s="66"/>
      <c r="AA106" s="32"/>
      <c r="AB106" s="66"/>
      <c r="AC106" s="32"/>
      <c r="AD106" s="66"/>
      <c r="AE106" s="32"/>
      <c r="AF106" s="32"/>
      <c r="AG106" s="32"/>
      <c r="AI106" s="34">
        <f t="shared" si="25"/>
        <v>0</v>
      </c>
    </row>
    <row r="107" spans="1:35" ht="25.5" customHeight="1">
      <c r="A107" s="103"/>
      <c r="B107" s="103"/>
      <c r="C107" s="105" t="s">
        <v>130</v>
      </c>
      <c r="D107" s="105"/>
      <c r="E107" s="105"/>
      <c r="F107" s="106"/>
      <c r="G107" s="77"/>
      <c r="H107" s="9">
        <f t="shared" si="32"/>
        <v>0</v>
      </c>
      <c r="I107" s="9"/>
      <c r="J107" s="9">
        <f t="shared" si="33"/>
        <v>0</v>
      </c>
      <c r="K107" s="9"/>
      <c r="L107" s="9">
        <f t="shared" si="34"/>
        <v>0</v>
      </c>
      <c r="M107" s="9"/>
      <c r="N107" s="9">
        <f t="shared" si="40"/>
        <v>0</v>
      </c>
      <c r="O107" s="26"/>
      <c r="P107" s="25"/>
      <c r="Q107" s="9"/>
      <c r="R107" s="9">
        <f t="shared" si="39"/>
        <v>0</v>
      </c>
      <c r="S107" s="9"/>
      <c r="T107" s="25"/>
      <c r="U107" s="25"/>
      <c r="V107" s="66"/>
      <c r="W107" s="32"/>
      <c r="X107" s="66"/>
      <c r="Y107" s="32"/>
      <c r="Z107" s="66"/>
      <c r="AA107" s="32"/>
      <c r="AB107" s="66"/>
      <c r="AC107" s="32"/>
      <c r="AD107" s="66"/>
      <c r="AE107" s="32"/>
      <c r="AF107" s="32"/>
      <c r="AG107" s="32"/>
      <c r="AI107" s="34">
        <f t="shared" si="25"/>
        <v>0</v>
      </c>
    </row>
    <row r="108" spans="1:35" ht="25.5" customHeight="1">
      <c r="A108" s="204" t="s">
        <v>131</v>
      </c>
      <c r="B108" s="107"/>
      <c r="C108" s="204" t="s">
        <v>132</v>
      </c>
      <c r="D108" s="121"/>
      <c r="E108" s="129"/>
      <c r="F108" s="247" t="s">
        <v>133</v>
      </c>
      <c r="G108" s="245">
        <v>45441</v>
      </c>
      <c r="H108" s="9">
        <f t="shared" si="32"/>
        <v>-45441</v>
      </c>
      <c r="I108" s="9"/>
      <c r="J108" s="9">
        <f t="shared" si="33"/>
        <v>0</v>
      </c>
      <c r="K108" s="9"/>
      <c r="L108" s="9">
        <f t="shared" si="34"/>
        <v>0</v>
      </c>
      <c r="M108" s="9"/>
      <c r="N108" s="245" t="s">
        <v>6</v>
      </c>
      <c r="O108" s="245"/>
      <c r="P108" s="25"/>
      <c r="Q108" s="9"/>
      <c r="R108" s="9">
        <f t="shared" si="39"/>
        <v>0</v>
      </c>
      <c r="S108" s="9"/>
      <c r="T108" s="25"/>
      <c r="U108" s="25"/>
      <c r="V108" s="66"/>
      <c r="W108" s="32"/>
      <c r="X108" s="66"/>
      <c r="Y108" s="202">
        <v>45625</v>
      </c>
      <c r="Z108" s="265" t="s">
        <v>181</v>
      </c>
      <c r="AA108" s="202">
        <v>45651</v>
      </c>
      <c r="AB108" s="265" t="s">
        <v>183</v>
      </c>
      <c r="AC108" s="202">
        <v>45685</v>
      </c>
      <c r="AD108" s="265" t="s">
        <v>183</v>
      </c>
      <c r="AE108" s="202">
        <v>45715</v>
      </c>
      <c r="AF108" s="32"/>
      <c r="AG108" s="32"/>
      <c r="AI108" s="34" t="e">
        <f t="shared" si="25"/>
        <v>#VALUE!</v>
      </c>
    </row>
    <row r="109" spans="1:35" ht="25.5" customHeight="1">
      <c r="A109" s="206"/>
      <c r="B109" s="108"/>
      <c r="C109" s="206"/>
      <c r="D109" s="121"/>
      <c r="E109" s="108"/>
      <c r="F109" s="248"/>
      <c r="G109" s="246"/>
      <c r="H109" s="9">
        <f t="shared" si="32"/>
        <v>0</v>
      </c>
      <c r="I109" s="9"/>
      <c r="J109" s="9">
        <f t="shared" si="33"/>
        <v>0</v>
      </c>
      <c r="K109" s="9"/>
      <c r="L109" s="9">
        <f t="shared" si="34"/>
        <v>0</v>
      </c>
      <c r="M109" s="9"/>
      <c r="N109" s="246"/>
      <c r="O109" s="246"/>
      <c r="P109" s="25"/>
      <c r="Q109" s="9"/>
      <c r="R109" s="9">
        <f t="shared" si="39"/>
        <v>0</v>
      </c>
      <c r="S109" s="9"/>
      <c r="T109" s="25"/>
      <c r="U109" s="25"/>
      <c r="V109" s="66"/>
      <c r="W109" s="32"/>
      <c r="X109" s="66"/>
      <c r="Y109" s="203"/>
      <c r="Z109" s="266"/>
      <c r="AA109" s="262"/>
      <c r="AB109" s="266"/>
      <c r="AC109" s="262"/>
      <c r="AD109" s="266"/>
      <c r="AE109" s="262"/>
      <c r="AF109" s="32"/>
      <c r="AG109" s="32"/>
      <c r="AI109" s="34">
        <f t="shared" si="25"/>
        <v>0</v>
      </c>
    </row>
    <row r="110" spans="1:35" ht="25.5" customHeight="1">
      <c r="A110" s="109">
        <v>1</v>
      </c>
      <c r="B110" s="110">
        <v>1</v>
      </c>
      <c r="C110" s="209" t="s">
        <v>134</v>
      </c>
      <c r="D110" s="210"/>
      <c r="E110" s="131"/>
      <c r="F110" s="107">
        <v>171107606</v>
      </c>
      <c r="G110" s="64">
        <v>5113</v>
      </c>
      <c r="H110" s="9">
        <f t="shared" si="32"/>
        <v>-191</v>
      </c>
      <c r="I110" s="9">
        <v>4922</v>
      </c>
      <c r="J110" s="9">
        <f t="shared" si="33"/>
        <v>66</v>
      </c>
      <c r="K110" s="9">
        <v>4988</v>
      </c>
      <c r="L110" s="9">
        <f t="shared" si="34"/>
        <v>63</v>
      </c>
      <c r="M110" s="9">
        <v>5051</v>
      </c>
      <c r="N110" s="9">
        <f t="shared" ref="N110:N144" si="41">O110-G110</f>
        <v>171</v>
      </c>
      <c r="O110" s="26">
        <v>5284</v>
      </c>
      <c r="P110" s="9">
        <f t="shared" ref="P110:P144" si="42">Q110-O110</f>
        <v>69</v>
      </c>
      <c r="Q110" s="9">
        <v>5353</v>
      </c>
      <c r="R110" s="9">
        <f t="shared" si="39"/>
        <v>67</v>
      </c>
      <c r="S110" s="9">
        <v>5420</v>
      </c>
      <c r="T110" s="9">
        <f t="shared" si="39"/>
        <v>67</v>
      </c>
      <c r="U110" s="25">
        <v>5487</v>
      </c>
      <c r="V110" s="9">
        <f t="shared" si="39"/>
        <v>79</v>
      </c>
      <c r="W110" s="32">
        <v>5566</v>
      </c>
      <c r="X110" s="33">
        <f t="shared" ref="X110:X144" si="43">Y110-W110</f>
        <v>75</v>
      </c>
      <c r="Y110" s="32">
        <v>5641</v>
      </c>
      <c r="Z110" s="33">
        <f t="shared" ref="Z110:Z143" si="44">AA110-Y110</f>
        <v>68</v>
      </c>
      <c r="AA110" s="32">
        <v>5709</v>
      </c>
      <c r="AB110" s="33">
        <f t="shared" ref="AB110:AB143" si="45">AC110-AA110</f>
        <v>69</v>
      </c>
      <c r="AC110" s="32">
        <v>5778</v>
      </c>
      <c r="AD110" s="33">
        <f t="shared" ref="AD110:AD143" si="46">AE110-AC110</f>
        <v>72</v>
      </c>
      <c r="AE110" s="32">
        <v>5850</v>
      </c>
      <c r="AF110" s="32"/>
      <c r="AG110" s="32"/>
      <c r="AI110" s="34">
        <f t="shared" si="25"/>
        <v>4.3478260869565188E-2</v>
      </c>
    </row>
    <row r="111" spans="1:35" ht="25.5" customHeight="1">
      <c r="A111" s="107">
        <v>2</v>
      </c>
      <c r="B111" s="107">
        <v>2</v>
      </c>
      <c r="C111" s="209" t="s">
        <v>135</v>
      </c>
      <c r="D111" s="210"/>
      <c r="E111" s="131"/>
      <c r="F111" s="107">
        <v>1244075</v>
      </c>
      <c r="G111" s="64">
        <v>174</v>
      </c>
      <c r="H111" s="9">
        <f t="shared" si="32"/>
        <v>-19</v>
      </c>
      <c r="I111" s="111">
        <v>155</v>
      </c>
      <c r="J111" s="9">
        <f t="shared" si="33"/>
        <v>7</v>
      </c>
      <c r="K111" s="9">
        <v>162</v>
      </c>
      <c r="L111" s="9">
        <f t="shared" si="34"/>
        <v>5</v>
      </c>
      <c r="M111" s="9">
        <v>167</v>
      </c>
      <c r="N111" s="9">
        <f t="shared" si="41"/>
        <v>10</v>
      </c>
      <c r="O111" s="26">
        <v>184</v>
      </c>
      <c r="P111" s="9">
        <f t="shared" si="42"/>
        <v>1</v>
      </c>
      <c r="Q111" s="9">
        <v>185</v>
      </c>
      <c r="R111" s="9">
        <f t="shared" si="39"/>
        <v>1</v>
      </c>
      <c r="S111" s="9">
        <v>186</v>
      </c>
      <c r="T111" s="9">
        <f t="shared" si="39"/>
        <v>3</v>
      </c>
      <c r="U111" s="25">
        <v>189</v>
      </c>
      <c r="V111" s="9">
        <f t="shared" si="39"/>
        <v>7</v>
      </c>
      <c r="W111" s="32">
        <v>196</v>
      </c>
      <c r="X111" s="33">
        <f t="shared" si="43"/>
        <v>9</v>
      </c>
      <c r="Y111" s="32">
        <v>205</v>
      </c>
      <c r="Z111" s="33">
        <f t="shared" si="44"/>
        <v>8</v>
      </c>
      <c r="AA111" s="32">
        <v>213</v>
      </c>
      <c r="AB111" s="33">
        <f t="shared" si="45"/>
        <v>8</v>
      </c>
      <c r="AC111" s="32">
        <v>221</v>
      </c>
      <c r="AD111" s="33">
        <f t="shared" si="46"/>
        <v>9</v>
      </c>
      <c r="AE111" s="32">
        <v>230</v>
      </c>
      <c r="AF111" s="32"/>
      <c r="AG111" s="32"/>
      <c r="AI111" s="34">
        <f t="shared" si="25"/>
        <v>0.125</v>
      </c>
    </row>
    <row r="112" spans="1:35" ht="25.5" customHeight="1">
      <c r="A112" s="107">
        <v>3</v>
      </c>
      <c r="B112" s="110">
        <v>3</v>
      </c>
      <c r="C112" s="209" t="s">
        <v>187</v>
      </c>
      <c r="D112" s="210"/>
      <c r="E112" s="131"/>
      <c r="F112" s="107">
        <v>1236671</v>
      </c>
      <c r="G112" s="64">
        <v>192</v>
      </c>
      <c r="H112" s="9">
        <f t="shared" si="32"/>
        <v>-20</v>
      </c>
      <c r="I112" s="111">
        <v>172</v>
      </c>
      <c r="J112" s="9">
        <f t="shared" si="33"/>
        <v>6</v>
      </c>
      <c r="K112" s="9">
        <v>178</v>
      </c>
      <c r="L112" s="9">
        <f t="shared" si="34"/>
        <v>6</v>
      </c>
      <c r="M112" s="9">
        <v>184</v>
      </c>
      <c r="N112" s="9">
        <f t="shared" si="41"/>
        <v>15</v>
      </c>
      <c r="O112" s="26">
        <v>207</v>
      </c>
      <c r="P112" s="9">
        <f t="shared" si="42"/>
        <v>7</v>
      </c>
      <c r="Q112" s="9">
        <v>214</v>
      </c>
      <c r="R112" s="9">
        <f t="shared" si="39"/>
        <v>6</v>
      </c>
      <c r="S112" s="9">
        <v>220</v>
      </c>
      <c r="T112" s="9">
        <f t="shared" si="39"/>
        <v>7</v>
      </c>
      <c r="U112" s="25">
        <v>227</v>
      </c>
      <c r="V112" s="9">
        <f t="shared" si="39"/>
        <v>8</v>
      </c>
      <c r="W112" s="32">
        <v>235</v>
      </c>
      <c r="X112" s="33">
        <f t="shared" si="43"/>
        <v>6</v>
      </c>
      <c r="Y112" s="32">
        <v>241</v>
      </c>
      <c r="Z112" s="33">
        <f t="shared" si="44"/>
        <v>6</v>
      </c>
      <c r="AA112" s="32">
        <v>247</v>
      </c>
      <c r="AB112" s="33">
        <f t="shared" si="45"/>
        <v>6</v>
      </c>
      <c r="AC112" s="32">
        <v>253</v>
      </c>
      <c r="AD112" s="33">
        <f t="shared" si="46"/>
        <v>6</v>
      </c>
      <c r="AE112" s="32">
        <v>259</v>
      </c>
      <c r="AF112" s="32"/>
      <c r="AG112" s="32"/>
      <c r="AI112" s="34">
        <f t="shared" si="25"/>
        <v>0</v>
      </c>
    </row>
    <row r="113" spans="1:35" ht="25.5" customHeight="1">
      <c r="A113" s="107">
        <v>4</v>
      </c>
      <c r="B113" s="107">
        <v>4</v>
      </c>
      <c r="C113" s="209" t="s">
        <v>88</v>
      </c>
      <c r="D113" s="210"/>
      <c r="E113" s="131"/>
      <c r="F113" s="107">
        <v>1242672</v>
      </c>
      <c r="G113" s="64">
        <v>113</v>
      </c>
      <c r="H113" s="9">
        <f t="shared" si="32"/>
        <v>-7</v>
      </c>
      <c r="I113" s="111">
        <v>106</v>
      </c>
      <c r="J113" s="9">
        <f t="shared" si="33"/>
        <v>2</v>
      </c>
      <c r="K113" s="9">
        <v>108</v>
      </c>
      <c r="L113" s="9">
        <f t="shared" si="34"/>
        <v>2</v>
      </c>
      <c r="M113" s="9">
        <v>110</v>
      </c>
      <c r="N113" s="9">
        <f t="shared" si="41"/>
        <v>6</v>
      </c>
      <c r="O113" s="26">
        <v>119</v>
      </c>
      <c r="P113" s="9">
        <f t="shared" si="42"/>
        <v>3</v>
      </c>
      <c r="Q113" s="9">
        <v>122</v>
      </c>
      <c r="R113" s="9">
        <f t="shared" si="39"/>
        <v>2</v>
      </c>
      <c r="S113" s="9">
        <v>124</v>
      </c>
      <c r="T113" s="9">
        <f t="shared" si="39"/>
        <v>2</v>
      </c>
      <c r="U113" s="25">
        <v>126</v>
      </c>
      <c r="V113" s="9">
        <f t="shared" si="39"/>
        <v>3</v>
      </c>
      <c r="W113" s="32">
        <v>129</v>
      </c>
      <c r="X113" s="33">
        <f t="shared" si="43"/>
        <v>2</v>
      </c>
      <c r="Y113" s="32">
        <v>131</v>
      </c>
      <c r="Z113" s="33">
        <f t="shared" si="44"/>
        <v>2</v>
      </c>
      <c r="AA113" s="32">
        <v>133</v>
      </c>
      <c r="AB113" s="33">
        <f t="shared" si="45"/>
        <v>2</v>
      </c>
      <c r="AC113" s="32">
        <v>135</v>
      </c>
      <c r="AD113" s="33">
        <f t="shared" si="46"/>
        <v>3</v>
      </c>
      <c r="AE113" s="32">
        <v>138</v>
      </c>
      <c r="AF113" s="32"/>
      <c r="AG113" s="32"/>
      <c r="AI113" s="34">
        <f t="shared" si="25"/>
        <v>0.5</v>
      </c>
    </row>
    <row r="114" spans="1:35" ht="25.5" customHeight="1">
      <c r="A114" s="107">
        <v>5</v>
      </c>
      <c r="B114" s="110">
        <v>5</v>
      </c>
      <c r="C114" s="209" t="s">
        <v>136</v>
      </c>
      <c r="D114" s="210"/>
      <c r="E114" s="131"/>
      <c r="F114" s="107">
        <v>1010299</v>
      </c>
      <c r="G114" s="64">
        <v>30</v>
      </c>
      <c r="H114" s="9">
        <f t="shared" si="32"/>
        <v>-4</v>
      </c>
      <c r="I114" s="9">
        <v>26</v>
      </c>
      <c r="J114" s="9">
        <f t="shared" si="33"/>
        <v>1</v>
      </c>
      <c r="K114" s="9">
        <v>27</v>
      </c>
      <c r="L114" s="9">
        <f t="shared" si="34"/>
        <v>1</v>
      </c>
      <c r="M114" s="9">
        <v>28</v>
      </c>
      <c r="N114" s="9">
        <f t="shared" si="41"/>
        <v>3</v>
      </c>
      <c r="O114" s="26">
        <v>33</v>
      </c>
      <c r="P114" s="9">
        <f t="shared" si="42"/>
        <v>1</v>
      </c>
      <c r="Q114" s="9">
        <v>34</v>
      </c>
      <c r="R114" s="9">
        <f t="shared" si="39"/>
        <v>1</v>
      </c>
      <c r="S114" s="9">
        <v>35</v>
      </c>
      <c r="T114" s="9">
        <f t="shared" si="39"/>
        <v>1</v>
      </c>
      <c r="U114" s="25">
        <v>36</v>
      </c>
      <c r="V114" s="9">
        <f t="shared" si="39"/>
        <v>2</v>
      </c>
      <c r="W114" s="32">
        <v>38</v>
      </c>
      <c r="X114" s="33">
        <f t="shared" si="43"/>
        <v>1</v>
      </c>
      <c r="Y114" s="32">
        <v>39</v>
      </c>
      <c r="Z114" s="33">
        <f t="shared" si="44"/>
        <v>1</v>
      </c>
      <c r="AA114" s="32">
        <v>40</v>
      </c>
      <c r="AB114" s="33">
        <f t="shared" si="45"/>
        <v>2</v>
      </c>
      <c r="AC114" s="32">
        <v>42</v>
      </c>
      <c r="AD114" s="33">
        <f t="shared" si="46"/>
        <v>102</v>
      </c>
      <c r="AE114" s="32">
        <v>144</v>
      </c>
      <c r="AF114" s="32"/>
      <c r="AG114" s="32"/>
      <c r="AI114" s="34">
        <f t="shared" si="25"/>
        <v>50</v>
      </c>
    </row>
    <row r="115" spans="1:35" ht="25.5" customHeight="1">
      <c r="A115" s="107">
        <v>6</v>
      </c>
      <c r="B115" s="107">
        <v>6</v>
      </c>
      <c r="C115" s="209" t="s">
        <v>90</v>
      </c>
      <c r="D115" s="210"/>
      <c r="E115" s="131"/>
      <c r="F115" s="107">
        <v>1248239</v>
      </c>
      <c r="G115" s="64">
        <v>144</v>
      </c>
      <c r="H115" s="9">
        <f t="shared" si="32"/>
        <v>-15</v>
      </c>
      <c r="I115" s="111">
        <v>129</v>
      </c>
      <c r="J115" s="9">
        <f t="shared" si="33"/>
        <v>5</v>
      </c>
      <c r="K115" s="9">
        <v>134</v>
      </c>
      <c r="L115" s="9">
        <f t="shared" si="34"/>
        <v>4</v>
      </c>
      <c r="M115" s="9">
        <v>138</v>
      </c>
      <c r="N115" s="9">
        <f t="shared" si="41"/>
        <v>11</v>
      </c>
      <c r="O115" s="26">
        <v>155</v>
      </c>
      <c r="P115" s="9">
        <f t="shared" si="42"/>
        <v>6</v>
      </c>
      <c r="Q115" s="9">
        <v>161</v>
      </c>
      <c r="R115" s="9">
        <f t="shared" si="39"/>
        <v>4</v>
      </c>
      <c r="S115" s="9">
        <v>165</v>
      </c>
      <c r="T115" s="9">
        <f t="shared" si="39"/>
        <v>5</v>
      </c>
      <c r="U115" s="25">
        <v>170</v>
      </c>
      <c r="V115" s="9">
        <f t="shared" si="39"/>
        <v>6</v>
      </c>
      <c r="W115" s="32">
        <v>176</v>
      </c>
      <c r="X115" s="33">
        <f t="shared" si="43"/>
        <v>4</v>
      </c>
      <c r="Y115" s="32">
        <v>180</v>
      </c>
      <c r="Z115" s="33">
        <f t="shared" si="44"/>
        <v>4</v>
      </c>
      <c r="AA115" s="32">
        <v>184</v>
      </c>
      <c r="AB115" s="33">
        <f t="shared" si="45"/>
        <v>5</v>
      </c>
      <c r="AC115" s="32">
        <v>189</v>
      </c>
      <c r="AD115" s="33">
        <f t="shared" si="46"/>
        <v>5</v>
      </c>
      <c r="AE115" s="32">
        <v>194</v>
      </c>
      <c r="AF115" s="32"/>
      <c r="AG115" s="32"/>
      <c r="AI115" s="34">
        <f t="shared" si="25"/>
        <v>0</v>
      </c>
    </row>
    <row r="116" spans="1:35" ht="25.5" customHeight="1">
      <c r="A116" s="107">
        <v>7</v>
      </c>
      <c r="B116" s="110">
        <v>7</v>
      </c>
      <c r="C116" s="209" t="s">
        <v>137</v>
      </c>
      <c r="D116" s="210"/>
      <c r="E116" s="131"/>
      <c r="F116" s="107">
        <v>1236686</v>
      </c>
      <c r="G116" s="64">
        <v>44</v>
      </c>
      <c r="H116" s="9">
        <f t="shared" si="32"/>
        <v>-8</v>
      </c>
      <c r="I116" s="111">
        <v>36</v>
      </c>
      <c r="J116" s="9">
        <f t="shared" si="33"/>
        <v>2</v>
      </c>
      <c r="K116" s="9">
        <v>38</v>
      </c>
      <c r="L116" s="9">
        <f t="shared" si="34"/>
        <v>2</v>
      </c>
      <c r="M116" s="9">
        <v>40</v>
      </c>
      <c r="N116" s="9">
        <f t="shared" si="41"/>
        <v>6</v>
      </c>
      <c r="O116" s="26">
        <v>50</v>
      </c>
      <c r="P116" s="9">
        <f t="shared" si="42"/>
        <v>5</v>
      </c>
      <c r="Q116" s="9">
        <v>55</v>
      </c>
      <c r="R116" s="9">
        <f t="shared" si="39"/>
        <v>4</v>
      </c>
      <c r="S116" s="9">
        <v>59</v>
      </c>
      <c r="T116" s="9">
        <f t="shared" si="39"/>
        <v>6</v>
      </c>
      <c r="U116" s="25">
        <v>65</v>
      </c>
      <c r="V116" s="9">
        <f t="shared" si="39"/>
        <v>9</v>
      </c>
      <c r="W116" s="32">
        <v>74</v>
      </c>
      <c r="X116" s="33">
        <f t="shared" si="43"/>
        <v>8</v>
      </c>
      <c r="Y116" s="32">
        <v>82</v>
      </c>
      <c r="Z116" s="33">
        <f t="shared" si="44"/>
        <v>8</v>
      </c>
      <c r="AA116" s="32">
        <v>90</v>
      </c>
      <c r="AB116" s="33">
        <f t="shared" si="45"/>
        <v>7</v>
      </c>
      <c r="AC116" s="32">
        <v>97</v>
      </c>
      <c r="AD116" s="33">
        <f t="shared" si="46"/>
        <v>7</v>
      </c>
      <c r="AE116" s="32">
        <v>104</v>
      </c>
      <c r="AF116" s="32"/>
      <c r="AG116" s="32"/>
      <c r="AI116" s="34">
        <f t="shared" si="25"/>
        <v>0</v>
      </c>
    </row>
    <row r="117" spans="1:35" ht="25.5" customHeight="1">
      <c r="A117" s="107">
        <v>8</v>
      </c>
      <c r="B117" s="107">
        <v>8</v>
      </c>
      <c r="C117" s="209" t="s">
        <v>188</v>
      </c>
      <c r="D117" s="210"/>
      <c r="E117" s="131"/>
      <c r="F117" s="107">
        <v>1244064</v>
      </c>
      <c r="G117" s="64">
        <v>96</v>
      </c>
      <c r="H117" s="9">
        <f t="shared" si="32"/>
        <v>-8</v>
      </c>
      <c r="I117" s="111">
        <v>88</v>
      </c>
      <c r="J117" s="9">
        <f t="shared" si="33"/>
        <v>2</v>
      </c>
      <c r="K117" s="9">
        <v>90</v>
      </c>
      <c r="L117" s="9">
        <f t="shared" si="34"/>
        <v>3</v>
      </c>
      <c r="M117" s="9">
        <v>93</v>
      </c>
      <c r="N117" s="9">
        <f t="shared" si="41"/>
        <v>6</v>
      </c>
      <c r="O117" s="26">
        <v>102</v>
      </c>
      <c r="P117" s="9">
        <f t="shared" si="42"/>
        <v>3</v>
      </c>
      <c r="Q117" s="9">
        <v>105</v>
      </c>
      <c r="R117" s="9">
        <f t="shared" si="39"/>
        <v>4</v>
      </c>
      <c r="S117" s="9">
        <v>109</v>
      </c>
      <c r="T117" s="9">
        <f t="shared" si="39"/>
        <v>3</v>
      </c>
      <c r="U117" s="25">
        <v>112</v>
      </c>
      <c r="V117" s="9">
        <f t="shared" si="39"/>
        <v>5</v>
      </c>
      <c r="W117" s="32">
        <v>117</v>
      </c>
      <c r="X117" s="33">
        <f t="shared" si="43"/>
        <v>4</v>
      </c>
      <c r="Y117" s="32">
        <v>121</v>
      </c>
      <c r="Z117" s="33">
        <f t="shared" si="44"/>
        <v>3</v>
      </c>
      <c r="AA117" s="32">
        <v>124</v>
      </c>
      <c r="AB117" s="33">
        <f t="shared" si="45"/>
        <v>3</v>
      </c>
      <c r="AC117" s="32">
        <v>127</v>
      </c>
      <c r="AD117" s="33">
        <f t="shared" si="46"/>
        <v>4</v>
      </c>
      <c r="AE117" s="32">
        <v>131</v>
      </c>
      <c r="AF117" s="32"/>
      <c r="AG117" s="32"/>
      <c r="AI117" s="34">
        <f t="shared" si="25"/>
        <v>0.33333333333333326</v>
      </c>
    </row>
    <row r="118" spans="1:35" ht="25.5" customHeight="1">
      <c r="A118" s="107">
        <v>9</v>
      </c>
      <c r="B118" s="110">
        <v>9</v>
      </c>
      <c r="C118" s="209" t="s">
        <v>138</v>
      </c>
      <c r="D118" s="210"/>
      <c r="E118" s="131"/>
      <c r="F118" s="107">
        <v>1236673</v>
      </c>
      <c r="G118" s="64">
        <v>363</v>
      </c>
      <c r="H118" s="9">
        <f t="shared" si="32"/>
        <v>-45</v>
      </c>
      <c r="I118" s="111">
        <v>318</v>
      </c>
      <c r="J118" s="9">
        <f t="shared" si="33"/>
        <v>13</v>
      </c>
      <c r="K118" s="9">
        <v>331</v>
      </c>
      <c r="L118" s="9">
        <f t="shared" si="34"/>
        <v>15</v>
      </c>
      <c r="M118" s="9">
        <v>346</v>
      </c>
      <c r="N118" s="9">
        <f t="shared" si="41"/>
        <v>30</v>
      </c>
      <c r="O118" s="26">
        <v>393</v>
      </c>
      <c r="P118" s="9">
        <f t="shared" si="42"/>
        <v>16</v>
      </c>
      <c r="Q118" s="9">
        <v>409</v>
      </c>
      <c r="R118" s="9">
        <f t="shared" si="39"/>
        <v>16</v>
      </c>
      <c r="S118" s="9">
        <v>425</v>
      </c>
      <c r="T118" s="9">
        <f t="shared" si="39"/>
        <v>14</v>
      </c>
      <c r="U118" s="25">
        <v>439</v>
      </c>
      <c r="V118" s="9">
        <f t="shared" si="39"/>
        <v>16</v>
      </c>
      <c r="W118" s="32">
        <v>455</v>
      </c>
      <c r="X118" s="33">
        <f t="shared" si="43"/>
        <v>15</v>
      </c>
      <c r="Y118" s="32">
        <v>470</v>
      </c>
      <c r="Z118" s="33">
        <f t="shared" si="44"/>
        <v>15</v>
      </c>
      <c r="AA118" s="32">
        <v>485</v>
      </c>
      <c r="AB118" s="33">
        <f t="shared" si="45"/>
        <v>13</v>
      </c>
      <c r="AC118" s="32">
        <v>498</v>
      </c>
      <c r="AD118" s="33">
        <f t="shared" si="46"/>
        <v>14</v>
      </c>
      <c r="AE118" s="32">
        <v>512</v>
      </c>
      <c r="AF118" s="32"/>
      <c r="AG118" s="32"/>
      <c r="AI118" s="34">
        <f t="shared" si="25"/>
        <v>7.6923076923076872E-2</v>
      </c>
    </row>
    <row r="119" spans="1:35" ht="25.5" customHeight="1">
      <c r="A119" s="107">
        <v>10</v>
      </c>
      <c r="B119" s="107">
        <v>10</v>
      </c>
      <c r="C119" s="122" t="s">
        <v>96</v>
      </c>
      <c r="D119" s="209" t="s">
        <v>139</v>
      </c>
      <c r="E119" s="130"/>
      <c r="F119" s="107">
        <v>1236558</v>
      </c>
      <c r="G119" s="64">
        <v>210</v>
      </c>
      <c r="H119" s="9">
        <f t="shared" si="32"/>
        <v>-21</v>
      </c>
      <c r="I119" s="111">
        <v>189</v>
      </c>
      <c r="J119" s="9">
        <f t="shared" si="33"/>
        <v>8</v>
      </c>
      <c r="K119" s="9">
        <v>197</v>
      </c>
      <c r="L119" s="9">
        <f t="shared" si="34"/>
        <v>6</v>
      </c>
      <c r="M119" s="9">
        <v>203</v>
      </c>
      <c r="N119" s="9">
        <f t="shared" si="41"/>
        <v>22</v>
      </c>
      <c r="O119" s="26">
        <v>232</v>
      </c>
      <c r="P119" s="9">
        <f t="shared" si="42"/>
        <v>9</v>
      </c>
      <c r="Q119" s="9">
        <v>241</v>
      </c>
      <c r="R119" s="9">
        <f t="shared" si="39"/>
        <v>9</v>
      </c>
      <c r="S119" s="9">
        <v>250</v>
      </c>
      <c r="T119" s="9">
        <f t="shared" si="39"/>
        <v>8</v>
      </c>
      <c r="U119" s="25">
        <v>258</v>
      </c>
      <c r="V119" s="9">
        <f t="shared" si="39"/>
        <v>9</v>
      </c>
      <c r="W119" s="32">
        <v>267</v>
      </c>
      <c r="X119" s="33">
        <f t="shared" si="43"/>
        <v>7</v>
      </c>
      <c r="Y119" s="32">
        <v>274</v>
      </c>
      <c r="Z119" s="33">
        <f t="shared" si="44"/>
        <v>0</v>
      </c>
      <c r="AA119" s="32">
        <v>274</v>
      </c>
      <c r="AB119" s="33">
        <f t="shared" si="45"/>
        <v>12</v>
      </c>
      <c r="AC119" s="32">
        <v>286</v>
      </c>
      <c r="AD119" s="33">
        <f t="shared" si="46"/>
        <v>7</v>
      </c>
      <c r="AE119" s="32">
        <v>293</v>
      </c>
      <c r="AF119" s="32"/>
      <c r="AG119" s="32"/>
      <c r="AI119" s="34">
        <f t="shared" si="25"/>
        <v>-0.41666666666666663</v>
      </c>
    </row>
    <row r="120" spans="1:35" ht="25.5" customHeight="1">
      <c r="A120" s="107">
        <v>11</v>
      </c>
      <c r="B120" s="110">
        <v>11</v>
      </c>
      <c r="C120" s="122" t="s">
        <v>140</v>
      </c>
      <c r="D120" s="240"/>
      <c r="E120" s="161"/>
      <c r="F120" s="107">
        <v>1244346</v>
      </c>
      <c r="G120" s="64">
        <v>80</v>
      </c>
      <c r="H120" s="9">
        <f t="shared" si="32"/>
        <v>-4</v>
      </c>
      <c r="I120" s="111">
        <v>76</v>
      </c>
      <c r="J120" s="9">
        <f t="shared" si="33"/>
        <v>1</v>
      </c>
      <c r="K120" s="9">
        <v>77</v>
      </c>
      <c r="L120" s="9">
        <f t="shared" si="34"/>
        <v>1</v>
      </c>
      <c r="M120" s="9">
        <v>78</v>
      </c>
      <c r="N120" s="9">
        <f t="shared" si="41"/>
        <v>3</v>
      </c>
      <c r="O120" s="26">
        <v>83</v>
      </c>
      <c r="P120" s="9">
        <f t="shared" si="42"/>
        <v>2</v>
      </c>
      <c r="Q120" s="9">
        <v>85</v>
      </c>
      <c r="R120" s="9">
        <f t="shared" si="39"/>
        <v>1</v>
      </c>
      <c r="S120" s="9">
        <v>86</v>
      </c>
      <c r="T120" s="9">
        <f t="shared" si="39"/>
        <v>2</v>
      </c>
      <c r="U120" s="25">
        <v>88</v>
      </c>
      <c r="V120" s="9">
        <f t="shared" si="39"/>
        <v>2</v>
      </c>
      <c r="W120" s="32">
        <v>90</v>
      </c>
      <c r="X120" s="33">
        <f t="shared" si="43"/>
        <v>1</v>
      </c>
      <c r="Y120" s="32">
        <v>91</v>
      </c>
      <c r="Z120" s="33">
        <f t="shared" si="44"/>
        <v>1</v>
      </c>
      <c r="AA120" s="32">
        <v>92</v>
      </c>
      <c r="AB120" s="33">
        <f t="shared" si="45"/>
        <v>3</v>
      </c>
      <c r="AC120" s="32">
        <v>95</v>
      </c>
      <c r="AD120" s="33">
        <f t="shared" si="46"/>
        <v>2</v>
      </c>
      <c r="AE120" s="32">
        <v>97</v>
      </c>
      <c r="AF120" s="32"/>
      <c r="AG120" s="32"/>
      <c r="AI120" s="34">
        <f t="shared" si="25"/>
        <v>-0.33333333333333337</v>
      </c>
    </row>
    <row r="121" spans="1:35" ht="25.5" customHeight="1">
      <c r="A121" s="107">
        <v>12</v>
      </c>
      <c r="B121" s="107">
        <v>12</v>
      </c>
      <c r="C121" s="122" t="s">
        <v>100</v>
      </c>
      <c r="D121" s="241"/>
      <c r="E121" s="162"/>
      <c r="F121" s="107">
        <v>1236831</v>
      </c>
      <c r="G121" s="64">
        <v>76</v>
      </c>
      <c r="H121" s="9">
        <f t="shared" ref="H121:H152" si="47">I121-G121</f>
        <v>-1</v>
      </c>
      <c r="I121" s="111">
        <v>75</v>
      </c>
      <c r="J121" s="9">
        <f t="shared" ref="J121:J145" si="48">K121-I121</f>
        <v>0</v>
      </c>
      <c r="K121" s="9">
        <v>75</v>
      </c>
      <c r="L121" s="9">
        <f t="shared" ref="L121:L152" si="49">M121-K121</f>
        <v>1</v>
      </c>
      <c r="M121" s="9">
        <v>76</v>
      </c>
      <c r="N121" s="9">
        <f t="shared" si="41"/>
        <v>2</v>
      </c>
      <c r="O121" s="26">
        <v>78</v>
      </c>
      <c r="P121" s="9">
        <f t="shared" si="42"/>
        <v>1</v>
      </c>
      <c r="Q121" s="9">
        <v>79</v>
      </c>
      <c r="R121" s="9">
        <f t="shared" si="39"/>
        <v>1</v>
      </c>
      <c r="S121" s="9">
        <v>80</v>
      </c>
      <c r="T121" s="9">
        <f t="shared" si="39"/>
        <v>0</v>
      </c>
      <c r="U121" s="25">
        <v>80</v>
      </c>
      <c r="V121" s="9">
        <f t="shared" si="39"/>
        <v>1</v>
      </c>
      <c r="W121" s="32">
        <v>81</v>
      </c>
      <c r="X121" s="33">
        <f t="shared" si="43"/>
        <v>1</v>
      </c>
      <c r="Y121" s="32">
        <v>82</v>
      </c>
      <c r="Z121" s="33">
        <f t="shared" si="44"/>
        <v>1</v>
      </c>
      <c r="AA121" s="32">
        <v>83</v>
      </c>
      <c r="AB121" s="33">
        <f t="shared" si="45"/>
        <v>2</v>
      </c>
      <c r="AC121" s="32">
        <v>85</v>
      </c>
      <c r="AD121" s="33">
        <f t="shared" si="46"/>
        <v>-1</v>
      </c>
      <c r="AE121" s="32">
        <v>84</v>
      </c>
      <c r="AF121" s="32"/>
      <c r="AG121" s="32"/>
      <c r="AI121" s="34">
        <f t="shared" si="25"/>
        <v>-1.5</v>
      </c>
    </row>
    <row r="122" spans="1:35" ht="25.5" customHeight="1">
      <c r="A122" s="107">
        <v>13</v>
      </c>
      <c r="B122" s="110">
        <v>13</v>
      </c>
      <c r="C122" s="209" t="s">
        <v>141</v>
      </c>
      <c r="D122" s="210"/>
      <c r="E122" s="131"/>
      <c r="F122" s="107">
        <v>1242609</v>
      </c>
      <c r="G122" s="64">
        <v>195</v>
      </c>
      <c r="H122" s="9">
        <f t="shared" si="47"/>
        <v>-21</v>
      </c>
      <c r="I122" s="111">
        <v>174</v>
      </c>
      <c r="J122" s="9">
        <f t="shared" si="48"/>
        <v>7</v>
      </c>
      <c r="K122" s="9">
        <v>181</v>
      </c>
      <c r="L122" s="9">
        <f t="shared" si="49"/>
        <v>6</v>
      </c>
      <c r="M122" s="9">
        <v>187</v>
      </c>
      <c r="N122" s="9">
        <f t="shared" si="41"/>
        <v>14</v>
      </c>
      <c r="O122" s="26">
        <v>209</v>
      </c>
      <c r="P122" s="9">
        <f t="shared" si="42"/>
        <v>9</v>
      </c>
      <c r="Q122" s="9">
        <v>218</v>
      </c>
      <c r="R122" s="9">
        <f t="shared" si="39"/>
        <v>8</v>
      </c>
      <c r="S122" s="9">
        <v>226</v>
      </c>
      <c r="T122" s="9">
        <f t="shared" si="39"/>
        <v>8</v>
      </c>
      <c r="U122" s="25">
        <v>234</v>
      </c>
      <c r="V122" s="9">
        <f t="shared" si="39"/>
        <v>10</v>
      </c>
      <c r="W122" s="32">
        <v>244</v>
      </c>
      <c r="X122" s="33">
        <f t="shared" si="43"/>
        <v>11</v>
      </c>
      <c r="Y122" s="32">
        <v>255</v>
      </c>
      <c r="Z122" s="33">
        <f t="shared" si="44"/>
        <v>15</v>
      </c>
      <c r="AA122" s="32">
        <v>270</v>
      </c>
      <c r="AB122" s="33">
        <f t="shared" si="45"/>
        <v>12</v>
      </c>
      <c r="AC122" s="32">
        <v>282</v>
      </c>
      <c r="AD122" s="33">
        <f t="shared" si="46"/>
        <v>10</v>
      </c>
      <c r="AE122" s="32">
        <v>292</v>
      </c>
      <c r="AF122" s="32"/>
      <c r="AG122" s="32"/>
      <c r="AI122" s="34">
        <f t="shared" si="25"/>
        <v>-0.16666666666666663</v>
      </c>
    </row>
    <row r="123" spans="1:35" ht="25.5" customHeight="1">
      <c r="A123" s="107">
        <v>14</v>
      </c>
      <c r="B123" s="107">
        <v>14</v>
      </c>
      <c r="C123" s="209" t="s">
        <v>142</v>
      </c>
      <c r="D123" s="210"/>
      <c r="E123" s="131"/>
      <c r="F123" s="107">
        <v>1242716</v>
      </c>
      <c r="G123" s="64">
        <v>77</v>
      </c>
      <c r="H123" s="9">
        <f t="shared" si="47"/>
        <v>-6</v>
      </c>
      <c r="I123" s="111">
        <v>71</v>
      </c>
      <c r="J123" s="9">
        <f t="shared" si="48"/>
        <v>1</v>
      </c>
      <c r="K123" s="9">
        <v>72</v>
      </c>
      <c r="L123" s="9">
        <f t="shared" si="49"/>
        <v>2</v>
      </c>
      <c r="M123" s="9">
        <v>74</v>
      </c>
      <c r="N123" s="9">
        <f t="shared" si="41"/>
        <v>3</v>
      </c>
      <c r="O123" s="26">
        <v>80</v>
      </c>
      <c r="P123" s="9">
        <f t="shared" si="42"/>
        <v>2</v>
      </c>
      <c r="Q123" s="9">
        <v>82</v>
      </c>
      <c r="R123" s="9">
        <f t="shared" si="39"/>
        <v>5</v>
      </c>
      <c r="S123" s="9">
        <v>87</v>
      </c>
      <c r="T123" s="9">
        <f t="shared" si="39"/>
        <v>4</v>
      </c>
      <c r="U123" s="25">
        <v>91</v>
      </c>
      <c r="V123" s="9">
        <f t="shared" si="39"/>
        <v>2</v>
      </c>
      <c r="W123" s="32">
        <v>93</v>
      </c>
      <c r="X123" s="33">
        <f t="shared" si="43"/>
        <v>3</v>
      </c>
      <c r="Y123" s="32">
        <v>96</v>
      </c>
      <c r="Z123" s="33">
        <f t="shared" si="44"/>
        <v>2</v>
      </c>
      <c r="AA123" s="32">
        <v>98</v>
      </c>
      <c r="AB123" s="33">
        <f t="shared" si="45"/>
        <v>2</v>
      </c>
      <c r="AC123" s="32">
        <v>100</v>
      </c>
      <c r="AD123" s="33">
        <f t="shared" si="46"/>
        <v>1</v>
      </c>
      <c r="AE123" s="32">
        <v>101</v>
      </c>
      <c r="AF123" s="32"/>
      <c r="AG123" s="32"/>
      <c r="AI123" s="34">
        <f t="shared" si="25"/>
        <v>-0.5</v>
      </c>
    </row>
    <row r="124" spans="1:35" ht="25.5" customHeight="1">
      <c r="A124" s="107">
        <v>15</v>
      </c>
      <c r="B124" s="110">
        <v>15</v>
      </c>
      <c r="C124" s="209" t="s">
        <v>143</v>
      </c>
      <c r="D124" s="210"/>
      <c r="E124" s="131"/>
      <c r="F124" s="107">
        <v>1244052</v>
      </c>
      <c r="G124" s="64">
        <v>112</v>
      </c>
      <c r="H124" s="9">
        <f t="shared" si="47"/>
        <v>-12</v>
      </c>
      <c r="I124" s="111">
        <v>100</v>
      </c>
      <c r="J124" s="9">
        <f t="shared" si="48"/>
        <v>4</v>
      </c>
      <c r="K124" s="9">
        <v>104</v>
      </c>
      <c r="L124" s="9">
        <f t="shared" si="49"/>
        <v>3</v>
      </c>
      <c r="M124" s="9">
        <v>107</v>
      </c>
      <c r="N124" s="9">
        <f t="shared" si="41"/>
        <v>9</v>
      </c>
      <c r="O124" s="26">
        <v>121</v>
      </c>
      <c r="P124" s="9">
        <f t="shared" si="42"/>
        <v>2</v>
      </c>
      <c r="Q124" s="9">
        <v>123</v>
      </c>
      <c r="R124" s="9">
        <f t="shared" si="39"/>
        <v>4</v>
      </c>
      <c r="S124" s="9">
        <v>127</v>
      </c>
      <c r="T124" s="9">
        <f t="shared" si="39"/>
        <v>3</v>
      </c>
      <c r="U124" s="25">
        <v>130</v>
      </c>
      <c r="V124" s="9">
        <f t="shared" si="39"/>
        <v>4</v>
      </c>
      <c r="W124" s="32">
        <v>134</v>
      </c>
      <c r="X124" s="33">
        <f t="shared" si="43"/>
        <v>4</v>
      </c>
      <c r="Y124" s="32">
        <v>138</v>
      </c>
      <c r="Z124" s="33">
        <f t="shared" si="44"/>
        <v>3</v>
      </c>
      <c r="AA124" s="32">
        <v>141</v>
      </c>
      <c r="AB124" s="33">
        <f t="shared" si="45"/>
        <v>4</v>
      </c>
      <c r="AC124" s="32">
        <v>145</v>
      </c>
      <c r="AD124" s="33">
        <f t="shared" si="46"/>
        <v>3</v>
      </c>
      <c r="AE124" s="32">
        <v>148</v>
      </c>
      <c r="AF124" s="32"/>
      <c r="AG124" s="32"/>
      <c r="AI124" s="34">
        <f t="shared" si="25"/>
        <v>-0.25</v>
      </c>
    </row>
    <row r="125" spans="1:35" ht="25.5" customHeight="1">
      <c r="A125" s="107">
        <v>16</v>
      </c>
      <c r="B125" s="107">
        <v>16</v>
      </c>
      <c r="C125" s="209" t="s">
        <v>144</v>
      </c>
      <c r="D125" s="210"/>
      <c r="E125" s="131"/>
      <c r="F125" s="107">
        <v>1245532</v>
      </c>
      <c r="G125" s="64">
        <v>1</v>
      </c>
      <c r="H125" s="9">
        <f t="shared" si="47"/>
        <v>-1</v>
      </c>
      <c r="I125" s="111">
        <v>0</v>
      </c>
      <c r="J125" s="9">
        <f t="shared" si="48"/>
        <v>0</v>
      </c>
      <c r="K125" s="9">
        <v>0</v>
      </c>
      <c r="L125" s="9">
        <f t="shared" si="49"/>
        <v>0</v>
      </c>
      <c r="M125" s="9">
        <v>0</v>
      </c>
      <c r="N125" s="9">
        <f t="shared" si="41"/>
        <v>1</v>
      </c>
      <c r="O125" s="26">
        <v>2</v>
      </c>
      <c r="P125" s="9">
        <f t="shared" si="42"/>
        <v>0</v>
      </c>
      <c r="Q125" s="9">
        <v>2</v>
      </c>
      <c r="R125" s="9">
        <f t="shared" si="39"/>
        <v>0</v>
      </c>
      <c r="S125" s="65">
        <v>2</v>
      </c>
      <c r="T125" s="9">
        <f t="shared" si="39"/>
        <v>0</v>
      </c>
      <c r="U125" s="25">
        <v>2</v>
      </c>
      <c r="V125" s="9">
        <f t="shared" si="39"/>
        <v>1</v>
      </c>
      <c r="W125" s="32">
        <v>3</v>
      </c>
      <c r="X125" s="33">
        <f t="shared" si="43"/>
        <v>1</v>
      </c>
      <c r="Y125" s="32">
        <v>4</v>
      </c>
      <c r="Z125" s="33">
        <f t="shared" si="44"/>
        <v>1</v>
      </c>
      <c r="AA125" s="32">
        <v>5</v>
      </c>
      <c r="AB125" s="33">
        <f t="shared" si="45"/>
        <v>1</v>
      </c>
      <c r="AC125" s="32">
        <v>6</v>
      </c>
      <c r="AD125" s="33">
        <f t="shared" si="46"/>
        <v>2</v>
      </c>
      <c r="AE125" s="32">
        <v>8</v>
      </c>
      <c r="AF125" s="32"/>
      <c r="AG125" s="32"/>
      <c r="AI125" s="34">
        <f t="shared" si="25"/>
        <v>1</v>
      </c>
    </row>
    <row r="126" spans="1:35" ht="25.5" customHeight="1">
      <c r="A126" s="107">
        <v>17</v>
      </c>
      <c r="B126" s="110">
        <v>17</v>
      </c>
      <c r="C126" s="209" t="s">
        <v>145</v>
      </c>
      <c r="D126" s="210"/>
      <c r="E126" s="131"/>
      <c r="F126" s="107">
        <v>4953125</v>
      </c>
      <c r="G126" s="64">
        <v>122</v>
      </c>
      <c r="H126" s="9">
        <f t="shared" si="47"/>
        <v>-17</v>
      </c>
      <c r="I126" s="111">
        <v>105</v>
      </c>
      <c r="J126" s="9">
        <f t="shared" si="48"/>
        <v>5</v>
      </c>
      <c r="K126" s="9">
        <v>110</v>
      </c>
      <c r="L126" s="9">
        <f t="shared" si="49"/>
        <v>5</v>
      </c>
      <c r="M126" s="9">
        <v>115</v>
      </c>
      <c r="N126" s="9">
        <f t="shared" si="41"/>
        <v>10</v>
      </c>
      <c r="O126" s="26">
        <v>132</v>
      </c>
      <c r="P126" s="9">
        <f t="shared" si="42"/>
        <v>4</v>
      </c>
      <c r="Q126" s="9">
        <v>136</v>
      </c>
      <c r="R126" s="9">
        <f t="shared" si="39"/>
        <v>4</v>
      </c>
      <c r="S126" s="9">
        <v>140</v>
      </c>
      <c r="T126" s="9">
        <f t="shared" si="39"/>
        <v>3</v>
      </c>
      <c r="U126" s="25">
        <v>143</v>
      </c>
      <c r="V126" s="9">
        <f t="shared" si="39"/>
        <v>4</v>
      </c>
      <c r="W126" s="32">
        <v>147</v>
      </c>
      <c r="X126" s="33">
        <f t="shared" si="43"/>
        <v>17</v>
      </c>
      <c r="Y126" s="32">
        <v>164</v>
      </c>
      <c r="Z126" s="33">
        <f t="shared" si="44"/>
        <v>4</v>
      </c>
      <c r="AA126" s="32">
        <v>168</v>
      </c>
      <c r="AB126" s="33">
        <f t="shared" si="45"/>
        <v>3</v>
      </c>
      <c r="AC126" s="32">
        <v>171</v>
      </c>
      <c r="AD126" s="33">
        <f t="shared" si="46"/>
        <v>2</v>
      </c>
      <c r="AE126" s="32">
        <v>173</v>
      </c>
      <c r="AF126" s="32"/>
      <c r="AG126" s="32"/>
      <c r="AI126" s="34">
        <f t="shared" si="25"/>
        <v>-0.33333333333333337</v>
      </c>
    </row>
    <row r="127" spans="1:35" ht="25.5" customHeight="1">
      <c r="A127" s="107">
        <v>18</v>
      </c>
      <c r="B127" s="107">
        <v>18</v>
      </c>
      <c r="C127" s="209" t="s">
        <v>146</v>
      </c>
      <c r="D127" s="210"/>
      <c r="E127" s="131"/>
      <c r="F127" s="107">
        <v>102410797</v>
      </c>
      <c r="G127" s="64">
        <v>761</v>
      </c>
      <c r="H127" s="9">
        <f t="shared" si="47"/>
        <v>-59</v>
      </c>
      <c r="I127" s="111">
        <v>702</v>
      </c>
      <c r="J127" s="9">
        <f t="shared" si="48"/>
        <v>19</v>
      </c>
      <c r="K127" s="9">
        <v>721</v>
      </c>
      <c r="L127" s="9">
        <f t="shared" si="49"/>
        <v>20</v>
      </c>
      <c r="M127" s="9">
        <v>741</v>
      </c>
      <c r="N127" s="9">
        <f t="shared" si="41"/>
        <v>29</v>
      </c>
      <c r="O127" s="26">
        <v>790</v>
      </c>
      <c r="P127" s="9">
        <f t="shared" si="42"/>
        <v>21</v>
      </c>
      <c r="Q127" s="9">
        <v>811</v>
      </c>
      <c r="R127" s="9">
        <f t="shared" si="39"/>
        <v>18</v>
      </c>
      <c r="S127" s="9">
        <v>829</v>
      </c>
      <c r="T127" s="9">
        <f t="shared" si="39"/>
        <v>20</v>
      </c>
      <c r="U127" s="25">
        <v>849</v>
      </c>
      <c r="V127" s="9">
        <f t="shared" si="39"/>
        <v>25</v>
      </c>
      <c r="W127" s="32">
        <v>874</v>
      </c>
      <c r="X127" s="33">
        <f t="shared" si="43"/>
        <v>18</v>
      </c>
      <c r="Y127" s="32">
        <v>892</v>
      </c>
      <c r="Z127" s="33">
        <f t="shared" si="44"/>
        <v>10</v>
      </c>
      <c r="AA127" s="32">
        <v>902</v>
      </c>
      <c r="AB127" s="33">
        <f t="shared" si="45"/>
        <v>8</v>
      </c>
      <c r="AC127" s="32">
        <v>910</v>
      </c>
      <c r="AD127" s="33">
        <f t="shared" si="46"/>
        <v>8</v>
      </c>
      <c r="AE127" s="32">
        <v>918</v>
      </c>
      <c r="AF127" s="32"/>
      <c r="AG127" s="32"/>
      <c r="AI127" s="34">
        <f t="shared" si="25"/>
        <v>0</v>
      </c>
    </row>
    <row r="128" spans="1:35" ht="25.5" customHeight="1">
      <c r="A128" s="107">
        <v>19</v>
      </c>
      <c r="B128" s="110">
        <v>19</v>
      </c>
      <c r="C128" s="122" t="s">
        <v>147</v>
      </c>
      <c r="D128" s="122" t="s">
        <v>148</v>
      </c>
      <c r="E128" s="130"/>
      <c r="F128" s="107">
        <v>190454605</v>
      </c>
      <c r="G128" s="64">
        <v>233</v>
      </c>
      <c r="H128" s="9">
        <f t="shared" si="47"/>
        <v>-19</v>
      </c>
      <c r="I128" s="111">
        <v>214</v>
      </c>
      <c r="J128" s="9">
        <f t="shared" si="48"/>
        <v>7</v>
      </c>
      <c r="K128" s="9">
        <v>221</v>
      </c>
      <c r="L128" s="9">
        <f t="shared" si="49"/>
        <v>5</v>
      </c>
      <c r="M128" s="9">
        <v>226</v>
      </c>
      <c r="N128" s="9">
        <f t="shared" si="41"/>
        <v>13</v>
      </c>
      <c r="O128" s="26">
        <v>246</v>
      </c>
      <c r="P128" s="9">
        <f t="shared" si="42"/>
        <v>5</v>
      </c>
      <c r="Q128" s="9">
        <v>251</v>
      </c>
      <c r="R128" s="9">
        <f t="shared" si="39"/>
        <v>5</v>
      </c>
      <c r="S128" s="9">
        <v>256</v>
      </c>
      <c r="T128" s="9">
        <f t="shared" si="39"/>
        <v>6</v>
      </c>
      <c r="U128" s="25">
        <v>262</v>
      </c>
      <c r="V128" s="9">
        <f t="shared" si="39"/>
        <v>5</v>
      </c>
      <c r="W128" s="32">
        <v>267</v>
      </c>
      <c r="X128" s="33">
        <f t="shared" si="43"/>
        <v>5</v>
      </c>
      <c r="Y128" s="32">
        <v>272</v>
      </c>
      <c r="Z128" s="33">
        <f t="shared" si="44"/>
        <v>5</v>
      </c>
      <c r="AA128" s="32">
        <v>277</v>
      </c>
      <c r="AB128" s="33">
        <f t="shared" si="45"/>
        <v>5</v>
      </c>
      <c r="AC128" s="32">
        <v>282</v>
      </c>
      <c r="AD128" s="33">
        <f t="shared" si="46"/>
        <v>4</v>
      </c>
      <c r="AE128" s="32">
        <v>286</v>
      </c>
      <c r="AF128" s="32"/>
      <c r="AG128" s="32"/>
      <c r="AI128" s="34">
        <f t="shared" si="25"/>
        <v>-0.19999999999999996</v>
      </c>
    </row>
    <row r="129" spans="1:35" ht="25.5" customHeight="1">
      <c r="A129" s="107">
        <v>20</v>
      </c>
      <c r="B129" s="107">
        <v>20</v>
      </c>
      <c r="C129" s="122" t="s">
        <v>149</v>
      </c>
      <c r="D129" s="122" t="s">
        <v>148</v>
      </c>
      <c r="E129" s="130"/>
      <c r="F129" s="107">
        <v>190184366</v>
      </c>
      <c r="G129" s="64">
        <v>101</v>
      </c>
      <c r="H129" s="9">
        <f t="shared" si="47"/>
        <v>-10</v>
      </c>
      <c r="I129" s="111">
        <v>91</v>
      </c>
      <c r="J129" s="9">
        <f t="shared" si="48"/>
        <v>4</v>
      </c>
      <c r="K129" s="9">
        <v>95</v>
      </c>
      <c r="L129" s="9">
        <f t="shared" si="49"/>
        <v>3</v>
      </c>
      <c r="M129" s="9">
        <v>98</v>
      </c>
      <c r="N129" s="9">
        <f t="shared" si="41"/>
        <v>6</v>
      </c>
      <c r="O129" s="26">
        <v>107</v>
      </c>
      <c r="P129" s="9">
        <f t="shared" si="42"/>
        <v>4</v>
      </c>
      <c r="Q129" s="9">
        <v>111</v>
      </c>
      <c r="R129" s="9">
        <f t="shared" si="39"/>
        <v>3</v>
      </c>
      <c r="S129" s="9">
        <v>114</v>
      </c>
      <c r="T129" s="9">
        <f t="shared" si="39"/>
        <v>3</v>
      </c>
      <c r="U129" s="25">
        <v>117</v>
      </c>
      <c r="V129" s="9">
        <f t="shared" si="39"/>
        <v>4</v>
      </c>
      <c r="W129" s="32">
        <v>121</v>
      </c>
      <c r="X129" s="33">
        <f t="shared" si="43"/>
        <v>3</v>
      </c>
      <c r="Y129" s="32">
        <v>124</v>
      </c>
      <c r="Z129" s="33">
        <f t="shared" si="44"/>
        <v>3</v>
      </c>
      <c r="AA129" s="32">
        <v>127</v>
      </c>
      <c r="AB129" s="33">
        <f t="shared" si="45"/>
        <v>2</v>
      </c>
      <c r="AC129" s="32">
        <v>129</v>
      </c>
      <c r="AD129" s="33">
        <f t="shared" si="46"/>
        <v>3</v>
      </c>
      <c r="AE129" s="32">
        <v>132</v>
      </c>
      <c r="AF129" s="32"/>
      <c r="AG129" s="32"/>
      <c r="AI129" s="34">
        <f t="shared" si="25"/>
        <v>0.5</v>
      </c>
    </row>
    <row r="130" spans="1:35" ht="25.5" customHeight="1">
      <c r="A130" s="107">
        <v>93</v>
      </c>
      <c r="B130" s="110">
        <v>21</v>
      </c>
      <c r="C130" s="122" t="s">
        <v>70</v>
      </c>
      <c r="D130" s="122" t="s">
        <v>71</v>
      </c>
      <c r="E130" s="130"/>
      <c r="F130" s="107">
        <v>190418323</v>
      </c>
      <c r="G130" s="64">
        <v>93</v>
      </c>
      <c r="H130" s="9">
        <f t="shared" si="47"/>
        <v>-5</v>
      </c>
      <c r="I130" s="9">
        <v>88</v>
      </c>
      <c r="J130" s="9">
        <f t="shared" si="48"/>
        <v>2</v>
      </c>
      <c r="K130" s="9">
        <v>90</v>
      </c>
      <c r="L130" s="9">
        <f t="shared" si="49"/>
        <v>1</v>
      </c>
      <c r="M130" s="9">
        <v>91</v>
      </c>
      <c r="N130" s="9">
        <f t="shared" si="41"/>
        <v>4</v>
      </c>
      <c r="O130" s="26">
        <v>97</v>
      </c>
      <c r="P130" s="9">
        <f t="shared" si="42"/>
        <v>2</v>
      </c>
      <c r="Q130" s="9">
        <v>99</v>
      </c>
      <c r="R130" s="9">
        <f t="shared" ref="R130:V161" si="50">S130-Q130</f>
        <v>0</v>
      </c>
      <c r="S130" s="9">
        <v>99</v>
      </c>
      <c r="T130" s="9">
        <f t="shared" si="50"/>
        <v>2</v>
      </c>
      <c r="U130" s="25">
        <v>101</v>
      </c>
      <c r="V130" s="9">
        <f t="shared" si="50"/>
        <v>1</v>
      </c>
      <c r="W130" s="32">
        <v>102</v>
      </c>
      <c r="X130" s="33">
        <f t="shared" si="43"/>
        <v>1</v>
      </c>
      <c r="Y130" s="32">
        <v>103</v>
      </c>
      <c r="Z130" s="33">
        <f t="shared" si="44"/>
        <v>2</v>
      </c>
      <c r="AA130" s="32">
        <v>105</v>
      </c>
      <c r="AB130" s="33">
        <f t="shared" si="45"/>
        <v>2</v>
      </c>
      <c r="AC130" s="32">
        <v>107</v>
      </c>
      <c r="AD130" s="33">
        <f t="shared" si="46"/>
        <v>3</v>
      </c>
      <c r="AE130" s="32">
        <v>110</v>
      </c>
      <c r="AF130" s="32"/>
      <c r="AG130" s="32"/>
      <c r="AI130" s="34">
        <f t="shared" ref="AI130:AI145" si="51">IF(AB130=0,0,(AD130/AB130-1))</f>
        <v>0.5</v>
      </c>
    </row>
    <row r="131" spans="1:35" ht="25.5" customHeight="1">
      <c r="A131" s="107">
        <v>23</v>
      </c>
      <c r="B131" s="107">
        <v>22</v>
      </c>
      <c r="C131" s="122" t="s">
        <v>63</v>
      </c>
      <c r="D131" s="122" t="s">
        <v>64</v>
      </c>
      <c r="E131" s="130"/>
      <c r="F131" s="107">
        <v>210460229</v>
      </c>
      <c r="G131" s="64">
        <v>193</v>
      </c>
      <c r="H131" s="9">
        <f t="shared" si="47"/>
        <v>-24</v>
      </c>
      <c r="I131" s="111">
        <v>169</v>
      </c>
      <c r="J131" s="9">
        <f t="shared" si="48"/>
        <v>8</v>
      </c>
      <c r="K131" s="9">
        <v>177</v>
      </c>
      <c r="L131" s="9">
        <f t="shared" si="49"/>
        <v>7</v>
      </c>
      <c r="M131" s="9">
        <v>184</v>
      </c>
      <c r="N131" s="9">
        <f t="shared" si="41"/>
        <v>15</v>
      </c>
      <c r="O131" s="26">
        <v>208</v>
      </c>
      <c r="P131" s="9">
        <f t="shared" si="42"/>
        <v>16</v>
      </c>
      <c r="Q131" s="9">
        <v>224</v>
      </c>
      <c r="R131" s="9">
        <f t="shared" si="50"/>
        <v>8</v>
      </c>
      <c r="S131" s="9">
        <v>232</v>
      </c>
      <c r="T131" s="9">
        <f t="shared" si="50"/>
        <v>7</v>
      </c>
      <c r="U131" s="25">
        <v>239</v>
      </c>
      <c r="V131" s="9">
        <f t="shared" si="50"/>
        <v>11</v>
      </c>
      <c r="W131" s="32">
        <v>250</v>
      </c>
      <c r="X131" s="33">
        <f t="shared" si="43"/>
        <v>8</v>
      </c>
      <c r="Y131" s="32">
        <v>258</v>
      </c>
      <c r="Z131" s="33">
        <f t="shared" si="44"/>
        <v>7</v>
      </c>
      <c r="AA131" s="32">
        <v>265</v>
      </c>
      <c r="AB131" s="33">
        <f t="shared" si="45"/>
        <v>8</v>
      </c>
      <c r="AC131" s="32">
        <v>273</v>
      </c>
      <c r="AD131" s="33">
        <f t="shared" si="46"/>
        <v>8</v>
      </c>
      <c r="AE131" s="32">
        <v>281</v>
      </c>
      <c r="AF131" s="32"/>
      <c r="AG131" s="32"/>
      <c r="AI131" s="34">
        <f t="shared" si="51"/>
        <v>0</v>
      </c>
    </row>
    <row r="132" spans="1:35" ht="25.5" customHeight="1">
      <c r="A132" s="107">
        <v>24</v>
      </c>
      <c r="B132" s="110">
        <v>23</v>
      </c>
      <c r="C132" s="122" t="s">
        <v>63</v>
      </c>
      <c r="D132" s="122" t="s">
        <v>64</v>
      </c>
      <c r="E132" s="130"/>
      <c r="F132" s="107">
        <v>190578112</v>
      </c>
      <c r="G132" s="64">
        <v>33</v>
      </c>
      <c r="H132" s="9">
        <f t="shared" si="47"/>
        <v>-2</v>
      </c>
      <c r="I132" s="111">
        <v>31</v>
      </c>
      <c r="J132" s="9">
        <f t="shared" si="48"/>
        <v>1</v>
      </c>
      <c r="K132" s="9">
        <v>32</v>
      </c>
      <c r="L132" s="9">
        <f t="shared" si="49"/>
        <v>0</v>
      </c>
      <c r="M132" s="9">
        <v>32</v>
      </c>
      <c r="N132" s="9">
        <f t="shared" si="41"/>
        <v>5</v>
      </c>
      <c r="O132" s="26">
        <v>38</v>
      </c>
      <c r="P132" s="9">
        <f t="shared" si="42"/>
        <v>1</v>
      </c>
      <c r="Q132" s="9">
        <v>39</v>
      </c>
      <c r="R132" s="9">
        <f t="shared" si="50"/>
        <v>0</v>
      </c>
      <c r="S132" s="9">
        <v>39</v>
      </c>
      <c r="T132" s="9">
        <f t="shared" si="50"/>
        <v>1</v>
      </c>
      <c r="U132" s="25">
        <v>40</v>
      </c>
      <c r="V132" s="9">
        <f t="shared" si="50"/>
        <v>1</v>
      </c>
      <c r="W132" s="32">
        <v>41</v>
      </c>
      <c r="X132" s="33">
        <f t="shared" si="43"/>
        <v>0</v>
      </c>
      <c r="Y132" s="32">
        <v>41</v>
      </c>
      <c r="Z132" s="33">
        <f t="shared" si="44"/>
        <v>1</v>
      </c>
      <c r="AA132" s="32">
        <v>42</v>
      </c>
      <c r="AB132" s="33">
        <f t="shared" si="45"/>
        <v>0</v>
      </c>
      <c r="AC132" s="32">
        <v>42</v>
      </c>
      <c r="AD132" s="33">
        <f t="shared" si="46"/>
        <v>1</v>
      </c>
      <c r="AE132" s="32">
        <v>43</v>
      </c>
      <c r="AF132" s="32"/>
      <c r="AG132" s="32"/>
      <c r="AI132" s="34">
        <f t="shared" si="51"/>
        <v>0</v>
      </c>
    </row>
    <row r="133" spans="1:35" ht="25.5" customHeight="1">
      <c r="A133" s="107">
        <v>25</v>
      </c>
      <c r="B133" s="107">
        <v>24</v>
      </c>
      <c r="C133" s="122" t="s">
        <v>150</v>
      </c>
      <c r="D133" s="122" t="s">
        <v>151</v>
      </c>
      <c r="E133" s="130"/>
      <c r="F133" s="107">
        <v>190499081</v>
      </c>
      <c r="G133" s="64">
        <v>547</v>
      </c>
      <c r="H133" s="9">
        <f t="shared" si="47"/>
        <v>-64</v>
      </c>
      <c r="I133" s="111">
        <v>483</v>
      </c>
      <c r="J133" s="9">
        <f t="shared" si="48"/>
        <v>21</v>
      </c>
      <c r="K133" s="9">
        <v>504</v>
      </c>
      <c r="L133" s="9">
        <f t="shared" si="49"/>
        <v>18</v>
      </c>
      <c r="M133" s="9">
        <v>522</v>
      </c>
      <c r="N133" s="9">
        <f t="shared" si="41"/>
        <v>42</v>
      </c>
      <c r="O133" s="26">
        <v>589</v>
      </c>
      <c r="P133" s="9">
        <f t="shared" si="42"/>
        <v>19</v>
      </c>
      <c r="Q133" s="9">
        <v>608</v>
      </c>
      <c r="R133" s="9">
        <f t="shared" si="50"/>
        <v>20</v>
      </c>
      <c r="S133" s="9">
        <v>628</v>
      </c>
      <c r="T133" s="9">
        <f t="shared" si="50"/>
        <v>20</v>
      </c>
      <c r="U133" s="25">
        <v>648</v>
      </c>
      <c r="V133" s="9">
        <f t="shared" si="50"/>
        <v>28</v>
      </c>
      <c r="W133" s="32">
        <v>676</v>
      </c>
      <c r="X133" s="33">
        <f t="shared" si="43"/>
        <v>35</v>
      </c>
      <c r="Y133" s="32">
        <v>711</v>
      </c>
      <c r="Z133" s="33">
        <f t="shared" si="44"/>
        <v>29</v>
      </c>
      <c r="AA133" s="32">
        <v>740</v>
      </c>
      <c r="AB133" s="33">
        <f t="shared" si="45"/>
        <v>32</v>
      </c>
      <c r="AC133" s="32">
        <v>772</v>
      </c>
      <c r="AD133" s="33">
        <f t="shared" si="46"/>
        <v>35</v>
      </c>
      <c r="AE133" s="32">
        <v>807</v>
      </c>
      <c r="AF133" s="32"/>
      <c r="AG133" s="32"/>
      <c r="AI133" s="34">
        <f t="shared" si="51"/>
        <v>9.375E-2</v>
      </c>
    </row>
    <row r="134" spans="1:35" ht="25.5" customHeight="1">
      <c r="A134" s="107">
        <v>26</v>
      </c>
      <c r="B134" s="110">
        <v>25</v>
      </c>
      <c r="C134" s="122" t="s">
        <v>150</v>
      </c>
      <c r="D134" s="122" t="s">
        <v>151</v>
      </c>
      <c r="E134" s="130"/>
      <c r="F134" s="107">
        <v>595847</v>
      </c>
      <c r="G134" s="64">
        <v>15</v>
      </c>
      <c r="H134" s="9">
        <f t="shared" si="47"/>
        <v>-3</v>
      </c>
      <c r="I134" s="111">
        <v>12</v>
      </c>
      <c r="J134" s="9">
        <f t="shared" si="48"/>
        <v>1</v>
      </c>
      <c r="K134" s="9">
        <v>13</v>
      </c>
      <c r="L134" s="9">
        <f t="shared" si="49"/>
        <v>1</v>
      </c>
      <c r="M134" s="9">
        <v>14</v>
      </c>
      <c r="N134" s="9">
        <f t="shared" si="41"/>
        <v>2</v>
      </c>
      <c r="O134" s="26">
        <v>17</v>
      </c>
      <c r="P134" s="9">
        <f t="shared" si="42"/>
        <v>1</v>
      </c>
      <c r="Q134" s="9">
        <v>18</v>
      </c>
      <c r="R134" s="9">
        <f t="shared" si="50"/>
        <v>1</v>
      </c>
      <c r="S134" s="9">
        <v>19</v>
      </c>
      <c r="T134" s="9">
        <f t="shared" si="50"/>
        <v>1</v>
      </c>
      <c r="U134" s="25">
        <v>20</v>
      </c>
      <c r="V134" s="9">
        <f t="shared" si="50"/>
        <v>1</v>
      </c>
      <c r="W134" s="32">
        <v>21</v>
      </c>
      <c r="X134" s="33">
        <f t="shared" si="43"/>
        <v>0</v>
      </c>
      <c r="Y134" s="32">
        <v>21</v>
      </c>
      <c r="Z134" s="33">
        <f t="shared" si="44"/>
        <v>1</v>
      </c>
      <c r="AA134" s="32">
        <v>22</v>
      </c>
      <c r="AB134" s="33">
        <f t="shared" si="45"/>
        <v>1</v>
      </c>
      <c r="AC134" s="32">
        <v>23</v>
      </c>
      <c r="AD134" s="33">
        <f t="shared" si="46"/>
        <v>2</v>
      </c>
      <c r="AE134" s="32">
        <v>25</v>
      </c>
      <c r="AF134" s="32"/>
      <c r="AG134" s="32"/>
      <c r="AI134" s="34">
        <f t="shared" si="51"/>
        <v>1</v>
      </c>
    </row>
    <row r="135" spans="1:35" ht="25.5" customHeight="1">
      <c r="A135" s="107">
        <v>27</v>
      </c>
      <c r="B135" s="107">
        <v>26</v>
      </c>
      <c r="C135" s="122" t="s">
        <v>152</v>
      </c>
      <c r="D135" s="122" t="s">
        <v>153</v>
      </c>
      <c r="E135" s="130"/>
      <c r="F135" s="107">
        <v>190577551</v>
      </c>
      <c r="G135" s="64">
        <v>279</v>
      </c>
      <c r="H135" s="9">
        <f t="shared" si="47"/>
        <v>-31</v>
      </c>
      <c r="I135" s="111">
        <v>248</v>
      </c>
      <c r="J135" s="9">
        <f t="shared" si="48"/>
        <v>10</v>
      </c>
      <c r="K135" s="9">
        <v>258</v>
      </c>
      <c r="L135" s="9">
        <f t="shared" si="49"/>
        <v>8</v>
      </c>
      <c r="M135" s="9">
        <v>266</v>
      </c>
      <c r="N135" s="9">
        <f t="shared" si="41"/>
        <v>21</v>
      </c>
      <c r="O135" s="26">
        <v>300</v>
      </c>
      <c r="P135" s="9">
        <f t="shared" si="42"/>
        <v>8</v>
      </c>
      <c r="Q135" s="9">
        <v>308</v>
      </c>
      <c r="R135" s="9">
        <f t="shared" si="50"/>
        <v>8</v>
      </c>
      <c r="S135" s="9">
        <v>316</v>
      </c>
      <c r="T135" s="9">
        <f t="shared" si="50"/>
        <v>9</v>
      </c>
      <c r="U135" s="25">
        <v>325</v>
      </c>
      <c r="V135" s="9">
        <f t="shared" si="50"/>
        <v>10</v>
      </c>
      <c r="W135" s="32">
        <v>335</v>
      </c>
      <c r="X135" s="33">
        <f t="shared" si="43"/>
        <v>8</v>
      </c>
      <c r="Y135" s="32">
        <v>343</v>
      </c>
      <c r="Z135" s="33">
        <f t="shared" si="44"/>
        <v>8</v>
      </c>
      <c r="AA135" s="32">
        <v>351</v>
      </c>
      <c r="AB135" s="33">
        <f t="shared" si="45"/>
        <v>6</v>
      </c>
      <c r="AC135" s="32">
        <v>357</v>
      </c>
      <c r="AD135" s="33">
        <f t="shared" si="46"/>
        <v>7</v>
      </c>
      <c r="AE135" s="32">
        <v>364</v>
      </c>
      <c r="AF135" s="32"/>
      <c r="AG135" s="32"/>
      <c r="AI135" s="34">
        <f t="shared" si="51"/>
        <v>0.16666666666666674</v>
      </c>
    </row>
    <row r="136" spans="1:35" ht="25.5" customHeight="1">
      <c r="A136" s="107">
        <v>28</v>
      </c>
      <c r="B136" s="110">
        <v>27</v>
      </c>
      <c r="C136" s="122" t="s">
        <v>154</v>
      </c>
      <c r="D136" s="122" t="s">
        <v>155</v>
      </c>
      <c r="E136" s="130"/>
      <c r="F136" s="107">
        <v>210554706</v>
      </c>
      <c r="G136" s="64">
        <v>261</v>
      </c>
      <c r="H136" s="9">
        <f t="shared" si="47"/>
        <v>-38</v>
      </c>
      <c r="I136" s="111">
        <v>223</v>
      </c>
      <c r="J136" s="9">
        <f t="shared" si="48"/>
        <v>10</v>
      </c>
      <c r="K136" s="9">
        <v>233</v>
      </c>
      <c r="L136" s="9">
        <f t="shared" si="49"/>
        <v>12</v>
      </c>
      <c r="M136" s="9">
        <v>245</v>
      </c>
      <c r="N136" s="9">
        <f t="shared" si="41"/>
        <v>25</v>
      </c>
      <c r="O136" s="26">
        <v>286</v>
      </c>
      <c r="P136" s="9">
        <f t="shared" si="42"/>
        <v>12</v>
      </c>
      <c r="Q136" s="9">
        <v>298</v>
      </c>
      <c r="R136" s="9">
        <f t="shared" si="50"/>
        <v>11</v>
      </c>
      <c r="S136" s="9">
        <v>309</v>
      </c>
      <c r="T136" s="9">
        <f t="shared" si="50"/>
        <v>9</v>
      </c>
      <c r="U136" s="25">
        <v>318</v>
      </c>
      <c r="V136" s="9">
        <f t="shared" si="50"/>
        <v>12</v>
      </c>
      <c r="W136" s="32">
        <v>330</v>
      </c>
      <c r="X136" s="33">
        <f t="shared" si="43"/>
        <v>11</v>
      </c>
      <c r="Y136" s="32">
        <v>341</v>
      </c>
      <c r="Z136" s="33">
        <f t="shared" si="44"/>
        <v>9</v>
      </c>
      <c r="AA136" s="32">
        <v>350</v>
      </c>
      <c r="AB136" s="33">
        <f t="shared" si="45"/>
        <v>10</v>
      </c>
      <c r="AC136" s="32">
        <v>360</v>
      </c>
      <c r="AD136" s="33">
        <f t="shared" si="46"/>
        <v>11</v>
      </c>
      <c r="AE136" s="32">
        <v>371</v>
      </c>
      <c r="AF136" s="32"/>
      <c r="AG136" s="32"/>
      <c r="AI136" s="34">
        <f t="shared" si="51"/>
        <v>0.10000000000000009</v>
      </c>
    </row>
    <row r="137" spans="1:35" ht="25.5" customHeight="1">
      <c r="A137" s="107">
        <v>29</v>
      </c>
      <c r="B137" s="107">
        <v>28</v>
      </c>
      <c r="C137" s="122" t="s">
        <v>156</v>
      </c>
      <c r="D137" s="122" t="s">
        <v>157</v>
      </c>
      <c r="E137" s="130"/>
      <c r="F137" s="107">
        <v>200394110</v>
      </c>
      <c r="G137" s="64">
        <v>97</v>
      </c>
      <c r="H137" s="9">
        <f t="shared" si="47"/>
        <v>-13</v>
      </c>
      <c r="I137" s="111">
        <v>84</v>
      </c>
      <c r="J137" s="9">
        <f t="shared" si="48"/>
        <v>2</v>
      </c>
      <c r="K137" s="9">
        <v>86</v>
      </c>
      <c r="L137" s="9">
        <f t="shared" si="49"/>
        <v>8</v>
      </c>
      <c r="M137" s="9">
        <v>94</v>
      </c>
      <c r="N137" s="9">
        <f t="shared" si="41"/>
        <v>5</v>
      </c>
      <c r="O137" s="26">
        <v>102</v>
      </c>
      <c r="P137" s="9">
        <f t="shared" si="42"/>
        <v>2</v>
      </c>
      <c r="Q137" s="9">
        <v>104</v>
      </c>
      <c r="R137" s="9">
        <f t="shared" si="50"/>
        <v>2</v>
      </c>
      <c r="S137" s="9">
        <v>106</v>
      </c>
      <c r="T137" s="9">
        <f t="shared" si="50"/>
        <v>2</v>
      </c>
      <c r="U137" s="25">
        <v>108</v>
      </c>
      <c r="V137" s="9">
        <f t="shared" si="50"/>
        <v>3</v>
      </c>
      <c r="W137" s="32">
        <v>111</v>
      </c>
      <c r="X137" s="33">
        <f t="shared" si="43"/>
        <v>2</v>
      </c>
      <c r="Y137" s="32">
        <v>113</v>
      </c>
      <c r="Z137" s="33">
        <f t="shared" si="44"/>
        <v>7</v>
      </c>
      <c r="AA137" s="32">
        <v>120</v>
      </c>
      <c r="AB137" s="33">
        <f t="shared" si="45"/>
        <v>2</v>
      </c>
      <c r="AC137" s="32">
        <v>122</v>
      </c>
      <c r="AD137" s="33">
        <f t="shared" si="46"/>
        <v>2</v>
      </c>
      <c r="AE137" s="32">
        <v>124</v>
      </c>
      <c r="AF137" s="32"/>
      <c r="AG137" s="32"/>
      <c r="AI137" s="34">
        <f t="shared" si="51"/>
        <v>0</v>
      </c>
    </row>
    <row r="138" spans="1:35" ht="25.5" customHeight="1">
      <c r="A138" s="107">
        <v>30</v>
      </c>
      <c r="B138" s="110">
        <v>29</v>
      </c>
      <c r="C138" s="122" t="s">
        <v>158</v>
      </c>
      <c r="D138" s="122" t="s">
        <v>159</v>
      </c>
      <c r="E138" s="130"/>
      <c r="F138" s="107">
        <v>63288</v>
      </c>
      <c r="G138" s="64">
        <v>36</v>
      </c>
      <c r="H138" s="9">
        <f t="shared" si="47"/>
        <v>-4</v>
      </c>
      <c r="I138" s="111">
        <v>32</v>
      </c>
      <c r="J138" s="9">
        <f t="shared" si="48"/>
        <v>2</v>
      </c>
      <c r="K138" s="9">
        <v>34</v>
      </c>
      <c r="L138" s="9">
        <f t="shared" si="49"/>
        <v>1</v>
      </c>
      <c r="M138" s="9">
        <v>35</v>
      </c>
      <c r="N138" s="9">
        <f t="shared" si="41"/>
        <v>2</v>
      </c>
      <c r="O138" s="26">
        <v>38</v>
      </c>
      <c r="P138" s="9">
        <f t="shared" si="42"/>
        <v>1</v>
      </c>
      <c r="Q138" s="9">
        <v>39</v>
      </c>
      <c r="R138" s="9">
        <f t="shared" si="50"/>
        <v>1</v>
      </c>
      <c r="S138" s="9">
        <v>40</v>
      </c>
      <c r="T138" s="9">
        <f t="shared" si="50"/>
        <v>1</v>
      </c>
      <c r="U138" s="25">
        <v>41</v>
      </c>
      <c r="V138" s="9">
        <f t="shared" si="50"/>
        <v>2</v>
      </c>
      <c r="W138" s="32">
        <v>43</v>
      </c>
      <c r="X138" s="33">
        <f t="shared" si="43"/>
        <v>0</v>
      </c>
      <c r="Y138" s="32">
        <v>43</v>
      </c>
      <c r="Z138" s="33">
        <f t="shared" si="44"/>
        <v>1</v>
      </c>
      <c r="AA138" s="32">
        <v>44</v>
      </c>
      <c r="AB138" s="33">
        <f t="shared" si="45"/>
        <v>1</v>
      </c>
      <c r="AC138" s="32">
        <v>45</v>
      </c>
      <c r="AD138" s="33">
        <f t="shared" si="46"/>
        <v>1</v>
      </c>
      <c r="AE138" s="32">
        <v>46</v>
      </c>
      <c r="AF138" s="32"/>
      <c r="AG138" s="32"/>
      <c r="AI138" s="34">
        <f t="shared" si="51"/>
        <v>0</v>
      </c>
    </row>
    <row r="139" spans="1:35" ht="25.5" customHeight="1">
      <c r="A139" s="107">
        <v>31</v>
      </c>
      <c r="B139" s="107">
        <v>30</v>
      </c>
      <c r="C139" s="122" t="s">
        <v>160</v>
      </c>
      <c r="D139" s="122" t="s">
        <v>161</v>
      </c>
      <c r="E139" s="130"/>
      <c r="F139" s="107">
        <v>210452154</v>
      </c>
      <c r="G139" s="64">
        <v>284</v>
      </c>
      <c r="H139" s="9">
        <f t="shared" si="47"/>
        <v>-34</v>
      </c>
      <c r="I139" s="111">
        <v>250</v>
      </c>
      <c r="J139" s="9">
        <f t="shared" si="48"/>
        <v>11</v>
      </c>
      <c r="K139" s="9">
        <v>261</v>
      </c>
      <c r="L139" s="9">
        <f t="shared" si="49"/>
        <v>10</v>
      </c>
      <c r="M139" s="9">
        <v>271</v>
      </c>
      <c r="N139" s="9">
        <f t="shared" si="41"/>
        <v>25</v>
      </c>
      <c r="O139" s="26">
        <v>309</v>
      </c>
      <c r="P139" s="9">
        <f t="shared" si="42"/>
        <v>15</v>
      </c>
      <c r="Q139" s="9">
        <v>324</v>
      </c>
      <c r="R139" s="9">
        <f t="shared" si="50"/>
        <v>13</v>
      </c>
      <c r="S139" s="9">
        <v>337</v>
      </c>
      <c r="T139" s="9">
        <f t="shared" si="50"/>
        <v>14</v>
      </c>
      <c r="U139" s="25">
        <v>351</v>
      </c>
      <c r="V139" s="9">
        <f t="shared" si="50"/>
        <v>15</v>
      </c>
      <c r="W139" s="32">
        <v>366</v>
      </c>
      <c r="X139" s="33">
        <f t="shared" si="43"/>
        <v>12</v>
      </c>
      <c r="Y139" s="32">
        <v>378</v>
      </c>
      <c r="Z139" s="33">
        <f t="shared" si="44"/>
        <v>12</v>
      </c>
      <c r="AA139" s="32">
        <v>390</v>
      </c>
      <c r="AB139" s="33">
        <f t="shared" si="45"/>
        <v>13</v>
      </c>
      <c r="AC139" s="32">
        <v>403</v>
      </c>
      <c r="AD139" s="33">
        <f t="shared" si="46"/>
        <v>15</v>
      </c>
      <c r="AE139" s="32">
        <v>418</v>
      </c>
      <c r="AF139" s="32"/>
      <c r="AG139" s="32"/>
      <c r="AI139" s="34">
        <f t="shared" si="51"/>
        <v>0.15384615384615374</v>
      </c>
    </row>
    <row r="140" spans="1:35" ht="25.5" customHeight="1">
      <c r="A140" s="107">
        <v>32</v>
      </c>
      <c r="B140" s="110">
        <v>31</v>
      </c>
      <c r="C140" s="122" t="s">
        <v>162</v>
      </c>
      <c r="D140" s="122" t="s">
        <v>163</v>
      </c>
      <c r="E140" s="130"/>
      <c r="F140" s="107">
        <v>12851042</v>
      </c>
      <c r="G140" s="64">
        <v>96</v>
      </c>
      <c r="H140" s="9">
        <f t="shared" si="47"/>
        <v>0</v>
      </c>
      <c r="I140" s="111">
        <v>96</v>
      </c>
      <c r="J140" s="9">
        <f t="shared" si="48"/>
        <v>0</v>
      </c>
      <c r="K140" s="9">
        <v>96</v>
      </c>
      <c r="L140" s="9">
        <f t="shared" si="49"/>
        <v>0</v>
      </c>
      <c r="M140" s="9">
        <v>96</v>
      </c>
      <c r="N140" s="9">
        <f t="shared" si="41"/>
        <v>1</v>
      </c>
      <c r="O140" s="26">
        <v>97</v>
      </c>
      <c r="P140" s="9">
        <f t="shared" si="42"/>
        <v>0</v>
      </c>
      <c r="Q140" s="9">
        <v>97</v>
      </c>
      <c r="R140" s="9">
        <f t="shared" si="50"/>
        <v>0</v>
      </c>
      <c r="S140" s="9">
        <v>97</v>
      </c>
      <c r="T140" s="9">
        <f t="shared" si="50"/>
        <v>1</v>
      </c>
      <c r="U140" s="25">
        <v>98</v>
      </c>
      <c r="V140" s="9">
        <f t="shared" si="50"/>
        <v>0</v>
      </c>
      <c r="W140" s="32">
        <v>98</v>
      </c>
      <c r="X140" s="33">
        <f t="shared" si="43"/>
        <v>1</v>
      </c>
      <c r="Y140" s="32">
        <v>99</v>
      </c>
      <c r="Z140" s="33">
        <f t="shared" si="44"/>
        <v>1</v>
      </c>
      <c r="AA140" s="32">
        <v>100</v>
      </c>
      <c r="AB140" s="33">
        <f t="shared" si="45"/>
        <v>1</v>
      </c>
      <c r="AC140" s="32">
        <v>101</v>
      </c>
      <c r="AD140" s="33">
        <f t="shared" si="46"/>
        <v>0</v>
      </c>
      <c r="AE140" s="32">
        <v>101</v>
      </c>
      <c r="AF140" s="32"/>
      <c r="AG140" s="32"/>
      <c r="AI140" s="34">
        <f t="shared" si="51"/>
        <v>-1</v>
      </c>
    </row>
    <row r="141" spans="1:35" ht="25.5" customHeight="1">
      <c r="A141" s="107">
        <v>33</v>
      </c>
      <c r="B141" s="107">
        <v>32</v>
      </c>
      <c r="C141" s="122" t="s">
        <v>164</v>
      </c>
      <c r="D141" s="122" t="s">
        <v>165</v>
      </c>
      <c r="E141" s="130"/>
      <c r="F141" s="112">
        <v>201206012609</v>
      </c>
      <c r="G141" s="64">
        <v>637</v>
      </c>
      <c r="H141" s="9">
        <f t="shared" si="47"/>
        <v>-1</v>
      </c>
      <c r="I141" s="111">
        <v>636</v>
      </c>
      <c r="J141" s="9">
        <f t="shared" si="48"/>
        <v>0</v>
      </c>
      <c r="K141" s="9">
        <v>636</v>
      </c>
      <c r="L141" s="9">
        <f t="shared" si="49"/>
        <v>1</v>
      </c>
      <c r="M141" s="9">
        <v>637</v>
      </c>
      <c r="N141" s="9">
        <f t="shared" si="41"/>
        <v>1</v>
      </c>
      <c r="O141" s="26">
        <v>638</v>
      </c>
      <c r="P141" s="9">
        <f t="shared" si="42"/>
        <v>1</v>
      </c>
      <c r="Q141" s="9">
        <v>639</v>
      </c>
      <c r="R141" s="9">
        <f t="shared" si="50"/>
        <v>0</v>
      </c>
      <c r="S141" s="9">
        <v>639</v>
      </c>
      <c r="T141" s="9">
        <f t="shared" si="50"/>
        <v>0</v>
      </c>
      <c r="U141" s="25">
        <v>639</v>
      </c>
      <c r="V141" s="9">
        <f t="shared" si="50"/>
        <v>1</v>
      </c>
      <c r="W141" s="32">
        <v>640</v>
      </c>
      <c r="X141" s="33">
        <f t="shared" si="43"/>
        <v>1</v>
      </c>
      <c r="Y141" s="32">
        <v>641</v>
      </c>
      <c r="Z141" s="33">
        <f t="shared" si="44"/>
        <v>0</v>
      </c>
      <c r="AA141" s="32">
        <v>641</v>
      </c>
      <c r="AB141" s="33">
        <f t="shared" si="45"/>
        <v>0</v>
      </c>
      <c r="AC141" s="32">
        <v>641</v>
      </c>
      <c r="AD141" s="33">
        <f t="shared" si="46"/>
        <v>1</v>
      </c>
      <c r="AE141" s="32">
        <v>642</v>
      </c>
      <c r="AF141" s="32"/>
      <c r="AG141" s="32"/>
      <c r="AI141" s="34">
        <f t="shared" si="51"/>
        <v>0</v>
      </c>
    </row>
    <row r="142" spans="1:35" ht="25.5" customHeight="1">
      <c r="A142" s="107">
        <v>34</v>
      </c>
      <c r="B142" s="110">
        <v>33</v>
      </c>
      <c r="C142" s="122"/>
      <c r="D142" s="122" t="s">
        <v>171</v>
      </c>
      <c r="E142" s="130"/>
      <c r="F142" s="112">
        <v>200371037</v>
      </c>
      <c r="G142" s="64"/>
      <c r="H142" s="9"/>
      <c r="I142" s="111"/>
      <c r="J142" s="9"/>
      <c r="K142" s="9"/>
      <c r="L142" s="9"/>
      <c r="M142" s="9"/>
      <c r="N142" s="9"/>
      <c r="O142" s="26"/>
      <c r="P142" s="9"/>
      <c r="Q142" s="9"/>
      <c r="R142" s="9"/>
      <c r="S142" s="9"/>
      <c r="T142" s="9"/>
      <c r="U142" s="25">
        <v>1768</v>
      </c>
      <c r="V142" s="9">
        <f t="shared" si="50"/>
        <v>0</v>
      </c>
      <c r="W142" s="32">
        <v>1768</v>
      </c>
      <c r="X142" s="33">
        <f t="shared" si="43"/>
        <v>3</v>
      </c>
      <c r="Y142" s="32">
        <v>1771</v>
      </c>
      <c r="Z142" s="33">
        <f t="shared" si="44"/>
        <v>6</v>
      </c>
      <c r="AA142" s="32">
        <v>1777</v>
      </c>
      <c r="AB142" s="33">
        <f t="shared" si="45"/>
        <v>5</v>
      </c>
      <c r="AC142" s="32">
        <v>1782</v>
      </c>
      <c r="AD142" s="33">
        <f t="shared" si="46"/>
        <v>4</v>
      </c>
      <c r="AE142" s="32">
        <v>1786</v>
      </c>
      <c r="AF142" s="32"/>
      <c r="AG142" s="32"/>
      <c r="AI142" s="34">
        <f t="shared" si="51"/>
        <v>-0.19999999999999996</v>
      </c>
    </row>
    <row r="143" spans="1:35" ht="25.5" customHeight="1">
      <c r="A143" s="107">
        <v>35</v>
      </c>
      <c r="B143" s="107">
        <v>34</v>
      </c>
      <c r="C143" s="122" t="s">
        <v>166</v>
      </c>
      <c r="D143" s="122"/>
      <c r="E143" s="130"/>
      <c r="F143" s="107">
        <v>1900052131</v>
      </c>
      <c r="G143" s="64">
        <v>7</v>
      </c>
      <c r="H143" s="9">
        <f t="shared" si="47"/>
        <v>0</v>
      </c>
      <c r="I143" s="9">
        <v>7</v>
      </c>
      <c r="J143" s="9">
        <f t="shared" si="48"/>
        <v>0</v>
      </c>
      <c r="K143" s="9">
        <v>7</v>
      </c>
      <c r="L143" s="9">
        <f t="shared" si="49"/>
        <v>0</v>
      </c>
      <c r="M143" s="9">
        <v>7</v>
      </c>
      <c r="N143" s="9">
        <f t="shared" si="41"/>
        <v>0</v>
      </c>
      <c r="O143" s="26">
        <v>7</v>
      </c>
      <c r="P143" s="9">
        <f t="shared" si="42"/>
        <v>0</v>
      </c>
      <c r="Q143" s="9">
        <v>7</v>
      </c>
      <c r="R143" s="9">
        <f t="shared" si="50"/>
        <v>0</v>
      </c>
      <c r="S143" s="9">
        <v>7</v>
      </c>
      <c r="T143" s="9">
        <f t="shared" si="50"/>
        <v>0</v>
      </c>
      <c r="U143" s="25">
        <v>7</v>
      </c>
      <c r="V143" s="9">
        <f t="shared" si="50"/>
        <v>0</v>
      </c>
      <c r="W143" s="32">
        <v>7</v>
      </c>
      <c r="X143" s="33">
        <f t="shared" si="43"/>
        <v>0</v>
      </c>
      <c r="Y143" s="32">
        <v>7</v>
      </c>
      <c r="Z143" s="33">
        <f t="shared" si="44"/>
        <v>1</v>
      </c>
      <c r="AA143" s="32">
        <v>8</v>
      </c>
      <c r="AB143" s="33">
        <f t="shared" si="45"/>
        <v>0</v>
      </c>
      <c r="AC143" s="32">
        <v>8</v>
      </c>
      <c r="AD143" s="33">
        <f t="shared" si="46"/>
        <v>0</v>
      </c>
      <c r="AE143" s="32">
        <v>8</v>
      </c>
      <c r="AF143" s="32"/>
      <c r="AG143" s="32"/>
      <c r="AI143" s="34">
        <f t="shared" si="51"/>
        <v>0</v>
      </c>
    </row>
    <row r="144" spans="1:35">
      <c r="A144" s="14" t="s">
        <v>167</v>
      </c>
      <c r="B144" s="113">
        <v>35</v>
      </c>
      <c r="C144" s="15"/>
      <c r="D144" s="16"/>
      <c r="E144" s="163"/>
      <c r="F144" s="11">
        <v>219100464</v>
      </c>
      <c r="G144" s="114">
        <v>11995</v>
      </c>
      <c r="H144" s="9">
        <f t="shared" si="47"/>
        <v>-749</v>
      </c>
      <c r="I144" s="9">
        <v>11246</v>
      </c>
      <c r="J144" s="9">
        <f t="shared" si="48"/>
        <v>290</v>
      </c>
      <c r="K144" s="9">
        <v>11536</v>
      </c>
      <c r="L144" s="9">
        <f t="shared" si="49"/>
        <v>214</v>
      </c>
      <c r="M144" s="9">
        <v>11750</v>
      </c>
      <c r="N144" s="9">
        <f t="shared" si="41"/>
        <v>425</v>
      </c>
      <c r="O144" s="26">
        <v>12420</v>
      </c>
      <c r="P144" s="9">
        <f t="shared" si="42"/>
        <v>210</v>
      </c>
      <c r="Q144" s="9">
        <v>12630</v>
      </c>
      <c r="R144" s="9">
        <f t="shared" si="50"/>
        <v>187</v>
      </c>
      <c r="S144" s="9">
        <v>12817</v>
      </c>
      <c r="T144" s="9">
        <f t="shared" si="50"/>
        <v>192</v>
      </c>
      <c r="U144" s="25">
        <v>13009</v>
      </c>
      <c r="V144" s="9">
        <f t="shared" si="50"/>
        <v>251</v>
      </c>
      <c r="W144" s="32">
        <v>13260</v>
      </c>
      <c r="X144" s="33">
        <f t="shared" si="43"/>
        <v>207</v>
      </c>
      <c r="Y144" s="32">
        <v>13467</v>
      </c>
      <c r="Z144" s="33">
        <f>AA144-Y144</f>
        <v>213</v>
      </c>
      <c r="AA144" s="32">
        <v>13680</v>
      </c>
      <c r="AB144" s="33">
        <f>AC144-AA144</f>
        <v>210</v>
      </c>
      <c r="AC144" s="32">
        <v>13890</v>
      </c>
      <c r="AD144" s="33">
        <f>AE144-AC144</f>
        <v>223</v>
      </c>
      <c r="AE144" s="32">
        <v>14113</v>
      </c>
      <c r="AF144" s="32"/>
      <c r="AG144" s="32"/>
      <c r="AI144" s="34">
        <f t="shared" si="51"/>
        <v>6.1904761904761907E-2</v>
      </c>
    </row>
    <row r="145" spans="1:35">
      <c r="A145" s="237" t="s">
        <v>168</v>
      </c>
      <c r="B145" s="238"/>
      <c r="C145" s="239"/>
      <c r="D145" s="126"/>
      <c r="E145" s="138"/>
      <c r="F145" s="17"/>
      <c r="G145" s="115"/>
      <c r="H145" s="9">
        <f t="shared" si="47"/>
        <v>0</v>
      </c>
      <c r="I145" s="9"/>
      <c r="J145" s="9">
        <f t="shared" si="48"/>
        <v>0</v>
      </c>
      <c r="K145" s="9"/>
      <c r="L145" s="9">
        <f t="shared" si="49"/>
        <v>0</v>
      </c>
      <c r="M145" s="9"/>
      <c r="N145" s="9">
        <f t="shared" ref="N145:N150" si="52">O145-M145</f>
        <v>0</v>
      </c>
      <c r="O145" s="26"/>
      <c r="P145" s="25"/>
      <c r="Q145" s="9"/>
      <c r="R145" s="9">
        <f t="shared" si="50"/>
        <v>0</v>
      </c>
      <c r="S145" s="9"/>
      <c r="T145" s="25"/>
      <c r="U145" s="25"/>
      <c r="V145" s="66"/>
      <c r="W145" s="32"/>
      <c r="X145" s="66"/>
      <c r="Y145" s="32"/>
      <c r="Z145" s="66"/>
      <c r="AA145" s="32"/>
      <c r="AB145" s="66"/>
      <c r="AC145" s="32"/>
      <c r="AD145" s="66"/>
      <c r="AE145" s="32"/>
      <c r="AF145" s="32"/>
      <c r="AG145" s="32"/>
      <c r="AI145" s="34">
        <f t="shared" si="51"/>
        <v>0</v>
      </c>
    </row>
    <row r="146" spans="1:35">
      <c r="A146" s="18" t="s">
        <v>128</v>
      </c>
      <c r="B146" s="18"/>
      <c r="C146" s="116"/>
      <c r="D146" s="116"/>
      <c r="E146" s="116"/>
      <c r="F146" s="117"/>
      <c r="G146" s="64"/>
      <c r="H146" s="9">
        <f t="shared" si="47"/>
        <v>0</v>
      </c>
      <c r="I146" s="9"/>
      <c r="J146" s="9"/>
      <c r="K146" s="9"/>
      <c r="L146" s="9">
        <f t="shared" si="49"/>
        <v>0</v>
      </c>
      <c r="M146" s="9"/>
      <c r="N146" s="9">
        <f t="shared" si="52"/>
        <v>0</v>
      </c>
      <c r="O146" s="26"/>
      <c r="P146" s="25"/>
      <c r="Q146" s="9"/>
      <c r="R146" s="9">
        <f t="shared" si="50"/>
        <v>0</v>
      </c>
      <c r="S146" s="9"/>
      <c r="T146" s="25"/>
      <c r="U146" s="25"/>
      <c r="V146" s="66"/>
      <c r="W146" s="32"/>
    </row>
    <row r="147" spans="1:35">
      <c r="A147" s="19"/>
      <c r="B147" s="19"/>
      <c r="C147" s="19"/>
      <c r="D147" s="19"/>
      <c r="E147" s="19"/>
      <c r="F147" s="19"/>
      <c r="G147" s="20"/>
      <c r="H147" s="9">
        <f t="shared" si="47"/>
        <v>0</v>
      </c>
      <c r="I147" s="9"/>
      <c r="J147" s="9"/>
      <c r="K147" s="9"/>
      <c r="L147" s="9">
        <f t="shared" si="49"/>
        <v>0</v>
      </c>
      <c r="M147" s="9"/>
      <c r="N147" s="9">
        <f t="shared" si="52"/>
        <v>0</v>
      </c>
      <c r="O147" s="26"/>
      <c r="P147" s="25"/>
      <c r="Q147" s="9"/>
      <c r="R147" s="9">
        <f t="shared" si="50"/>
        <v>0</v>
      </c>
      <c r="S147" s="9"/>
      <c r="T147" s="25"/>
      <c r="U147" s="25"/>
      <c r="V147" s="25"/>
    </row>
    <row r="148" spans="1:35">
      <c r="A148" s="19"/>
      <c r="B148" s="19"/>
      <c r="C148" s="19"/>
      <c r="D148" s="19"/>
      <c r="E148" s="19"/>
      <c r="F148" s="19"/>
      <c r="G148" s="20"/>
      <c r="H148" s="9">
        <f t="shared" si="47"/>
        <v>0</v>
      </c>
      <c r="I148" s="9"/>
      <c r="J148" s="9"/>
      <c r="K148" s="9"/>
      <c r="L148" s="9">
        <f t="shared" si="49"/>
        <v>0</v>
      </c>
      <c r="M148" s="9"/>
      <c r="N148" s="9">
        <f t="shared" si="52"/>
        <v>0</v>
      </c>
      <c r="O148" s="26"/>
      <c r="P148" s="25"/>
      <c r="Q148" s="9"/>
      <c r="R148" s="9">
        <f t="shared" si="50"/>
        <v>0</v>
      </c>
      <c r="S148" s="9"/>
      <c r="T148" s="25"/>
      <c r="U148" s="25"/>
      <c r="V148" s="25"/>
    </row>
    <row r="149" spans="1:35">
      <c r="A149" s="19"/>
      <c r="B149" s="19"/>
      <c r="C149" s="19"/>
      <c r="D149" s="19"/>
      <c r="E149" s="19"/>
      <c r="F149" s="19"/>
      <c r="G149" s="20"/>
      <c r="H149" s="9">
        <f t="shared" si="47"/>
        <v>0</v>
      </c>
      <c r="I149" s="9"/>
      <c r="J149" s="9"/>
      <c r="K149" s="9"/>
      <c r="L149" s="9">
        <f t="shared" si="49"/>
        <v>0</v>
      </c>
      <c r="M149" s="9"/>
      <c r="N149" s="9">
        <f t="shared" si="52"/>
        <v>0</v>
      </c>
      <c r="O149" s="26"/>
      <c r="P149" s="25"/>
      <c r="Q149" s="9"/>
      <c r="R149" s="9">
        <f t="shared" si="50"/>
        <v>0</v>
      </c>
      <c r="S149" s="9"/>
      <c r="T149" s="25"/>
      <c r="U149" s="25"/>
      <c r="V149" s="25"/>
    </row>
    <row r="150" spans="1:35">
      <c r="A150" s="19"/>
      <c r="B150" s="19"/>
      <c r="C150" s="19"/>
      <c r="D150" s="19"/>
      <c r="E150" s="19"/>
      <c r="F150" s="19"/>
      <c r="G150" s="20"/>
      <c r="H150" s="9">
        <f t="shared" si="47"/>
        <v>0</v>
      </c>
      <c r="I150" s="9"/>
      <c r="J150" s="9"/>
      <c r="K150" s="9"/>
      <c r="L150" s="9">
        <f t="shared" si="49"/>
        <v>0</v>
      </c>
      <c r="M150" s="9"/>
      <c r="N150" s="9">
        <f t="shared" si="52"/>
        <v>0</v>
      </c>
      <c r="O150" s="26"/>
      <c r="P150" s="25"/>
      <c r="Q150" s="9"/>
      <c r="R150" s="9">
        <f t="shared" si="50"/>
        <v>0</v>
      </c>
      <c r="S150" s="9"/>
      <c r="T150" s="25"/>
      <c r="U150" s="25"/>
      <c r="V150" s="25"/>
    </row>
    <row r="151" spans="1:35">
      <c r="A151" s="19"/>
      <c r="B151" s="19"/>
      <c r="C151" s="19"/>
      <c r="D151" s="19"/>
      <c r="E151" s="19"/>
      <c r="F151" s="19"/>
      <c r="G151" s="20"/>
      <c r="H151" s="9">
        <f t="shared" si="47"/>
        <v>0</v>
      </c>
      <c r="I151" s="9"/>
      <c r="J151" s="9"/>
      <c r="K151" s="9"/>
      <c r="L151" s="9">
        <f t="shared" si="49"/>
        <v>0</v>
      </c>
      <c r="M151" s="9"/>
      <c r="N151" s="25"/>
      <c r="O151" s="26"/>
      <c r="P151" s="25"/>
      <c r="Q151" s="9"/>
      <c r="R151" s="9">
        <f t="shared" si="50"/>
        <v>0</v>
      </c>
      <c r="S151" s="9"/>
      <c r="T151" s="25"/>
      <c r="U151" s="25"/>
      <c r="V151" s="25"/>
    </row>
    <row r="152" spans="1:35">
      <c r="A152" s="19"/>
      <c r="B152" s="19"/>
      <c r="C152" s="19"/>
      <c r="D152" s="19"/>
      <c r="E152" s="19"/>
      <c r="F152" s="19"/>
      <c r="G152" s="20"/>
      <c r="H152" s="9">
        <f t="shared" si="47"/>
        <v>0</v>
      </c>
      <c r="I152" s="9"/>
      <c r="J152" s="9"/>
      <c r="K152" s="9"/>
      <c r="L152" s="9">
        <f t="shared" si="49"/>
        <v>0</v>
      </c>
      <c r="M152" s="9"/>
      <c r="N152" s="25"/>
      <c r="O152" s="26"/>
      <c r="P152" s="25"/>
      <c r="Q152" s="9"/>
      <c r="R152" s="9">
        <f t="shared" si="50"/>
        <v>0</v>
      </c>
      <c r="S152" s="9"/>
      <c r="T152" s="25"/>
      <c r="U152" s="25"/>
      <c r="V152" s="25"/>
    </row>
    <row r="153" spans="1:35">
      <c r="A153" s="19"/>
      <c r="B153" s="19"/>
      <c r="C153" s="19"/>
      <c r="D153" s="19"/>
      <c r="E153" s="19"/>
      <c r="F153" s="19"/>
      <c r="G153" s="20"/>
      <c r="H153" s="9">
        <f t="shared" ref="H153:H170" si="53">I153-G153</f>
        <v>0</v>
      </c>
      <c r="I153" s="9"/>
      <c r="J153" s="9"/>
      <c r="K153" s="9"/>
      <c r="L153" s="9">
        <f t="shared" ref="L153:L179" si="54">M153-K153</f>
        <v>0</v>
      </c>
      <c r="M153" s="9"/>
      <c r="N153" s="25"/>
      <c r="O153" s="26"/>
      <c r="P153" s="25"/>
      <c r="Q153" s="9"/>
      <c r="R153" s="9">
        <f t="shared" si="50"/>
        <v>0</v>
      </c>
      <c r="S153" s="9"/>
      <c r="T153" s="25"/>
      <c r="U153" s="25"/>
      <c r="V153" s="25"/>
    </row>
    <row r="154" spans="1:35">
      <c r="A154" s="19"/>
      <c r="B154" s="19"/>
      <c r="C154" s="19"/>
      <c r="D154" s="19"/>
      <c r="E154" s="19"/>
      <c r="F154" s="19"/>
      <c r="G154" s="20"/>
      <c r="H154" s="9">
        <f t="shared" si="53"/>
        <v>0</v>
      </c>
      <c r="I154" s="9"/>
      <c r="J154" s="9"/>
      <c r="K154" s="9"/>
      <c r="L154" s="9">
        <f t="shared" si="54"/>
        <v>0</v>
      </c>
      <c r="M154" s="9"/>
      <c r="N154" s="25"/>
      <c r="O154" s="26"/>
      <c r="P154" s="25"/>
      <c r="Q154" s="9"/>
      <c r="R154" s="9">
        <f t="shared" si="50"/>
        <v>0</v>
      </c>
      <c r="S154" s="9"/>
      <c r="T154" s="25"/>
      <c r="U154" s="25"/>
      <c r="V154" s="25"/>
    </row>
    <row r="155" spans="1:35">
      <c r="A155" s="19"/>
      <c r="B155" s="19"/>
      <c r="C155" s="19"/>
      <c r="D155" s="19"/>
      <c r="E155" s="19"/>
      <c r="F155" s="19"/>
      <c r="G155" s="20"/>
      <c r="H155" s="9">
        <f t="shared" si="53"/>
        <v>0</v>
      </c>
      <c r="I155" s="9"/>
      <c r="J155" s="9"/>
      <c r="K155" s="9"/>
      <c r="L155" s="9">
        <f t="shared" si="54"/>
        <v>0</v>
      </c>
      <c r="M155" s="9"/>
      <c r="N155" s="25"/>
      <c r="O155" s="26"/>
      <c r="P155" s="25"/>
      <c r="Q155" s="9"/>
      <c r="R155" s="9">
        <f t="shared" si="50"/>
        <v>0</v>
      </c>
      <c r="S155" s="9"/>
      <c r="T155" s="25"/>
      <c r="U155" s="25"/>
      <c r="V155" s="25"/>
    </row>
    <row r="156" spans="1:35">
      <c r="A156" s="19"/>
      <c r="B156" s="19"/>
      <c r="C156" s="19"/>
      <c r="D156" s="19"/>
      <c r="E156" s="19"/>
      <c r="F156" s="19"/>
      <c r="G156" s="20"/>
      <c r="H156" s="9">
        <f t="shared" si="53"/>
        <v>0</v>
      </c>
      <c r="I156" s="9"/>
      <c r="J156" s="9"/>
      <c r="K156" s="9"/>
      <c r="L156" s="9">
        <f t="shared" si="54"/>
        <v>0</v>
      </c>
      <c r="M156" s="9"/>
      <c r="N156" s="25"/>
      <c r="O156" s="26"/>
      <c r="P156" s="25"/>
      <c r="Q156" s="9"/>
      <c r="R156" s="9">
        <f t="shared" si="50"/>
        <v>0</v>
      </c>
      <c r="S156" s="9"/>
      <c r="T156" s="25"/>
      <c r="U156" s="25"/>
      <c r="V156" s="25"/>
    </row>
    <row r="157" spans="1:35">
      <c r="A157" s="19"/>
      <c r="B157" s="19"/>
      <c r="C157" s="19"/>
      <c r="D157" s="19"/>
      <c r="E157" s="19"/>
      <c r="F157" s="19"/>
      <c r="G157" s="20"/>
      <c r="H157" s="9">
        <f t="shared" si="53"/>
        <v>0</v>
      </c>
      <c r="I157" s="9"/>
      <c r="J157" s="9"/>
      <c r="K157" s="9"/>
      <c r="L157" s="9">
        <f t="shared" si="54"/>
        <v>0</v>
      </c>
      <c r="M157" s="9"/>
      <c r="N157" s="25"/>
      <c r="O157" s="26"/>
      <c r="P157" s="25"/>
      <c r="Q157" s="9"/>
      <c r="R157" s="9">
        <f t="shared" si="50"/>
        <v>0</v>
      </c>
      <c r="S157" s="9"/>
      <c r="T157" s="25"/>
      <c r="U157" s="25"/>
      <c r="V157" s="25"/>
    </row>
    <row r="158" spans="1:35">
      <c r="A158" s="19"/>
      <c r="B158" s="19"/>
      <c r="C158" s="19"/>
      <c r="D158" s="19"/>
      <c r="E158" s="19"/>
      <c r="F158" s="19"/>
      <c r="G158" s="20"/>
      <c r="H158" s="9">
        <f t="shared" si="53"/>
        <v>0</v>
      </c>
      <c r="I158" s="9"/>
      <c r="J158" s="9"/>
      <c r="K158" s="9"/>
      <c r="L158" s="9">
        <f t="shared" si="54"/>
        <v>0</v>
      </c>
      <c r="M158" s="9"/>
      <c r="N158" s="25"/>
      <c r="O158" s="26"/>
      <c r="P158" s="25"/>
      <c r="Q158" s="9"/>
      <c r="R158" s="9">
        <f t="shared" si="50"/>
        <v>0</v>
      </c>
      <c r="S158" s="9"/>
      <c r="T158" s="25"/>
      <c r="U158" s="25"/>
      <c r="V158" s="25"/>
    </row>
    <row r="159" spans="1:35">
      <c r="A159" s="19"/>
      <c r="B159" s="19"/>
      <c r="C159" s="19"/>
      <c r="D159" s="19"/>
      <c r="E159" s="19"/>
      <c r="F159" s="19"/>
      <c r="G159" s="20"/>
      <c r="H159" s="9">
        <f t="shared" si="53"/>
        <v>0</v>
      </c>
      <c r="I159" s="9"/>
      <c r="J159" s="9"/>
      <c r="K159" s="9"/>
      <c r="L159" s="9">
        <f t="shared" si="54"/>
        <v>0</v>
      </c>
      <c r="M159" s="9"/>
      <c r="N159" s="25"/>
      <c r="O159" s="26"/>
      <c r="P159" s="25"/>
      <c r="Q159" s="9"/>
      <c r="R159" s="9">
        <f t="shared" si="50"/>
        <v>0</v>
      </c>
      <c r="S159" s="9"/>
      <c r="T159" s="25"/>
      <c r="U159" s="25"/>
      <c r="V159" s="25"/>
    </row>
    <row r="160" spans="1:35">
      <c r="A160" s="19"/>
      <c r="B160" s="19"/>
      <c r="C160" s="19"/>
      <c r="D160" s="19"/>
      <c r="E160" s="19"/>
      <c r="F160" s="19"/>
      <c r="G160" s="20"/>
      <c r="H160" s="9">
        <f t="shared" si="53"/>
        <v>0</v>
      </c>
      <c r="I160" s="9"/>
      <c r="J160" s="9"/>
      <c r="K160" s="9"/>
      <c r="L160" s="9">
        <f t="shared" si="54"/>
        <v>0</v>
      </c>
      <c r="M160" s="9"/>
      <c r="N160" s="25"/>
      <c r="O160" s="26"/>
      <c r="P160" s="25"/>
      <c r="Q160" s="9"/>
      <c r="R160" s="9">
        <f t="shared" si="50"/>
        <v>0</v>
      </c>
      <c r="S160" s="9"/>
      <c r="T160" s="25"/>
      <c r="U160" s="25"/>
      <c r="V160" s="25"/>
    </row>
    <row r="161" spans="1:22">
      <c r="A161" s="19"/>
      <c r="B161" s="19"/>
      <c r="C161" s="19"/>
      <c r="D161" s="19"/>
      <c r="E161" s="19"/>
      <c r="F161" s="19"/>
      <c r="G161" s="20"/>
      <c r="H161" s="9">
        <f t="shared" si="53"/>
        <v>0</v>
      </c>
      <c r="I161" s="9"/>
      <c r="J161" s="9"/>
      <c r="K161" s="9"/>
      <c r="L161" s="9">
        <f t="shared" si="54"/>
        <v>0</v>
      </c>
      <c r="M161" s="9"/>
      <c r="N161" s="25"/>
      <c r="O161" s="26"/>
      <c r="P161" s="25"/>
      <c r="Q161" s="9"/>
      <c r="R161" s="9">
        <f t="shared" si="50"/>
        <v>0</v>
      </c>
      <c r="S161" s="9"/>
      <c r="T161" s="25"/>
      <c r="U161" s="25"/>
      <c r="V161" s="25"/>
    </row>
    <row r="162" spans="1:22">
      <c r="A162" s="19"/>
      <c r="B162" s="19"/>
      <c r="C162" s="19"/>
      <c r="D162" s="19"/>
      <c r="E162" s="19"/>
      <c r="F162" s="19"/>
      <c r="G162" s="20"/>
      <c r="H162" s="9">
        <f t="shared" si="53"/>
        <v>0</v>
      </c>
      <c r="I162" s="9"/>
      <c r="J162" s="9"/>
      <c r="K162" s="9"/>
      <c r="L162" s="9">
        <f t="shared" si="54"/>
        <v>0</v>
      </c>
      <c r="M162" s="9"/>
      <c r="N162" s="25"/>
      <c r="O162" s="26"/>
      <c r="P162" s="25"/>
      <c r="Q162" s="9"/>
      <c r="R162" s="9">
        <f t="shared" ref="R162:R172" si="55">S162-Q162</f>
        <v>0</v>
      </c>
      <c r="S162" s="9"/>
      <c r="T162" s="25"/>
      <c r="U162" s="25"/>
      <c r="V162" s="25"/>
    </row>
    <row r="163" spans="1:22">
      <c r="A163" s="19"/>
      <c r="B163" s="19"/>
      <c r="C163" s="19"/>
      <c r="D163" s="19"/>
      <c r="E163" s="19"/>
      <c r="F163" s="19"/>
      <c r="G163" s="20"/>
      <c r="H163" s="9">
        <f t="shared" si="53"/>
        <v>0</v>
      </c>
      <c r="I163" s="9"/>
      <c r="J163" s="9"/>
      <c r="K163" s="9"/>
      <c r="L163" s="9">
        <f t="shared" si="54"/>
        <v>0</v>
      </c>
      <c r="M163" s="9"/>
      <c r="N163" s="25"/>
      <c r="O163" s="26"/>
      <c r="P163" s="25"/>
      <c r="Q163" s="9"/>
      <c r="R163" s="9">
        <f t="shared" si="55"/>
        <v>0</v>
      </c>
      <c r="S163" s="9"/>
      <c r="T163" s="25"/>
      <c r="U163" s="25"/>
      <c r="V163" s="25"/>
    </row>
    <row r="164" spans="1:22">
      <c r="A164" s="19"/>
      <c r="B164" s="19"/>
      <c r="C164" s="19"/>
      <c r="D164" s="19"/>
      <c r="E164" s="19"/>
      <c r="F164" s="19"/>
      <c r="G164" s="20"/>
      <c r="H164" s="9">
        <f t="shared" si="53"/>
        <v>0</v>
      </c>
      <c r="I164" s="9"/>
      <c r="J164" s="9"/>
      <c r="K164" s="9"/>
      <c r="L164" s="9">
        <f t="shared" si="54"/>
        <v>0</v>
      </c>
      <c r="M164" s="9"/>
      <c r="N164" s="25"/>
      <c r="O164" s="26"/>
      <c r="P164" s="25"/>
      <c r="Q164" s="9"/>
      <c r="R164" s="9">
        <f t="shared" si="55"/>
        <v>0</v>
      </c>
      <c r="S164" s="9"/>
      <c r="T164" s="25"/>
      <c r="U164" s="25"/>
      <c r="V164" s="25"/>
    </row>
    <row r="165" spans="1:22">
      <c r="A165" s="19"/>
      <c r="B165" s="19"/>
      <c r="C165" s="19"/>
      <c r="D165" s="19"/>
      <c r="E165" s="19"/>
      <c r="F165" s="19"/>
      <c r="G165" s="20"/>
      <c r="H165" s="9">
        <f t="shared" si="53"/>
        <v>0</v>
      </c>
      <c r="I165" s="9"/>
      <c r="J165" s="9"/>
      <c r="K165" s="9"/>
      <c r="L165" s="9">
        <f t="shared" si="54"/>
        <v>0</v>
      </c>
      <c r="M165" s="9"/>
      <c r="N165" s="25"/>
      <c r="O165" s="26"/>
      <c r="P165" s="25"/>
      <c r="Q165" s="9"/>
      <c r="R165" s="9">
        <f t="shared" si="55"/>
        <v>0</v>
      </c>
      <c r="S165" s="9"/>
      <c r="T165" s="25"/>
      <c r="U165" s="25"/>
      <c r="V165" s="25"/>
    </row>
    <row r="166" spans="1:22">
      <c r="A166" s="19"/>
      <c r="B166" s="19"/>
      <c r="C166" s="19"/>
      <c r="D166" s="19"/>
      <c r="E166" s="19"/>
      <c r="F166" s="19"/>
      <c r="G166" s="20"/>
      <c r="H166" s="9">
        <f t="shared" si="53"/>
        <v>0</v>
      </c>
      <c r="I166" s="9"/>
      <c r="J166" s="9"/>
      <c r="K166" s="9"/>
      <c r="L166" s="9">
        <f t="shared" si="54"/>
        <v>0</v>
      </c>
      <c r="M166" s="9"/>
      <c r="N166" s="25"/>
      <c r="O166" s="26"/>
      <c r="P166" s="25"/>
      <c r="Q166" s="9"/>
      <c r="R166" s="9">
        <f t="shared" si="55"/>
        <v>0</v>
      </c>
      <c r="S166" s="9"/>
      <c r="T166" s="25"/>
      <c r="U166" s="25"/>
      <c r="V166" s="25"/>
    </row>
    <row r="167" spans="1:22">
      <c r="A167" s="19"/>
      <c r="B167" s="19"/>
      <c r="C167" s="19"/>
      <c r="D167" s="19"/>
      <c r="E167" s="19"/>
      <c r="F167" s="19"/>
      <c r="G167" s="20"/>
      <c r="H167" s="9">
        <f t="shared" si="53"/>
        <v>0</v>
      </c>
      <c r="I167" s="9"/>
      <c r="J167" s="9"/>
      <c r="K167" s="9"/>
      <c r="L167" s="9">
        <f t="shared" si="54"/>
        <v>0</v>
      </c>
      <c r="M167" s="9"/>
      <c r="N167" s="25"/>
      <c r="O167" s="26"/>
      <c r="P167" s="25"/>
      <c r="Q167" s="9"/>
      <c r="R167" s="9">
        <f t="shared" si="55"/>
        <v>0</v>
      </c>
      <c r="S167" s="9"/>
      <c r="T167" s="25"/>
      <c r="U167" s="25"/>
      <c r="V167" s="25"/>
    </row>
    <row r="168" spans="1:22">
      <c r="A168" s="19"/>
      <c r="B168" s="19"/>
      <c r="C168" s="19"/>
      <c r="D168" s="19"/>
      <c r="E168" s="19"/>
      <c r="F168" s="19"/>
      <c r="G168" s="20"/>
      <c r="H168" s="9">
        <f t="shared" si="53"/>
        <v>0</v>
      </c>
      <c r="I168" s="9"/>
      <c r="J168" s="9"/>
      <c r="K168" s="9"/>
      <c r="L168" s="9">
        <f t="shared" si="54"/>
        <v>0</v>
      </c>
      <c r="M168" s="9"/>
      <c r="N168" s="25"/>
      <c r="O168" s="26"/>
      <c r="P168" s="25"/>
      <c r="Q168" s="9"/>
      <c r="R168" s="9">
        <f t="shared" si="55"/>
        <v>0</v>
      </c>
      <c r="S168" s="9"/>
      <c r="T168" s="25"/>
      <c r="U168" s="25"/>
      <c r="V168" s="25"/>
    </row>
    <row r="169" spans="1:22">
      <c r="A169" s="19"/>
      <c r="B169" s="19"/>
      <c r="C169" s="19"/>
      <c r="D169" s="19"/>
      <c r="E169" s="19"/>
      <c r="F169" s="19"/>
      <c r="G169" s="20"/>
      <c r="H169" s="9">
        <f t="shared" si="53"/>
        <v>0</v>
      </c>
      <c r="I169" s="9"/>
      <c r="J169" s="9"/>
      <c r="K169" s="9"/>
      <c r="L169" s="9">
        <f t="shared" si="54"/>
        <v>0</v>
      </c>
      <c r="M169" s="9"/>
      <c r="N169" s="25"/>
      <c r="O169" s="26"/>
      <c r="P169" s="25"/>
      <c r="Q169" s="9"/>
      <c r="R169" s="9">
        <f t="shared" si="55"/>
        <v>0</v>
      </c>
      <c r="S169" s="9"/>
      <c r="T169" s="25"/>
      <c r="U169" s="25"/>
      <c r="V169" s="25"/>
    </row>
    <row r="170" spans="1:22">
      <c r="A170" s="19"/>
      <c r="B170" s="19"/>
      <c r="C170" s="19"/>
      <c r="D170" s="19"/>
      <c r="E170" s="19"/>
      <c r="F170" s="19"/>
      <c r="G170" s="20"/>
      <c r="H170" s="9">
        <f t="shared" si="53"/>
        <v>0</v>
      </c>
      <c r="I170" s="9"/>
      <c r="J170" s="9"/>
      <c r="K170" s="9"/>
      <c r="L170" s="9">
        <f t="shared" si="54"/>
        <v>0</v>
      </c>
      <c r="M170" s="9"/>
      <c r="N170" s="25"/>
      <c r="O170" s="26"/>
      <c r="P170" s="25"/>
      <c r="Q170" s="9"/>
      <c r="R170" s="9">
        <f t="shared" si="55"/>
        <v>0</v>
      </c>
      <c r="S170" s="9"/>
      <c r="T170" s="25"/>
      <c r="U170" s="25"/>
      <c r="V170" s="25"/>
    </row>
    <row r="171" spans="1:22">
      <c r="A171" s="19"/>
      <c r="B171" s="19"/>
      <c r="C171" s="19"/>
      <c r="D171" s="19"/>
      <c r="E171" s="19"/>
      <c r="F171" s="19"/>
      <c r="G171" s="20"/>
      <c r="H171" s="9"/>
      <c r="I171" s="9"/>
      <c r="J171" s="9"/>
      <c r="K171" s="9"/>
      <c r="L171" s="9">
        <f t="shared" si="54"/>
        <v>0</v>
      </c>
      <c r="M171" s="9"/>
      <c r="N171" s="25"/>
      <c r="O171" s="26"/>
      <c r="P171" s="25"/>
      <c r="Q171" s="9"/>
      <c r="R171" s="9">
        <f t="shared" si="55"/>
        <v>0</v>
      </c>
      <c r="S171" s="9"/>
      <c r="T171" s="25"/>
      <c r="U171" s="25"/>
      <c r="V171" s="25"/>
    </row>
    <row r="172" spans="1:22">
      <c r="A172" s="19"/>
      <c r="B172" s="19"/>
      <c r="C172" s="19"/>
      <c r="D172" s="19"/>
      <c r="E172" s="19"/>
      <c r="F172" s="19"/>
      <c r="G172" s="20"/>
      <c r="H172" s="9"/>
      <c r="I172" s="9"/>
      <c r="J172" s="9"/>
      <c r="K172" s="9"/>
      <c r="L172" s="9">
        <f t="shared" si="54"/>
        <v>0</v>
      </c>
      <c r="M172" s="9"/>
      <c r="N172" s="25"/>
      <c r="O172" s="26"/>
      <c r="P172" s="25"/>
      <c r="Q172" s="9"/>
      <c r="R172" s="9">
        <f t="shared" si="55"/>
        <v>0</v>
      </c>
      <c r="S172" s="9"/>
      <c r="T172" s="25"/>
      <c r="U172" s="25"/>
      <c r="V172" s="25"/>
    </row>
    <row r="173" spans="1:22">
      <c r="A173" s="19"/>
      <c r="B173" s="19"/>
      <c r="C173" s="19"/>
      <c r="D173" s="19"/>
      <c r="E173" s="19"/>
      <c r="F173" s="19"/>
      <c r="G173" s="20"/>
      <c r="H173" s="9"/>
      <c r="I173" s="9"/>
      <c r="J173" s="9"/>
      <c r="K173" s="9"/>
      <c r="L173" s="9">
        <f t="shared" si="54"/>
        <v>0</v>
      </c>
      <c r="M173" s="9"/>
      <c r="N173" s="25"/>
      <c r="O173" s="26"/>
      <c r="P173" s="25"/>
      <c r="Q173" s="9"/>
      <c r="R173" s="9"/>
      <c r="S173" s="9"/>
      <c r="T173" s="25"/>
      <c r="U173" s="25"/>
      <c r="V173" s="25"/>
    </row>
    <row r="174" spans="1:22">
      <c r="A174" s="19"/>
      <c r="B174" s="19"/>
      <c r="C174" s="19"/>
      <c r="D174" s="19"/>
      <c r="E174" s="19"/>
      <c r="F174" s="19"/>
      <c r="G174" s="20"/>
      <c r="H174" s="9"/>
      <c r="I174" s="9"/>
      <c r="J174" s="9"/>
      <c r="K174" s="9"/>
      <c r="L174" s="9">
        <f t="shared" si="54"/>
        <v>0</v>
      </c>
      <c r="M174" s="9"/>
      <c r="N174" s="25"/>
      <c r="O174" s="26"/>
      <c r="P174" s="25"/>
      <c r="Q174" s="9"/>
      <c r="R174" s="9"/>
      <c r="S174" s="9"/>
      <c r="T174" s="25"/>
      <c r="U174" s="25"/>
      <c r="V174" s="25"/>
    </row>
    <row r="175" spans="1:22">
      <c r="A175" s="19"/>
      <c r="B175" s="19"/>
      <c r="C175" s="19"/>
      <c r="D175" s="19"/>
      <c r="E175" s="19"/>
      <c r="F175" s="19"/>
      <c r="G175" s="20"/>
      <c r="H175" s="9"/>
      <c r="I175" s="9"/>
      <c r="J175" s="9"/>
      <c r="K175" s="9"/>
      <c r="L175" s="9">
        <f t="shared" si="54"/>
        <v>0</v>
      </c>
      <c r="M175" s="9"/>
      <c r="N175" s="25"/>
      <c r="O175" s="26"/>
      <c r="P175" s="25"/>
      <c r="Q175" s="9"/>
      <c r="R175" s="9"/>
      <c r="S175" s="9"/>
      <c r="T175" s="25"/>
      <c r="U175" s="25"/>
      <c r="V175" s="25"/>
    </row>
    <row r="176" spans="1:22">
      <c r="A176" s="19"/>
      <c r="B176" s="19"/>
      <c r="C176" s="19"/>
      <c r="D176" s="19"/>
      <c r="E176" s="19"/>
      <c r="F176" s="19"/>
      <c r="G176" s="20"/>
      <c r="H176" s="9"/>
      <c r="I176" s="9"/>
      <c r="J176" s="9"/>
      <c r="K176" s="9"/>
      <c r="L176" s="9">
        <f t="shared" si="54"/>
        <v>0</v>
      </c>
      <c r="M176" s="9"/>
      <c r="N176" s="25"/>
      <c r="O176" s="26"/>
      <c r="P176" s="25"/>
      <c r="Q176" s="9"/>
      <c r="R176" s="9"/>
      <c r="S176" s="9"/>
      <c r="T176" s="25"/>
      <c r="U176" s="25"/>
      <c r="V176" s="25"/>
    </row>
    <row r="177" spans="1:22">
      <c r="A177" s="19"/>
      <c r="B177" s="19"/>
      <c r="C177" s="19"/>
      <c r="D177" s="19"/>
      <c r="E177" s="19"/>
      <c r="F177" s="19"/>
      <c r="G177" s="20"/>
      <c r="H177" s="9"/>
      <c r="I177" s="9"/>
      <c r="J177" s="9"/>
      <c r="K177" s="9"/>
      <c r="L177" s="9">
        <f t="shared" si="54"/>
        <v>0</v>
      </c>
      <c r="M177" s="9"/>
      <c r="N177" s="25"/>
      <c r="O177" s="26"/>
      <c r="P177" s="25"/>
      <c r="Q177" s="9"/>
      <c r="R177" s="9"/>
      <c r="S177" s="9"/>
      <c r="T177" s="25"/>
      <c r="U177" s="25"/>
      <c r="V177" s="25"/>
    </row>
    <row r="178" spans="1:22">
      <c r="A178" s="19"/>
      <c r="B178" s="19"/>
      <c r="C178" s="19"/>
      <c r="D178" s="19"/>
      <c r="E178" s="19"/>
      <c r="F178" s="19"/>
      <c r="G178" s="20"/>
      <c r="H178" s="9"/>
      <c r="I178" s="9"/>
      <c r="J178" s="9"/>
      <c r="K178" s="9"/>
      <c r="L178" s="9">
        <f t="shared" si="54"/>
        <v>0</v>
      </c>
      <c r="M178" s="9"/>
      <c r="N178" s="25"/>
      <c r="O178" s="26"/>
      <c r="P178" s="25"/>
      <c r="Q178" s="9"/>
      <c r="R178" s="9"/>
      <c r="S178" s="9"/>
      <c r="T178" s="25"/>
      <c r="U178" s="25"/>
      <c r="V178" s="25"/>
    </row>
    <row r="179" spans="1:22">
      <c r="A179" s="19"/>
      <c r="B179" s="19"/>
      <c r="C179" s="19"/>
      <c r="D179" s="19"/>
      <c r="E179" s="19"/>
      <c r="F179" s="19"/>
      <c r="G179" s="20"/>
      <c r="H179" s="9"/>
      <c r="I179" s="9"/>
      <c r="J179" s="9"/>
      <c r="K179" s="9"/>
      <c r="L179" s="9">
        <f t="shared" si="54"/>
        <v>0</v>
      </c>
      <c r="M179" s="9"/>
      <c r="N179" s="25"/>
      <c r="O179" s="26"/>
      <c r="P179" s="25"/>
      <c r="Q179" s="9"/>
      <c r="R179" s="9"/>
      <c r="S179" s="9"/>
      <c r="T179" s="25"/>
      <c r="U179" s="25"/>
      <c r="V179" s="25"/>
    </row>
    <row r="180" spans="1:22">
      <c r="A180" s="19"/>
      <c r="B180" s="19"/>
      <c r="C180" s="19"/>
      <c r="D180" s="19"/>
      <c r="E180" s="19"/>
      <c r="F180" s="19"/>
      <c r="G180" s="20"/>
      <c r="H180" s="9"/>
      <c r="I180" s="9"/>
      <c r="J180" s="9"/>
      <c r="K180" s="9"/>
      <c r="L180" s="25"/>
      <c r="M180" s="9"/>
      <c r="N180" s="25"/>
      <c r="O180" s="26"/>
      <c r="P180" s="25"/>
      <c r="Q180" s="9"/>
      <c r="R180" s="9"/>
      <c r="S180" s="9"/>
      <c r="T180" s="25"/>
      <c r="U180" s="25"/>
      <c r="V180" s="25"/>
    </row>
    <row r="181" spans="1:22">
      <c r="A181" s="19"/>
      <c r="B181" s="19"/>
      <c r="C181" s="19"/>
      <c r="D181" s="19"/>
      <c r="E181" s="19"/>
      <c r="F181" s="19"/>
      <c r="G181" s="20"/>
      <c r="H181" s="9"/>
      <c r="I181" s="9"/>
      <c r="J181" s="9"/>
      <c r="K181" s="9"/>
      <c r="L181" s="25"/>
      <c r="M181" s="9"/>
      <c r="N181" s="25"/>
      <c r="O181" s="26"/>
      <c r="P181" s="25"/>
      <c r="Q181" s="9"/>
      <c r="R181" s="9"/>
      <c r="S181" s="9"/>
      <c r="T181" s="25"/>
      <c r="U181" s="25"/>
      <c r="V181" s="25"/>
    </row>
    <row r="182" spans="1:22">
      <c r="A182" s="19"/>
      <c r="B182" s="19"/>
      <c r="C182" s="19"/>
      <c r="D182" s="19"/>
      <c r="E182" s="19"/>
      <c r="F182" s="19"/>
      <c r="G182" s="20"/>
      <c r="H182" s="9"/>
      <c r="I182" s="9"/>
      <c r="J182" s="9"/>
      <c r="K182" s="9"/>
      <c r="L182" s="25"/>
      <c r="M182" s="9"/>
      <c r="N182" s="25"/>
      <c r="O182" s="26"/>
      <c r="P182" s="25"/>
      <c r="Q182" s="9"/>
      <c r="R182" s="9"/>
      <c r="S182" s="9"/>
      <c r="T182" s="25"/>
      <c r="U182" s="25"/>
      <c r="V182" s="25"/>
    </row>
    <row r="183" spans="1:22">
      <c r="A183" s="19"/>
      <c r="B183" s="19"/>
      <c r="C183" s="19"/>
      <c r="D183" s="19"/>
      <c r="E183" s="19"/>
      <c r="F183" s="19"/>
      <c r="G183" s="20"/>
      <c r="H183" s="9"/>
      <c r="I183" s="9"/>
      <c r="J183" s="9"/>
      <c r="K183" s="9"/>
      <c r="L183" s="25"/>
      <c r="M183" s="9"/>
      <c r="N183" s="25"/>
      <c r="O183" s="26"/>
      <c r="P183" s="25"/>
      <c r="Q183" s="9"/>
      <c r="R183" s="9"/>
      <c r="S183" s="9"/>
      <c r="T183" s="25"/>
      <c r="U183" s="25"/>
      <c r="V183" s="25"/>
    </row>
    <row r="184" spans="1:22">
      <c r="A184" s="19"/>
      <c r="B184" s="19"/>
      <c r="C184" s="19"/>
      <c r="D184" s="19"/>
      <c r="E184" s="19"/>
      <c r="F184" s="19"/>
      <c r="G184" s="20"/>
      <c r="H184" s="9"/>
      <c r="I184" s="9"/>
      <c r="J184" s="9"/>
      <c r="K184" s="9"/>
      <c r="L184" s="25"/>
      <c r="M184" s="9"/>
      <c r="N184" s="25"/>
      <c r="O184" s="26"/>
      <c r="P184" s="25"/>
      <c r="Q184" s="9"/>
      <c r="R184" s="9"/>
      <c r="S184" s="9"/>
      <c r="T184" s="25"/>
      <c r="U184" s="25"/>
      <c r="V184" s="25"/>
    </row>
    <row r="185" spans="1:22">
      <c r="A185" s="19"/>
      <c r="B185" s="19"/>
      <c r="C185" s="19"/>
      <c r="D185" s="19"/>
      <c r="E185" s="19"/>
      <c r="F185" s="19"/>
      <c r="G185" s="20"/>
      <c r="H185" s="9"/>
      <c r="I185" s="9"/>
      <c r="J185" s="9"/>
      <c r="K185" s="9"/>
      <c r="L185" s="25"/>
      <c r="M185" s="9"/>
      <c r="N185" s="25"/>
      <c r="O185" s="26"/>
      <c r="P185" s="25"/>
      <c r="Q185" s="9"/>
      <c r="R185" s="9"/>
      <c r="S185" s="9"/>
      <c r="T185" s="25"/>
      <c r="U185" s="25"/>
      <c r="V185" s="25"/>
    </row>
    <row r="186" spans="1:22">
      <c r="A186" s="19"/>
      <c r="B186" s="19"/>
      <c r="C186" s="19"/>
      <c r="D186" s="19"/>
      <c r="E186" s="19"/>
      <c r="F186" s="19"/>
      <c r="G186" s="20"/>
      <c r="H186" s="9"/>
      <c r="I186" s="9"/>
      <c r="J186" s="9"/>
      <c r="K186" s="9"/>
      <c r="L186" s="25"/>
      <c r="M186" s="9"/>
      <c r="N186" s="25"/>
      <c r="O186" s="26"/>
      <c r="P186" s="25"/>
      <c r="Q186" s="9"/>
      <c r="R186" s="9"/>
      <c r="S186" s="9"/>
      <c r="T186" s="25"/>
      <c r="U186" s="25"/>
      <c r="V186" s="25"/>
    </row>
    <row r="187" spans="1:22">
      <c r="A187" s="19"/>
      <c r="B187" s="19"/>
      <c r="C187" s="19"/>
      <c r="D187" s="19"/>
      <c r="E187" s="19"/>
      <c r="F187" s="19"/>
      <c r="G187" s="20"/>
      <c r="H187" s="9"/>
      <c r="I187" s="9"/>
      <c r="J187" s="9"/>
      <c r="K187" s="9"/>
      <c r="L187" s="25"/>
      <c r="M187" s="9"/>
      <c r="N187" s="25"/>
      <c r="O187" s="26"/>
      <c r="P187" s="25"/>
      <c r="Q187" s="9"/>
      <c r="R187" s="9"/>
      <c r="S187" s="9"/>
      <c r="T187" s="25"/>
      <c r="U187" s="25"/>
      <c r="V187" s="25"/>
    </row>
    <row r="188" spans="1:22">
      <c r="A188" s="19"/>
      <c r="B188" s="19"/>
      <c r="C188" s="19"/>
      <c r="D188" s="19"/>
      <c r="E188" s="19"/>
      <c r="F188" s="19"/>
      <c r="G188" s="20"/>
      <c r="H188" s="9"/>
      <c r="I188" s="9"/>
      <c r="J188" s="9"/>
      <c r="K188" s="9"/>
      <c r="L188" s="25"/>
      <c r="M188" s="9"/>
      <c r="N188" s="25"/>
      <c r="O188" s="26"/>
      <c r="P188" s="25"/>
      <c r="Q188" s="9"/>
      <c r="R188" s="9"/>
      <c r="S188" s="9"/>
      <c r="T188" s="25"/>
      <c r="U188" s="25"/>
      <c r="V188" s="25"/>
    </row>
    <row r="189" spans="1:22">
      <c r="A189" s="19"/>
      <c r="B189" s="19"/>
      <c r="C189" s="19"/>
      <c r="D189" s="19"/>
      <c r="E189" s="19"/>
      <c r="F189" s="19"/>
      <c r="G189" s="20"/>
      <c r="H189" s="9"/>
      <c r="I189" s="9"/>
      <c r="J189" s="9"/>
      <c r="K189" s="9"/>
      <c r="L189" s="25"/>
      <c r="M189" s="9"/>
      <c r="N189" s="25"/>
      <c r="O189" s="26"/>
      <c r="P189" s="25"/>
      <c r="Q189" s="9"/>
      <c r="R189" s="9"/>
      <c r="S189" s="9"/>
      <c r="T189" s="25"/>
      <c r="U189" s="25"/>
      <c r="V189" s="25"/>
    </row>
    <row r="190" spans="1:22">
      <c r="A190" s="19"/>
      <c r="B190" s="19"/>
      <c r="C190" s="19"/>
      <c r="D190" s="19"/>
      <c r="E190" s="19"/>
      <c r="F190" s="19"/>
      <c r="G190" s="20"/>
      <c r="H190" s="9"/>
      <c r="I190" s="9"/>
      <c r="J190" s="9"/>
      <c r="K190" s="9"/>
      <c r="L190" s="25"/>
      <c r="M190" s="9"/>
      <c r="N190" s="25"/>
      <c r="O190" s="26"/>
      <c r="P190" s="25"/>
      <c r="Q190" s="9"/>
      <c r="R190" s="9"/>
      <c r="S190" s="9"/>
      <c r="T190" s="25"/>
      <c r="U190" s="25"/>
      <c r="V190" s="25"/>
    </row>
    <row r="191" spans="1:22">
      <c r="A191" s="19"/>
      <c r="B191" s="19"/>
      <c r="C191" s="19"/>
      <c r="D191" s="19"/>
      <c r="E191" s="19"/>
      <c r="F191" s="19"/>
      <c r="G191" s="20"/>
      <c r="H191" s="9"/>
      <c r="I191" s="9"/>
      <c r="J191" s="9"/>
      <c r="K191" s="9"/>
      <c r="L191" s="25"/>
      <c r="M191" s="9"/>
      <c r="N191" s="25"/>
      <c r="O191" s="26"/>
      <c r="P191" s="25"/>
      <c r="Q191" s="9"/>
      <c r="R191" s="9"/>
      <c r="S191" s="9"/>
      <c r="T191" s="25"/>
      <c r="U191" s="25"/>
      <c r="V191" s="25"/>
    </row>
    <row r="192" spans="1:22">
      <c r="A192" s="19"/>
      <c r="B192" s="19"/>
      <c r="C192" s="19"/>
      <c r="D192" s="19"/>
      <c r="E192" s="19"/>
      <c r="F192" s="19"/>
      <c r="G192" s="20"/>
      <c r="H192" s="9"/>
      <c r="I192" s="9"/>
      <c r="J192" s="9"/>
      <c r="K192" s="9"/>
      <c r="L192" s="25"/>
      <c r="M192" s="9"/>
      <c r="N192" s="25"/>
      <c r="O192" s="26"/>
      <c r="P192" s="25"/>
      <c r="Q192" s="9"/>
      <c r="R192" s="9"/>
      <c r="S192" s="9"/>
      <c r="T192" s="25"/>
      <c r="U192" s="25"/>
      <c r="V192" s="25"/>
    </row>
    <row r="193" spans="1:22">
      <c r="A193" s="19"/>
      <c r="B193" s="19"/>
      <c r="C193" s="19"/>
      <c r="D193" s="19"/>
      <c r="E193" s="19"/>
      <c r="F193" s="19"/>
      <c r="G193" s="20"/>
      <c r="H193" s="9"/>
      <c r="I193" s="9"/>
      <c r="J193" s="9"/>
      <c r="K193" s="9"/>
      <c r="L193" s="25"/>
      <c r="M193" s="9"/>
      <c r="N193" s="25"/>
      <c r="O193" s="26"/>
      <c r="P193" s="25"/>
      <c r="Q193" s="9"/>
      <c r="R193" s="9"/>
      <c r="S193" s="9"/>
      <c r="T193" s="25"/>
      <c r="U193" s="25"/>
      <c r="V193" s="25"/>
    </row>
    <row r="194" spans="1:22">
      <c r="A194" s="19"/>
      <c r="B194" s="19"/>
      <c r="C194" s="19"/>
      <c r="D194" s="19"/>
      <c r="E194" s="19"/>
      <c r="F194" s="19"/>
      <c r="G194" s="20"/>
      <c r="H194" s="9"/>
      <c r="I194" s="9"/>
      <c r="J194" s="9"/>
      <c r="K194" s="9"/>
      <c r="L194" s="25"/>
      <c r="M194" s="9"/>
      <c r="N194" s="25"/>
      <c r="O194" s="26"/>
      <c r="P194" s="25"/>
      <c r="Q194" s="9"/>
      <c r="R194" s="9"/>
      <c r="S194" s="9"/>
      <c r="T194" s="25"/>
      <c r="U194" s="25"/>
      <c r="V194" s="25"/>
    </row>
    <row r="195" spans="1:22">
      <c r="A195" s="19"/>
      <c r="B195" s="19"/>
      <c r="C195" s="19"/>
      <c r="D195" s="19"/>
      <c r="E195" s="19"/>
      <c r="F195" s="19"/>
      <c r="G195" s="20"/>
      <c r="H195" s="9"/>
      <c r="I195" s="9"/>
      <c r="J195" s="9"/>
      <c r="K195" s="9"/>
      <c r="L195" s="25"/>
      <c r="M195" s="9"/>
      <c r="N195" s="25"/>
      <c r="O195" s="26"/>
      <c r="P195" s="25"/>
      <c r="Q195" s="9"/>
      <c r="R195" s="9"/>
      <c r="S195" s="9"/>
      <c r="T195" s="25"/>
      <c r="U195" s="25"/>
      <c r="V195" s="25"/>
    </row>
    <row r="196" spans="1:22">
      <c r="A196" s="19"/>
      <c r="B196" s="19"/>
      <c r="C196" s="19"/>
      <c r="D196" s="19"/>
      <c r="E196" s="19"/>
      <c r="F196" s="19"/>
      <c r="G196" s="20"/>
      <c r="H196" s="9"/>
      <c r="I196" s="9"/>
      <c r="J196" s="9"/>
      <c r="K196" s="9"/>
      <c r="L196" s="25"/>
      <c r="M196" s="9"/>
      <c r="N196" s="25"/>
      <c r="O196" s="26"/>
      <c r="P196" s="25"/>
      <c r="Q196" s="9"/>
      <c r="R196" s="9"/>
      <c r="S196" s="9"/>
      <c r="T196" s="25"/>
      <c r="U196" s="25"/>
      <c r="V196" s="25"/>
    </row>
    <row r="197" spans="1:22">
      <c r="A197" s="19"/>
      <c r="B197" s="19"/>
      <c r="C197" s="19"/>
      <c r="D197" s="19"/>
      <c r="E197" s="19"/>
      <c r="F197" s="19"/>
      <c r="G197" s="20"/>
      <c r="H197" s="9"/>
      <c r="I197" s="9"/>
      <c r="J197" s="9"/>
      <c r="K197" s="9"/>
      <c r="L197" s="25"/>
      <c r="M197" s="9"/>
      <c r="N197" s="25"/>
      <c r="O197" s="26"/>
      <c r="P197" s="25"/>
      <c r="Q197" s="9"/>
      <c r="R197" s="9"/>
      <c r="S197" s="9"/>
      <c r="T197" s="25"/>
      <c r="U197" s="25"/>
      <c r="V197" s="25"/>
    </row>
    <row r="198" spans="1:22">
      <c r="A198" s="19"/>
      <c r="B198" s="19"/>
      <c r="C198" s="19"/>
      <c r="D198" s="19"/>
      <c r="E198" s="19"/>
      <c r="F198" s="19"/>
      <c r="G198" s="20"/>
      <c r="H198" s="9"/>
      <c r="I198" s="9"/>
      <c r="J198" s="9"/>
      <c r="K198" s="9"/>
      <c r="L198" s="25"/>
      <c r="M198" s="9"/>
      <c r="N198" s="25"/>
      <c r="O198" s="26"/>
      <c r="P198" s="25"/>
      <c r="Q198" s="9"/>
      <c r="R198" s="9"/>
      <c r="S198" s="9"/>
      <c r="T198" s="25"/>
      <c r="U198" s="25"/>
      <c r="V198" s="25"/>
    </row>
    <row r="199" spans="1:22">
      <c r="A199" s="19"/>
      <c r="B199" s="19"/>
      <c r="C199" s="19"/>
      <c r="D199" s="19"/>
      <c r="E199" s="19"/>
      <c r="F199" s="19"/>
      <c r="G199" s="20"/>
      <c r="H199" s="9"/>
      <c r="I199" s="9"/>
      <c r="J199" s="9"/>
      <c r="K199" s="9"/>
      <c r="L199" s="25"/>
      <c r="M199" s="9"/>
      <c r="N199" s="25"/>
      <c r="O199" s="26"/>
      <c r="P199" s="25"/>
      <c r="Q199" s="9"/>
      <c r="R199" s="9"/>
      <c r="S199" s="9"/>
      <c r="T199" s="25"/>
      <c r="U199" s="25"/>
      <c r="V199" s="25"/>
    </row>
    <row r="200" spans="1:22">
      <c r="A200" s="19"/>
      <c r="B200" s="19"/>
      <c r="C200" s="19"/>
      <c r="D200" s="19"/>
      <c r="E200" s="19"/>
      <c r="F200" s="19"/>
      <c r="G200" s="20"/>
      <c r="H200" s="9"/>
      <c r="I200" s="9"/>
      <c r="J200" s="9"/>
      <c r="K200" s="9"/>
      <c r="L200" s="25"/>
      <c r="M200" s="9"/>
      <c r="N200" s="25"/>
      <c r="O200" s="26"/>
      <c r="P200" s="25"/>
      <c r="Q200" s="9"/>
      <c r="R200" s="9"/>
      <c r="S200" s="9"/>
      <c r="T200" s="25"/>
      <c r="U200" s="25"/>
      <c r="V200" s="25"/>
    </row>
    <row r="201" spans="1:22">
      <c r="A201" s="19"/>
      <c r="B201" s="19"/>
      <c r="C201" s="19"/>
      <c r="D201" s="19"/>
      <c r="E201" s="19"/>
      <c r="F201" s="19"/>
      <c r="G201" s="20"/>
      <c r="H201" s="9"/>
      <c r="I201" s="9"/>
      <c r="J201" s="9"/>
      <c r="K201" s="9"/>
      <c r="L201" s="25"/>
      <c r="M201" s="9"/>
      <c r="N201" s="25"/>
      <c r="O201" s="26"/>
      <c r="P201" s="25"/>
      <c r="Q201" s="9"/>
      <c r="R201" s="9"/>
      <c r="S201" s="9"/>
      <c r="T201" s="25"/>
      <c r="U201" s="25"/>
      <c r="V201" s="25"/>
    </row>
    <row r="202" spans="1:22">
      <c r="A202" s="19"/>
      <c r="B202" s="19"/>
      <c r="C202" s="19"/>
      <c r="D202" s="19"/>
      <c r="E202" s="19"/>
      <c r="F202" s="19"/>
      <c r="G202" s="20"/>
      <c r="H202" s="9"/>
      <c r="I202" s="9"/>
      <c r="J202" s="9"/>
      <c r="K202" s="9"/>
      <c r="L202" s="25"/>
      <c r="M202" s="9"/>
      <c r="N202" s="25"/>
      <c r="O202" s="26"/>
      <c r="P202" s="25"/>
      <c r="Q202" s="9"/>
      <c r="R202" s="9"/>
      <c r="S202" s="9"/>
      <c r="T202" s="25"/>
      <c r="U202" s="25"/>
      <c r="V202" s="25"/>
    </row>
    <row r="203" spans="1:22">
      <c r="A203" s="19"/>
      <c r="B203" s="19"/>
      <c r="C203" s="19"/>
      <c r="D203" s="19"/>
      <c r="E203" s="19"/>
      <c r="F203" s="19"/>
      <c r="G203" s="20"/>
      <c r="H203" s="9"/>
      <c r="I203" s="9"/>
      <c r="J203" s="9"/>
      <c r="K203" s="9"/>
      <c r="L203" s="25"/>
      <c r="M203" s="9"/>
      <c r="N203" s="25"/>
      <c r="O203" s="26"/>
      <c r="P203" s="25"/>
      <c r="Q203" s="9"/>
      <c r="R203" s="9"/>
      <c r="S203" s="9"/>
      <c r="T203" s="25"/>
      <c r="U203" s="25"/>
      <c r="V203" s="25"/>
    </row>
    <row r="204" spans="1:22">
      <c r="A204" s="19"/>
      <c r="B204" s="19"/>
      <c r="C204" s="19"/>
      <c r="D204" s="19"/>
      <c r="E204" s="19"/>
      <c r="F204" s="19"/>
      <c r="G204" s="20"/>
      <c r="H204" s="9"/>
      <c r="I204" s="9"/>
      <c r="J204" s="9"/>
      <c r="K204" s="9"/>
      <c r="L204" s="25"/>
      <c r="M204" s="9"/>
      <c r="N204" s="25"/>
      <c r="O204" s="26"/>
      <c r="P204" s="25"/>
      <c r="Q204" s="9"/>
      <c r="R204" s="9"/>
      <c r="S204" s="9"/>
      <c r="T204" s="25"/>
      <c r="U204" s="25"/>
      <c r="V204" s="25"/>
    </row>
    <row r="205" spans="1:22">
      <c r="A205" s="19"/>
      <c r="B205" s="19"/>
      <c r="C205" s="19"/>
      <c r="D205" s="19"/>
      <c r="E205" s="19"/>
      <c r="F205" s="19"/>
      <c r="G205" s="20"/>
      <c r="H205" s="9"/>
      <c r="I205" s="9"/>
      <c r="J205" s="9"/>
      <c r="K205" s="9"/>
      <c r="L205" s="25"/>
      <c r="M205" s="9"/>
      <c r="N205" s="25"/>
      <c r="O205" s="26"/>
      <c r="P205" s="25"/>
      <c r="Q205" s="9"/>
      <c r="R205" s="9"/>
      <c r="S205" s="9"/>
      <c r="T205" s="25"/>
      <c r="U205" s="25"/>
      <c r="V205" s="25"/>
    </row>
    <row r="206" spans="1:22">
      <c r="A206" s="19"/>
      <c r="B206" s="19"/>
      <c r="C206" s="19"/>
      <c r="D206" s="19"/>
      <c r="E206" s="19"/>
      <c r="F206" s="19"/>
      <c r="G206" s="20"/>
      <c r="H206" s="9"/>
      <c r="I206" s="9"/>
      <c r="J206" s="9"/>
      <c r="K206" s="9"/>
      <c r="L206" s="25"/>
      <c r="M206" s="9"/>
      <c r="N206" s="25"/>
      <c r="O206" s="26"/>
      <c r="P206" s="25"/>
      <c r="Q206" s="9"/>
      <c r="R206" s="9"/>
      <c r="S206" s="9"/>
      <c r="T206" s="25"/>
      <c r="U206" s="25"/>
      <c r="V206" s="25"/>
    </row>
    <row r="207" spans="1:22">
      <c r="A207" s="19"/>
      <c r="B207" s="19"/>
      <c r="C207" s="19"/>
      <c r="D207" s="19"/>
      <c r="E207" s="19"/>
      <c r="F207" s="19"/>
      <c r="G207" s="20"/>
      <c r="H207" s="9"/>
      <c r="I207" s="9"/>
      <c r="J207" s="9"/>
      <c r="K207" s="9"/>
      <c r="L207" s="25"/>
      <c r="M207" s="9"/>
      <c r="N207" s="25"/>
      <c r="O207" s="26"/>
      <c r="P207" s="25"/>
      <c r="Q207" s="9"/>
      <c r="R207" s="9"/>
      <c r="S207" s="9"/>
      <c r="T207" s="25"/>
      <c r="U207" s="25"/>
      <c r="V207" s="25"/>
    </row>
    <row r="208" spans="1:22">
      <c r="A208" s="19"/>
      <c r="B208" s="19"/>
      <c r="C208" s="19"/>
      <c r="D208" s="19"/>
      <c r="E208" s="19"/>
      <c r="F208" s="19"/>
      <c r="G208" s="20"/>
      <c r="H208" s="9"/>
      <c r="I208" s="9"/>
      <c r="J208" s="9"/>
      <c r="K208" s="9"/>
      <c r="L208" s="25"/>
      <c r="M208" s="9"/>
      <c r="N208" s="25"/>
      <c r="O208" s="26"/>
      <c r="P208" s="25"/>
      <c r="Q208" s="9"/>
      <c r="R208" s="9"/>
      <c r="S208" s="9"/>
      <c r="T208" s="25"/>
      <c r="U208" s="25"/>
      <c r="V208" s="25"/>
    </row>
    <row r="209" spans="1:22">
      <c r="A209" s="19"/>
      <c r="B209" s="19"/>
      <c r="C209" s="19"/>
      <c r="D209" s="19"/>
      <c r="E209" s="19"/>
      <c r="F209" s="19"/>
      <c r="G209" s="20"/>
      <c r="H209" s="9"/>
      <c r="I209" s="9"/>
      <c r="J209" s="9"/>
      <c r="K209" s="9"/>
      <c r="L209" s="25"/>
      <c r="M209" s="9"/>
      <c r="N209" s="25"/>
      <c r="O209" s="26"/>
      <c r="P209" s="25"/>
      <c r="Q209" s="9"/>
      <c r="R209" s="9"/>
      <c r="S209" s="9"/>
      <c r="T209" s="25"/>
      <c r="U209" s="25"/>
      <c r="V209" s="25"/>
    </row>
    <row r="210" spans="1:22">
      <c r="A210" s="19"/>
      <c r="B210" s="19"/>
      <c r="C210" s="19"/>
      <c r="D210" s="19"/>
      <c r="E210" s="19"/>
      <c r="F210" s="19"/>
      <c r="G210" s="20"/>
      <c r="H210" s="9"/>
      <c r="I210" s="9"/>
      <c r="J210" s="9"/>
      <c r="K210" s="9"/>
      <c r="L210" s="25"/>
      <c r="M210" s="9"/>
      <c r="N210" s="25"/>
      <c r="O210" s="26"/>
      <c r="P210" s="25"/>
      <c r="Q210" s="9"/>
      <c r="R210" s="9"/>
      <c r="S210" s="9"/>
      <c r="T210" s="25"/>
      <c r="U210" s="25"/>
      <c r="V210" s="25"/>
    </row>
    <row r="211" spans="1:22">
      <c r="A211" s="19"/>
      <c r="B211" s="19"/>
      <c r="C211" s="19"/>
      <c r="D211" s="19"/>
      <c r="E211" s="19"/>
      <c r="F211" s="19"/>
      <c r="G211" s="20"/>
      <c r="H211" s="9"/>
      <c r="I211" s="9"/>
      <c r="J211" s="9"/>
      <c r="K211" s="9"/>
      <c r="L211" s="25"/>
      <c r="M211" s="9"/>
      <c r="N211" s="25"/>
      <c r="O211" s="26"/>
      <c r="P211" s="25"/>
      <c r="Q211" s="9"/>
      <c r="R211" s="9"/>
      <c r="S211" s="9"/>
      <c r="T211" s="25"/>
      <c r="U211" s="25"/>
      <c r="V211" s="25"/>
    </row>
    <row r="212" spans="1:22">
      <c r="A212" s="19"/>
      <c r="B212" s="19"/>
      <c r="C212" s="19"/>
      <c r="D212" s="19"/>
      <c r="E212" s="19"/>
      <c r="F212" s="19"/>
      <c r="G212" s="20"/>
      <c r="H212" s="9"/>
      <c r="I212" s="9"/>
      <c r="J212" s="9"/>
      <c r="K212" s="9"/>
      <c r="L212" s="25"/>
      <c r="M212" s="9"/>
      <c r="N212" s="25"/>
      <c r="O212" s="26"/>
      <c r="P212" s="25"/>
      <c r="Q212" s="9"/>
      <c r="R212" s="9"/>
      <c r="S212" s="9"/>
      <c r="T212" s="25"/>
      <c r="U212" s="25"/>
      <c r="V212" s="25"/>
    </row>
    <row r="213" spans="1:22">
      <c r="A213" s="19"/>
      <c r="B213" s="19"/>
      <c r="C213" s="19"/>
      <c r="D213" s="19"/>
      <c r="E213" s="19"/>
      <c r="F213" s="19"/>
      <c r="G213" s="20"/>
      <c r="H213" s="9"/>
      <c r="I213" s="9"/>
      <c r="J213" s="9"/>
      <c r="K213" s="9"/>
      <c r="L213" s="25"/>
      <c r="M213" s="9"/>
      <c r="N213" s="25"/>
      <c r="O213" s="26"/>
      <c r="P213" s="25"/>
      <c r="Q213" s="9"/>
      <c r="R213" s="9"/>
      <c r="S213" s="9"/>
      <c r="T213" s="25"/>
      <c r="U213" s="25"/>
      <c r="V213" s="25"/>
    </row>
    <row r="214" spans="1:22">
      <c r="A214" s="19"/>
      <c r="B214" s="19"/>
      <c r="C214" s="19"/>
      <c r="D214" s="19"/>
      <c r="E214" s="19"/>
      <c r="F214" s="19"/>
      <c r="G214" s="20"/>
      <c r="H214" s="9"/>
      <c r="I214" s="9"/>
      <c r="J214" s="9"/>
      <c r="K214" s="9"/>
      <c r="L214" s="25"/>
      <c r="M214" s="9"/>
      <c r="N214" s="25"/>
      <c r="O214" s="26"/>
      <c r="P214" s="25"/>
      <c r="Q214" s="9"/>
      <c r="R214" s="9"/>
      <c r="S214" s="9"/>
      <c r="T214" s="25"/>
      <c r="U214" s="25"/>
      <c r="V214" s="25"/>
    </row>
    <row r="215" spans="1:22">
      <c r="A215" s="19"/>
      <c r="B215" s="19"/>
      <c r="C215" s="19"/>
      <c r="D215" s="19"/>
      <c r="E215" s="19"/>
      <c r="F215" s="19"/>
      <c r="G215" s="20"/>
      <c r="H215" s="9"/>
      <c r="I215" s="9"/>
      <c r="J215" s="9"/>
      <c r="K215" s="9"/>
      <c r="L215" s="25"/>
      <c r="M215" s="9"/>
      <c r="N215" s="25"/>
      <c r="O215" s="26"/>
      <c r="P215" s="25"/>
      <c r="Q215" s="9"/>
      <c r="R215" s="9"/>
      <c r="S215" s="9"/>
      <c r="T215" s="25"/>
      <c r="U215" s="25"/>
      <c r="V215" s="25"/>
    </row>
    <row r="216" spans="1:22">
      <c r="A216" s="19"/>
      <c r="B216" s="19"/>
      <c r="C216" s="19"/>
      <c r="D216" s="19"/>
      <c r="E216" s="19"/>
      <c r="F216" s="19"/>
      <c r="G216" s="20"/>
      <c r="H216" s="9"/>
      <c r="I216" s="9"/>
      <c r="J216" s="9"/>
      <c r="K216" s="9"/>
      <c r="L216" s="25"/>
      <c r="M216" s="9"/>
      <c r="N216" s="25"/>
      <c r="O216" s="26"/>
      <c r="P216" s="25"/>
      <c r="Q216" s="9"/>
      <c r="R216" s="9"/>
      <c r="S216" s="9"/>
      <c r="T216" s="25"/>
      <c r="U216" s="25"/>
      <c r="V216" s="25"/>
    </row>
    <row r="217" spans="1:22">
      <c r="A217" s="19"/>
      <c r="B217" s="19"/>
      <c r="C217" s="19"/>
      <c r="D217" s="19"/>
      <c r="E217" s="19"/>
      <c r="F217" s="19"/>
      <c r="G217" s="20"/>
      <c r="H217" s="9"/>
      <c r="I217" s="9"/>
      <c r="J217" s="9"/>
      <c r="K217" s="9"/>
      <c r="L217" s="25"/>
      <c r="M217" s="9"/>
      <c r="N217" s="25"/>
      <c r="O217" s="26"/>
      <c r="P217" s="25"/>
      <c r="Q217" s="9"/>
      <c r="R217" s="9"/>
      <c r="S217" s="9"/>
      <c r="T217" s="25"/>
      <c r="U217" s="25"/>
      <c r="V217" s="25"/>
    </row>
    <row r="218" spans="1:22">
      <c r="A218" s="19"/>
      <c r="B218" s="19"/>
      <c r="C218" s="19"/>
      <c r="D218" s="19"/>
      <c r="E218" s="19"/>
      <c r="F218" s="19"/>
      <c r="G218" s="20"/>
      <c r="H218" s="9"/>
      <c r="I218" s="9"/>
      <c r="J218" s="9"/>
      <c r="K218" s="9"/>
      <c r="L218" s="25"/>
      <c r="M218" s="9"/>
      <c r="N218" s="25"/>
      <c r="O218" s="26"/>
      <c r="P218" s="25"/>
      <c r="Q218" s="9"/>
      <c r="R218" s="9"/>
      <c r="S218" s="9"/>
      <c r="T218" s="25"/>
      <c r="U218" s="25"/>
      <c r="V218" s="25"/>
    </row>
    <row r="219" spans="1:22">
      <c r="A219" s="19"/>
      <c r="B219" s="19"/>
      <c r="C219" s="19"/>
      <c r="D219" s="19"/>
      <c r="E219" s="19"/>
      <c r="F219" s="19"/>
      <c r="G219" s="20"/>
      <c r="H219" s="9"/>
      <c r="I219" s="9"/>
      <c r="J219" s="9"/>
      <c r="K219" s="9"/>
      <c r="L219" s="25"/>
      <c r="M219" s="9"/>
      <c r="N219" s="25"/>
      <c r="O219" s="26"/>
      <c r="P219" s="25"/>
      <c r="Q219" s="9"/>
      <c r="R219" s="9"/>
      <c r="S219" s="9"/>
      <c r="T219" s="25"/>
      <c r="U219" s="25"/>
      <c r="V219" s="25"/>
    </row>
    <row r="220" spans="1:22">
      <c r="A220" s="19"/>
      <c r="B220" s="19"/>
      <c r="C220" s="19"/>
      <c r="D220" s="19"/>
      <c r="E220" s="19"/>
      <c r="F220" s="19"/>
      <c r="G220" s="20"/>
      <c r="H220" s="9"/>
      <c r="I220" s="9"/>
      <c r="J220" s="9"/>
      <c r="K220" s="9"/>
      <c r="L220" s="25"/>
      <c r="M220" s="9"/>
      <c r="N220" s="25"/>
      <c r="O220" s="26"/>
      <c r="P220" s="25"/>
      <c r="Q220" s="9"/>
      <c r="R220" s="9"/>
      <c r="S220" s="9"/>
      <c r="T220" s="25"/>
      <c r="U220" s="25"/>
      <c r="V220" s="25"/>
    </row>
    <row r="221" spans="1:22">
      <c r="A221" s="19"/>
      <c r="B221" s="19"/>
      <c r="C221" s="19"/>
      <c r="D221" s="19"/>
      <c r="E221" s="19"/>
      <c r="F221" s="19"/>
      <c r="G221" s="20"/>
      <c r="H221" s="9"/>
      <c r="I221" s="9"/>
      <c r="J221" s="9"/>
      <c r="K221" s="9"/>
      <c r="L221" s="25"/>
      <c r="M221" s="9"/>
      <c r="N221" s="25"/>
      <c r="O221" s="26"/>
      <c r="P221" s="25"/>
      <c r="Q221" s="9"/>
      <c r="R221" s="9"/>
      <c r="S221" s="9"/>
      <c r="T221" s="25"/>
      <c r="U221" s="25"/>
      <c r="V221" s="25"/>
    </row>
    <row r="222" spans="1:22">
      <c r="A222" s="19"/>
      <c r="B222" s="19"/>
      <c r="C222" s="19"/>
      <c r="D222" s="19"/>
      <c r="E222" s="19"/>
      <c r="F222" s="19"/>
      <c r="G222" s="20"/>
      <c r="H222" s="9"/>
      <c r="I222" s="9"/>
      <c r="J222" s="9"/>
      <c r="K222" s="9"/>
      <c r="L222" s="25"/>
      <c r="M222" s="9"/>
      <c r="N222" s="25"/>
      <c r="O222" s="26"/>
      <c r="P222" s="25"/>
      <c r="Q222" s="9"/>
      <c r="R222" s="9"/>
      <c r="S222" s="9"/>
      <c r="T222" s="25"/>
      <c r="U222" s="25"/>
      <c r="V222" s="25"/>
    </row>
    <row r="223" spans="1:22">
      <c r="A223" s="19"/>
      <c r="B223" s="19"/>
      <c r="C223" s="19"/>
      <c r="D223" s="19"/>
      <c r="E223" s="19"/>
      <c r="F223" s="19"/>
      <c r="G223" s="20"/>
      <c r="H223" s="9"/>
      <c r="I223" s="9"/>
      <c r="J223" s="9"/>
      <c r="K223" s="9"/>
      <c r="L223" s="25"/>
      <c r="M223" s="9"/>
      <c r="N223" s="25"/>
      <c r="O223" s="26"/>
      <c r="P223" s="25"/>
      <c r="Q223" s="9"/>
      <c r="R223" s="9"/>
      <c r="S223" s="9"/>
      <c r="T223" s="25"/>
      <c r="U223" s="25"/>
      <c r="V223" s="25"/>
    </row>
    <row r="224" spans="1:22">
      <c r="A224" s="19"/>
      <c r="B224" s="19"/>
      <c r="C224" s="19"/>
      <c r="D224" s="19"/>
      <c r="E224" s="19"/>
      <c r="F224" s="19"/>
      <c r="G224" s="20"/>
      <c r="H224" s="9"/>
      <c r="I224" s="9"/>
      <c r="J224" s="9"/>
      <c r="K224" s="9"/>
      <c r="L224" s="25"/>
      <c r="M224" s="9"/>
      <c r="N224" s="25"/>
      <c r="O224" s="26"/>
      <c r="P224" s="25"/>
      <c r="Q224" s="9"/>
      <c r="R224" s="9"/>
      <c r="S224" s="9"/>
      <c r="T224" s="25"/>
      <c r="U224" s="25"/>
      <c r="V224" s="25"/>
    </row>
    <row r="225" spans="1:22">
      <c r="A225" s="19"/>
      <c r="B225" s="19"/>
      <c r="C225" s="19"/>
      <c r="D225" s="19"/>
      <c r="E225" s="19"/>
      <c r="F225" s="19"/>
      <c r="G225" s="20"/>
      <c r="H225" s="9"/>
      <c r="I225" s="9"/>
      <c r="J225" s="9"/>
      <c r="K225" s="9"/>
      <c r="L225" s="25"/>
      <c r="M225" s="9"/>
      <c r="N225" s="25"/>
      <c r="O225" s="26"/>
      <c r="P225" s="25"/>
      <c r="Q225" s="9"/>
      <c r="R225" s="9"/>
      <c r="S225" s="9"/>
      <c r="T225" s="25"/>
      <c r="U225" s="25"/>
      <c r="V225" s="25"/>
    </row>
    <row r="226" spans="1:22">
      <c r="A226" s="19"/>
      <c r="B226" s="19"/>
      <c r="C226" s="19"/>
      <c r="D226" s="19"/>
      <c r="E226" s="19"/>
      <c r="F226" s="19"/>
      <c r="G226" s="20"/>
      <c r="H226" s="9"/>
      <c r="I226" s="9"/>
      <c r="J226" s="9"/>
      <c r="K226" s="9"/>
      <c r="L226" s="25"/>
      <c r="M226" s="9"/>
      <c r="N226" s="25"/>
      <c r="O226" s="26"/>
      <c r="P226" s="25"/>
      <c r="Q226" s="9"/>
      <c r="R226" s="9"/>
      <c r="S226" s="9"/>
      <c r="T226" s="25"/>
      <c r="U226" s="25"/>
      <c r="V226" s="25"/>
    </row>
    <row r="227" spans="1:22">
      <c r="A227" s="19"/>
      <c r="B227" s="19"/>
      <c r="C227" s="19"/>
      <c r="D227" s="19"/>
      <c r="E227" s="19"/>
      <c r="F227" s="19"/>
      <c r="G227" s="20"/>
      <c r="H227" s="9"/>
      <c r="I227" s="9"/>
      <c r="J227" s="9"/>
      <c r="K227" s="9"/>
      <c r="L227" s="25"/>
      <c r="M227" s="9"/>
      <c r="N227" s="25"/>
      <c r="O227" s="26"/>
      <c r="P227" s="25"/>
      <c r="Q227" s="9"/>
      <c r="R227" s="9"/>
      <c r="S227" s="9"/>
      <c r="T227" s="25"/>
      <c r="U227" s="25"/>
      <c r="V227" s="25"/>
    </row>
    <row r="228" spans="1:22">
      <c r="A228" s="19"/>
      <c r="B228" s="19"/>
      <c r="C228" s="19"/>
      <c r="D228" s="19"/>
      <c r="E228" s="19"/>
      <c r="F228" s="19"/>
      <c r="G228" s="20"/>
      <c r="H228" s="9"/>
      <c r="I228" s="9"/>
      <c r="J228" s="9"/>
      <c r="K228" s="9"/>
      <c r="L228" s="25"/>
      <c r="M228" s="9"/>
      <c r="N228" s="25"/>
      <c r="O228" s="26"/>
      <c r="P228" s="25"/>
      <c r="Q228" s="9"/>
      <c r="R228" s="9"/>
      <c r="S228" s="9"/>
      <c r="T228" s="25"/>
      <c r="U228" s="25"/>
      <c r="V228" s="25"/>
    </row>
    <row r="229" spans="1:22">
      <c r="A229" s="19"/>
      <c r="B229" s="19"/>
      <c r="C229" s="19"/>
      <c r="D229" s="19"/>
      <c r="E229" s="19"/>
      <c r="F229" s="19"/>
      <c r="G229" s="20"/>
      <c r="H229" s="9"/>
      <c r="I229" s="9"/>
      <c r="J229" s="9"/>
      <c r="K229" s="9"/>
      <c r="L229" s="25"/>
      <c r="M229" s="9"/>
      <c r="N229" s="25"/>
      <c r="O229" s="26"/>
      <c r="P229" s="25"/>
      <c r="Q229" s="9"/>
      <c r="R229" s="9"/>
      <c r="S229" s="9"/>
      <c r="T229" s="25"/>
      <c r="U229" s="25"/>
      <c r="V229" s="25"/>
    </row>
    <row r="230" spans="1:22">
      <c r="A230" s="19"/>
      <c r="B230" s="19"/>
      <c r="C230" s="19"/>
      <c r="D230" s="19"/>
      <c r="E230" s="19"/>
      <c r="F230" s="19"/>
      <c r="G230" s="20"/>
      <c r="H230" s="9"/>
      <c r="I230" s="9"/>
      <c r="J230" s="9"/>
      <c r="K230" s="9"/>
      <c r="L230" s="25"/>
      <c r="M230" s="9"/>
      <c r="N230" s="25"/>
      <c r="O230" s="26"/>
      <c r="P230" s="25"/>
      <c r="Q230" s="9"/>
      <c r="R230" s="9"/>
      <c r="S230" s="9"/>
      <c r="T230" s="25"/>
      <c r="U230" s="25"/>
      <c r="V230" s="25"/>
    </row>
    <row r="231" spans="1:22">
      <c r="A231" s="19"/>
      <c r="B231" s="19"/>
      <c r="C231" s="19"/>
      <c r="D231" s="19"/>
      <c r="E231" s="19"/>
      <c r="F231" s="19"/>
      <c r="G231" s="20"/>
      <c r="H231" s="9"/>
      <c r="I231" s="9"/>
      <c r="J231" s="9"/>
      <c r="K231" s="9"/>
      <c r="L231" s="25"/>
      <c r="M231" s="9"/>
      <c r="N231" s="25"/>
      <c r="O231" s="26"/>
      <c r="P231" s="25"/>
      <c r="Q231" s="9"/>
      <c r="R231" s="9"/>
      <c r="S231" s="9"/>
      <c r="T231" s="25"/>
      <c r="U231" s="25"/>
      <c r="V231" s="25"/>
    </row>
    <row r="232" spans="1:22">
      <c r="A232" s="19"/>
      <c r="B232" s="19"/>
      <c r="C232" s="19"/>
      <c r="D232" s="19"/>
      <c r="E232" s="19"/>
      <c r="F232" s="19"/>
      <c r="G232" s="20"/>
      <c r="H232" s="9"/>
      <c r="I232" s="9"/>
      <c r="J232" s="9"/>
      <c r="K232" s="9"/>
      <c r="L232" s="25"/>
      <c r="M232" s="9"/>
      <c r="N232" s="25"/>
      <c r="O232" s="26"/>
      <c r="P232" s="25"/>
      <c r="Q232" s="9"/>
      <c r="R232" s="9"/>
      <c r="S232" s="9"/>
      <c r="T232" s="25"/>
      <c r="U232" s="25"/>
      <c r="V232" s="25"/>
    </row>
    <row r="233" spans="1:22">
      <c r="A233" s="19"/>
      <c r="B233" s="19"/>
      <c r="C233" s="19"/>
      <c r="D233" s="19"/>
      <c r="E233" s="19"/>
      <c r="F233" s="19"/>
      <c r="G233" s="20"/>
      <c r="H233" s="9"/>
      <c r="I233" s="9"/>
      <c r="J233" s="9"/>
      <c r="K233" s="9"/>
      <c r="L233" s="25"/>
      <c r="M233" s="9"/>
      <c r="N233" s="25"/>
      <c r="O233" s="26"/>
      <c r="P233" s="25"/>
      <c r="Q233" s="9"/>
      <c r="R233" s="9"/>
      <c r="S233" s="9"/>
      <c r="T233" s="25"/>
      <c r="U233" s="25"/>
      <c r="V233" s="25"/>
    </row>
    <row r="234" spans="1:22">
      <c r="A234" s="19"/>
      <c r="B234" s="19"/>
      <c r="C234" s="19"/>
      <c r="D234" s="19"/>
      <c r="E234" s="19"/>
      <c r="F234" s="19"/>
      <c r="G234" s="20"/>
      <c r="H234" s="9"/>
      <c r="I234" s="9"/>
      <c r="J234" s="9"/>
      <c r="K234" s="9"/>
      <c r="L234" s="25"/>
      <c r="M234" s="9"/>
      <c r="N234" s="25"/>
      <c r="O234" s="26"/>
      <c r="P234" s="25"/>
      <c r="Q234" s="9"/>
      <c r="R234" s="9"/>
      <c r="S234" s="9"/>
      <c r="T234" s="25"/>
      <c r="U234" s="25"/>
      <c r="V234" s="25"/>
    </row>
    <row r="235" spans="1:22">
      <c r="A235" s="19"/>
      <c r="B235" s="19"/>
      <c r="C235" s="19"/>
      <c r="D235" s="19"/>
      <c r="E235" s="19"/>
      <c r="F235" s="19"/>
      <c r="G235" s="20"/>
      <c r="H235" s="9"/>
      <c r="I235" s="9"/>
      <c r="J235" s="9"/>
      <c r="K235" s="9"/>
      <c r="L235" s="25"/>
      <c r="M235" s="9"/>
      <c r="N235" s="25"/>
      <c r="O235" s="26"/>
      <c r="P235" s="25"/>
      <c r="Q235" s="9"/>
      <c r="R235" s="9"/>
      <c r="S235" s="9"/>
      <c r="T235" s="25"/>
      <c r="U235" s="25"/>
      <c r="V235" s="25"/>
    </row>
    <row r="236" spans="1:22">
      <c r="A236" s="19"/>
      <c r="B236" s="19"/>
      <c r="C236" s="19"/>
      <c r="D236" s="19"/>
      <c r="E236" s="19"/>
      <c r="F236" s="19"/>
      <c r="G236" s="20"/>
      <c r="H236" s="9"/>
      <c r="I236" s="9"/>
      <c r="J236" s="9"/>
      <c r="K236" s="9"/>
      <c r="L236" s="25"/>
      <c r="M236" s="9"/>
      <c r="N236" s="25"/>
      <c r="O236" s="26"/>
      <c r="P236" s="25"/>
      <c r="Q236" s="9"/>
      <c r="R236" s="9"/>
      <c r="S236" s="9"/>
      <c r="T236" s="25"/>
      <c r="U236" s="25"/>
      <c r="V236" s="25"/>
    </row>
    <row r="237" spans="1:22">
      <c r="A237" s="19"/>
      <c r="B237" s="19"/>
      <c r="C237" s="19"/>
      <c r="D237" s="19"/>
      <c r="E237" s="19"/>
      <c r="F237" s="19"/>
      <c r="G237" s="20"/>
      <c r="H237" s="9"/>
      <c r="I237" s="9"/>
      <c r="J237" s="9"/>
      <c r="K237" s="9"/>
      <c r="L237" s="25"/>
      <c r="M237" s="9"/>
      <c r="N237" s="25"/>
      <c r="O237" s="26"/>
      <c r="P237" s="25"/>
      <c r="Q237" s="9"/>
      <c r="R237" s="9"/>
      <c r="S237" s="9"/>
      <c r="T237" s="25"/>
      <c r="U237" s="25"/>
      <c r="V237" s="25"/>
    </row>
    <row r="238" spans="1:22">
      <c r="A238" s="19"/>
      <c r="B238" s="19"/>
      <c r="C238" s="19"/>
      <c r="D238" s="19"/>
      <c r="E238" s="19"/>
      <c r="F238" s="19"/>
      <c r="G238" s="20"/>
      <c r="H238" s="9"/>
      <c r="I238" s="9"/>
      <c r="J238" s="9"/>
      <c r="K238" s="9"/>
      <c r="L238" s="25"/>
      <c r="M238" s="9"/>
      <c r="N238" s="25"/>
      <c r="O238" s="26"/>
      <c r="P238" s="25"/>
      <c r="Q238" s="9"/>
      <c r="R238" s="9"/>
      <c r="S238" s="9"/>
      <c r="T238" s="25"/>
      <c r="U238" s="25"/>
      <c r="V238" s="25"/>
    </row>
    <row r="239" spans="1:22">
      <c r="A239" s="19"/>
      <c r="B239" s="19"/>
      <c r="C239" s="19"/>
      <c r="D239" s="19"/>
      <c r="E239" s="19"/>
      <c r="F239" s="19"/>
      <c r="G239" s="20"/>
      <c r="H239" s="9"/>
      <c r="I239" s="9"/>
      <c r="J239" s="9"/>
      <c r="K239" s="9"/>
      <c r="L239" s="25"/>
      <c r="M239" s="9"/>
      <c r="N239" s="25"/>
      <c r="O239" s="26"/>
      <c r="P239" s="25"/>
      <c r="Q239" s="9"/>
      <c r="R239" s="9"/>
      <c r="S239" s="9"/>
      <c r="T239" s="25"/>
      <c r="U239" s="25"/>
      <c r="V239" s="25"/>
    </row>
    <row r="240" spans="1:22">
      <c r="A240" s="19"/>
      <c r="B240" s="19"/>
      <c r="C240" s="19"/>
      <c r="D240" s="19"/>
      <c r="E240" s="19"/>
      <c r="F240" s="19"/>
      <c r="G240" s="20"/>
      <c r="H240" s="9"/>
      <c r="I240" s="9"/>
      <c r="J240" s="9"/>
      <c r="K240" s="9"/>
      <c r="L240" s="25"/>
      <c r="M240" s="9"/>
      <c r="N240" s="25"/>
      <c r="O240" s="26"/>
      <c r="P240" s="25"/>
      <c r="Q240" s="9"/>
      <c r="R240" s="9"/>
      <c r="S240" s="9"/>
      <c r="T240" s="25"/>
      <c r="U240" s="25"/>
      <c r="V240" s="25"/>
    </row>
    <row r="241" spans="7:22">
      <c r="G241" s="21"/>
      <c r="H241" s="9"/>
      <c r="I241" s="9"/>
      <c r="J241" s="9"/>
      <c r="K241" s="9"/>
      <c r="L241" s="25"/>
      <c r="M241" s="9"/>
      <c r="N241" s="25"/>
      <c r="O241" s="26"/>
      <c r="P241" s="25"/>
      <c r="Q241" s="9"/>
      <c r="R241" s="9"/>
      <c r="S241" s="9"/>
      <c r="T241" s="25"/>
      <c r="U241" s="25"/>
      <c r="V241" s="25"/>
    </row>
    <row r="242" spans="7:22">
      <c r="G242" s="21"/>
      <c r="H242" s="9"/>
      <c r="I242" s="9"/>
      <c r="J242" s="9"/>
      <c r="K242" s="9"/>
      <c r="L242" s="25"/>
      <c r="M242" s="9"/>
      <c r="N242" s="25"/>
      <c r="O242" s="26"/>
      <c r="P242" s="25"/>
      <c r="Q242" s="9"/>
      <c r="R242" s="9"/>
      <c r="S242" s="9"/>
      <c r="T242" s="25"/>
      <c r="U242" s="25"/>
      <c r="V242" s="25"/>
    </row>
    <row r="243" spans="7:22">
      <c r="G243" s="21"/>
      <c r="H243" s="9"/>
      <c r="I243" s="9"/>
      <c r="J243" s="9"/>
      <c r="K243" s="9"/>
      <c r="L243" s="25"/>
      <c r="M243" s="9"/>
      <c r="N243" s="25"/>
      <c r="O243" s="26"/>
      <c r="P243" s="25"/>
      <c r="Q243" s="9"/>
      <c r="R243" s="9"/>
      <c r="S243" s="9"/>
      <c r="T243" s="25"/>
      <c r="U243" s="25"/>
      <c r="V243" s="25"/>
    </row>
    <row r="244" spans="7:22">
      <c r="G244" s="21"/>
      <c r="H244" s="9"/>
      <c r="I244" s="9"/>
      <c r="J244" s="9"/>
      <c r="K244" s="9"/>
      <c r="L244" s="25"/>
      <c r="M244" s="9"/>
      <c r="N244" s="25"/>
      <c r="O244" s="26"/>
      <c r="P244" s="25"/>
      <c r="Q244" s="9"/>
      <c r="R244" s="9"/>
      <c r="S244" s="9"/>
      <c r="T244" s="25"/>
      <c r="U244" s="25"/>
      <c r="V244" s="25"/>
    </row>
  </sheetData>
  <mergeCells count="131">
    <mergeCell ref="AD108:AD109"/>
    <mergeCell ref="AE108:AE109"/>
    <mergeCell ref="AB108:AB109"/>
    <mergeCell ref="AC108:AC109"/>
    <mergeCell ref="AB2:AB3"/>
    <mergeCell ref="AC2:AC3"/>
    <mergeCell ref="Z2:Z3"/>
    <mergeCell ref="AA2:AA3"/>
    <mergeCell ref="Y108:Y109"/>
    <mergeCell ref="Z108:Z109"/>
    <mergeCell ref="AA108:AA109"/>
    <mergeCell ref="A2:A3"/>
    <mergeCell ref="C2:C3"/>
    <mergeCell ref="F2:F3"/>
    <mergeCell ref="G2:G3"/>
    <mergeCell ref="H2:H3"/>
    <mergeCell ref="J2:J3"/>
    <mergeCell ref="K2:K3"/>
    <mergeCell ref="L2:L3"/>
    <mergeCell ref="M2:M3"/>
    <mergeCell ref="I2:I3"/>
    <mergeCell ref="C31:D31"/>
    <mergeCell ref="C45:D45"/>
    <mergeCell ref="AI2:AI3"/>
    <mergeCell ref="V2:V3"/>
    <mergeCell ref="S2:S3"/>
    <mergeCell ref="T2:T3"/>
    <mergeCell ref="R2:R3"/>
    <mergeCell ref="U2:U3"/>
    <mergeCell ref="P2:P3"/>
    <mergeCell ref="Q2:Q3"/>
    <mergeCell ref="N2:N3"/>
    <mergeCell ref="O2:O3"/>
    <mergeCell ref="AF2:AF3"/>
    <mergeCell ref="AG2:AG3"/>
    <mergeCell ref="Y2:Y3"/>
    <mergeCell ref="AD2:AD3"/>
    <mergeCell ref="AE2:AE3"/>
    <mergeCell ref="O108:O109"/>
    <mergeCell ref="N108:N109"/>
    <mergeCell ref="G108:G109"/>
    <mergeCell ref="F108:F109"/>
    <mergeCell ref="C83:D83"/>
    <mergeCell ref="C80:D80"/>
    <mergeCell ref="C73:D73"/>
    <mergeCell ref="C81:D81"/>
    <mergeCell ref="C82:D82"/>
    <mergeCell ref="C84:D84"/>
    <mergeCell ref="C4:D4"/>
    <mergeCell ref="C30:D30"/>
    <mergeCell ref="C25:D25"/>
    <mergeCell ref="C24:D24"/>
    <mergeCell ref="C29:D29"/>
    <mergeCell ref="C28:D28"/>
    <mergeCell ref="C16:D16"/>
    <mergeCell ref="C10:D10"/>
    <mergeCell ref="C11:D11"/>
    <mergeCell ref="C12:D12"/>
    <mergeCell ref="C13:D13"/>
    <mergeCell ref="C15:D15"/>
    <mergeCell ref="C22:D22"/>
    <mergeCell ref="C21:D21"/>
    <mergeCell ref="C20:D20"/>
    <mergeCell ref="C19:D19"/>
    <mergeCell ref="C9:D9"/>
    <mergeCell ref="C7:D7"/>
    <mergeCell ref="C6:D6"/>
    <mergeCell ref="C5:D5"/>
    <mergeCell ref="C40:D40"/>
    <mergeCell ref="C38:D38"/>
    <mergeCell ref="C37:D37"/>
    <mergeCell ref="C39:D39"/>
    <mergeCell ref="C110:D110"/>
    <mergeCell ref="C108:C109"/>
    <mergeCell ref="A145:C145"/>
    <mergeCell ref="A108:A109"/>
    <mergeCell ref="C127:D127"/>
    <mergeCell ref="C126:D126"/>
    <mergeCell ref="C125:D125"/>
    <mergeCell ref="C124:D124"/>
    <mergeCell ref="C123:D123"/>
    <mergeCell ref="C122:D122"/>
    <mergeCell ref="D119:D121"/>
    <mergeCell ref="C118:D118"/>
    <mergeCell ref="C117:D117"/>
    <mergeCell ref="C116:D116"/>
    <mergeCell ref="C115:D115"/>
    <mergeCell ref="C114:D114"/>
    <mergeCell ref="C113:D113"/>
    <mergeCell ref="C112:D112"/>
    <mergeCell ref="C111:D111"/>
    <mergeCell ref="C72:D72"/>
    <mergeCell ref="C43:D43"/>
    <mergeCell ref="C71:D71"/>
    <mergeCell ref="C70:D70"/>
    <mergeCell ref="C69:D69"/>
    <mergeCell ref="C67:D67"/>
    <mergeCell ref="C66:D66"/>
    <mergeCell ref="C65:D65"/>
    <mergeCell ref="C64:D64"/>
    <mergeCell ref="C55:D55"/>
    <mergeCell ref="C57:D57"/>
    <mergeCell ref="C58:D58"/>
    <mergeCell ref="C60:D60"/>
    <mergeCell ref="C62:D62"/>
    <mergeCell ref="C68:D68"/>
    <mergeCell ref="C56:D56"/>
    <mergeCell ref="E2:E3"/>
    <mergeCell ref="X2:X3"/>
    <mergeCell ref="W2:W3"/>
    <mergeCell ref="A59:A65"/>
    <mergeCell ref="C61:D61"/>
    <mergeCell ref="C63:D63"/>
    <mergeCell ref="C59:D59"/>
    <mergeCell ref="C32:D32"/>
    <mergeCell ref="C33:D33"/>
    <mergeCell ref="C34:D34"/>
    <mergeCell ref="C35:D35"/>
    <mergeCell ref="C36:D36"/>
    <mergeCell ref="C54:D54"/>
    <mergeCell ref="C53:D53"/>
    <mergeCell ref="C52:D52"/>
    <mergeCell ref="C51:D51"/>
    <mergeCell ref="C50:D50"/>
    <mergeCell ref="C49:D49"/>
    <mergeCell ref="C48:D48"/>
    <mergeCell ref="C46:D47"/>
    <mergeCell ref="A36:A40"/>
    <mergeCell ref="A32:A34"/>
    <mergeCell ref="C41:D41"/>
    <mergeCell ref="C44:D44"/>
  </mergeCells>
  <conditionalFormatting sqref="AI4:AI145">
    <cfRule type="expression" dxfId="2" priority="2" stopIfTrue="1">
      <formula>ABS(AI4)&gt;0.15</formula>
    </cfRule>
  </conditionalFormatting>
  <conditionalFormatting sqref="X4:X91">
    <cfRule type="expression" dxfId="1" priority="1">
      <formula>X4&gt;800</formula>
    </cfRule>
  </conditionalFormatting>
  <pageMargins left="0.25" right="0.25" top="0.75" bottom="0.75" header="0.3" footer="0.3"/>
  <pageSetup paperSize="9" fitToHeight="0" orientation="portrait" r:id="rId1"/>
  <rowBreaks count="2" manualBreakCount="2">
    <brk id="58" max="16383" man="1"/>
    <brk id="107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8"/>
  <sheetViews>
    <sheetView topLeftCell="C1" workbookViewId="0">
      <selection activeCell="E1" sqref="E1:Q1048576"/>
    </sheetView>
  </sheetViews>
  <sheetFormatPr defaultColWidth="9.140625" defaultRowHeight="20.25"/>
  <cols>
    <col min="1" max="1" width="9.140625" style="197"/>
    <col min="2" max="2" width="21.85546875" style="190" customWidth="1"/>
    <col min="3" max="3" width="54.140625" style="191" customWidth="1"/>
    <col min="4" max="4" width="44.7109375" style="192" customWidth="1"/>
    <col min="5" max="16384" width="9.140625" style="197"/>
  </cols>
  <sheetData>
    <row r="1" spans="1:4" s="164" customFormat="1" ht="42.75" customHeight="1">
      <c r="B1" s="165"/>
      <c r="C1" s="166"/>
      <c r="D1" s="166"/>
    </row>
    <row r="2" spans="1:4" s="164" customFormat="1" ht="58.5" customHeight="1">
      <c r="A2" s="165" t="s">
        <v>198</v>
      </c>
      <c r="B2" s="165" t="s">
        <v>199</v>
      </c>
      <c r="C2" s="167" t="s">
        <v>200</v>
      </c>
      <c r="D2" s="167" t="s">
        <v>200</v>
      </c>
    </row>
    <row r="3" spans="1:4" s="171" customFormat="1" ht="42.75" customHeight="1">
      <c r="A3" s="168">
        <v>1</v>
      </c>
      <c r="B3" s="169" t="s">
        <v>201</v>
      </c>
      <c r="C3" s="170" t="str">
        <f>VLOOKUP(B3,[1]КОНТАКТЫ!$B$3:$D$87,3,0)</f>
        <v>AB-Park1@yandex.ru</v>
      </c>
      <c r="D3" s="170" t="s">
        <v>202</v>
      </c>
    </row>
    <row r="4" spans="1:4" s="171" customFormat="1" ht="42" customHeight="1">
      <c r="A4" s="168">
        <v>2</v>
      </c>
      <c r="B4" s="169" t="s">
        <v>203</v>
      </c>
      <c r="C4" s="170" t="str">
        <f>VLOOKUP(B4,[1]КОНТАКТЫ!B4:D88,3)</f>
        <v>sfera.atmo@gmail.com</v>
      </c>
      <c r="D4" s="170" t="s">
        <v>204</v>
      </c>
    </row>
    <row r="5" spans="1:4" s="171" customFormat="1" ht="42" customHeight="1">
      <c r="A5" s="168">
        <v>3</v>
      </c>
      <c r="B5" s="169" t="s">
        <v>205</v>
      </c>
      <c r="C5" s="170" t="str">
        <f>VLOOKUP(B5,[1]КОНТАКТЫ!B5:D89,3)</f>
        <v xml:space="preserve">anton-tyres@mail.ru  </v>
      </c>
      <c r="D5" s="170" t="s">
        <v>206</v>
      </c>
    </row>
    <row r="6" spans="1:4" s="171" customFormat="1" ht="42.75" customHeight="1">
      <c r="A6" s="168">
        <v>4</v>
      </c>
      <c r="B6" s="169" t="s">
        <v>207</v>
      </c>
      <c r="C6" s="170" t="str">
        <f>VLOOKUP(B6,[1]КОНТАКТЫ!B7:D91,3)</f>
        <v>buhyubcompany@mail.ru</v>
      </c>
      <c r="D6" s="170" t="s">
        <v>208</v>
      </c>
    </row>
    <row r="7" spans="1:4" s="171" customFormat="1" ht="37.700000000000003" customHeight="1">
      <c r="A7" s="168">
        <v>5</v>
      </c>
      <c r="B7" s="169" t="s">
        <v>209</v>
      </c>
      <c r="C7" s="170" t="str">
        <f>VLOOKUP(B7,[1]КОНТАКТЫ!B8:D92,3)</f>
        <v>info@best-coffe.ru</v>
      </c>
      <c r="D7" s="170" t="s">
        <v>210</v>
      </c>
    </row>
    <row r="8" spans="1:4" s="171" customFormat="1" ht="33" customHeight="1">
      <c r="A8" s="168">
        <v>6</v>
      </c>
      <c r="B8" s="169" t="s">
        <v>211</v>
      </c>
      <c r="C8" s="170" t="str">
        <f>VLOOKUP(B8,[1]КОНТАКТЫ!B9:D93,3)</f>
        <v>info@tmrent.ru            parnas@tmrent.ru</v>
      </c>
      <c r="D8" s="170" t="s">
        <v>212</v>
      </c>
    </row>
    <row r="9" spans="1:4" s="171" customFormat="1" ht="33" customHeight="1">
      <c r="A9" s="168">
        <v>7</v>
      </c>
      <c r="B9" s="169" t="s">
        <v>213</v>
      </c>
      <c r="C9" s="170" t="str">
        <f>VLOOKUP(B9,[1]КОНТАКТЫ!B10:D94,3)</f>
        <v>info@tmrent.ru            parnas@tmrent.ru</v>
      </c>
      <c r="D9" s="170" t="s">
        <v>212</v>
      </c>
    </row>
    <row r="10" spans="1:4" s="171" customFormat="1" ht="42" customHeight="1">
      <c r="A10" s="168">
        <v>8</v>
      </c>
      <c r="B10" s="169" t="s">
        <v>214</v>
      </c>
      <c r="C10" s="170" t="str">
        <f>VLOOKUP(B10,[1]КОНТАКТЫ!B11:D95,3)</f>
        <v>info@vintservice.ru</v>
      </c>
      <c r="D10" s="170" t="s">
        <v>215</v>
      </c>
    </row>
    <row r="11" spans="1:4" s="171" customFormat="1" ht="33" customHeight="1">
      <c r="A11" s="168">
        <v>9</v>
      </c>
      <c r="B11" s="169" t="s">
        <v>216</v>
      </c>
      <c r="C11" s="170" t="str">
        <f>VLOOKUP(B11,[1]КОНТАКТЫ!B12:D96,3)</f>
        <v>Vitali36@yandex.ru</v>
      </c>
      <c r="D11" s="170" t="s">
        <v>217</v>
      </c>
    </row>
    <row r="12" spans="1:4" s="171" customFormat="1" ht="33" customHeight="1">
      <c r="A12" s="168">
        <v>10</v>
      </c>
      <c r="B12" s="169" t="s">
        <v>218</v>
      </c>
      <c r="C12" s="170" t="str">
        <f>VLOOKUP(B12,[1]КОНТАКТЫ!B13:D97,3)</f>
        <v>ershov.p@delta.ru    feofanova.es@delta.ru</v>
      </c>
      <c r="D12" s="170" t="s">
        <v>219</v>
      </c>
    </row>
    <row r="13" spans="1:4" s="171" customFormat="1" ht="40.5" customHeight="1">
      <c r="A13" s="168">
        <v>11</v>
      </c>
      <c r="B13" s="169" t="s">
        <v>220</v>
      </c>
      <c r="C13" s="170" t="str">
        <f>VLOOKUP(B13,[1]КОНТАКТЫ!B14:D98,3)</f>
        <v>buh@dizel-spb.ru</v>
      </c>
      <c r="D13" s="170" t="s">
        <v>221</v>
      </c>
    </row>
    <row r="14" spans="1:4" s="171" customFormat="1" ht="33" customHeight="1">
      <c r="A14" s="168">
        <v>12</v>
      </c>
      <c r="B14" s="169" t="s">
        <v>222</v>
      </c>
      <c r="C14" s="170" t="str">
        <f>VLOOKUP(B14,[1]КОНТАКТЫ!B17:D101,3)</f>
        <v xml:space="preserve">dsg.rem@yandex.ru 
89117773254@yandex.ru </v>
      </c>
      <c r="D14" s="170" t="s">
        <v>223</v>
      </c>
    </row>
    <row r="15" spans="1:4" s="171" customFormat="1" ht="42.75" customHeight="1">
      <c r="A15" s="168">
        <v>13</v>
      </c>
      <c r="B15" s="169" t="s">
        <v>224</v>
      </c>
      <c r="C15" s="170" t="str">
        <f>VLOOKUP(B15,[1]КОНТАКТЫ!B20:D104,3)</f>
        <v xml:space="preserve">dsg.rem@yandex.ru 
89117773254@yandex.ru </v>
      </c>
      <c r="D15" s="170" t="s">
        <v>223</v>
      </c>
    </row>
    <row r="16" spans="1:4" s="171" customFormat="1" ht="36.75" customHeight="1">
      <c r="A16" s="168">
        <v>14</v>
      </c>
      <c r="B16" s="169" t="s">
        <v>225</v>
      </c>
      <c r="C16" s="170" t="str">
        <f>VLOOKUP(B16,[1]КОНТАКТЫ!B21:D105,3)</f>
        <v>one_sparta@mail.ru  
hopol310@mail.ru</v>
      </c>
      <c r="D16" s="170" t="s">
        <v>226</v>
      </c>
    </row>
    <row r="17" spans="1:4" s="172" customFormat="1" ht="36.75" customHeight="1">
      <c r="A17" s="168">
        <v>15</v>
      </c>
      <c r="B17" s="169" t="s">
        <v>227</v>
      </c>
      <c r="C17" s="170" t="str">
        <f>VLOOKUP(B17,[1]КОНТАКТЫ!B22:D106,3)</f>
        <v>eryoma1@yandex.ru</v>
      </c>
      <c r="D17" s="170" t="s">
        <v>228</v>
      </c>
    </row>
    <row r="18" spans="1:4" s="171" customFormat="1" ht="44.25" customHeight="1">
      <c r="A18" s="168">
        <v>16</v>
      </c>
      <c r="B18" s="169" t="s">
        <v>229</v>
      </c>
      <c r="C18" s="170" t="str">
        <f>VLOOKUP(B18,[1]КОНТАКТЫ!B23:D107,3)</f>
        <v>eryoma1@yandex.ru</v>
      </c>
      <c r="D18" s="170" t="s">
        <v>228</v>
      </c>
    </row>
    <row r="19" spans="1:4" s="171" customFormat="1" ht="39" customHeight="1">
      <c r="A19" s="168">
        <v>17</v>
      </c>
      <c r="B19" s="169" t="s">
        <v>230</v>
      </c>
      <c r="C19" s="170" t="str">
        <f>VLOOKUP(B19,[1]КОНТАКТЫ!B24:D108,3)</f>
        <v>info@zipspb.com   
dei@zipspb.com            
parnas@zipspb.com</v>
      </c>
      <c r="D19" s="170" t="s">
        <v>231</v>
      </c>
    </row>
    <row r="20" spans="1:4" s="171" customFormat="1" ht="39" customHeight="1">
      <c r="A20" s="168">
        <v>18</v>
      </c>
      <c r="B20" s="169" t="s">
        <v>232</v>
      </c>
      <c r="C20" s="170" t="str">
        <f>VLOOKUP(B20,[1]КОНТАКТЫ!B25:D109,3)</f>
        <v>info@zipspb.com   
dei@zipspb.com            
parnas@zipspb.com</v>
      </c>
      <c r="D20" s="170" t="s">
        <v>231</v>
      </c>
    </row>
    <row r="21" spans="1:4" s="171" customFormat="1" ht="58.9" customHeight="1">
      <c r="A21" s="168">
        <v>19</v>
      </c>
      <c r="B21" s="169" t="s">
        <v>233</v>
      </c>
      <c r="C21" s="170" t="str">
        <f>VLOOKUP(B21,[1]КОНТАКТЫ!B26:D110,3)</f>
        <v xml:space="preserve">   info@zipspb.com   - счета !!!!!!!!!
dei@zipspb.com            
parnas@zipspb.com</v>
      </c>
      <c r="D21" s="170" t="s">
        <v>234</v>
      </c>
    </row>
    <row r="22" spans="1:4" s="171" customFormat="1" ht="36.75" customHeight="1">
      <c r="A22" s="168">
        <v>20</v>
      </c>
      <c r="B22" s="169" t="s">
        <v>235</v>
      </c>
      <c r="C22" s="170" t="str">
        <f>VLOOKUP(B22,[1]КОНТАКТЫ!B27:D111,3)</f>
        <v xml:space="preserve">ovvasileva@yandex.ru  </v>
      </c>
      <c r="D22" s="170" t="s">
        <v>236</v>
      </c>
    </row>
    <row r="23" spans="1:4" s="171" customFormat="1" ht="36.75" customHeight="1">
      <c r="A23" s="168">
        <v>21</v>
      </c>
      <c r="B23" s="169" t="s">
        <v>237</v>
      </c>
      <c r="C23" s="170" t="str">
        <f>VLOOKUP(B23,[1]КОНТАКТЫ!B28:D112,3)</f>
        <v>sto.avtoservis@inbox.ru</v>
      </c>
      <c r="D23" s="170" t="s">
        <v>238</v>
      </c>
    </row>
    <row r="24" spans="1:4" s="171" customFormat="1" ht="36" customHeight="1">
      <c r="A24" s="168">
        <v>22</v>
      </c>
      <c r="B24" s="169" t="s">
        <v>239</v>
      </c>
      <c r="C24" s="170" t="str">
        <f>VLOOKUP(B24,[1]КОНТАКТЫ!B29:D113,3)</f>
        <v>sto.avtoservis@inbox.ru</v>
      </c>
      <c r="D24" s="170" t="s">
        <v>238</v>
      </c>
    </row>
    <row r="25" spans="1:4" s="171" customFormat="1" ht="36" customHeight="1">
      <c r="A25" s="168">
        <v>23</v>
      </c>
      <c r="B25" s="169" t="s">
        <v>240</v>
      </c>
      <c r="C25" s="170" t="str">
        <f>VLOOKUP(B25,[1]КОНТАКТЫ!B30:D114,3)</f>
        <v>mercedesservicespb@mail.ru</v>
      </c>
      <c r="D25" s="170" t="s">
        <v>241</v>
      </c>
    </row>
    <row r="26" spans="1:4" s="171" customFormat="1" ht="36" customHeight="1">
      <c r="A26" s="168">
        <v>24</v>
      </c>
      <c r="B26" s="169" t="s">
        <v>242</v>
      </c>
      <c r="C26" s="170" t="str">
        <f>VLOOKUP(B26,[1]КОНТАКТЫ!B31:D115,3)</f>
        <v>mercedesservicespb@mail.ru</v>
      </c>
      <c r="D26" s="170" t="s">
        <v>241</v>
      </c>
    </row>
    <row r="27" spans="1:4" s="171" customFormat="1" ht="36" customHeight="1">
      <c r="A27" s="168">
        <v>25</v>
      </c>
      <c r="B27" s="169" t="s">
        <v>243</v>
      </c>
      <c r="C27" s="170" t="str">
        <f>VLOOKUP(B27,[1]КОНТАКТЫ!B32:D116,3)</f>
        <v>shinomontag98@ya.ru</v>
      </c>
      <c r="D27" s="170" t="s">
        <v>244</v>
      </c>
    </row>
    <row r="28" spans="1:4" s="171" customFormat="1" ht="42.75" customHeight="1">
      <c r="A28" s="168">
        <v>26</v>
      </c>
      <c r="B28" s="169" t="s">
        <v>245</v>
      </c>
      <c r="C28" s="170" t="str">
        <f>VLOOKUP(B28,[1]КОНТАКТЫ!B33:D117,3)</f>
        <v>Rmservice93@gmail.com</v>
      </c>
      <c r="D28" s="170" t="s">
        <v>246</v>
      </c>
    </row>
    <row r="29" spans="1:4" s="173" customFormat="1" ht="33.950000000000003" customHeight="1">
      <c r="A29" s="168">
        <v>27</v>
      </c>
      <c r="B29" s="169" t="s">
        <v>247</v>
      </c>
      <c r="C29" s="170" t="str">
        <f>VLOOKUP(B29,[1]КОНТАКТЫ!B34:D118,3)</f>
        <v>piterkomplekt@bk.ru</v>
      </c>
      <c r="D29" s="170" t="s">
        <v>248</v>
      </c>
    </row>
    <row r="30" spans="1:4" s="171" customFormat="1" ht="42.75" customHeight="1">
      <c r="A30" s="168">
        <v>28</v>
      </c>
      <c r="B30" s="169" t="s">
        <v>249</v>
      </c>
      <c r="C30" s="170" t="str">
        <f>VLOOKUP(B30,[1]КОНТАКТЫ!B35:D119,3)</f>
        <v>piterkomplekt@bk.ru</v>
      </c>
      <c r="D30" s="170" t="s">
        <v>248</v>
      </c>
    </row>
    <row r="31" spans="1:4" s="171" customFormat="1" ht="42.75" customHeight="1">
      <c r="A31" s="168">
        <v>29</v>
      </c>
      <c r="B31" s="169" t="s">
        <v>250</v>
      </c>
      <c r="C31" s="170" t="str">
        <f>VLOOKUP(B31,[1]КОНТАКТЫ!B36:D120,3)</f>
        <v xml:space="preserve">6765377@mail.ru </v>
      </c>
      <c r="D31" s="170" t="s">
        <v>251</v>
      </c>
    </row>
    <row r="32" spans="1:4" s="171" customFormat="1" ht="37.700000000000003" customHeight="1">
      <c r="A32" s="168">
        <v>30</v>
      </c>
      <c r="B32" s="169" t="s">
        <v>252</v>
      </c>
      <c r="C32" s="170" t="str">
        <f>VLOOKUP(B32,[1]КОНТАКТЫ!B37:D121,3,0)</f>
        <v>elka-90@mail.ru</v>
      </c>
      <c r="D32" s="170" t="s">
        <v>253</v>
      </c>
    </row>
    <row r="33" spans="1:4" s="171" customFormat="1" ht="37.700000000000003" customHeight="1">
      <c r="A33" s="168">
        <v>31</v>
      </c>
      <c r="B33" s="169" t="s">
        <v>21</v>
      </c>
      <c r="C33" s="170" t="str">
        <f>VLOOKUP(B33,[1]КОНТАКТЫ!B38:D122,3,0)</f>
        <v>remkotloservice@mail.ru</v>
      </c>
      <c r="D33" s="170" t="s">
        <v>254</v>
      </c>
    </row>
    <row r="34" spans="1:4" s="171" customFormat="1" ht="37.700000000000003" customHeight="1">
      <c r="A34" s="168">
        <v>32</v>
      </c>
      <c r="B34" s="169" t="s">
        <v>255</v>
      </c>
      <c r="C34" s="170" t="str">
        <f>VLOOKUP(B34,[1]КОНТАКТЫ!B39:D123,3,0)</f>
        <v>9220265@mail.ru       all-japan@mail.ru</v>
      </c>
      <c r="D34" s="170" t="s">
        <v>256</v>
      </c>
    </row>
    <row r="35" spans="1:4" s="171" customFormat="1" ht="39.75" customHeight="1">
      <c r="A35" s="168">
        <v>33</v>
      </c>
      <c r="B35" s="169" t="s">
        <v>257</v>
      </c>
      <c r="C35" s="170" t="str">
        <f>VLOOKUP(B35,[1]КОНТАКТЫ!B40:D124,3,0)</f>
        <v>rezanova.av@yandex.ru   lenBuh00@mail.ru</v>
      </c>
      <c r="D35" s="170" t="s">
        <v>258</v>
      </c>
    </row>
    <row r="36" spans="1:4" s="171" customFormat="1" ht="39.75" customHeight="1">
      <c r="A36" s="168">
        <v>34</v>
      </c>
      <c r="B36" s="169" t="s">
        <v>259</v>
      </c>
      <c r="C36" s="170" t="str">
        <f>VLOOKUP(B36,[1]КОНТАКТЫ!B41:D125,3,0)</f>
        <v>6762357@mail.ru     viktoriya_kolomy@mail.ru</v>
      </c>
      <c r="D36" s="170" t="s">
        <v>260</v>
      </c>
    </row>
    <row r="37" spans="1:4" s="171" customFormat="1" ht="36.75" customHeight="1">
      <c r="A37" s="168">
        <v>35</v>
      </c>
      <c r="B37" s="169" t="s">
        <v>261</v>
      </c>
      <c r="C37" s="170" t="str">
        <f>VLOOKUP(B37,[1]КОНТАКТЫ!B44:D128,3,0)</f>
        <v>konstantin-blop@yandex.ru</v>
      </c>
      <c r="D37" s="170" t="s">
        <v>262</v>
      </c>
    </row>
    <row r="38" spans="1:4" s="171" customFormat="1" ht="37.700000000000003" customHeight="1">
      <c r="A38" s="168">
        <v>36</v>
      </c>
      <c r="B38" s="169" t="s">
        <v>263</v>
      </c>
      <c r="C38" s="170" t="str">
        <f>VLOOKUP(B38,[1]КОНТАКТЫ!B45:D129,3,0)</f>
        <v>sto.gs@yandex.ru</v>
      </c>
      <c r="D38" s="170" t="s">
        <v>264</v>
      </c>
    </row>
    <row r="39" spans="1:4" s="171" customFormat="1" ht="50.85" customHeight="1">
      <c r="A39" s="168">
        <v>37</v>
      </c>
      <c r="B39" s="169" t="s">
        <v>265</v>
      </c>
      <c r="C39" s="170" t="str">
        <f>VLOOKUP(B39,[1]КОНТАКТЫ!B46:D130,3,0)</f>
        <v>info@eco-lpg.ru      
solntcespb@inbox.ru
millionros@mail.ru</v>
      </c>
      <c r="D39" s="170" t="s">
        <v>266</v>
      </c>
    </row>
    <row r="40" spans="1:4" s="171" customFormat="1" ht="42.75" customHeight="1">
      <c r="A40" s="168">
        <v>38</v>
      </c>
      <c r="B40" s="169" t="s">
        <v>267</v>
      </c>
      <c r="C40" s="170" t="str">
        <f>VLOOKUP(B40,[1]КОНТАКТЫ!$B$3:$D$87,3,0)</f>
        <v xml:space="preserve"> inbox@logan-shop.spb.ru  inbox@logan-shop.spb.ru</v>
      </c>
      <c r="D40" s="170" t="s">
        <v>268</v>
      </c>
    </row>
    <row r="41" spans="1:4" s="171" customFormat="1" ht="33" customHeight="1">
      <c r="A41" s="168">
        <v>39</v>
      </c>
      <c r="B41" s="169" t="s">
        <v>269</v>
      </c>
      <c r="C41" s="170" t="str">
        <f>VLOOKUP(B41,[1]КОНТАКТЫ!$B$3:$D$87,3,0)</f>
        <v>9676835@mail.ru</v>
      </c>
      <c r="D41" s="170" t="s">
        <v>270</v>
      </c>
    </row>
    <row r="42" spans="1:4" s="171" customFormat="1" ht="36" customHeight="1">
      <c r="A42" s="168">
        <v>40</v>
      </c>
      <c r="B42" s="169" t="s">
        <v>271</v>
      </c>
      <c r="C42" s="170" t="str">
        <f>VLOOKUP(B42,[1]КОНТАКТЫ!$B$3:$D$87,3,0)</f>
        <v>9131017@mail.ru      - Александр
vinogradovalena@list.ru    - Елена Юрьевна  бух</v>
      </c>
      <c r="D42" s="170" t="s">
        <v>272</v>
      </c>
    </row>
    <row r="43" spans="1:4" s="171" customFormat="1" ht="36" customHeight="1">
      <c r="A43" s="168">
        <v>41</v>
      </c>
      <c r="B43" s="169" t="s">
        <v>273</v>
      </c>
      <c r="C43" s="170" t="str">
        <f>VLOOKUP(B43,[1]КОНТАКТЫ!B55:D139,3,0)</f>
        <v>78garage.inc@mail.ru</v>
      </c>
      <c r="D43" s="170" t="s">
        <v>274</v>
      </c>
    </row>
    <row r="44" spans="1:4" s="171" customFormat="1" ht="36" customHeight="1">
      <c r="A44" s="168">
        <v>42</v>
      </c>
      <c r="B44" s="169" t="s">
        <v>275</v>
      </c>
      <c r="C44" s="170" t="s">
        <v>226</v>
      </c>
      <c r="D44" s="170" t="s">
        <v>226</v>
      </c>
    </row>
    <row r="45" spans="1:4" s="174" customFormat="1" ht="41.45" customHeight="1">
      <c r="A45" s="168">
        <v>43</v>
      </c>
      <c r="B45" s="169" t="s">
        <v>276</v>
      </c>
      <c r="C45" s="170" t="str">
        <f>VLOOKUP(B45,[1]КОНТАКТЫ!B58:D142,3,0)</f>
        <v>Dummak@yandex.ru</v>
      </c>
      <c r="D45" s="170" t="s">
        <v>277</v>
      </c>
    </row>
    <row r="46" spans="1:4" s="174" customFormat="1" ht="41.45" customHeight="1">
      <c r="A46" s="168">
        <v>44</v>
      </c>
      <c r="B46" s="169" t="s">
        <v>278</v>
      </c>
      <c r="C46" s="170" t="s">
        <v>221</v>
      </c>
      <c r="D46" s="170" t="s">
        <v>221</v>
      </c>
    </row>
    <row r="47" spans="1:4" s="174" customFormat="1" ht="41.45" customHeight="1">
      <c r="A47" s="168">
        <v>45</v>
      </c>
      <c r="B47" s="169" t="s">
        <v>279</v>
      </c>
      <c r="C47" s="170" t="s">
        <v>280</v>
      </c>
      <c r="D47" s="170" t="s">
        <v>280</v>
      </c>
    </row>
    <row r="48" spans="1:4" s="174" customFormat="1" ht="41.45" customHeight="1">
      <c r="A48" s="168">
        <v>46</v>
      </c>
      <c r="B48" s="169" t="s">
        <v>281</v>
      </c>
      <c r="C48" s="170" t="str">
        <f>VLOOKUP(B48,[1]КОНТАКТЫ!B62:D146,3,0)</f>
        <v>mustang_one@mail.ru</v>
      </c>
      <c r="D48" s="170" t="s">
        <v>282</v>
      </c>
    </row>
    <row r="49" spans="1:4" s="174" customFormat="1" ht="41.45" customHeight="1">
      <c r="A49" s="168">
        <v>47</v>
      </c>
      <c r="B49" s="169" t="s">
        <v>283</v>
      </c>
      <c r="C49" s="170" t="str">
        <f>VLOOKUP(B49,[1]КОНТАКТЫ!B63:D147,3,0)</f>
        <v>nissan231285@mail.ru</v>
      </c>
      <c r="D49" s="170" t="s">
        <v>284</v>
      </c>
    </row>
    <row r="50" spans="1:4" s="171" customFormat="1" ht="37.700000000000003" customHeight="1">
      <c r="A50" s="168">
        <v>48</v>
      </c>
      <c r="B50" s="169" t="s">
        <v>285</v>
      </c>
      <c r="C50" s="170" t="str">
        <f>VLOOKUP(B50,[1]КОНТАКТЫ!$B$3:$D$87,3,0)</f>
        <v>n.panenkova@ya.ru</v>
      </c>
      <c r="D50" s="170" t="s">
        <v>286</v>
      </c>
    </row>
    <row r="51" spans="1:4" s="174" customFormat="1" ht="41.45" customHeight="1">
      <c r="A51" s="168">
        <v>49</v>
      </c>
      <c r="B51" s="169" t="s">
        <v>287</v>
      </c>
      <c r="C51" s="170" t="str">
        <f>VLOOKUP(B51,[1]КОНТАКТЫ!B65:D149,3,0)</f>
        <v>ecowise@mail.ru</v>
      </c>
      <c r="D51" s="170" t="s">
        <v>288</v>
      </c>
    </row>
    <row r="52" spans="1:4" s="175" customFormat="1" ht="41.45" customHeight="1">
      <c r="A52" s="168">
        <v>50</v>
      </c>
      <c r="B52" s="169" t="s">
        <v>289</v>
      </c>
      <c r="C52" s="170" t="str">
        <f>VLOOKUP(B52,[1]КОНТАКТЫ!B66:D150,3,0)</f>
        <v>buhyubcompany@mail.ru</v>
      </c>
      <c r="D52" s="170" t="s">
        <v>208</v>
      </c>
    </row>
    <row r="53" spans="1:4" s="174" customFormat="1" ht="41.45" customHeight="1">
      <c r="A53" s="168">
        <v>51</v>
      </c>
      <c r="B53" s="169" t="s">
        <v>290</v>
      </c>
      <c r="C53" s="170" t="str">
        <f>VLOOKUP(B53,[1]КОНТАКТЫ!B67:D151,3,0)</f>
        <v>unix.tara.spb@mail.ru</v>
      </c>
      <c r="D53" s="170" t="s">
        <v>291</v>
      </c>
    </row>
    <row r="54" spans="1:4" s="171" customFormat="1" ht="54.75" customHeight="1">
      <c r="B54" s="176" t="s">
        <v>292</v>
      </c>
      <c r="C54" s="177"/>
      <c r="D54" s="178"/>
    </row>
    <row r="55" spans="1:4" s="173" customFormat="1" ht="36" customHeight="1">
      <c r="B55" s="179"/>
      <c r="C55" s="180"/>
      <c r="D55" s="178"/>
    </row>
    <row r="56" spans="1:4" s="181" customFormat="1">
      <c r="B56" s="182"/>
      <c r="C56" s="183"/>
      <c r="D56" s="184"/>
    </row>
    <row r="57" spans="1:4" s="181" customFormat="1">
      <c r="B57" s="182"/>
      <c r="C57" s="183"/>
      <c r="D57" s="184"/>
    </row>
    <row r="58" spans="1:4" s="185" customFormat="1" ht="36.75" customHeight="1">
      <c r="B58" s="182" t="s">
        <v>293</v>
      </c>
      <c r="C58" s="186"/>
      <c r="D58" s="187"/>
    </row>
    <row r="59" spans="1:4" s="185" customFormat="1" ht="44.25" customHeight="1">
      <c r="B59" s="188" t="s">
        <v>294</v>
      </c>
      <c r="C59" s="186"/>
      <c r="D59" s="187"/>
    </row>
    <row r="60" spans="1:4" s="185" customFormat="1" ht="40.5" customHeight="1">
      <c r="B60" s="189"/>
      <c r="C60" s="186"/>
      <c r="D60" s="187"/>
    </row>
    <row r="62" spans="1:4" s="190" customFormat="1">
      <c r="C62" s="191"/>
      <c r="D62" s="192"/>
    </row>
    <row r="63" spans="1:4" s="190" customFormat="1" ht="27.75" customHeight="1">
      <c r="B63" s="182"/>
      <c r="C63" s="191"/>
      <c r="D63" s="192"/>
    </row>
    <row r="64" spans="1:4" s="190" customFormat="1" ht="36" customHeight="1">
      <c r="B64" s="182"/>
      <c r="C64" s="191"/>
      <c r="D64" s="192"/>
    </row>
    <row r="65" spans="2:4" s="190" customFormat="1" ht="42" customHeight="1">
      <c r="B65" s="188" t="s">
        <v>295</v>
      </c>
      <c r="C65" s="191"/>
      <c r="D65" s="192"/>
    </row>
    <row r="66" spans="2:4" s="190" customFormat="1" ht="52.7" customHeight="1">
      <c r="B66" s="188" t="s">
        <v>296</v>
      </c>
      <c r="C66" s="191"/>
      <c r="D66" s="192"/>
    </row>
    <row r="67" spans="2:4" s="190" customFormat="1">
      <c r="C67" s="191"/>
      <c r="D67" s="192"/>
    </row>
    <row r="68" spans="2:4" s="190" customFormat="1" ht="38.25" customHeight="1">
      <c r="B68" s="182"/>
      <c r="C68" s="191"/>
      <c r="D68" s="192"/>
    </row>
    <row r="69" spans="2:4" s="190" customFormat="1" ht="49.5" customHeight="1">
      <c r="B69" s="193" t="s">
        <v>297</v>
      </c>
      <c r="C69" s="191"/>
      <c r="D69" s="192"/>
    </row>
    <row r="70" spans="2:4" s="190" customFormat="1" ht="49.5" customHeight="1">
      <c r="B70" s="194" t="s">
        <v>298</v>
      </c>
      <c r="C70" s="191"/>
      <c r="D70" s="192"/>
    </row>
    <row r="71" spans="2:4" s="190" customFormat="1">
      <c r="C71" s="191"/>
      <c r="D71" s="192"/>
    </row>
    <row r="72" spans="2:4" s="190" customFormat="1">
      <c r="C72" s="191"/>
      <c r="D72" s="192"/>
    </row>
    <row r="73" spans="2:4" s="181" customFormat="1">
      <c r="B73" s="182"/>
      <c r="C73" s="183"/>
      <c r="D73" s="184"/>
    </row>
    <row r="74" spans="2:4" s="185" customFormat="1" ht="36.75" customHeight="1">
      <c r="B74" s="182"/>
      <c r="C74" s="186"/>
      <c r="D74" s="187"/>
    </row>
    <row r="75" spans="2:4" s="185" customFormat="1" ht="44.25" customHeight="1">
      <c r="B75" s="188" t="s">
        <v>299</v>
      </c>
      <c r="C75" s="186"/>
      <c r="D75" s="187"/>
    </row>
    <row r="76" spans="2:4" s="190" customFormat="1" ht="41.45" customHeight="1">
      <c r="B76" s="195" t="s">
        <v>300</v>
      </c>
      <c r="C76" s="191"/>
      <c r="D76" s="192"/>
    </row>
    <row r="77" spans="2:4" s="190" customFormat="1" ht="41.45" customHeight="1">
      <c r="B77" s="196" t="s">
        <v>301</v>
      </c>
      <c r="C77" s="191"/>
      <c r="D77" s="192"/>
    </row>
    <row r="78" spans="2:4" s="190" customFormat="1">
      <c r="C78" s="191"/>
      <c r="D78" s="192"/>
    </row>
    <row r="79" spans="2:4" s="190" customFormat="1">
      <c r="C79" s="191"/>
      <c r="D79" s="192"/>
    </row>
    <row r="80" spans="2:4" s="190" customFormat="1">
      <c r="C80" s="191"/>
      <c r="D80" s="192"/>
    </row>
    <row r="81" spans="3:4" s="190" customFormat="1">
      <c r="C81" s="191"/>
      <c r="D81" s="192"/>
    </row>
    <row r="82" spans="3:4" s="190" customFormat="1">
      <c r="C82" s="191"/>
      <c r="D82" s="192"/>
    </row>
    <row r="83" spans="3:4" s="190" customFormat="1">
      <c r="C83" s="191"/>
      <c r="D83" s="192"/>
    </row>
    <row r="84" spans="3:4" s="190" customFormat="1">
      <c r="C84" s="191"/>
      <c r="D84" s="192"/>
    </row>
    <row r="85" spans="3:4" s="190" customFormat="1">
      <c r="C85" s="191"/>
      <c r="D85" s="192"/>
    </row>
    <row r="86" spans="3:4" s="190" customFormat="1">
      <c r="C86" s="191"/>
      <c r="D86" s="192"/>
    </row>
    <row r="87" spans="3:4" s="190" customFormat="1">
      <c r="C87" s="191"/>
      <c r="D87" s="192"/>
    </row>
    <row r="88" spans="3:4" s="190" customFormat="1">
      <c r="C88" s="191"/>
      <c r="D88" s="192"/>
    </row>
    <row r="89" spans="3:4" s="190" customFormat="1">
      <c r="C89" s="191"/>
      <c r="D89" s="192"/>
    </row>
    <row r="90" spans="3:4" s="190" customFormat="1">
      <c r="C90" s="191"/>
      <c r="D90" s="192"/>
    </row>
    <row r="91" spans="3:4" s="190" customFormat="1">
      <c r="C91" s="191"/>
      <c r="D91" s="192"/>
    </row>
    <row r="92" spans="3:4" s="190" customFormat="1">
      <c r="C92" s="191"/>
      <c r="D92" s="192"/>
    </row>
    <row r="93" spans="3:4" s="190" customFormat="1">
      <c r="C93" s="191"/>
      <c r="D93" s="192"/>
    </row>
    <row r="94" spans="3:4" s="190" customFormat="1">
      <c r="C94" s="191"/>
      <c r="D94" s="192"/>
    </row>
    <row r="95" spans="3:4" s="190" customFormat="1">
      <c r="C95" s="191"/>
      <c r="D95" s="192"/>
    </row>
    <row r="96" spans="3:4" s="190" customFormat="1">
      <c r="C96" s="191"/>
      <c r="D96" s="192"/>
    </row>
    <row r="97" spans="3:4" s="190" customFormat="1">
      <c r="C97" s="191"/>
      <c r="D97" s="192"/>
    </row>
    <row r="98" spans="3:4" s="190" customFormat="1">
      <c r="C98" s="191"/>
      <c r="D98" s="192"/>
    </row>
    <row r="99" spans="3:4" s="190" customFormat="1">
      <c r="C99" s="191"/>
      <c r="D99" s="192"/>
    </row>
    <row r="100" spans="3:4" s="190" customFormat="1">
      <c r="C100" s="191"/>
      <c r="D100" s="192"/>
    </row>
    <row r="101" spans="3:4" s="190" customFormat="1">
      <c r="C101" s="191"/>
      <c r="D101" s="192"/>
    </row>
    <row r="102" spans="3:4" s="190" customFormat="1">
      <c r="C102" s="191"/>
      <c r="D102" s="192"/>
    </row>
    <row r="103" spans="3:4" s="190" customFormat="1">
      <c r="C103" s="191"/>
      <c r="D103" s="192"/>
    </row>
    <row r="104" spans="3:4" s="190" customFormat="1">
      <c r="C104" s="191"/>
      <c r="D104" s="192"/>
    </row>
    <row r="105" spans="3:4" s="190" customFormat="1">
      <c r="C105" s="191"/>
      <c r="D105" s="192"/>
    </row>
    <row r="106" spans="3:4" s="190" customFormat="1">
      <c r="C106" s="191"/>
      <c r="D106" s="192"/>
    </row>
    <row r="107" spans="3:4" s="190" customFormat="1">
      <c r="C107" s="191"/>
      <c r="D107" s="192"/>
    </row>
    <row r="108" spans="3:4" s="190" customFormat="1">
      <c r="C108" s="191"/>
      <c r="D108" s="192"/>
    </row>
    <row r="109" spans="3:4" s="190" customFormat="1">
      <c r="C109" s="191"/>
      <c r="D109" s="192"/>
    </row>
    <row r="110" spans="3:4" s="190" customFormat="1">
      <c r="C110" s="191"/>
      <c r="D110" s="192"/>
    </row>
    <row r="111" spans="3:4" s="190" customFormat="1">
      <c r="C111" s="191"/>
      <c r="D111" s="192"/>
    </row>
    <row r="112" spans="3:4" s="190" customFormat="1">
      <c r="C112" s="191"/>
      <c r="D112" s="192"/>
    </row>
    <row r="113" spans="3:4" s="190" customFormat="1">
      <c r="C113" s="191"/>
      <c r="D113" s="192"/>
    </row>
    <row r="114" spans="3:4" s="190" customFormat="1">
      <c r="C114" s="191"/>
      <c r="D114" s="192"/>
    </row>
    <row r="115" spans="3:4" s="190" customFormat="1">
      <c r="C115" s="191"/>
      <c r="D115" s="192"/>
    </row>
    <row r="116" spans="3:4" s="190" customFormat="1">
      <c r="C116" s="191"/>
      <c r="D116" s="192"/>
    </row>
    <row r="117" spans="3:4" s="190" customFormat="1">
      <c r="C117" s="191"/>
      <c r="D117" s="192"/>
    </row>
    <row r="118" spans="3:4" s="190" customFormat="1">
      <c r="C118" s="191"/>
      <c r="D118" s="192"/>
    </row>
    <row r="119" spans="3:4" s="190" customFormat="1">
      <c r="C119" s="191"/>
      <c r="D119" s="192"/>
    </row>
    <row r="120" spans="3:4" s="190" customFormat="1">
      <c r="C120" s="191"/>
      <c r="D120" s="192"/>
    </row>
    <row r="121" spans="3:4" s="190" customFormat="1">
      <c r="C121" s="191"/>
      <c r="D121" s="192"/>
    </row>
    <row r="122" spans="3:4" s="190" customFormat="1">
      <c r="C122" s="191"/>
      <c r="D122" s="192"/>
    </row>
    <row r="123" spans="3:4" s="190" customFormat="1">
      <c r="C123" s="191"/>
      <c r="D123" s="192"/>
    </row>
    <row r="124" spans="3:4" s="190" customFormat="1">
      <c r="C124" s="191"/>
      <c r="D124" s="192"/>
    </row>
    <row r="125" spans="3:4" s="190" customFormat="1">
      <c r="C125" s="191"/>
      <c r="D125" s="192"/>
    </row>
    <row r="126" spans="3:4" s="190" customFormat="1">
      <c r="C126" s="191"/>
      <c r="D126" s="192"/>
    </row>
    <row r="127" spans="3:4" s="190" customFormat="1">
      <c r="C127" s="191"/>
      <c r="D127" s="192"/>
    </row>
    <row r="128" spans="3:4" s="190" customFormat="1">
      <c r="C128" s="191"/>
      <c r="D128" s="192"/>
    </row>
  </sheetData>
  <conditionalFormatting sqref="B7:B53">
    <cfRule type="duplicateValues" dxfId="0" priority="1"/>
  </conditionalFormatting>
  <hyperlinks>
    <hyperlink ref="C46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Общие показания</vt:lpstr>
      <vt:lpstr>Лист1</vt:lpstr>
      <vt:lpstr>'Общие показания'!Заголовки_для_печати</vt:lpstr>
      <vt:lpstr>'Общие показания'!Область_печати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2025-03-04T12:36:20Z</cp:lastPrinted>
  <dcterms:created xsi:type="dcterms:W3CDTF">2024-09-03T06:28:21Z</dcterms:created>
  <dcterms:modified xsi:type="dcterms:W3CDTF">2025-05-04T17:56:25Z</dcterms:modified>
</cp:coreProperties>
</file>