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es" sheetId="1" r:id="rId4"/>
    <sheet state="hidden" name="PrevOrdenes" sheetId="2" r:id="rId5"/>
    <sheet state="visible" name="Cliente" sheetId="3" r:id="rId6"/>
    <sheet state="visible" name="Ciudad" sheetId="4" r:id="rId7"/>
    <sheet state="visible" name="Productos" sheetId="5" r:id="rId8"/>
    <sheet state="visible" name="Master" sheetId="6" r:id="rId9"/>
    <sheet state="hidden" name="PrevCiudad" sheetId="7" r:id="rId10"/>
    <sheet state="hidden" name="PrevProductos" sheetId="8" r:id="rId11"/>
    <sheet state="hidden" name="PrevClientes" sheetId="9" r:id="rId12"/>
  </sheets>
  <definedNames/>
  <calcPr/>
  <extLst>
    <ext uri="GoogleSheetsCustomDataVersion2">
      <go:sheetsCustomData xmlns:go="http://customooxmlschemas.google.com/" r:id="rId13" roundtripDataChecksum="tn6u+McvGTh1/SZDbMKP89Pd1dr4Hxujinr8Ua13ntQ="/>
    </ext>
  </extLst>
</workbook>
</file>

<file path=xl/sharedStrings.xml><?xml version="1.0" encoding="utf-8"?>
<sst xmlns="http://schemas.openxmlformats.org/spreadsheetml/2006/main" count="18001" uniqueCount="203">
  <si>
    <t>Id Producto</t>
  </si>
  <si>
    <t>NombreProducto</t>
  </si>
  <si>
    <t>Categoría</t>
  </si>
  <si>
    <t>IdCliente</t>
  </si>
  <si>
    <t>NombreCompletoCliente</t>
  </si>
  <si>
    <t>Ciudad</t>
  </si>
  <si>
    <t>ID Ciudad</t>
  </si>
  <si>
    <t/>
  </si>
  <si>
    <t>ID Producto</t>
  </si>
  <si>
    <t>Nombre</t>
  </si>
  <si>
    <t>Cliente</t>
  </si>
  <si>
    <t>Correo</t>
  </si>
  <si>
    <t>Teléfono</t>
  </si>
  <si>
    <t>Dirección</t>
  </si>
  <si>
    <t>Producto</t>
  </si>
  <si>
    <t>Fecha</t>
  </si>
  <si>
    <t>Estado</t>
  </si>
  <si>
    <t>Precio</t>
  </si>
  <si>
    <t>Cantidad</t>
  </si>
  <si>
    <t>Fecha_Entrega</t>
  </si>
  <si>
    <t>IdOrdenes</t>
  </si>
  <si>
    <t>C/6 - Laura Gómez</t>
  </si>
  <si>
    <t>laura.gomez@email.com</t>
  </si>
  <si>
    <t>555-2345</t>
  </si>
  <si>
    <t>Calle 678, Ciudad F</t>
  </si>
  <si>
    <t>P/001 - Smartphone Samsung Galaxy S21 - Electrónica</t>
  </si>
  <si>
    <t>Pendiente</t>
  </si>
  <si>
    <t>799.99</t>
  </si>
  <si>
    <t>C/7 - Javier Mendoza</t>
  </si>
  <si>
    <t>javier.mendoza@email.com</t>
  </si>
  <si>
    <t>555-3456</t>
  </si>
  <si>
    <t>Calle 901, Ciudad S</t>
  </si>
  <si>
    <t>P/002 - Camiseta Nike DriFIT - Ropa</t>
  </si>
  <si>
    <t>En proceso</t>
  </si>
  <si>
    <t>29.99</t>
  </si>
  <si>
    <t>C/8 - Carolina Ríos</t>
  </si>
  <si>
    <t>carolina.rios@email.com</t>
  </si>
  <si>
    <t>555-4567</t>
  </si>
  <si>
    <t>Calle 234, Ciudad H</t>
  </si>
  <si>
    <t>P/003 - Cafetera Nespresso - Electrodoméstico</t>
  </si>
  <si>
    <t>129.99</t>
  </si>
  <si>
    <t>C/9 - Andrés Torres</t>
  </si>
  <si>
    <t>andres.torres@email.com</t>
  </si>
  <si>
    <t>555-5678</t>
  </si>
  <si>
    <t>Calle 567, Ciudad S</t>
  </si>
  <si>
    <t>P/004 - Perfume Chanel No. 5 - Belleza</t>
  </si>
  <si>
    <t>Entregado</t>
  </si>
  <si>
    <t>99.99</t>
  </si>
  <si>
    <t>C/10 - Rosa Martínez</t>
  </si>
  <si>
    <t>rosa.martinez@email.com</t>
  </si>
  <si>
    <t>555-6789</t>
  </si>
  <si>
    <t>Calle 890, Ciudad J</t>
  </si>
  <si>
    <t>P/005 - Sony Bravia 65" 4K UHD TV - Electrónica</t>
  </si>
  <si>
    <t>C/31 - Carlos Sánchez</t>
  </si>
  <si>
    <t>carlos.sanchez@email.com</t>
  </si>
  <si>
    <t>555-8906</t>
  </si>
  <si>
    <t>Calle 123, Ciudad EE</t>
  </si>
  <si>
    <t>P/006 - Adidas Ultraboost Zapatillas - Deportes</t>
  </si>
  <si>
    <t>C/12 - Isabel Díaz</t>
  </si>
  <si>
    <t>isabel.diaz@email.com</t>
  </si>
  <si>
    <t>555-8901</t>
  </si>
  <si>
    <t>Calle 456, Ciudad L</t>
  </si>
  <si>
    <t>P/007 - Robot Aspirador Roomba i7 - Hogar</t>
  </si>
  <si>
    <t>499.99</t>
  </si>
  <si>
    <t>C/13 - Alejandro Vargas</t>
  </si>
  <si>
    <t>alejandro.vargas@email.com</t>
  </si>
  <si>
    <t>555-9012</t>
  </si>
  <si>
    <t>Calle 789, Ciudad M</t>
  </si>
  <si>
    <t>P/008 - MacBook Pro 13" - Electrónica</t>
  </si>
  <si>
    <t>C/14 - Gabriela Silva</t>
  </si>
  <si>
    <t>gabriela.silva@email.com</t>
  </si>
  <si>
    <t>555-0123</t>
  </si>
  <si>
    <t>Calle 012, Ciudad N</t>
  </si>
  <si>
    <t>P/009 - Vestido de Noche Elegante - Ropa</t>
  </si>
  <si>
    <t>89.99</t>
  </si>
  <si>
    <t>C/15 - Daniel Muñoz</t>
  </si>
  <si>
    <t>daniel.munoz@email.com</t>
  </si>
  <si>
    <t>555-1230</t>
  </si>
  <si>
    <t>Calle 345, Ciudad O</t>
  </si>
  <si>
    <t>P/010 - Bicicleta de Carretera Specialized - Deportes</t>
  </si>
  <si>
    <t>899.99</t>
  </si>
  <si>
    <t>C/16 - Valeria Torres</t>
  </si>
  <si>
    <t>valeria.torres@email.com</t>
  </si>
  <si>
    <t>555-2341</t>
  </si>
  <si>
    <t>Calle 678, Ciudad P</t>
  </si>
  <si>
    <t>P/011 - Set de Maquillaje Urban Decay - Belleza</t>
  </si>
  <si>
    <t>59.99</t>
  </si>
  <si>
    <t>C/17 - Ricardo Méndez</t>
  </si>
  <si>
    <t>ricardo.mendez@email.com</t>
  </si>
  <si>
    <t>555-3452</t>
  </si>
  <si>
    <t>Calle 901, Ciudad Q</t>
  </si>
  <si>
    <t>P/012 - Refrigerador LG French Door - Electrodoméstico</t>
  </si>
  <si>
    <t>C/23 - Javier Martínez</t>
  </si>
  <si>
    <t>javier.martinez@email.com</t>
  </si>
  <si>
    <t>555-0128</t>
  </si>
  <si>
    <t>Calle 789, Ciudad W</t>
  </si>
  <si>
    <t>P/013 - Juego de Sábanas de Algodón - Hogar</t>
  </si>
  <si>
    <t>49.99</t>
  </si>
  <si>
    <t>C/19 - Martín Gómez</t>
  </si>
  <si>
    <t>martin.gomez@email.com</t>
  </si>
  <si>
    <t>555-5674</t>
  </si>
  <si>
    <t>P/014 - Nintendo Switch - Electrónica</t>
  </si>
  <si>
    <t>299.99</t>
  </si>
  <si>
    <t>C/20 - Carolina Vargas</t>
  </si>
  <si>
    <t>carolina.vargas@email.com</t>
  </si>
  <si>
    <t>555-6785</t>
  </si>
  <si>
    <t>Calle 890, Ciudad T</t>
  </si>
  <si>
    <t>P/015 - Chaqueta Columbia para Exteriores - Ropa</t>
  </si>
  <si>
    <t>79.99</t>
  </si>
  <si>
    <t>C/21 - Diego Sánchez</t>
  </si>
  <si>
    <t>diego.sanchez@email.com</t>
  </si>
  <si>
    <t>555-7896</t>
  </si>
  <si>
    <t>Calle 123, Ciudad U</t>
  </si>
  <si>
    <t>P/016 - Licuadora Vitamix - Electrodoméstico</t>
  </si>
  <si>
    <t>349.99</t>
  </si>
  <si>
    <t>C/22 - Marcela Torres</t>
  </si>
  <si>
    <t>marcela.torres@email.com</t>
  </si>
  <si>
    <t>555-8907</t>
  </si>
  <si>
    <t>Calle 456, Ciudad S</t>
  </si>
  <si>
    <t>P/017 - Paleta de Sombras de Ojos Morphe - Belleza</t>
  </si>
  <si>
    <t>39.99</t>
  </si>
  <si>
    <t>P/018 - LG OLED 55" 4K TV - Electrónica</t>
  </si>
  <si>
    <t>999.99</t>
  </si>
  <si>
    <t>C/24 - Camila Gutiérrez</t>
  </si>
  <si>
    <t>camila.gutierrez@email.com</t>
  </si>
  <si>
    <t>555-1239</t>
  </si>
  <si>
    <t>Calle 012, Ciudad X</t>
  </si>
  <si>
    <t>P/019 - Silla de Oficina Ergonómica - Hogar</t>
  </si>
  <si>
    <t>149.99</t>
  </si>
  <si>
    <t>C/25 - Sebastián Díaz</t>
  </si>
  <si>
    <t>sebastian.diaz@email.com</t>
  </si>
  <si>
    <t>555-2340</t>
  </si>
  <si>
    <t>Calle 345, Ciudad Y</t>
  </si>
  <si>
    <t>P/020 - Xbox Series X - Electrónica</t>
  </si>
  <si>
    <t>C/26 - Natalia Silva</t>
  </si>
  <si>
    <t>natalia.silva@email.com</t>
  </si>
  <si>
    <t>555-3451</t>
  </si>
  <si>
    <t>Calle 678, Ciudad S</t>
  </si>
  <si>
    <t>P/021 - Traje de Baño Deportivo - Ropa</t>
  </si>
  <si>
    <t>C/27 - Sergio Ramírez</t>
  </si>
  <si>
    <t>sergio.ramirez@email.com</t>
  </si>
  <si>
    <t>555-4562</t>
  </si>
  <si>
    <t>Calle 901, Ciudad AA</t>
  </si>
  <si>
    <t>P/022 - Cocina de Inducción Bosch - Electrodoméstico</t>
  </si>
  <si>
    <t>C/28 - Laura Díaz</t>
  </si>
  <si>
    <t>laura.diaz@email.com</t>
  </si>
  <si>
    <t>555-5673</t>
  </si>
  <si>
    <t>Calle 234, Ciudad BB</t>
  </si>
  <si>
    <t>P/023 - Set de Brochas de Maquillaje - Belleza</t>
  </si>
  <si>
    <t>C/29 - Juan Martínez</t>
  </si>
  <si>
    <t>juan.martinez@email.com</t>
  </si>
  <si>
    <t>555-6784</t>
  </si>
  <si>
    <t>Calle 567, Ciudad CC</t>
  </si>
  <si>
    <t>P/024 - Aspiradora Dyson V15 Detect - Hogar</t>
  </si>
  <si>
    <t>699.99</t>
  </si>
  <si>
    <t>C/30 - María Torres</t>
  </si>
  <si>
    <t>maria.torres@email.com</t>
  </si>
  <si>
    <t>555-7895</t>
  </si>
  <si>
    <t>Calle 890, Ciudad DD</t>
  </si>
  <si>
    <t>P/025 - Altavoces Bluetooth JBL - Electrónica</t>
  </si>
  <si>
    <t>P/026 - Gorra Nike Aerobill - Ropa</t>
  </si>
  <si>
    <t>24.99</t>
  </si>
  <si>
    <t>C/32 - Ana Gómez</t>
  </si>
  <si>
    <t>ana.gomez@email.com</t>
  </si>
  <si>
    <t>555-0127</t>
  </si>
  <si>
    <t>P/027 - Cepillo de Dientes Eléctrico Philips Sonicare - Belleza</t>
  </si>
  <si>
    <t>C/33 - Gabriela Torres</t>
  </si>
  <si>
    <t>gabriela.torres@email.com</t>
  </si>
  <si>
    <t>555-1111</t>
  </si>
  <si>
    <t>Calle 789, Ciudad T</t>
  </si>
  <si>
    <t>P/028 - Reloj Inteligente Apple Watch SE - Electrónica</t>
  </si>
  <si>
    <t>C/34 - Javier Fernández</t>
  </si>
  <si>
    <t>javier.fernandez@email.com</t>
  </si>
  <si>
    <t>555-2222</t>
  </si>
  <si>
    <t>Calle 012, Ciudad U</t>
  </si>
  <si>
    <t>P/029 - Mochila de Senderismo North Face - Ropa</t>
  </si>
  <si>
    <t>C/35 - Andrea Gómez</t>
  </si>
  <si>
    <t>andrea.gomez@email.com</t>
  </si>
  <si>
    <t>555-3333</t>
  </si>
  <si>
    <t>Calle 345, Ciudad V</t>
  </si>
  <si>
    <t>P/030 - Licuadora Vitamix Pro 750 - Electrodoméstico</t>
  </si>
  <si>
    <t>C/36 - Roberto Sánchez</t>
  </si>
  <si>
    <t>roberto.sanchez@email.com</t>
  </si>
  <si>
    <t>555-4444</t>
  </si>
  <si>
    <t>Calle 678, Ciudad W</t>
  </si>
  <si>
    <t>P/031 - Maleta Samsonite de Viaje - Hogar</t>
  </si>
  <si>
    <t xml:space="preserve"> </t>
  </si>
  <si>
    <t>C/37 - Laura Martínez</t>
  </si>
  <si>
    <t>laura.martinez@email.com</t>
  </si>
  <si>
    <t>555-5555</t>
  </si>
  <si>
    <t>Calle 901, Ciudad X</t>
  </si>
  <si>
    <t>P/032 - Auriculares Inalámbricos Bose QuietComfort - Belleza</t>
  </si>
  <si>
    <t>C/38 - Alejandro Gutiérrez</t>
  </si>
  <si>
    <t>alejandro.gutierrez@email.com</t>
  </si>
  <si>
    <t>555-6666</t>
  </si>
  <si>
    <t>Calle 234, Ciudad Y</t>
  </si>
  <si>
    <t>P/033 - Bicicleta Eléctrica Xiaomi - Deportes</t>
  </si>
  <si>
    <t>Producto ID</t>
  </si>
  <si>
    <t>Tipo</t>
  </si>
  <si>
    <t>IdCLiente</t>
  </si>
  <si>
    <t>Nombre Completo</t>
  </si>
  <si>
    <t>Apellido</t>
  </si>
  <si>
    <t>IDCiudad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</si>
</sst>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3.5"/>
    <col customWidth="1" min="3" max="3" width="13.13"/>
  </cols>
  <sheetData>
    <row r="1">
      <c r="A1" s="1" t="str">
        <f>IFERROR(__xludf.DUMMYFUNCTION("QUERY(PrevOrdenes!A:M,""SELECT H, L, I, C, G, E, F"")"),"IdOrdenes")</f>
        <v>IdOrdenes</v>
      </c>
      <c r="B1" s="1" t="str">
        <f>IFERROR(__xludf.DUMMYFUNCTION("""COMPUTED_VALUE"""),"IdCliente")</f>
        <v>IdCliente</v>
      </c>
      <c r="C1" s="1" t="str">
        <f>IFERROR(__xludf.DUMMYFUNCTION("""COMPUTED_VALUE"""),"Id Producto")</f>
        <v>Id Producto</v>
      </c>
      <c r="D1" s="1" t="str">
        <f>IFERROR(__xludf.DUMMYFUNCTION("""COMPUTED_VALUE"""),"Fecha")</f>
        <v>Fecha</v>
      </c>
      <c r="E1" s="1" t="str">
        <f>IFERROR(__xludf.DUMMYFUNCTION("""COMPUTED_VALUE"""),"Fecha_Entrega")</f>
        <v>Fecha_Entrega</v>
      </c>
      <c r="F1" s="1" t="str">
        <f>IFERROR(__xludf.DUMMYFUNCTION("""COMPUTED_VALUE"""),"Precio")</f>
        <v>Precio</v>
      </c>
      <c r="G1" s="1" t="str">
        <f>IFERROR(__xludf.DUMMYFUNCTION("""COMPUTED_VALUE"""),"Cantidad")</f>
        <v>Cantidad</v>
      </c>
    </row>
    <row r="2">
      <c r="A2" s="1">
        <f>IFERROR(__xludf.DUMMYFUNCTION("""COMPUTED_VALUE"""),1.0)</f>
        <v>1</v>
      </c>
      <c r="B2" s="1" t="str">
        <f>IFERROR(__xludf.DUMMYFUNCTION("""COMPUTED_VALUE"""),"C/6 ")</f>
        <v>C/6 </v>
      </c>
      <c r="C2" s="1" t="str">
        <f>IFERROR(__xludf.DUMMYFUNCTION("""COMPUTED_VALUE"""),"P/001 ")</f>
        <v>P/001 </v>
      </c>
      <c r="D2" s="2">
        <f>IFERROR(__xludf.DUMMYFUNCTION("""COMPUTED_VALUE"""),45087.0)</f>
        <v>45087</v>
      </c>
      <c r="E2" s="2">
        <f>IFERROR(__xludf.DUMMYFUNCTION("""COMPUTED_VALUE"""),45092.0)</f>
        <v>45092</v>
      </c>
      <c r="F2" s="1" t="str">
        <f>IFERROR(__xludf.DUMMYFUNCTION("""COMPUTED_VALUE"""),"799.99")</f>
        <v>799.99</v>
      </c>
      <c r="G2" s="1">
        <f>IFERROR(__xludf.DUMMYFUNCTION("""COMPUTED_VALUE"""),4.0)</f>
        <v>4</v>
      </c>
    </row>
    <row r="3">
      <c r="A3" s="1">
        <f>IFERROR(__xludf.DUMMYFUNCTION("""COMPUTED_VALUE"""),2.0)</f>
        <v>2</v>
      </c>
      <c r="B3" s="1" t="str">
        <f>IFERROR(__xludf.DUMMYFUNCTION("""COMPUTED_VALUE"""),"C/7 ")</f>
        <v>C/7 </v>
      </c>
      <c r="C3" s="1" t="str">
        <f>IFERROR(__xludf.DUMMYFUNCTION("""COMPUTED_VALUE"""),"P/002 ")</f>
        <v>P/002 </v>
      </c>
      <c r="D3" s="2">
        <f>IFERROR(__xludf.DUMMYFUNCTION("""COMPUTED_VALUE"""),45112.0)</f>
        <v>45112</v>
      </c>
      <c r="E3" s="2">
        <f>IFERROR(__xludf.DUMMYFUNCTION("""COMPUTED_VALUE"""),45117.0)</f>
        <v>45117</v>
      </c>
      <c r="F3" s="1" t="str">
        <f>IFERROR(__xludf.DUMMYFUNCTION("""COMPUTED_VALUE"""),"29.99")</f>
        <v>29.99</v>
      </c>
      <c r="G3" s="1">
        <f>IFERROR(__xludf.DUMMYFUNCTION("""COMPUTED_VALUE"""),2.0)</f>
        <v>2</v>
      </c>
    </row>
    <row r="4">
      <c r="A4" s="1">
        <f>IFERROR(__xludf.DUMMYFUNCTION("""COMPUTED_VALUE"""),3.0)</f>
        <v>3</v>
      </c>
      <c r="B4" s="1" t="str">
        <f>IFERROR(__xludf.DUMMYFUNCTION("""COMPUTED_VALUE"""),"C/8 ")</f>
        <v>C/8 </v>
      </c>
      <c r="C4" s="1" t="str">
        <f>IFERROR(__xludf.DUMMYFUNCTION("""COMPUTED_VALUE"""),"P/003 ")</f>
        <v>P/003 </v>
      </c>
      <c r="D4" s="2">
        <f>IFERROR(__xludf.DUMMYFUNCTION("""COMPUTED_VALUE"""),45158.0)</f>
        <v>45158</v>
      </c>
      <c r="E4" s="2">
        <f>IFERROR(__xludf.DUMMYFUNCTION("""COMPUTED_VALUE"""),45163.0)</f>
        <v>45163</v>
      </c>
      <c r="F4" s="1" t="str">
        <f>IFERROR(__xludf.DUMMYFUNCTION("""COMPUTED_VALUE"""),"129.99")</f>
        <v>129.99</v>
      </c>
      <c r="G4" s="1">
        <f>IFERROR(__xludf.DUMMYFUNCTION("""COMPUTED_VALUE"""),3.0)</f>
        <v>3</v>
      </c>
    </row>
    <row r="5">
      <c r="A5" s="1">
        <f>IFERROR(__xludf.DUMMYFUNCTION("""COMPUTED_VALUE"""),4.0)</f>
        <v>4</v>
      </c>
      <c r="B5" s="1" t="str">
        <f>IFERROR(__xludf.DUMMYFUNCTION("""COMPUTED_VALUE"""),"C/9 ")</f>
        <v>C/9 </v>
      </c>
      <c r="C5" s="1" t="str">
        <f>IFERROR(__xludf.DUMMYFUNCTION("""COMPUTED_VALUE"""),"P/004 ")</f>
        <v>P/004 </v>
      </c>
      <c r="D5" s="2">
        <f>IFERROR(__xludf.DUMMYFUNCTION("""COMPUTED_VALUE"""),45184.0)</f>
        <v>45184</v>
      </c>
      <c r="E5" s="2">
        <f>IFERROR(__xludf.DUMMYFUNCTION("""COMPUTED_VALUE"""),45189.0)</f>
        <v>45189</v>
      </c>
      <c r="F5" s="1" t="str">
        <f>IFERROR(__xludf.DUMMYFUNCTION("""COMPUTED_VALUE"""),"99.99")</f>
        <v>99.99</v>
      </c>
      <c r="G5" s="1">
        <f>IFERROR(__xludf.DUMMYFUNCTION("""COMPUTED_VALUE"""),1.0)</f>
        <v>1</v>
      </c>
    </row>
    <row r="6">
      <c r="A6" s="1">
        <f>IFERROR(__xludf.DUMMYFUNCTION("""COMPUTED_VALUE"""),5.0)</f>
        <v>5</v>
      </c>
      <c r="B6" s="1" t="str">
        <f>IFERROR(__xludf.DUMMYFUNCTION("""COMPUTED_VALUE"""),"C/10 ")</f>
        <v>C/10 </v>
      </c>
      <c r="C6" s="1" t="str">
        <f>IFERROR(__xludf.DUMMYFUNCTION("""COMPUTED_VALUE"""),"P/005 ")</f>
        <v>P/005 </v>
      </c>
      <c r="D6" s="2">
        <f>IFERROR(__xludf.DUMMYFUNCTION("""COMPUTED_VALUE"""),45200.0)</f>
        <v>45200</v>
      </c>
      <c r="E6" s="2">
        <f>IFERROR(__xludf.DUMMYFUNCTION("""COMPUTED_VALUE"""),45205.0)</f>
        <v>45205</v>
      </c>
      <c r="F6" s="1" t="str">
        <f>IFERROR(__xludf.DUMMYFUNCTION("""COMPUTED_VALUE"""),"1300")</f>
        <v>1300</v>
      </c>
      <c r="G6" s="1">
        <f>IFERROR(__xludf.DUMMYFUNCTION("""COMPUTED_VALUE"""),2.0)</f>
        <v>2</v>
      </c>
    </row>
    <row r="7">
      <c r="A7" s="1">
        <f>IFERROR(__xludf.DUMMYFUNCTION("""COMPUTED_VALUE"""),6.0)</f>
        <v>6</v>
      </c>
      <c r="B7" s="1" t="str">
        <f>IFERROR(__xludf.DUMMYFUNCTION("""COMPUTED_VALUE"""),"C/31 ")</f>
        <v>C/31 </v>
      </c>
      <c r="C7" s="1" t="str">
        <f>IFERROR(__xludf.DUMMYFUNCTION("""COMPUTED_VALUE"""),"P/006 ")</f>
        <v>P/006 </v>
      </c>
      <c r="D7" s="2">
        <f>IFERROR(__xludf.DUMMYFUNCTION("""COMPUTED_VALUE"""),45242.0)</f>
        <v>45242</v>
      </c>
      <c r="E7" s="2">
        <f>IFERROR(__xludf.DUMMYFUNCTION("""COMPUTED_VALUE"""),45247.0)</f>
        <v>45247</v>
      </c>
      <c r="F7" s="1" t="str">
        <f>IFERROR(__xludf.DUMMYFUNCTION("""COMPUTED_VALUE"""),"129.99")</f>
        <v>129.99</v>
      </c>
      <c r="G7" s="1">
        <f>IFERROR(__xludf.DUMMYFUNCTION("""COMPUTED_VALUE"""),4.0)</f>
        <v>4</v>
      </c>
    </row>
    <row r="8">
      <c r="A8" s="1">
        <f>IFERROR(__xludf.DUMMYFUNCTION("""COMPUTED_VALUE"""),7.0)</f>
        <v>7</v>
      </c>
      <c r="B8" s="1" t="str">
        <f>IFERROR(__xludf.DUMMYFUNCTION("""COMPUTED_VALUE"""),"C/12 ")</f>
        <v>C/12 </v>
      </c>
      <c r="C8" s="1" t="str">
        <f>IFERROR(__xludf.DUMMYFUNCTION("""COMPUTED_VALUE"""),"P/007 ")</f>
        <v>P/007 </v>
      </c>
      <c r="D8" s="2">
        <f>IFERROR(__xludf.DUMMYFUNCTION("""COMPUTED_VALUE"""),45265.0)</f>
        <v>45265</v>
      </c>
      <c r="E8" s="2">
        <f>IFERROR(__xludf.DUMMYFUNCTION("""COMPUTED_VALUE"""),45270.0)</f>
        <v>45270</v>
      </c>
      <c r="F8" s="1" t="str">
        <f>IFERROR(__xludf.DUMMYFUNCTION("""COMPUTED_VALUE"""),"499.99")</f>
        <v>499.99</v>
      </c>
      <c r="G8" s="1">
        <f>IFERROR(__xludf.DUMMYFUNCTION("""COMPUTED_VALUE"""),1.0)</f>
        <v>1</v>
      </c>
    </row>
    <row r="9">
      <c r="A9" s="1">
        <f>IFERROR(__xludf.DUMMYFUNCTION("""COMPUTED_VALUE"""),8.0)</f>
        <v>8</v>
      </c>
      <c r="B9" s="1" t="str">
        <f>IFERROR(__xludf.DUMMYFUNCTION("""COMPUTED_VALUE"""),"C/13 ")</f>
        <v>C/13 </v>
      </c>
      <c r="C9" s="1" t="str">
        <f>IFERROR(__xludf.DUMMYFUNCTION("""COMPUTED_VALUE"""),"P/008 ")</f>
        <v>P/008 </v>
      </c>
      <c r="D9" s="2">
        <f>IFERROR(__xludf.DUMMYFUNCTION("""COMPUTED_VALUE"""),45309.0)</f>
        <v>45309</v>
      </c>
      <c r="E9" s="2">
        <f>IFERROR(__xludf.DUMMYFUNCTION("""COMPUTED_VALUE"""),45314.0)</f>
        <v>45314</v>
      </c>
      <c r="F9" s="1" t="str">
        <f>IFERROR(__xludf.DUMMYFUNCTION("""COMPUTED_VALUE"""),"1500")</f>
        <v>1500</v>
      </c>
      <c r="G9" s="1">
        <f>IFERROR(__xludf.DUMMYFUNCTION("""COMPUTED_VALUE"""),3.0)</f>
        <v>3</v>
      </c>
    </row>
    <row r="10">
      <c r="A10" s="1">
        <f>IFERROR(__xludf.DUMMYFUNCTION("""COMPUTED_VALUE"""),9.0)</f>
        <v>9</v>
      </c>
      <c r="B10" s="1" t="str">
        <f>IFERROR(__xludf.DUMMYFUNCTION("""COMPUTED_VALUE"""),"C/14 ")</f>
        <v>C/14 </v>
      </c>
      <c r="C10" s="1" t="str">
        <f>IFERROR(__xludf.DUMMYFUNCTION("""COMPUTED_VALUE"""),"P/009 ")</f>
        <v>P/009 </v>
      </c>
      <c r="D10" s="2">
        <f>IFERROR(__xludf.DUMMYFUNCTION("""COMPUTED_VALUE"""),45344.0)</f>
        <v>45344</v>
      </c>
      <c r="E10" s="2">
        <f>IFERROR(__xludf.DUMMYFUNCTION("""COMPUTED_VALUE"""),45349.0)</f>
        <v>45349</v>
      </c>
      <c r="F10" s="1" t="str">
        <f>IFERROR(__xludf.DUMMYFUNCTION("""COMPUTED_VALUE"""),"89.99")</f>
        <v>89.99</v>
      </c>
      <c r="G10" s="1">
        <f>IFERROR(__xludf.DUMMYFUNCTION("""COMPUTED_VALUE"""),2.0)</f>
        <v>2</v>
      </c>
    </row>
    <row r="11">
      <c r="A11" s="1">
        <f>IFERROR(__xludf.DUMMYFUNCTION("""COMPUTED_VALUE"""),10.0)</f>
        <v>10</v>
      </c>
      <c r="B11" s="1" t="str">
        <f>IFERROR(__xludf.DUMMYFUNCTION("""COMPUTED_VALUE"""),"C/15 ")</f>
        <v>C/15 </v>
      </c>
      <c r="C11" s="1" t="str">
        <f>IFERROR(__xludf.DUMMYFUNCTION("""COMPUTED_VALUE"""),"P/010 ")</f>
        <v>P/010 </v>
      </c>
      <c r="D11" s="2">
        <f>IFERROR(__xludf.DUMMYFUNCTION("""COMPUTED_VALUE"""),45359.0)</f>
        <v>45359</v>
      </c>
      <c r="E11" s="2">
        <f>IFERROR(__xludf.DUMMYFUNCTION("""COMPUTED_VALUE"""),45364.0)</f>
        <v>45364</v>
      </c>
      <c r="F11" s="1" t="str">
        <f>IFERROR(__xludf.DUMMYFUNCTION("""COMPUTED_VALUE"""),"899.99")</f>
        <v>899.99</v>
      </c>
      <c r="G11" s="1">
        <f>IFERROR(__xludf.DUMMYFUNCTION("""COMPUTED_VALUE"""),1.0)</f>
        <v>1</v>
      </c>
    </row>
    <row r="12">
      <c r="A12" s="1">
        <f>IFERROR(__xludf.DUMMYFUNCTION("""COMPUTED_VALUE"""),11.0)</f>
        <v>11</v>
      </c>
      <c r="B12" s="1" t="str">
        <f>IFERROR(__xludf.DUMMYFUNCTION("""COMPUTED_VALUE"""),"C/16 ")</f>
        <v>C/16 </v>
      </c>
      <c r="C12" s="1" t="str">
        <f>IFERROR(__xludf.DUMMYFUNCTION("""COMPUTED_VALUE"""),"P/011 ")</f>
        <v>P/011 </v>
      </c>
      <c r="D12" s="2">
        <f>IFERROR(__xludf.DUMMYFUNCTION("""COMPUTED_VALUE"""),45384.0)</f>
        <v>45384</v>
      </c>
      <c r="E12" s="2">
        <f>IFERROR(__xludf.DUMMYFUNCTION("""COMPUTED_VALUE"""),45389.0)</f>
        <v>45389</v>
      </c>
      <c r="F12" s="1" t="str">
        <f>IFERROR(__xludf.DUMMYFUNCTION("""COMPUTED_VALUE"""),"59.99")</f>
        <v>59.99</v>
      </c>
      <c r="G12" s="1">
        <f>IFERROR(__xludf.DUMMYFUNCTION("""COMPUTED_VALUE"""),3.0)</f>
        <v>3</v>
      </c>
    </row>
    <row r="13">
      <c r="A13" s="1">
        <f>IFERROR(__xludf.DUMMYFUNCTION("""COMPUTED_VALUE"""),12.0)</f>
        <v>12</v>
      </c>
      <c r="B13" s="1" t="str">
        <f>IFERROR(__xludf.DUMMYFUNCTION("""COMPUTED_VALUE"""),"C/17 ")</f>
        <v>C/17 </v>
      </c>
      <c r="C13" s="1" t="str">
        <f>IFERROR(__xludf.DUMMYFUNCTION("""COMPUTED_VALUE"""),"P/012 ")</f>
        <v>P/012 </v>
      </c>
      <c r="D13" s="2">
        <f>IFERROR(__xludf.DUMMYFUNCTION("""COMPUTED_VALUE"""),45427.0)</f>
        <v>45427</v>
      </c>
      <c r="E13" s="2">
        <f>IFERROR(__xludf.DUMMYFUNCTION("""COMPUTED_VALUE"""),45432.0)</f>
        <v>45432</v>
      </c>
      <c r="F13" s="1" t="str">
        <f>IFERROR(__xludf.DUMMYFUNCTION("""COMPUTED_VALUE"""),"2000")</f>
        <v>2000</v>
      </c>
      <c r="G13" s="1">
        <f>IFERROR(__xludf.DUMMYFUNCTION("""COMPUTED_VALUE"""),2.0)</f>
        <v>2</v>
      </c>
    </row>
    <row r="14">
      <c r="A14" s="1">
        <f>IFERROR(__xludf.DUMMYFUNCTION("""COMPUTED_VALUE"""),13.0)</f>
        <v>13</v>
      </c>
      <c r="B14" s="1" t="str">
        <f>IFERROR(__xludf.DUMMYFUNCTION("""COMPUTED_VALUE"""),"C/23 ")</f>
        <v>C/23 </v>
      </c>
      <c r="C14" s="1" t="str">
        <f>IFERROR(__xludf.DUMMYFUNCTION("""COMPUTED_VALUE"""),"P/013 ")</f>
        <v>P/013 </v>
      </c>
      <c r="D14" s="2">
        <f>IFERROR(__xludf.DUMMYFUNCTION("""COMPUTED_VALUE"""),45463.0)</f>
        <v>45463</v>
      </c>
      <c r="E14" s="2">
        <f>IFERROR(__xludf.DUMMYFUNCTION("""COMPUTED_VALUE"""),45468.0)</f>
        <v>45468</v>
      </c>
      <c r="F14" s="1" t="str">
        <f>IFERROR(__xludf.DUMMYFUNCTION("""COMPUTED_VALUE"""),"49.99")</f>
        <v>49.99</v>
      </c>
      <c r="G14" s="1">
        <f>IFERROR(__xludf.DUMMYFUNCTION("""COMPUTED_VALUE"""),4.0)</f>
        <v>4</v>
      </c>
    </row>
    <row r="15">
      <c r="A15" s="1">
        <f>IFERROR(__xludf.DUMMYFUNCTION("""COMPUTED_VALUE"""),14.0)</f>
        <v>14</v>
      </c>
      <c r="B15" s="1" t="str">
        <f>IFERROR(__xludf.DUMMYFUNCTION("""COMPUTED_VALUE"""),"C/19 ")</f>
        <v>C/19 </v>
      </c>
      <c r="C15" s="1" t="str">
        <f>IFERROR(__xludf.DUMMYFUNCTION("""COMPUTED_VALUE"""),"P/014 ")</f>
        <v>P/014 </v>
      </c>
      <c r="D15" s="2">
        <f>IFERROR(__xludf.DUMMYFUNCTION("""COMPUTED_VALUE"""),45483.0)</f>
        <v>45483</v>
      </c>
      <c r="E15" s="2">
        <f>IFERROR(__xludf.DUMMYFUNCTION("""COMPUTED_VALUE"""),45488.0)</f>
        <v>45488</v>
      </c>
      <c r="F15" s="1" t="str">
        <f>IFERROR(__xludf.DUMMYFUNCTION("""COMPUTED_VALUE"""),"299.99")</f>
        <v>299.99</v>
      </c>
      <c r="G15" s="1">
        <f>IFERROR(__xludf.DUMMYFUNCTION("""COMPUTED_VALUE"""),1.0)</f>
        <v>1</v>
      </c>
    </row>
    <row r="16">
      <c r="A16" s="1">
        <f>IFERROR(__xludf.DUMMYFUNCTION("""COMPUTED_VALUE"""),15.0)</f>
        <v>15</v>
      </c>
      <c r="B16" s="1" t="str">
        <f>IFERROR(__xludf.DUMMYFUNCTION("""COMPUTED_VALUE"""),"C/20 ")</f>
        <v>C/20 </v>
      </c>
      <c r="C16" s="1" t="str">
        <f>IFERROR(__xludf.DUMMYFUNCTION("""COMPUTED_VALUE"""),"P/015 ")</f>
        <v>P/015 </v>
      </c>
      <c r="D16" s="2">
        <f>IFERROR(__xludf.DUMMYFUNCTION("""COMPUTED_VALUE"""),45529.0)</f>
        <v>45529</v>
      </c>
      <c r="E16" s="2">
        <f>IFERROR(__xludf.DUMMYFUNCTION("""COMPUTED_VALUE"""),45534.0)</f>
        <v>45534</v>
      </c>
      <c r="F16" s="1" t="str">
        <f>IFERROR(__xludf.DUMMYFUNCTION("""COMPUTED_VALUE"""),"79.99")</f>
        <v>79.99</v>
      </c>
      <c r="G16" s="1">
        <f>IFERROR(__xludf.DUMMYFUNCTION("""COMPUTED_VALUE"""),2.0)</f>
        <v>2</v>
      </c>
    </row>
    <row r="17">
      <c r="A17" s="1">
        <f>IFERROR(__xludf.DUMMYFUNCTION("""COMPUTED_VALUE"""),16.0)</f>
        <v>16</v>
      </c>
      <c r="B17" s="1" t="str">
        <f>IFERROR(__xludf.DUMMYFUNCTION("""COMPUTED_VALUE"""),"C/21 ")</f>
        <v>C/21 </v>
      </c>
      <c r="C17" s="1" t="str">
        <f>IFERROR(__xludf.DUMMYFUNCTION("""COMPUTED_VALUE"""),"P/016 ")</f>
        <v>P/016 </v>
      </c>
      <c r="D17" s="2">
        <f>IFERROR(__xludf.DUMMYFUNCTION("""COMPUTED_VALUE"""),45547.0)</f>
        <v>45547</v>
      </c>
      <c r="E17" s="2">
        <f>IFERROR(__xludf.DUMMYFUNCTION("""COMPUTED_VALUE"""),45552.0)</f>
        <v>45552</v>
      </c>
      <c r="F17" s="1" t="str">
        <f>IFERROR(__xludf.DUMMYFUNCTION("""COMPUTED_VALUE"""),"349.99")</f>
        <v>349.99</v>
      </c>
      <c r="G17" s="1">
        <f>IFERROR(__xludf.DUMMYFUNCTION("""COMPUTED_VALUE"""),3.0)</f>
        <v>3</v>
      </c>
    </row>
    <row r="18">
      <c r="A18" s="1">
        <f>IFERROR(__xludf.DUMMYFUNCTION("""COMPUTED_VALUE"""),17.0)</f>
        <v>17</v>
      </c>
      <c r="B18" s="1" t="str">
        <f>IFERROR(__xludf.DUMMYFUNCTION("""COMPUTED_VALUE"""),"C/22 ")</f>
        <v>C/22 </v>
      </c>
      <c r="C18" s="1" t="str">
        <f>IFERROR(__xludf.DUMMYFUNCTION("""COMPUTED_VALUE"""),"P/017 ")</f>
        <v>P/017 </v>
      </c>
      <c r="D18" s="2">
        <f>IFERROR(__xludf.DUMMYFUNCTION("""COMPUTED_VALUE"""),45570.0)</f>
        <v>45570</v>
      </c>
      <c r="E18" s="2">
        <f>IFERROR(__xludf.DUMMYFUNCTION("""COMPUTED_VALUE"""),45575.0)</f>
        <v>45575</v>
      </c>
      <c r="F18" s="1" t="str">
        <f>IFERROR(__xludf.DUMMYFUNCTION("""COMPUTED_VALUE"""),"39.99")</f>
        <v>39.99</v>
      </c>
      <c r="G18" s="1">
        <f>IFERROR(__xludf.DUMMYFUNCTION("""COMPUTED_VALUE"""),1.0)</f>
        <v>1</v>
      </c>
    </row>
    <row r="19">
      <c r="A19" s="1">
        <f>IFERROR(__xludf.DUMMYFUNCTION("""COMPUTED_VALUE"""),18.0)</f>
        <v>18</v>
      </c>
      <c r="B19" s="1" t="str">
        <f>IFERROR(__xludf.DUMMYFUNCTION("""COMPUTED_VALUE"""),"C/23 ")</f>
        <v>C/23 </v>
      </c>
      <c r="C19" s="1" t="str">
        <f>IFERROR(__xludf.DUMMYFUNCTION("""COMPUTED_VALUE"""),"P/018 ")</f>
        <v>P/018 </v>
      </c>
      <c r="D19" s="2">
        <f>IFERROR(__xludf.DUMMYFUNCTION("""COMPUTED_VALUE"""),45614.0)</f>
        <v>45614</v>
      </c>
      <c r="E19" s="2">
        <f>IFERROR(__xludf.DUMMYFUNCTION("""COMPUTED_VALUE"""),45619.0)</f>
        <v>45619</v>
      </c>
      <c r="F19" s="1" t="str">
        <f>IFERROR(__xludf.DUMMYFUNCTION("""COMPUTED_VALUE"""),"999.99")</f>
        <v>999.99</v>
      </c>
      <c r="G19" s="1">
        <f>IFERROR(__xludf.DUMMYFUNCTION("""COMPUTED_VALUE"""),2.0)</f>
        <v>2</v>
      </c>
    </row>
    <row r="20">
      <c r="A20" s="1">
        <f>IFERROR(__xludf.DUMMYFUNCTION("""COMPUTED_VALUE"""),19.0)</f>
        <v>19</v>
      </c>
      <c r="B20" s="1" t="str">
        <f>IFERROR(__xludf.DUMMYFUNCTION("""COMPUTED_VALUE"""),"C/24 ")</f>
        <v>C/24 </v>
      </c>
      <c r="C20" s="1" t="str">
        <f>IFERROR(__xludf.DUMMYFUNCTION("""COMPUTED_VALUE"""),"P/019 ")</f>
        <v>P/019 </v>
      </c>
      <c r="D20" s="2">
        <f>IFERROR(__xludf.DUMMYFUNCTION("""COMPUTED_VALUE"""),45648.0)</f>
        <v>45648</v>
      </c>
      <c r="E20" s="2">
        <f>IFERROR(__xludf.DUMMYFUNCTION("""COMPUTED_VALUE"""),45653.0)</f>
        <v>45653</v>
      </c>
      <c r="F20" s="1" t="str">
        <f>IFERROR(__xludf.DUMMYFUNCTION("""COMPUTED_VALUE"""),"149.99")</f>
        <v>149.99</v>
      </c>
      <c r="G20" s="1">
        <f>IFERROR(__xludf.DUMMYFUNCTION("""COMPUTED_VALUE"""),4.0)</f>
        <v>4</v>
      </c>
    </row>
    <row r="21">
      <c r="A21" s="1">
        <f>IFERROR(__xludf.DUMMYFUNCTION("""COMPUTED_VALUE"""),20.0)</f>
        <v>20</v>
      </c>
      <c r="B21" s="1" t="str">
        <f>IFERROR(__xludf.DUMMYFUNCTION("""COMPUTED_VALUE"""),"C/25 ")</f>
        <v>C/25 </v>
      </c>
      <c r="C21" s="1" t="str">
        <f>IFERROR(__xludf.DUMMYFUNCTION("""COMPUTED_VALUE"""),"P/020 ")</f>
        <v>P/020 </v>
      </c>
      <c r="D21" s="2">
        <f>IFERROR(__xludf.DUMMYFUNCTION("""COMPUTED_VALUE"""),45665.0)</f>
        <v>45665</v>
      </c>
      <c r="E21" s="2">
        <f>IFERROR(__xludf.DUMMYFUNCTION("""COMPUTED_VALUE"""),45670.0)</f>
        <v>45670</v>
      </c>
      <c r="F21" s="1" t="str">
        <f>IFERROR(__xludf.DUMMYFUNCTION("""COMPUTED_VALUE"""),"499.99")</f>
        <v>499.99</v>
      </c>
      <c r="G21" s="1">
        <f>IFERROR(__xludf.DUMMYFUNCTION("""COMPUTED_VALUE"""),1.0)</f>
        <v>1</v>
      </c>
    </row>
    <row r="22">
      <c r="A22" s="1">
        <f>IFERROR(__xludf.DUMMYFUNCTION("""COMPUTED_VALUE"""),21.0)</f>
        <v>21</v>
      </c>
      <c r="B22" s="1" t="str">
        <f>IFERROR(__xludf.DUMMYFUNCTION("""COMPUTED_VALUE"""),"C/26 ")</f>
        <v>C/26 </v>
      </c>
      <c r="C22" s="1" t="str">
        <f>IFERROR(__xludf.DUMMYFUNCTION("""COMPUTED_VALUE"""),"P/021 ")</f>
        <v>P/021 </v>
      </c>
      <c r="D22" s="2">
        <f>IFERROR(__xludf.DUMMYFUNCTION("""COMPUTED_VALUE"""),45708.0)</f>
        <v>45708</v>
      </c>
      <c r="E22" s="2">
        <f>IFERROR(__xludf.DUMMYFUNCTION("""COMPUTED_VALUE"""),45713.0)</f>
        <v>45713</v>
      </c>
      <c r="F22" s="1" t="str">
        <f>IFERROR(__xludf.DUMMYFUNCTION("""COMPUTED_VALUE"""),"39.99")</f>
        <v>39.99</v>
      </c>
      <c r="G22" s="1">
        <f>IFERROR(__xludf.DUMMYFUNCTION("""COMPUTED_VALUE"""),3.0)</f>
        <v>3</v>
      </c>
    </row>
    <row r="23">
      <c r="A23" s="1">
        <f>IFERROR(__xludf.DUMMYFUNCTION("""COMPUTED_VALUE"""),22.0)</f>
        <v>22</v>
      </c>
      <c r="B23" s="1" t="str">
        <f>IFERROR(__xludf.DUMMYFUNCTION("""COMPUTED_VALUE"""),"C/27 ")</f>
        <v>C/27 </v>
      </c>
      <c r="C23" s="1" t="str">
        <f>IFERROR(__xludf.DUMMYFUNCTION("""COMPUTED_VALUE"""),"P/022 ")</f>
        <v>P/022 </v>
      </c>
      <c r="D23" s="2">
        <f>IFERROR(__xludf.DUMMYFUNCTION("""COMPUTED_VALUE"""),45731.0)</f>
        <v>45731</v>
      </c>
      <c r="E23" s="2">
        <f>IFERROR(__xludf.DUMMYFUNCTION("""COMPUTED_VALUE"""),45736.0)</f>
        <v>45736</v>
      </c>
      <c r="F23" s="1" t="str">
        <f>IFERROR(__xludf.DUMMYFUNCTION("""COMPUTED_VALUE"""),"799.99")</f>
        <v>799.99</v>
      </c>
      <c r="G23" s="1">
        <f>IFERROR(__xludf.DUMMYFUNCTION("""COMPUTED_VALUE"""),2.0)</f>
        <v>2</v>
      </c>
    </row>
    <row r="24">
      <c r="A24" s="1">
        <f>IFERROR(__xludf.DUMMYFUNCTION("""COMPUTED_VALUE"""),23.0)</f>
        <v>23</v>
      </c>
      <c r="B24" s="1" t="str">
        <f>IFERROR(__xludf.DUMMYFUNCTION("""COMPUTED_VALUE"""),"C/28 ")</f>
        <v>C/28 </v>
      </c>
      <c r="C24" s="1" t="str">
        <f>IFERROR(__xludf.DUMMYFUNCTION("""COMPUTED_VALUE"""),"P/023 ")</f>
        <v>P/023 </v>
      </c>
      <c r="D24" s="2">
        <f>IFERROR(__xludf.DUMMYFUNCTION("""COMPUTED_VALUE"""),45757.0)</f>
        <v>45757</v>
      </c>
      <c r="E24" s="2">
        <f>IFERROR(__xludf.DUMMYFUNCTION("""COMPUTED_VALUE"""),45762.0)</f>
        <v>45762</v>
      </c>
      <c r="F24" s="1" t="str">
        <f>IFERROR(__xludf.DUMMYFUNCTION("""COMPUTED_VALUE"""),"29.99")</f>
        <v>29.99</v>
      </c>
      <c r="G24" s="1">
        <f>IFERROR(__xludf.DUMMYFUNCTION("""COMPUTED_VALUE"""),1.0)</f>
        <v>1</v>
      </c>
    </row>
    <row r="25">
      <c r="A25" s="1">
        <f>IFERROR(__xludf.DUMMYFUNCTION("""COMPUTED_VALUE"""),24.0)</f>
        <v>24</v>
      </c>
      <c r="B25" s="1" t="str">
        <f>IFERROR(__xludf.DUMMYFUNCTION("""COMPUTED_VALUE"""),"C/29 ")</f>
        <v>C/29 </v>
      </c>
      <c r="C25" s="1" t="str">
        <f>IFERROR(__xludf.DUMMYFUNCTION("""COMPUTED_VALUE"""),"P/024 ")</f>
        <v>P/024 </v>
      </c>
      <c r="D25" s="2">
        <f>IFERROR(__xludf.DUMMYFUNCTION("""COMPUTED_VALUE"""),45802.0)</f>
        <v>45802</v>
      </c>
      <c r="E25" s="2">
        <f>IFERROR(__xludf.DUMMYFUNCTION("""COMPUTED_VALUE"""),45807.0)</f>
        <v>45807</v>
      </c>
      <c r="F25" s="1" t="str">
        <f>IFERROR(__xludf.DUMMYFUNCTION("""COMPUTED_VALUE"""),"699.99")</f>
        <v>699.99</v>
      </c>
      <c r="G25" s="1">
        <f>IFERROR(__xludf.DUMMYFUNCTION("""COMPUTED_VALUE"""),4.0)</f>
        <v>4</v>
      </c>
    </row>
    <row r="26">
      <c r="A26" s="1">
        <f>IFERROR(__xludf.DUMMYFUNCTION("""COMPUTED_VALUE"""),25.0)</f>
        <v>25</v>
      </c>
      <c r="B26" s="1" t="str">
        <f>IFERROR(__xludf.DUMMYFUNCTION("""COMPUTED_VALUE"""),"C/30 ")</f>
        <v>C/30 </v>
      </c>
      <c r="C26" s="1" t="str">
        <f>IFERROR(__xludf.DUMMYFUNCTION("""COMPUTED_VALUE"""),"P/025 ")</f>
        <v>P/025 </v>
      </c>
      <c r="D26" s="2">
        <f>IFERROR(__xludf.DUMMYFUNCTION("""COMPUTED_VALUE"""),45818.0)</f>
        <v>45818</v>
      </c>
      <c r="E26" s="2">
        <f>IFERROR(__xludf.DUMMYFUNCTION("""COMPUTED_VALUE"""),45823.0)</f>
        <v>45823</v>
      </c>
      <c r="F26" s="1" t="str">
        <f>IFERROR(__xludf.DUMMYFUNCTION("""COMPUTED_VALUE"""),"79.99")</f>
        <v>79.99</v>
      </c>
      <c r="G26" s="1">
        <f>IFERROR(__xludf.DUMMYFUNCTION("""COMPUTED_VALUE"""),2.0)</f>
        <v>2</v>
      </c>
    </row>
    <row r="27">
      <c r="A27" s="1">
        <f>IFERROR(__xludf.DUMMYFUNCTION("""COMPUTED_VALUE"""),26.0)</f>
        <v>26</v>
      </c>
      <c r="B27" s="1" t="str">
        <f>IFERROR(__xludf.DUMMYFUNCTION("""COMPUTED_VALUE"""),"C/31 ")</f>
        <v>C/31 </v>
      </c>
      <c r="C27" s="1" t="str">
        <f>IFERROR(__xludf.DUMMYFUNCTION("""COMPUTED_VALUE"""),"P/026 ")</f>
        <v>P/026 </v>
      </c>
      <c r="D27" s="2">
        <f>IFERROR(__xludf.DUMMYFUNCTION("""COMPUTED_VALUE"""),45843.0)</f>
        <v>45843</v>
      </c>
      <c r="E27" s="2">
        <f>IFERROR(__xludf.DUMMYFUNCTION("""COMPUTED_VALUE"""),45848.0)</f>
        <v>45848</v>
      </c>
      <c r="F27" s="1" t="str">
        <f>IFERROR(__xludf.DUMMYFUNCTION("""COMPUTED_VALUE"""),"24.99")</f>
        <v>24.99</v>
      </c>
      <c r="G27" s="1">
        <f>IFERROR(__xludf.DUMMYFUNCTION("""COMPUTED_VALUE"""),3.0)</f>
        <v>3</v>
      </c>
    </row>
    <row r="28">
      <c r="A28" s="1">
        <f>IFERROR(__xludf.DUMMYFUNCTION("""COMPUTED_VALUE"""),27.0)</f>
        <v>27</v>
      </c>
      <c r="B28" s="1" t="str">
        <f>IFERROR(__xludf.DUMMYFUNCTION("""COMPUTED_VALUE"""),"C/32 ")</f>
        <v>C/32 </v>
      </c>
      <c r="C28" s="1" t="str">
        <f>IFERROR(__xludf.DUMMYFUNCTION("""COMPUTED_VALUE"""),"P/027 ")</f>
        <v>P/027 </v>
      </c>
      <c r="D28" s="2">
        <f>IFERROR(__xludf.DUMMYFUNCTION("""COMPUTED_VALUE"""),45889.0)</f>
        <v>45889</v>
      </c>
      <c r="E28" s="2">
        <f>IFERROR(__xludf.DUMMYFUNCTION("""COMPUTED_VALUE"""),45894.0)</f>
        <v>45894</v>
      </c>
      <c r="F28" s="1" t="str">
        <f>IFERROR(__xludf.DUMMYFUNCTION("""COMPUTED_VALUE"""),"99.99")</f>
        <v>99.99</v>
      </c>
      <c r="G28" s="1">
        <f>IFERROR(__xludf.DUMMYFUNCTION("""COMPUTED_VALUE"""),1.0)</f>
        <v>1</v>
      </c>
    </row>
    <row r="29">
      <c r="A29" s="1">
        <f>IFERROR(__xludf.DUMMYFUNCTION("""COMPUTED_VALUE"""),28.0)</f>
        <v>28</v>
      </c>
      <c r="B29" s="1" t="str">
        <f>IFERROR(__xludf.DUMMYFUNCTION("""COMPUTED_VALUE"""),"C/33 ")</f>
        <v>C/33 </v>
      </c>
      <c r="C29" s="1" t="str">
        <f>IFERROR(__xludf.DUMMYFUNCTION("""COMPUTED_VALUE"""),"P/028 ")</f>
        <v>P/028 </v>
      </c>
      <c r="D29" s="2">
        <f>IFERROR(__xludf.DUMMYFUNCTION("""COMPUTED_VALUE"""),45915.0)</f>
        <v>45915</v>
      </c>
      <c r="E29" s="2">
        <f>IFERROR(__xludf.DUMMYFUNCTION("""COMPUTED_VALUE"""),45920.0)</f>
        <v>45920</v>
      </c>
      <c r="F29" s="1" t="str">
        <f>IFERROR(__xludf.DUMMYFUNCTION("""COMPUTED_VALUE"""),"349.99")</f>
        <v>349.99</v>
      </c>
      <c r="G29" s="1">
        <f>IFERROR(__xludf.DUMMYFUNCTION("""COMPUTED_VALUE"""),2.0)</f>
        <v>2</v>
      </c>
    </row>
    <row r="30">
      <c r="A30" s="1">
        <f>IFERROR(__xludf.DUMMYFUNCTION("""COMPUTED_VALUE"""),29.0)</f>
        <v>29</v>
      </c>
      <c r="B30" s="1" t="str">
        <f>IFERROR(__xludf.DUMMYFUNCTION("""COMPUTED_VALUE"""),"C/34 ")</f>
        <v>C/34 </v>
      </c>
      <c r="C30" s="1" t="str">
        <f>IFERROR(__xludf.DUMMYFUNCTION("""COMPUTED_VALUE"""),"P/029 ")</f>
        <v>P/029 </v>
      </c>
      <c r="D30" s="2">
        <f>IFERROR(__xludf.DUMMYFUNCTION("""COMPUTED_VALUE"""),45931.0)</f>
        <v>45931</v>
      </c>
      <c r="E30" s="2">
        <f>IFERROR(__xludf.DUMMYFUNCTION("""COMPUTED_VALUE"""),45936.0)</f>
        <v>45936</v>
      </c>
      <c r="F30" s="1" t="str">
        <f>IFERROR(__xludf.DUMMYFUNCTION("""COMPUTED_VALUE"""),"79.99")</f>
        <v>79.99</v>
      </c>
      <c r="G30" s="1">
        <f>IFERROR(__xludf.DUMMYFUNCTION("""COMPUTED_VALUE"""),3.0)</f>
        <v>3</v>
      </c>
    </row>
    <row r="31">
      <c r="A31" s="1">
        <f>IFERROR(__xludf.DUMMYFUNCTION("""COMPUTED_VALUE"""),30.0)</f>
        <v>30</v>
      </c>
      <c r="B31" s="1" t="str">
        <f>IFERROR(__xludf.DUMMYFUNCTION("""COMPUTED_VALUE"""),"C/35 ")</f>
        <v>C/35 </v>
      </c>
      <c r="C31" s="1" t="str">
        <f>IFERROR(__xludf.DUMMYFUNCTION("""COMPUTED_VALUE"""),"P/030 ")</f>
        <v>P/030 </v>
      </c>
      <c r="D31" s="2">
        <f>IFERROR(__xludf.DUMMYFUNCTION("""COMPUTED_VALUE"""),45973.0)</f>
        <v>45973</v>
      </c>
      <c r="E31" s="2">
        <f>IFERROR(__xludf.DUMMYFUNCTION("""COMPUTED_VALUE"""),45978.0)</f>
        <v>45978</v>
      </c>
      <c r="F31" s="1" t="str">
        <f>IFERROR(__xludf.DUMMYFUNCTION("""COMPUTED_VALUE"""),"499.99")</f>
        <v>499.99</v>
      </c>
      <c r="G31" s="1">
        <f>IFERROR(__xludf.DUMMYFUNCTION("""COMPUTED_VALUE"""),1.0)</f>
        <v>1</v>
      </c>
    </row>
    <row r="32">
      <c r="A32" s="1">
        <f>IFERROR(__xludf.DUMMYFUNCTION("""COMPUTED_VALUE"""),31.0)</f>
        <v>31</v>
      </c>
      <c r="B32" s="1" t="str">
        <f>IFERROR(__xludf.DUMMYFUNCTION("""COMPUTED_VALUE"""),"C/36 ")</f>
        <v>C/36 </v>
      </c>
      <c r="C32" s="1" t="str">
        <f>IFERROR(__xludf.DUMMYFUNCTION("""COMPUTED_VALUE"""),"P/031 ")</f>
        <v>P/031 </v>
      </c>
      <c r="D32" s="2">
        <f>IFERROR(__xludf.DUMMYFUNCTION("""COMPUTED_VALUE"""),45996.0)</f>
        <v>45996</v>
      </c>
      <c r="E32" s="2">
        <f>IFERROR(__xludf.DUMMYFUNCTION("""COMPUTED_VALUE"""),46001.0)</f>
        <v>46001</v>
      </c>
      <c r="F32" s="1" t="str">
        <f>IFERROR(__xludf.DUMMYFUNCTION("""COMPUTED_VALUE"""),"129.99")</f>
        <v>129.99</v>
      </c>
      <c r="G32" s="1">
        <f>IFERROR(__xludf.DUMMYFUNCTION("""COMPUTED_VALUE"""),2.0)</f>
        <v>2</v>
      </c>
    </row>
    <row r="33">
      <c r="A33" s="1">
        <f>IFERROR(__xludf.DUMMYFUNCTION("""COMPUTED_VALUE"""),32.0)</f>
        <v>32</v>
      </c>
      <c r="B33" s="1" t="str">
        <f>IFERROR(__xludf.DUMMYFUNCTION("""COMPUTED_VALUE"""),"C/37 ")</f>
        <v>C/37 </v>
      </c>
      <c r="C33" s="1" t="str">
        <f>IFERROR(__xludf.DUMMYFUNCTION("""COMPUTED_VALUE"""),"P/032 ")</f>
        <v>P/032 </v>
      </c>
      <c r="D33" s="2">
        <f>IFERROR(__xludf.DUMMYFUNCTION("""COMPUTED_VALUE"""),46040.0)</f>
        <v>46040</v>
      </c>
      <c r="E33" s="2">
        <f>IFERROR(__xludf.DUMMYFUNCTION("""COMPUTED_VALUE"""),46045.0)</f>
        <v>46045</v>
      </c>
      <c r="F33" s="1" t="str">
        <f>IFERROR(__xludf.DUMMYFUNCTION("""COMPUTED_VALUE"""),"299.99")</f>
        <v>299.99</v>
      </c>
      <c r="G33" s="1">
        <f>IFERROR(__xludf.DUMMYFUNCTION("""COMPUTED_VALUE"""),4.0)</f>
        <v>4</v>
      </c>
    </row>
    <row r="34">
      <c r="A34" s="1">
        <f>IFERROR(__xludf.DUMMYFUNCTION("""COMPUTED_VALUE"""),33.0)</f>
        <v>33</v>
      </c>
      <c r="B34" s="1" t="str">
        <f>IFERROR(__xludf.DUMMYFUNCTION("""COMPUTED_VALUE"""),"C/38 ")</f>
        <v>C/38 </v>
      </c>
      <c r="C34" s="1" t="str">
        <f>IFERROR(__xludf.DUMMYFUNCTION("""COMPUTED_VALUE"""),"P/033 ")</f>
        <v>P/033 </v>
      </c>
      <c r="D34" s="2">
        <f>IFERROR(__xludf.DUMMYFUNCTION("""COMPUTED_VALUE"""),46075.0)</f>
        <v>46075</v>
      </c>
      <c r="E34" s="2">
        <f>IFERROR(__xludf.DUMMYFUNCTION("""COMPUTED_VALUE"""),46080.0)</f>
        <v>46080</v>
      </c>
      <c r="F34" s="1" t="str">
        <f>IFERROR(__xludf.DUMMYFUNCTION("""COMPUTED_VALUE"""),"899.99")</f>
        <v>899.99</v>
      </c>
      <c r="G34" s="1">
        <f>IFERROR(__xludf.DUMMYFUNCTION("""COMPUTED_VALUE"""),1.0)</f>
        <v>1</v>
      </c>
    </row>
    <row r="35">
      <c r="A35" s="1"/>
      <c r="B35" s="1"/>
      <c r="C35" s="1"/>
      <c r="D35" s="2"/>
      <c r="E35" s="2"/>
      <c r="F35" s="1"/>
      <c r="G35" s="1"/>
    </row>
    <row r="36">
      <c r="A36" s="1"/>
      <c r="B36" s="1"/>
      <c r="C36" s="1"/>
      <c r="D36" s="2"/>
      <c r="E36" s="2"/>
      <c r="F36" s="1"/>
      <c r="G36" s="1"/>
    </row>
    <row r="37">
      <c r="A37" s="1"/>
      <c r="B37" s="1"/>
      <c r="C37" s="1"/>
      <c r="D37" s="2"/>
      <c r="E37" s="2"/>
      <c r="F37" s="1"/>
      <c r="G37" s="1"/>
    </row>
    <row r="38">
      <c r="A38" s="1"/>
      <c r="B38" s="1"/>
      <c r="C38" s="1"/>
      <c r="D38" s="2"/>
      <c r="E38" s="2"/>
      <c r="F38" s="1"/>
      <c r="G38" s="1"/>
    </row>
    <row r="39">
      <c r="A39" s="1"/>
      <c r="B39" s="1"/>
      <c r="C39" s="1"/>
      <c r="D39" s="2"/>
      <c r="E39" s="2"/>
      <c r="F39" s="1"/>
      <c r="G39" s="1"/>
    </row>
    <row r="40">
      <c r="A40" s="1"/>
      <c r="B40" s="1"/>
      <c r="C40" s="1"/>
      <c r="D40" s="2"/>
      <c r="E40" s="2"/>
      <c r="F40" s="1"/>
      <c r="G40" s="1"/>
    </row>
    <row r="41">
      <c r="A41" s="1"/>
      <c r="B41" s="1"/>
      <c r="C41" s="1"/>
      <c r="D41" s="2"/>
      <c r="E41" s="2"/>
      <c r="F41" s="1"/>
      <c r="G41" s="1"/>
    </row>
    <row r="42">
      <c r="A42" s="1"/>
      <c r="B42" s="1"/>
      <c r="C42" s="1"/>
      <c r="D42" s="2"/>
      <c r="E42" s="2"/>
      <c r="F42" s="1"/>
      <c r="G42" s="1"/>
    </row>
    <row r="43">
      <c r="A43" s="1"/>
      <c r="B43" s="1"/>
      <c r="C43" s="1"/>
      <c r="D43" s="2"/>
      <c r="E43" s="2"/>
      <c r="F43" s="1"/>
      <c r="G43" s="1"/>
    </row>
    <row r="44">
      <c r="A44" s="1"/>
      <c r="B44" s="1"/>
      <c r="C44" s="1"/>
      <c r="D44" s="2"/>
      <c r="E44" s="2"/>
      <c r="F44" s="1"/>
      <c r="G44" s="1"/>
    </row>
    <row r="45">
      <c r="A45" s="1"/>
      <c r="B45" s="1"/>
      <c r="C45" s="1"/>
      <c r="D45" s="2"/>
      <c r="E45" s="2"/>
      <c r="F45" s="1"/>
      <c r="G45" s="1"/>
    </row>
    <row r="46">
      <c r="A46" s="1"/>
      <c r="B46" s="1"/>
      <c r="C46" s="1"/>
      <c r="D46" s="2"/>
      <c r="E46" s="2"/>
      <c r="F46" s="1"/>
      <c r="G46" s="1"/>
    </row>
    <row r="47">
      <c r="A47" s="1"/>
      <c r="B47" s="1"/>
      <c r="C47" s="1"/>
      <c r="D47" s="2"/>
      <c r="E47" s="2"/>
      <c r="F47" s="1"/>
      <c r="G47" s="1"/>
    </row>
    <row r="48">
      <c r="A48" s="1"/>
      <c r="B48" s="1"/>
      <c r="C48" s="1"/>
      <c r="D48" s="2"/>
      <c r="E48" s="2"/>
      <c r="F48" s="1"/>
      <c r="G48" s="1"/>
    </row>
    <row r="49">
      <c r="A49" s="1"/>
      <c r="B49" s="1"/>
      <c r="C49" s="1"/>
      <c r="D49" s="2"/>
      <c r="E49" s="2"/>
      <c r="F49" s="1"/>
      <c r="G49" s="1"/>
    </row>
    <row r="50">
      <c r="A50" s="1"/>
      <c r="B50" s="1"/>
      <c r="C50" s="1"/>
      <c r="D50" s="2"/>
      <c r="E50" s="2"/>
      <c r="F50" s="1"/>
      <c r="G50" s="1"/>
    </row>
    <row r="51">
      <c r="A51" s="1"/>
      <c r="B51" s="1"/>
      <c r="C51" s="1"/>
      <c r="D51" s="2"/>
      <c r="E51" s="2"/>
      <c r="F51" s="1"/>
      <c r="G51" s="1"/>
    </row>
    <row r="52">
      <c r="A52" s="1"/>
      <c r="B52" s="1"/>
      <c r="C52" s="1"/>
      <c r="D52" s="2"/>
      <c r="E52" s="2"/>
      <c r="F52" s="1"/>
      <c r="G52" s="1"/>
    </row>
    <row r="53">
      <c r="A53" s="1"/>
      <c r="B53" s="1"/>
      <c r="C53" s="1"/>
      <c r="D53" s="2"/>
      <c r="E53" s="2"/>
      <c r="F53" s="1"/>
      <c r="G53" s="1"/>
    </row>
    <row r="54">
      <c r="A54" s="1"/>
      <c r="B54" s="1"/>
      <c r="C54" s="1"/>
      <c r="D54" s="2"/>
      <c r="E54" s="2"/>
      <c r="F54" s="1"/>
      <c r="G54" s="1"/>
    </row>
    <row r="55">
      <c r="A55" s="1"/>
      <c r="B55" s="1"/>
      <c r="C55" s="1"/>
      <c r="D55" s="2"/>
      <c r="E55" s="2"/>
      <c r="F55" s="1"/>
      <c r="G55" s="1"/>
    </row>
    <row r="56">
      <c r="A56" s="1"/>
      <c r="B56" s="1"/>
      <c r="C56" s="1"/>
      <c r="D56" s="2"/>
      <c r="E56" s="2"/>
      <c r="F56" s="1"/>
      <c r="G56" s="1"/>
    </row>
    <row r="57">
      <c r="A57" s="1"/>
      <c r="B57" s="1"/>
      <c r="C57" s="1"/>
      <c r="D57" s="2"/>
      <c r="E57" s="2"/>
      <c r="F57" s="1"/>
      <c r="G57" s="1"/>
    </row>
    <row r="58">
      <c r="A58" s="1"/>
      <c r="B58" s="1"/>
      <c r="C58" s="1"/>
      <c r="D58" s="2"/>
      <c r="E58" s="2"/>
      <c r="F58" s="1"/>
      <c r="G58" s="1"/>
    </row>
    <row r="59">
      <c r="A59" s="1"/>
      <c r="B59" s="1"/>
      <c r="C59" s="1"/>
      <c r="D59" s="2"/>
      <c r="E59" s="2"/>
      <c r="F59" s="1"/>
      <c r="G59" s="1"/>
    </row>
    <row r="60">
      <c r="A60" s="1"/>
      <c r="B60" s="1"/>
      <c r="C60" s="1"/>
      <c r="D60" s="2"/>
      <c r="E60" s="2"/>
      <c r="F60" s="1"/>
      <c r="G60" s="1"/>
    </row>
    <row r="61">
      <c r="A61" s="1"/>
      <c r="B61" s="1"/>
      <c r="C61" s="1"/>
      <c r="D61" s="2"/>
      <c r="E61" s="2"/>
      <c r="F61" s="1"/>
      <c r="G61" s="1"/>
    </row>
    <row r="62">
      <c r="A62" s="1"/>
      <c r="B62" s="1"/>
      <c r="C62" s="1"/>
      <c r="D62" s="2"/>
      <c r="E62" s="2"/>
      <c r="F62" s="1"/>
      <c r="G62" s="1"/>
    </row>
    <row r="63">
      <c r="A63" s="1"/>
      <c r="B63" s="1"/>
      <c r="C63" s="1"/>
      <c r="D63" s="2"/>
      <c r="E63" s="2"/>
      <c r="F63" s="1"/>
      <c r="G63" s="1"/>
    </row>
    <row r="64">
      <c r="A64" s="1"/>
      <c r="B64" s="1"/>
      <c r="C64" s="1"/>
      <c r="D64" s="2"/>
      <c r="E64" s="2"/>
      <c r="F64" s="1"/>
      <c r="G64" s="1"/>
    </row>
    <row r="65">
      <c r="A65" s="1"/>
      <c r="B65" s="1"/>
      <c r="C65" s="1"/>
      <c r="D65" s="2"/>
      <c r="E65" s="2"/>
      <c r="F65" s="1"/>
      <c r="G65" s="1"/>
    </row>
    <row r="66">
      <c r="A66" s="1"/>
      <c r="B66" s="1"/>
      <c r="C66" s="1"/>
      <c r="D66" s="2"/>
      <c r="E66" s="2"/>
      <c r="F66" s="1"/>
      <c r="G66" s="1"/>
    </row>
    <row r="67">
      <c r="A67" s="1"/>
      <c r="B67" s="1"/>
      <c r="C67" s="1"/>
      <c r="D67" s="2"/>
      <c r="E67" s="2"/>
      <c r="F67" s="1"/>
      <c r="G67" s="1"/>
    </row>
    <row r="68">
      <c r="A68" s="1"/>
      <c r="B68" s="1"/>
      <c r="C68" s="1"/>
      <c r="D68" s="2"/>
      <c r="E68" s="2"/>
      <c r="F68" s="1"/>
      <c r="G68" s="1"/>
    </row>
    <row r="69">
      <c r="A69" s="1"/>
      <c r="B69" s="1"/>
      <c r="C69" s="1"/>
      <c r="D69" s="2"/>
      <c r="E69" s="2"/>
      <c r="F69" s="1"/>
      <c r="G69" s="1"/>
    </row>
    <row r="70">
      <c r="A70" s="1"/>
      <c r="B70" s="1"/>
      <c r="C70" s="1"/>
      <c r="D70" s="2"/>
      <c r="E70" s="2"/>
      <c r="F70" s="1"/>
      <c r="G70" s="1"/>
    </row>
    <row r="71">
      <c r="A71" s="1"/>
      <c r="B71" s="1"/>
      <c r="C71" s="1"/>
      <c r="D71" s="2"/>
      <c r="E71" s="2"/>
      <c r="F71" s="1"/>
      <c r="G71" s="1"/>
    </row>
    <row r="72">
      <c r="A72" s="1"/>
      <c r="B72" s="1"/>
      <c r="C72" s="1"/>
      <c r="D72" s="2"/>
      <c r="E72" s="2"/>
      <c r="F72" s="1"/>
      <c r="G72" s="1"/>
    </row>
    <row r="73">
      <c r="A73" s="1"/>
      <c r="B73" s="1"/>
      <c r="C73" s="1"/>
      <c r="D73" s="2"/>
      <c r="E73" s="2"/>
      <c r="F73" s="1"/>
      <c r="G73" s="1"/>
    </row>
    <row r="74">
      <c r="A74" s="1"/>
      <c r="B74" s="1"/>
      <c r="C74" s="1"/>
      <c r="D74" s="2"/>
      <c r="E74" s="2"/>
      <c r="F74" s="1"/>
      <c r="G74" s="1"/>
    </row>
    <row r="75">
      <c r="A75" s="1"/>
      <c r="B75" s="1"/>
      <c r="C75" s="1"/>
      <c r="D75" s="2"/>
      <c r="E75" s="2"/>
      <c r="F75" s="1"/>
      <c r="G75" s="1"/>
    </row>
    <row r="76">
      <c r="A76" s="1"/>
      <c r="B76" s="1"/>
      <c r="C76" s="1"/>
      <c r="D76" s="2"/>
      <c r="E76" s="2"/>
      <c r="F76" s="1"/>
      <c r="G76" s="1"/>
    </row>
    <row r="77">
      <c r="A77" s="1"/>
      <c r="B77" s="1"/>
      <c r="C77" s="1"/>
      <c r="D77" s="2"/>
      <c r="E77" s="2"/>
      <c r="F77" s="1"/>
      <c r="G77" s="1"/>
    </row>
    <row r="78">
      <c r="A78" s="1"/>
      <c r="B78" s="1"/>
      <c r="C78" s="1"/>
      <c r="D78" s="2"/>
      <c r="E78" s="2"/>
      <c r="F78" s="1"/>
      <c r="G78" s="1"/>
    </row>
    <row r="79">
      <c r="A79" s="1"/>
      <c r="B79" s="1"/>
      <c r="C79" s="1"/>
      <c r="D79" s="2"/>
      <c r="E79" s="2"/>
      <c r="F79" s="1"/>
      <c r="G79" s="1"/>
    </row>
    <row r="80">
      <c r="A80" s="1"/>
      <c r="B80" s="1"/>
      <c r="C80" s="1"/>
      <c r="D80" s="2"/>
      <c r="E80" s="2"/>
      <c r="F80" s="1"/>
      <c r="G80" s="1"/>
    </row>
    <row r="81">
      <c r="A81" s="1"/>
      <c r="B81" s="1"/>
      <c r="C81" s="1"/>
      <c r="D81" s="2"/>
      <c r="E81" s="2"/>
      <c r="F81" s="1"/>
      <c r="G81" s="1"/>
    </row>
    <row r="82">
      <c r="A82" s="1"/>
      <c r="B82" s="1"/>
      <c r="C82" s="1"/>
      <c r="D82" s="2"/>
      <c r="E82" s="2"/>
      <c r="F82" s="1"/>
      <c r="G82" s="1"/>
    </row>
    <row r="83">
      <c r="A83" s="1"/>
      <c r="B83" s="1"/>
      <c r="C83" s="1"/>
      <c r="D83" s="2"/>
      <c r="E83" s="2"/>
      <c r="F83" s="1"/>
      <c r="G83" s="1"/>
    </row>
    <row r="84">
      <c r="A84" s="1"/>
      <c r="B84" s="1"/>
      <c r="C84" s="1"/>
      <c r="D84" s="2"/>
      <c r="E84" s="2"/>
      <c r="F84" s="1"/>
      <c r="G84" s="1"/>
    </row>
    <row r="85">
      <c r="A85" s="1"/>
      <c r="B85" s="1"/>
      <c r="C85" s="1"/>
      <c r="D85" s="2"/>
      <c r="E85" s="2"/>
      <c r="F85" s="1"/>
      <c r="G85" s="1"/>
    </row>
    <row r="86">
      <c r="A86" s="1"/>
      <c r="B86" s="1"/>
      <c r="C86" s="1"/>
      <c r="D86" s="2"/>
      <c r="E86" s="2"/>
      <c r="F86" s="1"/>
      <c r="G86" s="1"/>
    </row>
    <row r="87">
      <c r="A87" s="1"/>
      <c r="B87" s="1"/>
      <c r="C87" s="1"/>
      <c r="D87" s="2"/>
      <c r="E87" s="2"/>
      <c r="F87" s="1"/>
      <c r="G87" s="1"/>
    </row>
    <row r="88">
      <c r="A88" s="1"/>
      <c r="B88" s="1"/>
      <c r="C88" s="1"/>
      <c r="D88" s="2"/>
      <c r="E88" s="2"/>
      <c r="F88" s="1"/>
      <c r="G88" s="1"/>
    </row>
    <row r="89">
      <c r="A89" s="1"/>
      <c r="B89" s="1"/>
      <c r="C89" s="1"/>
      <c r="D89" s="2"/>
      <c r="E89" s="2"/>
      <c r="F89" s="1"/>
      <c r="G89" s="1"/>
    </row>
    <row r="90">
      <c r="A90" s="1"/>
      <c r="B90" s="1"/>
      <c r="C90" s="1"/>
      <c r="D90" s="2"/>
      <c r="E90" s="2"/>
      <c r="F90" s="1"/>
      <c r="G90" s="1"/>
    </row>
    <row r="91">
      <c r="A91" s="1"/>
      <c r="B91" s="1"/>
      <c r="C91" s="1"/>
      <c r="D91" s="2"/>
      <c r="E91" s="2"/>
      <c r="F91" s="1"/>
      <c r="G91" s="1"/>
    </row>
    <row r="92">
      <c r="A92" s="1"/>
      <c r="B92" s="1"/>
      <c r="C92" s="1"/>
      <c r="D92" s="2"/>
      <c r="E92" s="2"/>
      <c r="F92" s="1"/>
      <c r="G92" s="1"/>
    </row>
    <row r="93">
      <c r="A93" s="1"/>
      <c r="B93" s="1"/>
      <c r="C93" s="1"/>
      <c r="D93" s="2"/>
      <c r="E93" s="2"/>
      <c r="F93" s="1"/>
      <c r="G93" s="1"/>
    </row>
    <row r="94">
      <c r="A94" s="1"/>
      <c r="B94" s="1"/>
      <c r="C94" s="1"/>
      <c r="D94" s="2"/>
      <c r="E94" s="2"/>
      <c r="F94" s="1"/>
      <c r="G94" s="1"/>
    </row>
    <row r="95">
      <c r="A95" s="1"/>
      <c r="B95" s="1"/>
      <c r="C95" s="1"/>
      <c r="D95" s="2"/>
      <c r="E95" s="2"/>
      <c r="F95" s="1"/>
      <c r="G95" s="1"/>
    </row>
    <row r="96">
      <c r="A96" s="1"/>
      <c r="B96" s="1"/>
      <c r="C96" s="1"/>
      <c r="D96" s="2"/>
      <c r="E96" s="2"/>
      <c r="F96" s="1"/>
      <c r="G96" s="1"/>
    </row>
    <row r="97">
      <c r="A97" s="1"/>
      <c r="B97" s="1"/>
      <c r="C97" s="1"/>
      <c r="D97" s="2"/>
      <c r="E97" s="2"/>
      <c r="F97" s="1"/>
      <c r="G97" s="1"/>
    </row>
    <row r="98">
      <c r="A98" s="1"/>
      <c r="B98" s="1"/>
      <c r="C98" s="1"/>
      <c r="D98" s="2"/>
      <c r="E98" s="2"/>
      <c r="F98" s="1"/>
      <c r="G98" s="1"/>
    </row>
    <row r="99">
      <c r="A99" s="1"/>
      <c r="B99" s="1"/>
      <c r="C99" s="1"/>
      <c r="D99" s="2"/>
      <c r="E99" s="2"/>
      <c r="F99" s="1"/>
      <c r="G99" s="1"/>
    </row>
    <row r="100">
      <c r="A100" s="1"/>
      <c r="B100" s="1"/>
      <c r="C100" s="1"/>
      <c r="D100" s="2"/>
      <c r="E100" s="2"/>
      <c r="F100" s="1"/>
      <c r="G100" s="1"/>
    </row>
    <row r="101">
      <c r="A101" s="1"/>
      <c r="B101" s="1"/>
      <c r="C101" s="1"/>
      <c r="D101" s="2"/>
      <c r="E101" s="2"/>
      <c r="F101" s="1"/>
      <c r="G101" s="1"/>
    </row>
    <row r="102">
      <c r="A102" s="1"/>
      <c r="B102" s="1"/>
      <c r="C102" s="1"/>
      <c r="D102" s="2"/>
      <c r="E102" s="2"/>
      <c r="F102" s="1"/>
      <c r="G102" s="1"/>
    </row>
    <row r="103">
      <c r="A103" s="1"/>
      <c r="B103" s="1"/>
      <c r="C103" s="1"/>
      <c r="D103" s="2"/>
      <c r="E103" s="2"/>
      <c r="F103" s="1"/>
      <c r="G103" s="1"/>
    </row>
    <row r="104">
      <c r="A104" s="1"/>
      <c r="B104" s="1"/>
      <c r="C104" s="1"/>
      <c r="D104" s="2"/>
      <c r="E104" s="2"/>
      <c r="F104" s="1"/>
      <c r="G104" s="1"/>
    </row>
    <row r="105">
      <c r="A105" s="1"/>
      <c r="B105" s="1"/>
      <c r="C105" s="1"/>
      <c r="D105" s="2"/>
      <c r="E105" s="2"/>
      <c r="F105" s="1"/>
      <c r="G105" s="1"/>
    </row>
    <row r="106">
      <c r="A106" s="1"/>
      <c r="B106" s="1"/>
      <c r="C106" s="1"/>
      <c r="D106" s="2"/>
      <c r="E106" s="2"/>
      <c r="F106" s="1"/>
      <c r="G106" s="1"/>
    </row>
    <row r="107">
      <c r="A107" s="1"/>
      <c r="B107" s="1"/>
      <c r="C107" s="1"/>
      <c r="D107" s="2"/>
      <c r="E107" s="2"/>
      <c r="F107" s="1"/>
      <c r="G107" s="1"/>
    </row>
    <row r="108">
      <c r="A108" s="1"/>
      <c r="B108" s="1"/>
      <c r="C108" s="1"/>
      <c r="D108" s="2"/>
      <c r="E108" s="2"/>
      <c r="F108" s="1"/>
      <c r="G108" s="1"/>
    </row>
    <row r="109">
      <c r="A109" s="1"/>
      <c r="B109" s="1"/>
      <c r="C109" s="1"/>
      <c r="D109" s="2"/>
      <c r="E109" s="2"/>
      <c r="F109" s="1"/>
      <c r="G109" s="1"/>
    </row>
    <row r="110">
      <c r="A110" s="1"/>
      <c r="B110" s="1"/>
      <c r="C110" s="1"/>
      <c r="D110" s="2"/>
      <c r="E110" s="2"/>
      <c r="F110" s="1"/>
      <c r="G110" s="1"/>
    </row>
    <row r="111">
      <c r="A111" s="1"/>
      <c r="B111" s="1"/>
      <c r="C111" s="1"/>
      <c r="D111" s="2"/>
      <c r="E111" s="2"/>
      <c r="F111" s="1"/>
      <c r="G111" s="1"/>
    </row>
    <row r="112">
      <c r="A112" s="1"/>
      <c r="B112" s="1"/>
      <c r="C112" s="1"/>
      <c r="D112" s="2"/>
      <c r="E112" s="2"/>
      <c r="F112" s="1"/>
      <c r="G112" s="1"/>
    </row>
    <row r="113">
      <c r="A113" s="1"/>
      <c r="B113" s="1"/>
      <c r="C113" s="1"/>
      <c r="D113" s="2"/>
      <c r="E113" s="2"/>
      <c r="F113" s="1"/>
      <c r="G113" s="1"/>
    </row>
    <row r="114">
      <c r="A114" s="1"/>
      <c r="B114" s="1"/>
      <c r="C114" s="1"/>
      <c r="D114" s="2"/>
      <c r="E114" s="2"/>
      <c r="F114" s="1"/>
      <c r="G114" s="1"/>
    </row>
    <row r="115">
      <c r="A115" s="1"/>
      <c r="B115" s="1"/>
      <c r="C115" s="1"/>
      <c r="D115" s="2"/>
      <c r="E115" s="2"/>
      <c r="F115" s="1"/>
      <c r="G115" s="1"/>
    </row>
    <row r="116">
      <c r="A116" s="1"/>
      <c r="B116" s="1"/>
      <c r="C116" s="1"/>
      <c r="D116" s="2"/>
      <c r="E116" s="2"/>
      <c r="F116" s="1"/>
      <c r="G116" s="1"/>
    </row>
    <row r="117">
      <c r="A117" s="1"/>
      <c r="B117" s="1"/>
      <c r="C117" s="1"/>
      <c r="D117" s="2"/>
      <c r="E117" s="2"/>
      <c r="F117" s="1"/>
      <c r="G117" s="1"/>
    </row>
    <row r="118">
      <c r="A118" s="1"/>
      <c r="B118" s="1"/>
      <c r="C118" s="1"/>
      <c r="D118" s="2"/>
      <c r="E118" s="2"/>
      <c r="F118" s="1"/>
      <c r="G118" s="1"/>
    </row>
    <row r="119">
      <c r="A119" s="1"/>
      <c r="B119" s="1"/>
      <c r="C119" s="1"/>
      <c r="D119" s="2"/>
      <c r="E119" s="2"/>
      <c r="F119" s="1"/>
      <c r="G119" s="1"/>
    </row>
    <row r="120">
      <c r="A120" s="1"/>
      <c r="B120" s="1"/>
      <c r="C120" s="1"/>
      <c r="D120" s="2"/>
      <c r="E120" s="2"/>
      <c r="F120" s="1"/>
      <c r="G120" s="1"/>
    </row>
    <row r="121">
      <c r="A121" s="1"/>
      <c r="B121" s="1"/>
      <c r="C121" s="1"/>
      <c r="D121" s="2"/>
      <c r="E121" s="2"/>
      <c r="F121" s="1"/>
      <c r="G121" s="1"/>
    </row>
    <row r="122">
      <c r="A122" s="1"/>
      <c r="B122" s="1"/>
      <c r="C122" s="1"/>
      <c r="D122" s="2"/>
      <c r="E122" s="2"/>
      <c r="F122" s="1"/>
      <c r="G122" s="1"/>
    </row>
    <row r="123">
      <c r="A123" s="1"/>
      <c r="B123" s="1"/>
      <c r="C123" s="1"/>
      <c r="D123" s="2"/>
      <c r="E123" s="2"/>
      <c r="F123" s="1"/>
      <c r="G123" s="1"/>
    </row>
    <row r="124">
      <c r="A124" s="1"/>
      <c r="B124" s="1"/>
      <c r="C124" s="1"/>
      <c r="D124" s="2"/>
      <c r="E124" s="2"/>
      <c r="F124" s="1"/>
      <c r="G124" s="1"/>
    </row>
    <row r="125">
      <c r="A125" s="1"/>
      <c r="B125" s="1"/>
      <c r="C125" s="1"/>
      <c r="D125" s="2"/>
      <c r="E125" s="2"/>
      <c r="F125" s="1"/>
      <c r="G125" s="1"/>
    </row>
    <row r="126">
      <c r="A126" s="1"/>
      <c r="B126" s="1"/>
      <c r="C126" s="1"/>
      <c r="D126" s="2"/>
      <c r="E126" s="2"/>
      <c r="F126" s="1"/>
      <c r="G126" s="1"/>
    </row>
    <row r="127">
      <c r="A127" s="1"/>
      <c r="B127" s="1"/>
      <c r="C127" s="1"/>
      <c r="D127" s="2"/>
      <c r="E127" s="2"/>
      <c r="F127" s="1"/>
      <c r="G127" s="1"/>
    </row>
    <row r="128">
      <c r="A128" s="1"/>
      <c r="B128" s="1"/>
      <c r="C128" s="1"/>
      <c r="D128" s="2"/>
      <c r="E128" s="2"/>
      <c r="F128" s="1"/>
      <c r="G128" s="1"/>
    </row>
    <row r="129">
      <c r="A129" s="1"/>
      <c r="B129" s="1"/>
      <c r="C129" s="1"/>
      <c r="D129" s="2"/>
      <c r="E129" s="2"/>
      <c r="F129" s="1"/>
      <c r="G129" s="1"/>
    </row>
    <row r="130">
      <c r="A130" s="1"/>
      <c r="B130" s="1"/>
      <c r="C130" s="1"/>
      <c r="D130" s="2"/>
      <c r="E130" s="2"/>
      <c r="F130" s="1"/>
      <c r="G130" s="1"/>
    </row>
    <row r="131">
      <c r="A131" s="1"/>
      <c r="B131" s="1"/>
      <c r="C131" s="1"/>
      <c r="D131" s="2"/>
      <c r="E131" s="2"/>
      <c r="F131" s="1"/>
      <c r="G131" s="1"/>
    </row>
    <row r="132">
      <c r="A132" s="1"/>
      <c r="B132" s="1"/>
      <c r="C132" s="1"/>
      <c r="D132" s="2"/>
      <c r="E132" s="2"/>
      <c r="F132" s="1"/>
      <c r="G132" s="1"/>
    </row>
    <row r="133">
      <c r="A133" s="1"/>
      <c r="B133" s="1"/>
      <c r="C133" s="1"/>
      <c r="D133" s="2"/>
      <c r="E133" s="2"/>
      <c r="F133" s="1"/>
      <c r="G133" s="1"/>
    </row>
    <row r="134">
      <c r="A134" s="1"/>
      <c r="B134" s="1"/>
      <c r="C134" s="1"/>
      <c r="D134" s="2"/>
      <c r="E134" s="2"/>
      <c r="F134" s="1"/>
      <c r="G134" s="1"/>
    </row>
    <row r="135">
      <c r="A135" s="1"/>
      <c r="B135" s="1"/>
      <c r="C135" s="1"/>
      <c r="D135" s="2"/>
      <c r="E135" s="2"/>
      <c r="F135" s="1"/>
      <c r="G135" s="1"/>
    </row>
    <row r="136">
      <c r="A136" s="1"/>
      <c r="B136" s="1"/>
      <c r="C136" s="1"/>
      <c r="D136" s="2"/>
      <c r="E136" s="2"/>
      <c r="F136" s="1"/>
      <c r="G136" s="1"/>
    </row>
    <row r="137">
      <c r="A137" s="1"/>
      <c r="B137" s="1"/>
      <c r="C137" s="1"/>
      <c r="D137" s="2"/>
      <c r="E137" s="2"/>
      <c r="F137" s="1"/>
      <c r="G137" s="1"/>
    </row>
    <row r="138">
      <c r="A138" s="1"/>
      <c r="B138" s="1"/>
      <c r="C138" s="1"/>
      <c r="D138" s="2"/>
      <c r="E138" s="2"/>
      <c r="F138" s="1"/>
      <c r="G138" s="1"/>
    </row>
    <row r="139">
      <c r="A139" s="1"/>
      <c r="B139" s="1"/>
      <c r="C139" s="1"/>
      <c r="D139" s="2"/>
      <c r="E139" s="2"/>
      <c r="F139" s="1"/>
      <c r="G139" s="1"/>
    </row>
    <row r="140">
      <c r="A140" s="1"/>
      <c r="B140" s="1"/>
      <c r="C140" s="1"/>
      <c r="D140" s="2"/>
      <c r="E140" s="2"/>
      <c r="F140" s="1"/>
      <c r="G140" s="1"/>
    </row>
    <row r="141">
      <c r="A141" s="1"/>
      <c r="B141" s="1"/>
      <c r="C141" s="1"/>
      <c r="D141" s="2"/>
      <c r="E141" s="2"/>
      <c r="F141" s="1"/>
      <c r="G141" s="1"/>
    </row>
    <row r="142">
      <c r="A142" s="1"/>
      <c r="B142" s="1"/>
      <c r="C142" s="1"/>
      <c r="D142" s="2"/>
      <c r="E142" s="2"/>
      <c r="F142" s="1"/>
      <c r="G142" s="1"/>
    </row>
    <row r="143">
      <c r="A143" s="1"/>
      <c r="B143" s="1"/>
      <c r="C143" s="1"/>
      <c r="D143" s="2"/>
      <c r="E143" s="2"/>
      <c r="F143" s="1"/>
      <c r="G143" s="1"/>
    </row>
    <row r="144">
      <c r="A144" s="1"/>
      <c r="B144" s="1"/>
      <c r="C144" s="1"/>
      <c r="D144" s="2"/>
      <c r="E144" s="2"/>
      <c r="F144" s="1"/>
      <c r="G144" s="1"/>
    </row>
    <row r="145">
      <c r="A145" s="1"/>
      <c r="B145" s="1"/>
      <c r="C145" s="1"/>
      <c r="D145" s="2"/>
      <c r="E145" s="2"/>
      <c r="F145" s="1"/>
      <c r="G145" s="1"/>
    </row>
    <row r="146">
      <c r="A146" s="1"/>
      <c r="B146" s="1"/>
      <c r="C146" s="1"/>
      <c r="D146" s="2"/>
      <c r="E146" s="2"/>
      <c r="F146" s="1"/>
      <c r="G146" s="1"/>
    </row>
    <row r="147">
      <c r="A147" s="1"/>
      <c r="B147" s="1"/>
      <c r="C147" s="1"/>
      <c r="D147" s="2"/>
      <c r="E147" s="2"/>
      <c r="F147" s="1"/>
      <c r="G147" s="1"/>
    </row>
    <row r="148">
      <c r="A148" s="1"/>
      <c r="B148" s="1"/>
      <c r="C148" s="1"/>
      <c r="D148" s="2"/>
      <c r="E148" s="2"/>
      <c r="F148" s="1"/>
      <c r="G148" s="1"/>
    </row>
    <row r="149">
      <c r="A149" s="1"/>
      <c r="B149" s="1"/>
      <c r="C149" s="1"/>
      <c r="D149" s="2"/>
      <c r="E149" s="2"/>
      <c r="F149" s="1"/>
      <c r="G149" s="1"/>
    </row>
    <row r="150">
      <c r="A150" s="1"/>
      <c r="B150" s="1"/>
      <c r="C150" s="1"/>
      <c r="D150" s="2"/>
      <c r="E150" s="2"/>
      <c r="F150" s="1"/>
      <c r="G150" s="1"/>
    </row>
    <row r="151">
      <c r="A151" s="1"/>
      <c r="B151" s="1"/>
      <c r="C151" s="1"/>
      <c r="D151" s="2"/>
      <c r="E151" s="2"/>
      <c r="F151" s="1"/>
      <c r="G151" s="1"/>
    </row>
    <row r="152">
      <c r="A152" s="1"/>
      <c r="B152" s="1"/>
      <c r="C152" s="1"/>
      <c r="D152" s="2"/>
      <c r="E152" s="2"/>
      <c r="F152" s="1"/>
      <c r="G152" s="1"/>
    </row>
    <row r="153">
      <c r="A153" s="1"/>
      <c r="B153" s="1"/>
      <c r="C153" s="1"/>
      <c r="D153" s="2"/>
      <c r="E153" s="2"/>
      <c r="F153" s="1"/>
      <c r="G153" s="1"/>
    </row>
    <row r="154">
      <c r="A154" s="1"/>
      <c r="B154" s="1"/>
      <c r="C154" s="1"/>
      <c r="D154" s="2"/>
      <c r="E154" s="2"/>
      <c r="F154" s="1"/>
      <c r="G154" s="1"/>
    </row>
    <row r="155">
      <c r="A155" s="1"/>
      <c r="B155" s="1"/>
      <c r="C155" s="1"/>
      <c r="D155" s="2"/>
      <c r="E155" s="2"/>
      <c r="F155" s="1"/>
      <c r="G155" s="1"/>
    </row>
    <row r="156">
      <c r="A156" s="1"/>
      <c r="B156" s="1"/>
      <c r="C156" s="1"/>
      <c r="D156" s="2"/>
      <c r="E156" s="2"/>
      <c r="F156" s="1"/>
      <c r="G156" s="1"/>
    </row>
    <row r="157">
      <c r="A157" s="1"/>
      <c r="B157" s="1"/>
      <c r="C157" s="1"/>
      <c r="D157" s="2"/>
      <c r="E157" s="2"/>
      <c r="F157" s="1"/>
      <c r="G157" s="1"/>
    </row>
    <row r="158">
      <c r="A158" s="1"/>
      <c r="B158" s="1"/>
      <c r="C158" s="1"/>
      <c r="D158" s="2"/>
      <c r="E158" s="2"/>
      <c r="F158" s="1"/>
      <c r="G158" s="1"/>
    </row>
    <row r="159">
      <c r="A159" s="1"/>
      <c r="B159" s="1"/>
      <c r="C159" s="1"/>
      <c r="D159" s="2"/>
      <c r="E159" s="2"/>
      <c r="F159" s="1"/>
      <c r="G159" s="1"/>
    </row>
    <row r="160">
      <c r="A160" s="1"/>
      <c r="B160" s="1"/>
      <c r="C160" s="1"/>
      <c r="D160" s="2"/>
      <c r="E160" s="2"/>
      <c r="F160" s="1"/>
      <c r="G160" s="1"/>
    </row>
    <row r="161">
      <c r="A161" s="1"/>
      <c r="B161" s="1"/>
      <c r="C161" s="1"/>
      <c r="D161" s="2"/>
      <c r="E161" s="2"/>
      <c r="F161" s="1"/>
      <c r="G161" s="1"/>
    </row>
    <row r="162">
      <c r="A162" s="1"/>
      <c r="B162" s="1"/>
      <c r="C162" s="1"/>
      <c r="D162" s="2"/>
      <c r="E162" s="2"/>
      <c r="F162" s="1"/>
      <c r="G162" s="1"/>
    </row>
    <row r="163">
      <c r="A163" s="1"/>
      <c r="B163" s="1"/>
      <c r="C163" s="1"/>
      <c r="D163" s="2"/>
      <c r="E163" s="2"/>
      <c r="F163" s="1"/>
      <c r="G163" s="1"/>
    </row>
    <row r="164">
      <c r="A164" s="1"/>
      <c r="B164" s="1"/>
      <c r="C164" s="1"/>
      <c r="D164" s="2"/>
      <c r="E164" s="2"/>
      <c r="F164" s="1"/>
      <c r="G164" s="1"/>
    </row>
    <row r="165">
      <c r="A165" s="1"/>
      <c r="B165" s="1"/>
      <c r="C165" s="1"/>
      <c r="D165" s="2"/>
      <c r="E165" s="2"/>
      <c r="F165" s="1"/>
      <c r="G165" s="1"/>
    </row>
    <row r="166">
      <c r="A166" s="1"/>
      <c r="B166" s="1"/>
      <c r="C166" s="1"/>
      <c r="D166" s="2"/>
      <c r="E166" s="2"/>
      <c r="F166" s="1"/>
      <c r="G166" s="1"/>
    </row>
    <row r="167">
      <c r="A167" s="1"/>
      <c r="B167" s="1"/>
      <c r="C167" s="1"/>
      <c r="D167" s="2"/>
      <c r="E167" s="2"/>
      <c r="F167" s="1"/>
      <c r="G167" s="1"/>
    </row>
    <row r="168">
      <c r="A168" s="1"/>
      <c r="B168" s="1"/>
      <c r="C168" s="1"/>
      <c r="D168" s="2"/>
      <c r="E168" s="2"/>
      <c r="F168" s="1"/>
      <c r="G168" s="1"/>
    </row>
    <row r="169">
      <c r="A169" s="1"/>
      <c r="B169" s="1"/>
      <c r="C169" s="1"/>
      <c r="D169" s="2"/>
      <c r="E169" s="2"/>
      <c r="F169" s="1"/>
      <c r="G169" s="1"/>
    </row>
    <row r="170">
      <c r="A170" s="1"/>
      <c r="B170" s="1"/>
      <c r="C170" s="1"/>
      <c r="D170" s="2"/>
      <c r="E170" s="2"/>
      <c r="F170" s="1"/>
      <c r="G170" s="1"/>
    </row>
    <row r="171">
      <c r="A171" s="1"/>
      <c r="B171" s="1"/>
      <c r="C171" s="1"/>
      <c r="D171" s="2"/>
      <c r="E171" s="2"/>
      <c r="F171" s="1"/>
      <c r="G171" s="1"/>
    </row>
    <row r="172">
      <c r="A172" s="1"/>
      <c r="B172" s="1"/>
      <c r="C172" s="1"/>
      <c r="D172" s="2"/>
      <c r="E172" s="2"/>
      <c r="F172" s="1"/>
      <c r="G172" s="1"/>
    </row>
    <row r="173">
      <c r="A173" s="1"/>
      <c r="B173" s="1"/>
      <c r="C173" s="1"/>
      <c r="D173" s="2"/>
      <c r="E173" s="2"/>
      <c r="F173" s="1"/>
      <c r="G173" s="1"/>
    </row>
    <row r="174">
      <c r="A174" s="1"/>
      <c r="B174" s="1"/>
      <c r="C174" s="1"/>
      <c r="D174" s="2"/>
      <c r="E174" s="2"/>
      <c r="F174" s="1"/>
      <c r="G174" s="1"/>
    </row>
    <row r="175">
      <c r="A175" s="1"/>
      <c r="B175" s="1"/>
      <c r="C175" s="1"/>
      <c r="D175" s="2"/>
      <c r="E175" s="2"/>
      <c r="F175" s="1"/>
      <c r="G175" s="1"/>
    </row>
    <row r="176">
      <c r="A176" s="1"/>
      <c r="B176" s="1"/>
      <c r="C176" s="1"/>
      <c r="D176" s="2"/>
      <c r="E176" s="2"/>
      <c r="F176" s="1"/>
      <c r="G176" s="1"/>
    </row>
    <row r="177">
      <c r="A177" s="1"/>
      <c r="B177" s="1"/>
      <c r="C177" s="1"/>
      <c r="D177" s="2"/>
      <c r="E177" s="2"/>
      <c r="F177" s="1"/>
      <c r="G177" s="1"/>
    </row>
    <row r="178">
      <c r="A178" s="1"/>
      <c r="B178" s="1"/>
      <c r="C178" s="1"/>
      <c r="D178" s="2"/>
      <c r="E178" s="2"/>
      <c r="F178" s="1"/>
      <c r="G178" s="1"/>
    </row>
    <row r="179">
      <c r="A179" s="1"/>
      <c r="B179" s="1"/>
      <c r="C179" s="1"/>
      <c r="D179" s="2"/>
      <c r="E179" s="2"/>
      <c r="F179" s="1"/>
      <c r="G179" s="1"/>
    </row>
    <row r="180">
      <c r="A180" s="1"/>
      <c r="B180" s="1"/>
      <c r="C180" s="1"/>
      <c r="D180" s="2"/>
      <c r="E180" s="2"/>
      <c r="F180" s="1"/>
      <c r="G180" s="1"/>
    </row>
    <row r="181">
      <c r="A181" s="1"/>
      <c r="B181" s="1"/>
      <c r="C181" s="1"/>
      <c r="D181" s="2"/>
      <c r="E181" s="2"/>
      <c r="F181" s="1"/>
      <c r="G181" s="1"/>
    </row>
    <row r="182">
      <c r="A182" s="1"/>
      <c r="B182" s="1"/>
      <c r="C182" s="1"/>
      <c r="D182" s="2"/>
      <c r="E182" s="2"/>
      <c r="F182" s="1"/>
      <c r="G182" s="1"/>
    </row>
    <row r="183">
      <c r="A183" s="1"/>
      <c r="B183" s="1"/>
      <c r="C183" s="1"/>
      <c r="D183" s="2"/>
      <c r="E183" s="2"/>
      <c r="F183" s="1"/>
      <c r="G183" s="1"/>
    </row>
    <row r="184">
      <c r="A184" s="1"/>
      <c r="B184" s="1"/>
      <c r="C184" s="1"/>
      <c r="D184" s="2"/>
      <c r="E184" s="2"/>
      <c r="F184" s="1"/>
      <c r="G184" s="1"/>
    </row>
    <row r="185">
      <c r="A185" s="1"/>
      <c r="B185" s="1"/>
      <c r="C185" s="1"/>
      <c r="D185" s="2"/>
      <c r="E185" s="2"/>
      <c r="F185" s="1"/>
      <c r="G185" s="1"/>
    </row>
    <row r="186">
      <c r="A186" s="1"/>
      <c r="B186" s="1"/>
      <c r="C186" s="1"/>
      <c r="D186" s="2"/>
      <c r="E186" s="2"/>
      <c r="F186" s="1"/>
      <c r="G186" s="1"/>
    </row>
    <row r="187">
      <c r="A187" s="1"/>
      <c r="B187" s="1"/>
      <c r="C187" s="1"/>
      <c r="D187" s="2"/>
      <c r="E187" s="2"/>
      <c r="F187" s="1"/>
      <c r="G187" s="1"/>
    </row>
    <row r="188">
      <c r="A188" s="1"/>
      <c r="B188" s="1"/>
      <c r="C188" s="1"/>
      <c r="D188" s="2"/>
      <c r="E188" s="2"/>
      <c r="F188" s="1"/>
      <c r="G188" s="1"/>
    </row>
    <row r="189">
      <c r="A189" s="1"/>
      <c r="B189" s="1"/>
      <c r="C189" s="1"/>
      <c r="D189" s="2"/>
      <c r="E189" s="2"/>
      <c r="F189" s="1"/>
      <c r="G189" s="1"/>
    </row>
    <row r="190">
      <c r="A190" s="1"/>
      <c r="B190" s="1"/>
      <c r="C190" s="1"/>
      <c r="D190" s="2"/>
      <c r="E190" s="2"/>
      <c r="F190" s="1"/>
      <c r="G190" s="1"/>
    </row>
    <row r="191">
      <c r="A191" s="1"/>
      <c r="B191" s="1"/>
      <c r="C191" s="1"/>
      <c r="D191" s="2"/>
      <c r="E191" s="2"/>
      <c r="F191" s="1"/>
      <c r="G191" s="1"/>
    </row>
    <row r="192">
      <c r="A192" s="1"/>
      <c r="B192" s="1"/>
      <c r="C192" s="1"/>
      <c r="D192" s="2"/>
      <c r="E192" s="2"/>
      <c r="F192" s="1"/>
      <c r="G192" s="1"/>
    </row>
    <row r="193">
      <c r="A193" s="1"/>
      <c r="B193" s="1"/>
      <c r="C193" s="1"/>
      <c r="D193" s="2"/>
      <c r="E193" s="2"/>
      <c r="F193" s="1"/>
      <c r="G193" s="1"/>
    </row>
    <row r="194">
      <c r="A194" s="1"/>
      <c r="B194" s="1"/>
      <c r="C194" s="1"/>
      <c r="D194" s="2"/>
      <c r="E194" s="2"/>
      <c r="F194" s="1"/>
      <c r="G194" s="1"/>
    </row>
    <row r="195">
      <c r="A195" s="1"/>
      <c r="B195" s="1"/>
      <c r="C195" s="1"/>
      <c r="D195" s="2"/>
      <c r="E195" s="2"/>
      <c r="F195" s="1"/>
      <c r="G195" s="1"/>
    </row>
    <row r="196">
      <c r="A196" s="1"/>
      <c r="B196" s="1"/>
      <c r="C196" s="1"/>
      <c r="D196" s="2"/>
      <c r="E196" s="2"/>
      <c r="F196" s="1"/>
      <c r="G196" s="1"/>
    </row>
    <row r="197">
      <c r="A197" s="1"/>
      <c r="B197" s="1"/>
      <c r="C197" s="1"/>
      <c r="D197" s="2"/>
      <c r="E197" s="2"/>
      <c r="F197" s="1"/>
      <c r="G197" s="1"/>
    </row>
    <row r="198">
      <c r="A198" s="1"/>
      <c r="B198" s="1"/>
      <c r="C198" s="1"/>
      <c r="D198" s="2"/>
      <c r="E198" s="2"/>
      <c r="F198" s="1"/>
      <c r="G198" s="1"/>
    </row>
    <row r="199">
      <c r="A199" s="1"/>
      <c r="B199" s="1"/>
      <c r="C199" s="1"/>
      <c r="D199" s="2"/>
      <c r="E199" s="2"/>
      <c r="F199" s="1"/>
      <c r="G199" s="1"/>
    </row>
    <row r="200">
      <c r="A200" s="1"/>
      <c r="B200" s="1"/>
      <c r="C200" s="1"/>
      <c r="D200" s="2"/>
      <c r="E200" s="2"/>
      <c r="F200" s="1"/>
      <c r="G200" s="1"/>
    </row>
    <row r="201">
      <c r="A201" s="1"/>
      <c r="B201" s="1"/>
      <c r="C201" s="1"/>
      <c r="D201" s="2"/>
      <c r="E201" s="2"/>
      <c r="F201" s="1"/>
      <c r="G201" s="1"/>
    </row>
    <row r="202">
      <c r="A202" s="1"/>
      <c r="B202" s="1"/>
      <c r="C202" s="1"/>
      <c r="D202" s="2"/>
      <c r="E202" s="2"/>
      <c r="F202" s="1"/>
      <c r="G202" s="1"/>
    </row>
    <row r="203">
      <c r="A203" s="1"/>
      <c r="B203" s="1"/>
      <c r="C203" s="1"/>
      <c r="D203" s="2"/>
      <c r="E203" s="2"/>
      <c r="F203" s="1"/>
      <c r="G203" s="1"/>
    </row>
    <row r="204">
      <c r="A204" s="1"/>
      <c r="B204" s="1"/>
      <c r="C204" s="1"/>
      <c r="D204" s="2"/>
      <c r="E204" s="2"/>
      <c r="F204" s="1"/>
      <c r="G204" s="1"/>
    </row>
    <row r="205">
      <c r="A205" s="1"/>
      <c r="B205" s="1"/>
      <c r="C205" s="1"/>
      <c r="D205" s="2"/>
      <c r="E205" s="2"/>
      <c r="F205" s="1"/>
      <c r="G205" s="1"/>
    </row>
    <row r="206">
      <c r="A206" s="1"/>
      <c r="B206" s="1"/>
      <c r="C206" s="1"/>
      <c r="D206" s="2"/>
      <c r="E206" s="2"/>
      <c r="F206" s="1"/>
      <c r="G206" s="1"/>
    </row>
    <row r="207">
      <c r="A207" s="1"/>
      <c r="B207" s="1"/>
      <c r="C207" s="1"/>
      <c r="D207" s="2"/>
      <c r="E207" s="2"/>
      <c r="F207" s="1"/>
      <c r="G207" s="1"/>
    </row>
    <row r="208">
      <c r="A208" s="1"/>
      <c r="B208" s="1"/>
      <c r="C208" s="1"/>
      <c r="D208" s="2"/>
      <c r="E208" s="2"/>
      <c r="F208" s="1"/>
      <c r="G208" s="1"/>
    </row>
    <row r="209">
      <c r="A209" s="1"/>
      <c r="B209" s="1"/>
      <c r="C209" s="1"/>
      <c r="D209" s="2"/>
      <c r="E209" s="2"/>
      <c r="F209" s="1"/>
      <c r="G209" s="1"/>
    </row>
    <row r="210">
      <c r="A210" s="1"/>
      <c r="B210" s="1"/>
      <c r="C210" s="1"/>
      <c r="D210" s="2"/>
      <c r="E210" s="2"/>
      <c r="F210" s="1"/>
      <c r="G210" s="1"/>
    </row>
    <row r="211">
      <c r="A211" s="1"/>
      <c r="B211" s="1"/>
      <c r="C211" s="1"/>
      <c r="D211" s="2"/>
      <c r="E211" s="2"/>
      <c r="F211" s="1"/>
      <c r="G211" s="1"/>
    </row>
    <row r="212">
      <c r="A212" s="1"/>
      <c r="B212" s="1"/>
      <c r="C212" s="1"/>
      <c r="D212" s="2"/>
      <c r="E212" s="2"/>
      <c r="F212" s="1"/>
      <c r="G212" s="1"/>
    </row>
    <row r="213">
      <c r="A213" s="1"/>
      <c r="B213" s="1"/>
      <c r="C213" s="1"/>
      <c r="D213" s="2"/>
      <c r="E213" s="2"/>
      <c r="F213" s="1"/>
      <c r="G213" s="1"/>
    </row>
    <row r="214">
      <c r="A214" s="1"/>
      <c r="B214" s="1"/>
      <c r="C214" s="1"/>
      <c r="D214" s="2"/>
      <c r="E214" s="2"/>
      <c r="F214" s="1"/>
      <c r="G214" s="1"/>
    </row>
    <row r="215">
      <c r="A215" s="1"/>
      <c r="B215" s="1"/>
      <c r="C215" s="1"/>
      <c r="D215" s="2"/>
      <c r="E215" s="2"/>
      <c r="F215" s="1"/>
      <c r="G215" s="1"/>
    </row>
    <row r="216">
      <c r="A216" s="1"/>
      <c r="B216" s="1"/>
      <c r="C216" s="1"/>
      <c r="D216" s="2"/>
      <c r="E216" s="2"/>
      <c r="F216" s="1"/>
      <c r="G216" s="1"/>
    </row>
    <row r="217">
      <c r="A217" s="1"/>
      <c r="B217" s="1"/>
      <c r="C217" s="1"/>
      <c r="D217" s="2"/>
      <c r="E217" s="2"/>
      <c r="F217" s="1"/>
      <c r="G217" s="1"/>
    </row>
    <row r="218">
      <c r="A218" s="1"/>
      <c r="B218" s="1"/>
      <c r="C218" s="1"/>
      <c r="D218" s="2"/>
      <c r="E218" s="2"/>
      <c r="F218" s="1"/>
      <c r="G218" s="1"/>
    </row>
    <row r="219">
      <c r="A219" s="1"/>
      <c r="B219" s="1"/>
      <c r="C219" s="1"/>
      <c r="D219" s="2"/>
      <c r="E219" s="2"/>
      <c r="F219" s="1"/>
      <c r="G219" s="1"/>
    </row>
    <row r="220">
      <c r="A220" s="1"/>
      <c r="B220" s="1"/>
      <c r="C220" s="1"/>
      <c r="D220" s="2"/>
      <c r="E220" s="2"/>
      <c r="F220" s="1"/>
      <c r="G220" s="1"/>
    </row>
    <row r="221">
      <c r="A221" s="1"/>
      <c r="B221" s="1"/>
      <c r="C221" s="1"/>
      <c r="D221" s="2"/>
      <c r="E221" s="2"/>
      <c r="F221" s="1"/>
      <c r="G221" s="1"/>
    </row>
    <row r="222">
      <c r="A222" s="1"/>
      <c r="B222" s="1"/>
      <c r="C222" s="1"/>
      <c r="D222" s="2"/>
      <c r="E222" s="2"/>
      <c r="F222" s="1"/>
      <c r="G222" s="1"/>
    </row>
    <row r="223">
      <c r="A223" s="1"/>
      <c r="B223" s="1"/>
      <c r="C223" s="1"/>
      <c r="D223" s="2"/>
      <c r="E223" s="2"/>
      <c r="F223" s="1"/>
      <c r="G223" s="1"/>
    </row>
    <row r="224">
      <c r="A224" s="1"/>
      <c r="B224" s="1"/>
      <c r="C224" s="1"/>
      <c r="D224" s="2"/>
      <c r="E224" s="2"/>
      <c r="F224" s="1"/>
      <c r="G224" s="1"/>
    </row>
    <row r="225">
      <c r="A225" s="1"/>
      <c r="B225" s="1"/>
      <c r="C225" s="1"/>
      <c r="D225" s="2"/>
      <c r="E225" s="2"/>
      <c r="F225" s="1"/>
      <c r="G225" s="1"/>
    </row>
    <row r="226">
      <c r="A226" s="1"/>
      <c r="B226" s="1"/>
      <c r="C226" s="1"/>
      <c r="D226" s="2"/>
      <c r="E226" s="2"/>
      <c r="F226" s="1"/>
      <c r="G226" s="1"/>
    </row>
    <row r="227">
      <c r="A227" s="1"/>
      <c r="B227" s="1"/>
      <c r="C227" s="1"/>
      <c r="D227" s="2"/>
      <c r="E227" s="2"/>
      <c r="F227" s="1"/>
      <c r="G227" s="1"/>
    </row>
    <row r="228">
      <c r="A228" s="1"/>
      <c r="B228" s="1"/>
      <c r="C228" s="1"/>
      <c r="D228" s="2"/>
      <c r="E228" s="2"/>
      <c r="F228" s="1"/>
      <c r="G228" s="1"/>
    </row>
    <row r="229">
      <c r="A229" s="1"/>
      <c r="B229" s="1"/>
      <c r="C229" s="1"/>
      <c r="D229" s="2"/>
      <c r="E229" s="2"/>
      <c r="F229" s="1"/>
      <c r="G229" s="1"/>
    </row>
    <row r="230">
      <c r="A230" s="1"/>
      <c r="B230" s="1"/>
      <c r="C230" s="1"/>
      <c r="D230" s="2"/>
      <c r="E230" s="2"/>
      <c r="F230" s="1"/>
      <c r="G230" s="1"/>
    </row>
    <row r="231">
      <c r="A231" s="1"/>
      <c r="B231" s="1"/>
      <c r="C231" s="1"/>
      <c r="D231" s="2"/>
      <c r="E231" s="2"/>
      <c r="F231" s="1"/>
      <c r="G231" s="1"/>
    </row>
    <row r="232">
      <c r="A232" s="1"/>
      <c r="B232" s="1"/>
      <c r="C232" s="1"/>
      <c r="D232" s="2"/>
      <c r="E232" s="2"/>
      <c r="F232" s="1"/>
      <c r="G232" s="1"/>
    </row>
    <row r="233">
      <c r="A233" s="1"/>
      <c r="B233" s="1"/>
      <c r="C233" s="1"/>
      <c r="D233" s="2"/>
      <c r="E233" s="2"/>
      <c r="F233" s="1"/>
      <c r="G233" s="1"/>
    </row>
    <row r="234">
      <c r="A234" s="1"/>
      <c r="B234" s="1"/>
      <c r="C234" s="1"/>
      <c r="D234" s="2"/>
      <c r="E234" s="2"/>
      <c r="F234" s="1"/>
      <c r="G234" s="1"/>
    </row>
    <row r="235">
      <c r="A235" s="1"/>
      <c r="B235" s="1"/>
      <c r="C235" s="1"/>
      <c r="D235" s="2"/>
      <c r="E235" s="2"/>
      <c r="F235" s="1"/>
      <c r="G235" s="1"/>
    </row>
    <row r="236">
      <c r="A236" s="1"/>
      <c r="B236" s="1"/>
      <c r="C236" s="1"/>
      <c r="D236" s="2"/>
      <c r="E236" s="2"/>
      <c r="F236" s="1"/>
      <c r="G236" s="1"/>
    </row>
    <row r="237">
      <c r="A237" s="1"/>
      <c r="B237" s="1"/>
      <c r="C237" s="1"/>
      <c r="D237" s="2"/>
      <c r="E237" s="2"/>
      <c r="F237" s="1"/>
      <c r="G237" s="1"/>
    </row>
    <row r="238">
      <c r="A238" s="1"/>
      <c r="B238" s="1"/>
      <c r="C238" s="1"/>
      <c r="D238" s="2"/>
      <c r="E238" s="2"/>
      <c r="F238" s="1"/>
      <c r="G238" s="1"/>
    </row>
    <row r="239">
      <c r="A239" s="1"/>
      <c r="B239" s="1"/>
      <c r="C239" s="1"/>
      <c r="D239" s="2"/>
      <c r="E239" s="2"/>
      <c r="F239" s="1"/>
      <c r="G239" s="1"/>
    </row>
    <row r="240">
      <c r="A240" s="1"/>
      <c r="B240" s="1"/>
      <c r="C240" s="1"/>
      <c r="D240" s="2"/>
      <c r="E240" s="2"/>
      <c r="F240" s="1"/>
      <c r="G240" s="1"/>
    </row>
    <row r="241">
      <c r="A241" s="1"/>
      <c r="B241" s="1"/>
      <c r="C241" s="1"/>
      <c r="D241" s="2"/>
      <c r="E241" s="2"/>
      <c r="F241" s="1"/>
      <c r="G241" s="1"/>
    </row>
    <row r="242">
      <c r="A242" s="1"/>
      <c r="B242" s="1"/>
      <c r="C242" s="1"/>
      <c r="D242" s="2"/>
      <c r="E242" s="2"/>
      <c r="F242" s="1"/>
      <c r="G242" s="1"/>
    </row>
    <row r="243">
      <c r="A243" s="1"/>
      <c r="B243" s="1"/>
      <c r="C243" s="1"/>
      <c r="D243" s="2"/>
      <c r="E243" s="2"/>
      <c r="F243" s="1"/>
      <c r="G243" s="1"/>
    </row>
    <row r="244">
      <c r="A244" s="1"/>
      <c r="B244" s="1"/>
      <c r="C244" s="1"/>
      <c r="D244" s="2"/>
      <c r="E244" s="2"/>
      <c r="F244" s="1"/>
      <c r="G244" s="1"/>
    </row>
    <row r="245">
      <c r="A245" s="1"/>
      <c r="B245" s="1"/>
      <c r="C245" s="1"/>
      <c r="D245" s="2"/>
      <c r="E245" s="2"/>
      <c r="F245" s="1"/>
      <c r="G245" s="1"/>
    </row>
    <row r="246">
      <c r="A246" s="1"/>
      <c r="B246" s="1"/>
      <c r="C246" s="1"/>
      <c r="D246" s="2"/>
      <c r="E246" s="2"/>
      <c r="F246" s="1"/>
      <c r="G246" s="1"/>
    </row>
    <row r="247">
      <c r="A247" s="1"/>
      <c r="B247" s="1"/>
      <c r="C247" s="1"/>
      <c r="D247" s="2"/>
      <c r="E247" s="2"/>
      <c r="F247" s="1"/>
      <c r="G247" s="1"/>
    </row>
    <row r="248">
      <c r="A248" s="1"/>
      <c r="B248" s="1"/>
      <c r="C248" s="1"/>
      <c r="D248" s="2"/>
      <c r="E248" s="2"/>
      <c r="F248" s="1"/>
      <c r="G248" s="1"/>
    </row>
    <row r="249">
      <c r="A249" s="1"/>
      <c r="B249" s="1"/>
      <c r="C249" s="1"/>
      <c r="D249" s="2"/>
      <c r="E249" s="2"/>
      <c r="F249" s="1"/>
      <c r="G249" s="1"/>
    </row>
    <row r="250">
      <c r="A250" s="1"/>
      <c r="B250" s="1"/>
      <c r="C250" s="1"/>
      <c r="D250" s="2"/>
      <c r="E250" s="2"/>
      <c r="F250" s="1"/>
      <c r="G250" s="1"/>
    </row>
    <row r="251">
      <c r="A251" s="1"/>
      <c r="B251" s="1"/>
      <c r="C251" s="1"/>
      <c r="D251" s="2"/>
      <c r="E251" s="2"/>
      <c r="F251" s="1"/>
      <c r="G251" s="1"/>
    </row>
    <row r="252">
      <c r="A252" s="1"/>
      <c r="B252" s="1"/>
      <c r="C252" s="1"/>
      <c r="D252" s="2"/>
      <c r="E252" s="2"/>
      <c r="F252" s="1"/>
      <c r="G252" s="1"/>
    </row>
    <row r="253">
      <c r="A253" s="1"/>
      <c r="B253" s="1"/>
      <c r="C253" s="1"/>
      <c r="D253" s="2"/>
      <c r="E253" s="2"/>
      <c r="F253" s="1"/>
      <c r="G253" s="1"/>
    </row>
    <row r="254">
      <c r="A254" s="1"/>
      <c r="B254" s="1"/>
      <c r="C254" s="1"/>
      <c r="D254" s="2"/>
      <c r="E254" s="2"/>
      <c r="F254" s="1"/>
      <c r="G254" s="1"/>
    </row>
    <row r="255">
      <c r="A255" s="1"/>
      <c r="B255" s="1"/>
      <c r="C255" s="1"/>
      <c r="D255" s="2"/>
      <c r="E255" s="2"/>
      <c r="F255" s="1"/>
      <c r="G255" s="1"/>
    </row>
    <row r="256">
      <c r="A256" s="1"/>
      <c r="B256" s="1"/>
      <c r="C256" s="1"/>
      <c r="D256" s="2"/>
      <c r="E256" s="2"/>
      <c r="F256" s="1"/>
      <c r="G256" s="1"/>
    </row>
    <row r="257">
      <c r="A257" s="1"/>
      <c r="B257" s="1"/>
      <c r="C257" s="1"/>
      <c r="D257" s="2"/>
      <c r="E257" s="2"/>
      <c r="F257" s="1"/>
      <c r="G257" s="1"/>
    </row>
    <row r="258">
      <c r="A258" s="1"/>
      <c r="B258" s="1"/>
      <c r="C258" s="1"/>
      <c r="D258" s="2"/>
      <c r="E258" s="2"/>
      <c r="F258" s="1"/>
      <c r="G258" s="1"/>
    </row>
    <row r="259">
      <c r="A259" s="1"/>
      <c r="B259" s="1"/>
      <c r="C259" s="1"/>
      <c r="D259" s="2"/>
      <c r="E259" s="2"/>
      <c r="F259" s="1"/>
      <c r="G259" s="1"/>
    </row>
    <row r="260">
      <c r="A260" s="1"/>
      <c r="B260" s="1"/>
      <c r="C260" s="1"/>
      <c r="D260" s="2"/>
      <c r="E260" s="2"/>
      <c r="F260" s="1"/>
      <c r="G260" s="1"/>
    </row>
    <row r="261">
      <c r="A261" s="1"/>
      <c r="B261" s="1"/>
      <c r="C261" s="1"/>
      <c r="D261" s="2"/>
      <c r="E261" s="2"/>
      <c r="F261" s="1"/>
      <c r="G261" s="1"/>
    </row>
    <row r="262">
      <c r="A262" s="1"/>
      <c r="B262" s="1"/>
      <c r="C262" s="1"/>
      <c r="D262" s="2"/>
      <c r="E262" s="2"/>
      <c r="F262" s="1"/>
      <c r="G262" s="1"/>
    </row>
    <row r="263">
      <c r="A263" s="1"/>
      <c r="B263" s="1"/>
      <c r="C263" s="1"/>
      <c r="D263" s="2"/>
      <c r="E263" s="2"/>
      <c r="F263" s="1"/>
      <c r="G263" s="1"/>
    </row>
    <row r="264">
      <c r="A264" s="1"/>
      <c r="B264" s="1"/>
      <c r="C264" s="1"/>
      <c r="D264" s="2"/>
      <c r="E264" s="2"/>
      <c r="F264" s="1"/>
      <c r="G264" s="1"/>
    </row>
    <row r="265">
      <c r="A265" s="1"/>
      <c r="B265" s="1"/>
      <c r="C265" s="1"/>
      <c r="D265" s="2"/>
      <c r="E265" s="2"/>
      <c r="F265" s="1"/>
      <c r="G265" s="1"/>
    </row>
    <row r="266">
      <c r="A266" s="1"/>
      <c r="B266" s="1"/>
      <c r="C266" s="1"/>
      <c r="D266" s="2"/>
      <c r="E266" s="2"/>
      <c r="F266" s="1"/>
      <c r="G266" s="1"/>
    </row>
    <row r="267">
      <c r="A267" s="1"/>
      <c r="B267" s="1"/>
      <c r="C267" s="1"/>
      <c r="D267" s="2"/>
      <c r="E267" s="2"/>
      <c r="F267" s="1"/>
      <c r="G267" s="1"/>
    </row>
    <row r="268">
      <c r="A268" s="1"/>
      <c r="B268" s="1"/>
      <c r="C268" s="1"/>
      <c r="D268" s="2"/>
      <c r="E268" s="2"/>
      <c r="F268" s="1"/>
      <c r="G268" s="1"/>
    </row>
    <row r="269">
      <c r="A269" s="1"/>
      <c r="B269" s="1"/>
      <c r="C269" s="1"/>
      <c r="D269" s="2"/>
      <c r="E269" s="2"/>
      <c r="F269" s="1"/>
      <c r="G269" s="1"/>
    </row>
    <row r="270">
      <c r="A270" s="1"/>
      <c r="B270" s="1"/>
      <c r="C270" s="1"/>
      <c r="D270" s="2"/>
      <c r="E270" s="2"/>
      <c r="F270" s="1"/>
      <c r="G270" s="1"/>
    </row>
    <row r="271">
      <c r="A271" s="1"/>
      <c r="B271" s="1"/>
      <c r="C271" s="1"/>
      <c r="D271" s="2"/>
      <c r="E271" s="2"/>
      <c r="F271" s="1"/>
      <c r="G271" s="1"/>
    </row>
    <row r="272">
      <c r="A272" s="1"/>
      <c r="B272" s="1"/>
      <c r="C272" s="1"/>
      <c r="D272" s="2"/>
      <c r="E272" s="2"/>
      <c r="F272" s="1"/>
      <c r="G272" s="1"/>
    </row>
    <row r="273">
      <c r="A273" s="1"/>
      <c r="B273" s="1"/>
      <c r="C273" s="1"/>
      <c r="D273" s="2"/>
      <c r="E273" s="2"/>
      <c r="F273" s="1"/>
      <c r="G273" s="1"/>
    </row>
    <row r="274">
      <c r="A274" s="1"/>
      <c r="B274" s="1"/>
      <c r="C274" s="1"/>
      <c r="D274" s="2"/>
      <c r="E274" s="2"/>
      <c r="F274" s="1"/>
      <c r="G274" s="1"/>
    </row>
    <row r="275">
      <c r="A275" s="1"/>
      <c r="B275" s="1"/>
      <c r="C275" s="1"/>
      <c r="D275" s="2"/>
      <c r="E275" s="2"/>
      <c r="F275" s="1"/>
      <c r="G275" s="1"/>
    </row>
    <row r="276">
      <c r="A276" s="1"/>
      <c r="B276" s="1"/>
      <c r="C276" s="1"/>
      <c r="D276" s="2"/>
      <c r="E276" s="2"/>
      <c r="F276" s="1"/>
      <c r="G276" s="1"/>
    </row>
    <row r="277">
      <c r="A277" s="1"/>
      <c r="B277" s="1"/>
      <c r="C277" s="1"/>
      <c r="D277" s="2"/>
      <c r="E277" s="2"/>
      <c r="F277" s="1"/>
      <c r="G277" s="1"/>
    </row>
    <row r="278">
      <c r="A278" s="1"/>
      <c r="B278" s="1"/>
      <c r="C278" s="1"/>
      <c r="D278" s="2"/>
      <c r="E278" s="2"/>
      <c r="F278" s="1"/>
      <c r="G278" s="1"/>
    </row>
    <row r="279">
      <c r="A279" s="1"/>
      <c r="B279" s="1"/>
      <c r="C279" s="1"/>
      <c r="D279" s="2"/>
      <c r="E279" s="2"/>
      <c r="F279" s="1"/>
      <c r="G279" s="1"/>
    </row>
    <row r="280">
      <c r="A280" s="1"/>
      <c r="B280" s="1"/>
      <c r="C280" s="1"/>
      <c r="D280" s="2"/>
      <c r="E280" s="2"/>
      <c r="F280" s="1"/>
      <c r="G280" s="1"/>
    </row>
    <row r="281">
      <c r="A281" s="1"/>
      <c r="B281" s="1"/>
      <c r="C281" s="1"/>
      <c r="D281" s="2"/>
      <c r="E281" s="2"/>
      <c r="F281" s="1"/>
      <c r="G281" s="1"/>
    </row>
    <row r="282">
      <c r="A282" s="1"/>
      <c r="B282" s="1"/>
      <c r="C282" s="1"/>
      <c r="D282" s="2"/>
      <c r="E282" s="2"/>
      <c r="F282" s="1"/>
      <c r="G282" s="1"/>
    </row>
    <row r="283">
      <c r="A283" s="1"/>
      <c r="B283" s="1"/>
      <c r="C283" s="1"/>
      <c r="D283" s="2"/>
      <c r="E283" s="2"/>
      <c r="F283" s="1"/>
      <c r="G283" s="1"/>
    </row>
    <row r="284">
      <c r="A284" s="1"/>
      <c r="B284" s="1"/>
      <c r="C284" s="1"/>
      <c r="D284" s="2"/>
      <c r="E284" s="2"/>
      <c r="F284" s="1"/>
      <c r="G284" s="1"/>
    </row>
    <row r="285">
      <c r="A285" s="1"/>
      <c r="B285" s="1"/>
      <c r="C285" s="1"/>
      <c r="D285" s="2"/>
      <c r="E285" s="2"/>
      <c r="F285" s="1"/>
      <c r="G285" s="1"/>
    </row>
    <row r="286">
      <c r="A286" s="1"/>
      <c r="B286" s="1"/>
      <c r="C286" s="1"/>
      <c r="D286" s="2"/>
      <c r="E286" s="2"/>
      <c r="F286" s="1"/>
      <c r="G286" s="1"/>
    </row>
    <row r="287">
      <c r="A287" s="1"/>
      <c r="B287" s="1"/>
      <c r="C287" s="1"/>
      <c r="D287" s="2"/>
      <c r="E287" s="2"/>
      <c r="F287" s="1"/>
      <c r="G287" s="1"/>
    </row>
    <row r="288">
      <c r="A288" s="1"/>
      <c r="B288" s="1"/>
      <c r="C288" s="1"/>
      <c r="D288" s="2"/>
      <c r="E288" s="2"/>
      <c r="F288" s="1"/>
      <c r="G288" s="1"/>
    </row>
    <row r="289">
      <c r="A289" s="1"/>
      <c r="B289" s="1"/>
      <c r="C289" s="1"/>
      <c r="D289" s="2"/>
      <c r="E289" s="2"/>
      <c r="F289" s="1"/>
      <c r="G289" s="1"/>
    </row>
    <row r="290">
      <c r="A290" s="1"/>
      <c r="B290" s="1"/>
      <c r="C290" s="1"/>
      <c r="D290" s="2"/>
      <c r="E290" s="2"/>
      <c r="F290" s="1"/>
      <c r="G290" s="1"/>
    </row>
    <row r="291">
      <c r="A291" s="1"/>
      <c r="B291" s="1"/>
      <c r="C291" s="1"/>
      <c r="D291" s="2"/>
      <c r="E291" s="2"/>
      <c r="F291" s="1"/>
      <c r="G291" s="1"/>
    </row>
    <row r="292">
      <c r="A292" s="1"/>
      <c r="B292" s="1"/>
      <c r="C292" s="1"/>
      <c r="D292" s="2"/>
      <c r="E292" s="2"/>
      <c r="F292" s="1"/>
      <c r="G292" s="1"/>
    </row>
    <row r="293">
      <c r="A293" s="1"/>
      <c r="B293" s="1"/>
      <c r="C293" s="1"/>
      <c r="D293" s="2"/>
      <c r="E293" s="2"/>
      <c r="F293" s="1"/>
      <c r="G293" s="1"/>
    </row>
    <row r="294">
      <c r="A294" s="1"/>
      <c r="B294" s="1"/>
      <c r="C294" s="1"/>
      <c r="D294" s="2"/>
      <c r="E294" s="2"/>
      <c r="F294" s="1"/>
      <c r="G294" s="1"/>
    </row>
    <row r="295">
      <c r="A295" s="1"/>
      <c r="B295" s="1"/>
      <c r="C295" s="1"/>
      <c r="D295" s="2"/>
      <c r="E295" s="2"/>
      <c r="F295" s="1"/>
      <c r="G295" s="1"/>
    </row>
    <row r="296">
      <c r="A296" s="1"/>
      <c r="B296" s="1"/>
      <c r="C296" s="1"/>
      <c r="D296" s="2"/>
      <c r="E296" s="2"/>
      <c r="F296" s="1"/>
      <c r="G296" s="1"/>
    </row>
    <row r="297">
      <c r="A297" s="1"/>
      <c r="B297" s="1"/>
      <c r="C297" s="1"/>
      <c r="D297" s="2"/>
      <c r="E297" s="2"/>
      <c r="F297" s="1"/>
      <c r="G297" s="1"/>
    </row>
    <row r="298">
      <c r="A298" s="1"/>
      <c r="B298" s="1"/>
      <c r="C298" s="1"/>
      <c r="D298" s="2"/>
      <c r="E298" s="2"/>
      <c r="F298" s="1"/>
      <c r="G298" s="1"/>
    </row>
    <row r="299">
      <c r="A299" s="1"/>
      <c r="B299" s="1"/>
      <c r="C299" s="1"/>
      <c r="D299" s="2"/>
      <c r="E299" s="2"/>
      <c r="F299" s="1"/>
      <c r="G299" s="1"/>
    </row>
    <row r="300">
      <c r="A300" s="1"/>
      <c r="B300" s="1"/>
      <c r="C300" s="1"/>
      <c r="D300" s="2"/>
      <c r="E300" s="2"/>
      <c r="F300" s="1"/>
      <c r="G300" s="1"/>
    </row>
    <row r="301">
      <c r="A301" s="1"/>
      <c r="B301" s="1"/>
      <c r="C301" s="1"/>
      <c r="D301" s="2"/>
      <c r="E301" s="2"/>
      <c r="F301" s="1"/>
      <c r="G301" s="1"/>
    </row>
    <row r="302">
      <c r="A302" s="1"/>
      <c r="B302" s="1"/>
      <c r="C302" s="1"/>
      <c r="D302" s="2"/>
      <c r="E302" s="2"/>
      <c r="F302" s="1"/>
      <c r="G302" s="1"/>
    </row>
    <row r="303">
      <c r="A303" s="1"/>
      <c r="B303" s="1"/>
      <c r="C303" s="1"/>
      <c r="D303" s="2"/>
      <c r="E303" s="2"/>
      <c r="F303" s="1"/>
      <c r="G303" s="1"/>
    </row>
    <row r="304">
      <c r="A304" s="1"/>
      <c r="B304" s="1"/>
      <c r="C304" s="1"/>
      <c r="D304" s="2"/>
      <c r="E304" s="2"/>
      <c r="F304" s="1"/>
      <c r="G304" s="1"/>
    </row>
    <row r="305">
      <c r="A305" s="1"/>
      <c r="B305" s="1"/>
      <c r="C305" s="1"/>
      <c r="D305" s="2"/>
      <c r="E305" s="2"/>
      <c r="F305" s="1"/>
      <c r="G305" s="1"/>
    </row>
    <row r="306">
      <c r="A306" s="1"/>
      <c r="B306" s="1"/>
      <c r="C306" s="1"/>
      <c r="D306" s="2"/>
      <c r="E306" s="2"/>
      <c r="F306" s="1"/>
      <c r="G306" s="1"/>
    </row>
    <row r="307">
      <c r="A307" s="1"/>
      <c r="B307" s="1"/>
      <c r="C307" s="1"/>
      <c r="D307" s="2"/>
      <c r="E307" s="2"/>
      <c r="F307" s="1"/>
      <c r="G307" s="1"/>
    </row>
    <row r="308">
      <c r="A308" s="1"/>
      <c r="B308" s="1"/>
      <c r="C308" s="1"/>
      <c r="D308" s="2"/>
      <c r="E308" s="2"/>
      <c r="F308" s="1"/>
      <c r="G308" s="1"/>
    </row>
    <row r="309">
      <c r="A309" s="1"/>
      <c r="B309" s="1"/>
      <c r="C309" s="1"/>
      <c r="D309" s="2"/>
      <c r="E309" s="2"/>
      <c r="F309" s="1"/>
      <c r="G309" s="1"/>
    </row>
    <row r="310">
      <c r="A310" s="1"/>
      <c r="B310" s="1"/>
      <c r="C310" s="1"/>
      <c r="D310" s="2"/>
      <c r="E310" s="2"/>
      <c r="F310" s="1"/>
      <c r="G310" s="1"/>
    </row>
    <row r="311">
      <c r="A311" s="1"/>
      <c r="B311" s="1"/>
      <c r="C311" s="1"/>
      <c r="D311" s="2"/>
      <c r="E311" s="2"/>
      <c r="F311" s="1"/>
      <c r="G311" s="1"/>
    </row>
    <row r="312">
      <c r="A312" s="1"/>
      <c r="B312" s="1"/>
      <c r="C312" s="1"/>
      <c r="D312" s="2"/>
      <c r="E312" s="2"/>
      <c r="F312" s="1"/>
      <c r="G312" s="1"/>
    </row>
    <row r="313">
      <c r="A313" s="1"/>
      <c r="B313" s="1"/>
      <c r="C313" s="1"/>
      <c r="D313" s="2"/>
      <c r="E313" s="2"/>
      <c r="F313" s="1"/>
      <c r="G313" s="1"/>
    </row>
    <row r="314">
      <c r="A314" s="1"/>
      <c r="B314" s="1"/>
      <c r="C314" s="1"/>
      <c r="D314" s="2"/>
      <c r="E314" s="2"/>
      <c r="F314" s="1"/>
      <c r="G314" s="1"/>
    </row>
    <row r="315">
      <c r="A315" s="1"/>
      <c r="B315" s="1"/>
      <c r="C315" s="1"/>
      <c r="D315" s="2"/>
      <c r="E315" s="2"/>
      <c r="F315" s="1"/>
      <c r="G315" s="1"/>
    </row>
    <row r="316">
      <c r="A316" s="1"/>
      <c r="B316" s="1"/>
      <c r="C316" s="1"/>
      <c r="D316" s="2"/>
      <c r="E316" s="2"/>
      <c r="F316" s="1"/>
      <c r="G316" s="1"/>
    </row>
    <row r="317">
      <c r="A317" s="1"/>
      <c r="B317" s="1"/>
      <c r="C317" s="1"/>
      <c r="D317" s="2"/>
      <c r="E317" s="2"/>
      <c r="F317" s="1"/>
      <c r="G317" s="1"/>
    </row>
    <row r="318">
      <c r="A318" s="1"/>
      <c r="B318" s="1"/>
      <c r="C318" s="1"/>
      <c r="D318" s="2"/>
      <c r="E318" s="2"/>
      <c r="F318" s="1"/>
      <c r="G318" s="1"/>
    </row>
    <row r="319">
      <c r="A319" s="1"/>
      <c r="B319" s="1"/>
      <c r="C319" s="1"/>
      <c r="D319" s="2"/>
      <c r="E319" s="2"/>
      <c r="F319" s="1"/>
      <c r="G319" s="1"/>
    </row>
    <row r="320">
      <c r="A320" s="1"/>
      <c r="B320" s="1"/>
      <c r="C320" s="1"/>
      <c r="D320" s="2"/>
      <c r="E320" s="2"/>
      <c r="F320" s="1"/>
      <c r="G320" s="1"/>
    </row>
    <row r="321">
      <c r="A321" s="1"/>
      <c r="B321" s="1"/>
      <c r="C321" s="1"/>
      <c r="D321" s="2"/>
      <c r="E321" s="2"/>
      <c r="F321" s="1"/>
      <c r="G321" s="1"/>
    </row>
    <row r="322">
      <c r="A322" s="1"/>
      <c r="B322" s="1"/>
      <c r="C322" s="1"/>
      <c r="D322" s="2"/>
      <c r="E322" s="2"/>
      <c r="F322" s="1"/>
      <c r="G322" s="1"/>
    </row>
    <row r="323">
      <c r="A323" s="1"/>
      <c r="B323" s="1"/>
      <c r="C323" s="1"/>
      <c r="D323" s="2"/>
      <c r="E323" s="2"/>
      <c r="F323" s="1"/>
      <c r="G323" s="1"/>
    </row>
    <row r="324">
      <c r="A324" s="1"/>
      <c r="B324" s="1"/>
      <c r="C324" s="1"/>
      <c r="D324" s="2"/>
      <c r="E324" s="2"/>
      <c r="F324" s="1"/>
      <c r="G324" s="1"/>
    </row>
    <row r="325">
      <c r="A325" s="1"/>
      <c r="B325" s="1"/>
      <c r="C325" s="1"/>
      <c r="D325" s="2"/>
      <c r="E325" s="2"/>
      <c r="F325" s="1"/>
      <c r="G325" s="1"/>
    </row>
    <row r="326">
      <c r="A326" s="1"/>
      <c r="B326" s="1"/>
      <c r="C326" s="1"/>
      <c r="D326" s="2"/>
      <c r="E326" s="2"/>
      <c r="F326" s="1"/>
      <c r="G326" s="1"/>
    </row>
    <row r="327">
      <c r="A327" s="1"/>
      <c r="B327" s="1"/>
      <c r="C327" s="1"/>
      <c r="D327" s="2"/>
      <c r="E327" s="2"/>
      <c r="F327" s="1"/>
      <c r="G327" s="1"/>
    </row>
    <row r="328">
      <c r="A328" s="1"/>
      <c r="B328" s="1"/>
      <c r="C328" s="1"/>
      <c r="D328" s="2"/>
      <c r="E328" s="2"/>
      <c r="F328" s="1"/>
      <c r="G328" s="1"/>
    </row>
    <row r="329">
      <c r="A329" s="1"/>
      <c r="B329" s="1"/>
      <c r="C329" s="1"/>
      <c r="D329" s="2"/>
      <c r="E329" s="2"/>
      <c r="F329" s="1"/>
      <c r="G329" s="1"/>
    </row>
    <row r="330">
      <c r="A330" s="1"/>
      <c r="B330" s="1"/>
      <c r="C330" s="1"/>
      <c r="D330" s="2"/>
      <c r="E330" s="2"/>
      <c r="F330" s="1"/>
      <c r="G330" s="1"/>
    </row>
    <row r="331">
      <c r="A331" s="1"/>
      <c r="B331" s="1"/>
      <c r="C331" s="1"/>
      <c r="D331" s="2"/>
      <c r="E331" s="2"/>
      <c r="F331" s="1"/>
      <c r="G331" s="1"/>
    </row>
    <row r="332">
      <c r="A332" s="1"/>
      <c r="B332" s="1"/>
      <c r="C332" s="1"/>
      <c r="D332" s="2"/>
      <c r="E332" s="2"/>
      <c r="F332" s="1"/>
      <c r="G332" s="1"/>
    </row>
    <row r="333">
      <c r="A333" s="1"/>
      <c r="B333" s="1"/>
      <c r="C333" s="1"/>
      <c r="D333" s="2"/>
      <c r="E333" s="2"/>
      <c r="F333" s="1"/>
      <c r="G333" s="1"/>
    </row>
    <row r="334">
      <c r="A334" s="1"/>
      <c r="B334" s="1"/>
      <c r="C334" s="1"/>
      <c r="D334" s="2"/>
      <c r="E334" s="2"/>
      <c r="F334" s="1"/>
      <c r="G334" s="1"/>
    </row>
    <row r="335">
      <c r="A335" s="1"/>
      <c r="B335" s="1"/>
      <c r="C335" s="1"/>
      <c r="D335" s="2"/>
      <c r="E335" s="2"/>
      <c r="F335" s="1"/>
      <c r="G335" s="1"/>
    </row>
    <row r="336">
      <c r="A336" s="1"/>
      <c r="B336" s="1"/>
      <c r="C336" s="1"/>
      <c r="D336" s="2"/>
      <c r="E336" s="2"/>
      <c r="F336" s="1"/>
      <c r="G336" s="1"/>
    </row>
    <row r="337">
      <c r="A337" s="1"/>
      <c r="B337" s="1"/>
      <c r="C337" s="1"/>
      <c r="D337" s="2"/>
      <c r="E337" s="2"/>
      <c r="F337" s="1"/>
      <c r="G337" s="1"/>
    </row>
    <row r="338">
      <c r="A338" s="1"/>
      <c r="B338" s="1"/>
      <c r="C338" s="1"/>
      <c r="D338" s="2"/>
      <c r="E338" s="2"/>
      <c r="F338" s="1"/>
      <c r="G338" s="1"/>
    </row>
    <row r="339">
      <c r="A339" s="1"/>
      <c r="B339" s="1"/>
      <c r="C339" s="1"/>
      <c r="D339" s="2"/>
      <c r="E339" s="2"/>
      <c r="F339" s="1"/>
      <c r="G339" s="1"/>
    </row>
    <row r="340">
      <c r="A340" s="1"/>
      <c r="B340" s="1"/>
      <c r="C340" s="1"/>
      <c r="D340" s="2"/>
      <c r="E340" s="2"/>
      <c r="F340" s="1"/>
      <c r="G340" s="1"/>
    </row>
    <row r="341">
      <c r="A341" s="1"/>
      <c r="B341" s="1"/>
      <c r="C341" s="1"/>
      <c r="D341" s="2"/>
      <c r="E341" s="2"/>
      <c r="F341" s="1"/>
      <c r="G341" s="1"/>
    </row>
    <row r="342">
      <c r="A342" s="1"/>
      <c r="B342" s="1"/>
      <c r="C342" s="1"/>
      <c r="D342" s="2"/>
      <c r="E342" s="2"/>
      <c r="F342" s="1"/>
      <c r="G342" s="1"/>
    </row>
    <row r="343">
      <c r="A343" s="1"/>
      <c r="B343" s="1"/>
      <c r="C343" s="1"/>
      <c r="D343" s="2"/>
      <c r="E343" s="2"/>
      <c r="F343" s="1"/>
      <c r="G343" s="1"/>
    </row>
    <row r="344">
      <c r="A344" s="1"/>
      <c r="B344" s="1"/>
      <c r="C344" s="1"/>
      <c r="D344" s="2"/>
      <c r="E344" s="2"/>
      <c r="F344" s="1"/>
      <c r="G344" s="1"/>
    </row>
    <row r="345">
      <c r="A345" s="1"/>
      <c r="B345" s="1"/>
      <c r="C345" s="1"/>
      <c r="D345" s="2"/>
      <c r="E345" s="2"/>
      <c r="F345" s="1"/>
      <c r="G345" s="1"/>
    </row>
    <row r="346">
      <c r="A346" s="1"/>
      <c r="B346" s="1"/>
      <c r="C346" s="1"/>
      <c r="D346" s="2"/>
      <c r="E346" s="2"/>
      <c r="F346" s="1"/>
      <c r="G346" s="1"/>
    </row>
    <row r="347">
      <c r="A347" s="1"/>
      <c r="B347" s="1"/>
      <c r="C347" s="1"/>
      <c r="D347" s="2"/>
      <c r="E347" s="2"/>
      <c r="F347" s="1"/>
      <c r="G347" s="1"/>
    </row>
    <row r="348">
      <c r="A348" s="1"/>
      <c r="B348" s="1"/>
      <c r="C348" s="1"/>
      <c r="D348" s="2"/>
      <c r="E348" s="2"/>
      <c r="F348" s="1"/>
      <c r="G348" s="1"/>
    </row>
    <row r="349">
      <c r="A349" s="1"/>
      <c r="B349" s="1"/>
      <c r="C349" s="1"/>
      <c r="D349" s="2"/>
      <c r="E349" s="2"/>
      <c r="F349" s="1"/>
      <c r="G349" s="1"/>
    </row>
    <row r="350">
      <c r="A350" s="1"/>
      <c r="B350" s="1"/>
      <c r="C350" s="1"/>
      <c r="D350" s="2"/>
      <c r="E350" s="2"/>
      <c r="F350" s="1"/>
      <c r="G350" s="1"/>
    </row>
    <row r="351">
      <c r="A351" s="1"/>
      <c r="B351" s="1"/>
      <c r="C351" s="1"/>
      <c r="D351" s="2"/>
      <c r="E351" s="2"/>
      <c r="F351" s="1"/>
      <c r="G351" s="1"/>
    </row>
    <row r="352">
      <c r="A352" s="1"/>
      <c r="B352" s="1"/>
      <c r="C352" s="1"/>
      <c r="D352" s="2"/>
      <c r="E352" s="2"/>
      <c r="F352" s="1"/>
      <c r="G352" s="1"/>
    </row>
    <row r="353">
      <c r="A353" s="1"/>
      <c r="B353" s="1"/>
      <c r="C353" s="1"/>
      <c r="D353" s="2"/>
      <c r="E353" s="2"/>
      <c r="F353" s="1"/>
      <c r="G353" s="1"/>
    </row>
    <row r="354">
      <c r="A354" s="1"/>
      <c r="B354" s="1"/>
      <c r="C354" s="1"/>
      <c r="D354" s="2"/>
      <c r="E354" s="2"/>
      <c r="F354" s="1"/>
      <c r="G354" s="1"/>
    </row>
    <row r="355">
      <c r="A355" s="1"/>
      <c r="B355" s="1"/>
      <c r="C355" s="1"/>
      <c r="D355" s="2"/>
      <c r="E355" s="2"/>
      <c r="F355" s="1"/>
      <c r="G355" s="1"/>
    </row>
    <row r="356">
      <c r="A356" s="1"/>
      <c r="B356" s="1"/>
      <c r="C356" s="1"/>
      <c r="D356" s="2"/>
      <c r="E356" s="2"/>
      <c r="F356" s="1"/>
      <c r="G356" s="1"/>
    </row>
    <row r="357">
      <c r="A357" s="1"/>
      <c r="B357" s="1"/>
      <c r="C357" s="1"/>
      <c r="D357" s="2"/>
      <c r="E357" s="2"/>
      <c r="F357" s="1"/>
      <c r="G357" s="1"/>
    </row>
    <row r="358">
      <c r="A358" s="1"/>
      <c r="B358" s="1"/>
      <c r="C358" s="1"/>
      <c r="D358" s="2"/>
      <c r="E358" s="2"/>
      <c r="F358" s="1"/>
      <c r="G358" s="1"/>
    </row>
    <row r="359">
      <c r="A359" s="1"/>
      <c r="B359" s="1"/>
      <c r="C359" s="1"/>
      <c r="D359" s="2"/>
      <c r="E359" s="2"/>
      <c r="F359" s="1"/>
      <c r="G359" s="1"/>
    </row>
    <row r="360">
      <c r="A360" s="1"/>
      <c r="B360" s="1"/>
      <c r="C360" s="1"/>
      <c r="D360" s="2"/>
      <c r="E360" s="2"/>
      <c r="F360" s="1"/>
      <c r="G360" s="1"/>
    </row>
    <row r="361">
      <c r="A361" s="1"/>
      <c r="B361" s="1"/>
      <c r="C361" s="1"/>
      <c r="D361" s="2"/>
      <c r="E361" s="2"/>
      <c r="F361" s="1"/>
      <c r="G361" s="1"/>
    </row>
    <row r="362">
      <c r="A362" s="1"/>
      <c r="B362" s="1"/>
      <c r="C362" s="1"/>
      <c r="D362" s="2"/>
      <c r="E362" s="2"/>
      <c r="F362" s="1"/>
      <c r="G362" s="1"/>
    </row>
    <row r="363">
      <c r="A363" s="1"/>
      <c r="B363" s="1"/>
      <c r="C363" s="1"/>
      <c r="D363" s="2"/>
      <c r="E363" s="2"/>
      <c r="F363" s="1"/>
      <c r="G363" s="1"/>
    </row>
    <row r="364">
      <c r="A364" s="1"/>
      <c r="B364" s="1"/>
      <c r="C364" s="1"/>
      <c r="D364" s="2"/>
      <c r="E364" s="2"/>
      <c r="F364" s="1"/>
      <c r="G364" s="1"/>
    </row>
    <row r="365">
      <c r="A365" s="1"/>
      <c r="B365" s="1"/>
      <c r="C365" s="1"/>
      <c r="D365" s="2"/>
      <c r="E365" s="2"/>
      <c r="F365" s="1"/>
      <c r="G365" s="1"/>
    </row>
    <row r="366">
      <c r="A366" s="1"/>
      <c r="B366" s="1"/>
      <c r="C366" s="1"/>
      <c r="D366" s="2"/>
      <c r="E366" s="2"/>
      <c r="F366" s="1"/>
      <c r="G366" s="1"/>
    </row>
    <row r="367">
      <c r="A367" s="1"/>
      <c r="B367" s="1"/>
      <c r="C367" s="1"/>
      <c r="D367" s="2"/>
      <c r="E367" s="2"/>
      <c r="F367" s="1"/>
      <c r="G367" s="1"/>
    </row>
    <row r="368">
      <c r="A368" s="1"/>
      <c r="B368" s="1"/>
      <c r="C368" s="1"/>
      <c r="D368" s="2"/>
      <c r="E368" s="2"/>
      <c r="F368" s="1"/>
      <c r="G368" s="1"/>
    </row>
    <row r="369">
      <c r="A369" s="1"/>
      <c r="B369" s="1"/>
      <c r="C369" s="1"/>
      <c r="D369" s="2"/>
      <c r="E369" s="2"/>
      <c r="F369" s="1"/>
      <c r="G369" s="1"/>
    </row>
    <row r="370">
      <c r="A370" s="1"/>
      <c r="B370" s="1"/>
      <c r="C370" s="1"/>
      <c r="D370" s="2"/>
      <c r="E370" s="2"/>
      <c r="F370" s="1"/>
      <c r="G370" s="1"/>
    </row>
    <row r="371">
      <c r="A371" s="1"/>
      <c r="B371" s="1"/>
      <c r="C371" s="1"/>
      <c r="D371" s="2"/>
      <c r="E371" s="2"/>
      <c r="F371" s="1"/>
      <c r="G371" s="1"/>
    </row>
    <row r="372">
      <c r="A372" s="1"/>
      <c r="B372" s="1"/>
      <c r="C372" s="1"/>
      <c r="D372" s="2"/>
      <c r="E372" s="2"/>
      <c r="F372" s="1"/>
      <c r="G372" s="1"/>
    </row>
    <row r="373">
      <c r="A373" s="1"/>
      <c r="B373" s="1"/>
      <c r="C373" s="1"/>
      <c r="D373" s="2"/>
      <c r="E373" s="2"/>
      <c r="F373" s="1"/>
      <c r="G373" s="1"/>
    </row>
    <row r="374">
      <c r="A374" s="1"/>
      <c r="B374" s="1"/>
      <c r="C374" s="1"/>
      <c r="D374" s="2"/>
      <c r="E374" s="2"/>
      <c r="F374" s="1"/>
      <c r="G374" s="1"/>
    </row>
    <row r="375">
      <c r="A375" s="1"/>
      <c r="B375" s="1"/>
      <c r="C375" s="1"/>
      <c r="D375" s="2"/>
      <c r="E375" s="2"/>
      <c r="F375" s="1"/>
      <c r="G375" s="1"/>
    </row>
    <row r="376">
      <c r="A376" s="1"/>
      <c r="B376" s="1"/>
      <c r="C376" s="1"/>
      <c r="D376" s="2"/>
      <c r="E376" s="2"/>
      <c r="F376" s="1"/>
      <c r="G376" s="1"/>
    </row>
    <row r="377">
      <c r="A377" s="1"/>
      <c r="B377" s="1"/>
      <c r="C377" s="1"/>
      <c r="D377" s="2"/>
      <c r="E377" s="2"/>
      <c r="F377" s="1"/>
      <c r="G377" s="1"/>
    </row>
    <row r="378">
      <c r="A378" s="1"/>
      <c r="B378" s="1"/>
      <c r="C378" s="1"/>
      <c r="D378" s="2"/>
      <c r="E378" s="2"/>
      <c r="F378" s="1"/>
      <c r="G378" s="1"/>
    </row>
    <row r="379">
      <c r="A379" s="1"/>
      <c r="B379" s="1"/>
      <c r="C379" s="1"/>
      <c r="D379" s="2"/>
      <c r="E379" s="2"/>
      <c r="F379" s="1"/>
      <c r="G379" s="1"/>
    </row>
    <row r="380">
      <c r="A380" s="1"/>
      <c r="B380" s="1"/>
      <c r="C380" s="1"/>
      <c r="D380" s="2"/>
      <c r="E380" s="2"/>
      <c r="F380" s="1"/>
      <c r="G380" s="1"/>
    </row>
    <row r="381">
      <c r="A381" s="1"/>
      <c r="B381" s="1"/>
      <c r="C381" s="1"/>
      <c r="D381" s="2"/>
      <c r="E381" s="2"/>
      <c r="F381" s="1"/>
      <c r="G381" s="1"/>
    </row>
    <row r="382">
      <c r="A382" s="1"/>
      <c r="B382" s="1"/>
      <c r="C382" s="1"/>
      <c r="D382" s="2"/>
      <c r="E382" s="2"/>
      <c r="F382" s="1"/>
      <c r="G382" s="1"/>
    </row>
    <row r="383">
      <c r="A383" s="1"/>
      <c r="B383" s="1"/>
      <c r="C383" s="1"/>
      <c r="D383" s="2"/>
      <c r="E383" s="2"/>
      <c r="F383" s="1"/>
      <c r="G383" s="1"/>
    </row>
    <row r="384">
      <c r="A384" s="1"/>
      <c r="B384" s="1"/>
      <c r="C384" s="1"/>
      <c r="D384" s="2"/>
      <c r="E384" s="2"/>
      <c r="F384" s="1"/>
      <c r="G384" s="1"/>
    </row>
    <row r="385">
      <c r="A385" s="1"/>
      <c r="B385" s="1"/>
      <c r="C385" s="1"/>
      <c r="D385" s="2"/>
      <c r="E385" s="2"/>
      <c r="F385" s="1"/>
      <c r="G385" s="1"/>
    </row>
    <row r="386">
      <c r="A386" s="1"/>
      <c r="B386" s="1"/>
      <c r="C386" s="1"/>
      <c r="D386" s="2"/>
      <c r="E386" s="2"/>
      <c r="F386" s="1"/>
      <c r="G386" s="1"/>
    </row>
    <row r="387">
      <c r="A387" s="1"/>
      <c r="B387" s="1"/>
      <c r="C387" s="1"/>
      <c r="D387" s="2"/>
      <c r="E387" s="2"/>
      <c r="F387" s="1"/>
      <c r="G387" s="1"/>
    </row>
    <row r="388">
      <c r="A388" s="1"/>
      <c r="B388" s="1"/>
      <c r="C388" s="1"/>
      <c r="D388" s="2"/>
      <c r="E388" s="2"/>
      <c r="F388" s="1"/>
      <c r="G388" s="1"/>
    </row>
    <row r="389">
      <c r="A389" s="1"/>
      <c r="B389" s="1"/>
      <c r="C389" s="1"/>
      <c r="D389" s="2"/>
      <c r="E389" s="2"/>
      <c r="F389" s="1"/>
      <c r="G389" s="1"/>
    </row>
    <row r="390">
      <c r="A390" s="1"/>
      <c r="B390" s="1"/>
      <c r="C390" s="1"/>
      <c r="D390" s="2"/>
      <c r="E390" s="2"/>
      <c r="F390" s="1"/>
      <c r="G390" s="1"/>
    </row>
    <row r="391">
      <c r="A391" s="1"/>
      <c r="B391" s="1"/>
      <c r="C391" s="1"/>
      <c r="D391" s="2"/>
      <c r="E391" s="2"/>
      <c r="F391" s="1"/>
      <c r="G391" s="1"/>
    </row>
    <row r="392">
      <c r="A392" s="1"/>
      <c r="B392" s="1"/>
      <c r="C392" s="1"/>
      <c r="D392" s="2"/>
      <c r="E392" s="2"/>
      <c r="F392" s="1"/>
      <c r="G392" s="1"/>
    </row>
    <row r="393">
      <c r="A393" s="1"/>
      <c r="B393" s="1"/>
      <c r="C393" s="1"/>
      <c r="D393" s="2"/>
      <c r="E393" s="2"/>
      <c r="F393" s="1"/>
      <c r="G393" s="1"/>
    </row>
    <row r="394">
      <c r="A394" s="1"/>
      <c r="B394" s="1"/>
      <c r="C394" s="1"/>
      <c r="D394" s="2"/>
      <c r="E394" s="2"/>
      <c r="F394" s="1"/>
      <c r="G394" s="1"/>
    </row>
    <row r="395">
      <c r="A395" s="1"/>
      <c r="B395" s="1"/>
      <c r="C395" s="1"/>
      <c r="D395" s="2"/>
      <c r="E395" s="2"/>
      <c r="F395" s="1"/>
      <c r="G395" s="1"/>
    </row>
    <row r="396">
      <c r="A396" s="1"/>
      <c r="B396" s="1"/>
      <c r="C396" s="1"/>
      <c r="D396" s="2"/>
      <c r="E396" s="2"/>
      <c r="F396" s="1"/>
      <c r="G396" s="1"/>
    </row>
    <row r="397">
      <c r="A397" s="1"/>
      <c r="B397" s="1"/>
      <c r="C397" s="1"/>
      <c r="D397" s="2"/>
      <c r="E397" s="2"/>
      <c r="F397" s="1"/>
      <c r="G397" s="1"/>
    </row>
    <row r="398">
      <c r="A398" s="1"/>
      <c r="B398" s="1"/>
      <c r="C398" s="1"/>
      <c r="D398" s="2"/>
      <c r="E398" s="2"/>
      <c r="F398" s="1"/>
      <c r="G398" s="1"/>
    </row>
    <row r="399">
      <c r="A399" s="1"/>
      <c r="B399" s="1"/>
      <c r="C399" s="1"/>
      <c r="D399" s="2"/>
      <c r="E399" s="2"/>
      <c r="F399" s="1"/>
      <c r="G399" s="1"/>
    </row>
    <row r="400">
      <c r="A400" s="1"/>
      <c r="B400" s="1"/>
      <c r="C400" s="1"/>
      <c r="D400" s="2"/>
      <c r="E400" s="2"/>
      <c r="F400" s="1"/>
      <c r="G400" s="1"/>
    </row>
    <row r="401">
      <c r="A401" s="1"/>
      <c r="B401" s="1"/>
      <c r="C401" s="1"/>
      <c r="D401" s="2"/>
      <c r="E401" s="2"/>
      <c r="F401" s="1"/>
      <c r="G401" s="1"/>
    </row>
    <row r="402">
      <c r="A402" s="1"/>
      <c r="B402" s="1"/>
      <c r="C402" s="1"/>
      <c r="D402" s="2"/>
      <c r="E402" s="2"/>
      <c r="F402" s="1"/>
      <c r="G402" s="1"/>
    </row>
    <row r="403">
      <c r="A403" s="1"/>
      <c r="B403" s="1"/>
      <c r="C403" s="1"/>
      <c r="D403" s="2"/>
      <c r="E403" s="2"/>
      <c r="F403" s="1"/>
      <c r="G403" s="1"/>
    </row>
    <row r="404">
      <c r="A404" s="1"/>
      <c r="B404" s="1"/>
      <c r="C404" s="1"/>
      <c r="D404" s="2"/>
      <c r="E404" s="2"/>
      <c r="F404" s="1"/>
      <c r="G404" s="1"/>
    </row>
    <row r="405">
      <c r="A405" s="1"/>
      <c r="B405" s="1"/>
      <c r="C405" s="1"/>
      <c r="D405" s="2"/>
      <c r="E405" s="2"/>
      <c r="F405" s="1"/>
      <c r="G405" s="1"/>
    </row>
    <row r="406">
      <c r="A406" s="1"/>
      <c r="B406" s="1"/>
      <c r="C406" s="1"/>
      <c r="D406" s="2"/>
      <c r="E406" s="2"/>
      <c r="F406" s="1"/>
      <c r="G406" s="1"/>
    </row>
    <row r="407">
      <c r="A407" s="1"/>
      <c r="B407" s="1"/>
      <c r="C407" s="1"/>
      <c r="D407" s="2"/>
      <c r="E407" s="2"/>
      <c r="F407" s="1"/>
      <c r="G407" s="1"/>
    </row>
    <row r="408">
      <c r="A408" s="1"/>
      <c r="B408" s="1"/>
      <c r="C408" s="1"/>
      <c r="D408" s="2"/>
      <c r="E408" s="2"/>
      <c r="F408" s="1"/>
      <c r="G408" s="1"/>
    </row>
    <row r="409">
      <c r="A409" s="1"/>
      <c r="B409" s="1"/>
      <c r="C409" s="1"/>
      <c r="D409" s="2"/>
      <c r="E409" s="2"/>
      <c r="F409" s="1"/>
      <c r="G409" s="1"/>
    </row>
    <row r="410">
      <c r="A410" s="1"/>
      <c r="B410" s="1"/>
      <c r="C410" s="1"/>
      <c r="D410" s="2"/>
      <c r="E410" s="2"/>
      <c r="F410" s="1"/>
      <c r="G410" s="1"/>
    </row>
    <row r="411">
      <c r="A411" s="1"/>
      <c r="B411" s="1"/>
      <c r="C411" s="1"/>
      <c r="D411" s="2"/>
      <c r="E411" s="2"/>
      <c r="F411" s="1"/>
      <c r="G411" s="1"/>
    </row>
    <row r="412">
      <c r="A412" s="1"/>
      <c r="B412" s="1"/>
      <c r="C412" s="1"/>
      <c r="D412" s="2"/>
      <c r="E412" s="2"/>
      <c r="F412" s="1"/>
      <c r="G412" s="1"/>
    </row>
    <row r="413">
      <c r="A413" s="1"/>
      <c r="B413" s="1"/>
      <c r="C413" s="1"/>
      <c r="D413" s="2"/>
      <c r="E413" s="2"/>
      <c r="F413" s="1"/>
      <c r="G413" s="1"/>
    </row>
    <row r="414">
      <c r="A414" s="1"/>
      <c r="B414" s="1"/>
      <c r="C414" s="1"/>
      <c r="D414" s="2"/>
      <c r="E414" s="2"/>
      <c r="F414" s="1"/>
      <c r="G414" s="1"/>
    </row>
    <row r="415">
      <c r="A415" s="1"/>
      <c r="B415" s="1"/>
      <c r="C415" s="1"/>
      <c r="D415" s="2"/>
      <c r="E415" s="2"/>
      <c r="F415" s="1"/>
      <c r="G415" s="1"/>
    </row>
    <row r="416">
      <c r="A416" s="1"/>
      <c r="B416" s="1"/>
      <c r="C416" s="1"/>
      <c r="D416" s="2"/>
      <c r="E416" s="2"/>
      <c r="F416" s="1"/>
      <c r="G416" s="1"/>
    </row>
    <row r="417">
      <c r="A417" s="1"/>
      <c r="B417" s="1"/>
      <c r="C417" s="1"/>
      <c r="D417" s="2"/>
      <c r="E417" s="2"/>
      <c r="F417" s="1"/>
      <c r="G417" s="1"/>
    </row>
    <row r="418">
      <c r="A418" s="1"/>
      <c r="B418" s="1"/>
      <c r="C418" s="1"/>
      <c r="D418" s="2"/>
      <c r="E418" s="2"/>
      <c r="F418" s="1"/>
      <c r="G418" s="1"/>
    </row>
    <row r="419">
      <c r="A419" s="1"/>
      <c r="B419" s="1"/>
      <c r="C419" s="1"/>
      <c r="D419" s="2"/>
      <c r="E419" s="2"/>
      <c r="F419" s="1"/>
      <c r="G419" s="1"/>
    </row>
    <row r="420">
      <c r="A420" s="1"/>
      <c r="B420" s="1"/>
      <c r="C420" s="1"/>
      <c r="D420" s="2"/>
      <c r="E420" s="2"/>
      <c r="F420" s="1"/>
      <c r="G420" s="1"/>
    </row>
    <row r="421">
      <c r="A421" s="1"/>
      <c r="B421" s="1"/>
      <c r="C421" s="1"/>
      <c r="D421" s="2"/>
      <c r="E421" s="2"/>
      <c r="F421" s="1"/>
      <c r="G421" s="1"/>
    </row>
    <row r="422">
      <c r="A422" s="1"/>
      <c r="B422" s="1"/>
      <c r="C422" s="1"/>
      <c r="D422" s="2"/>
      <c r="E422" s="2"/>
      <c r="F422" s="1"/>
      <c r="G422" s="1"/>
    </row>
    <row r="423">
      <c r="A423" s="1"/>
      <c r="B423" s="1"/>
      <c r="C423" s="1"/>
      <c r="D423" s="2"/>
      <c r="E423" s="2"/>
      <c r="F423" s="1"/>
      <c r="G423" s="1"/>
    </row>
    <row r="424">
      <c r="A424" s="1"/>
      <c r="B424" s="1"/>
      <c r="C424" s="1"/>
      <c r="D424" s="2"/>
      <c r="E424" s="2"/>
      <c r="F424" s="1"/>
      <c r="G424" s="1"/>
    </row>
    <row r="425">
      <c r="A425" s="1"/>
      <c r="B425" s="1"/>
      <c r="C425" s="1"/>
      <c r="D425" s="2"/>
      <c r="E425" s="2"/>
      <c r="F425" s="1"/>
      <c r="G425" s="1"/>
    </row>
    <row r="426">
      <c r="A426" s="1"/>
      <c r="B426" s="1"/>
      <c r="C426" s="1"/>
      <c r="D426" s="2"/>
      <c r="E426" s="2"/>
      <c r="F426" s="1"/>
      <c r="G426" s="1"/>
    </row>
    <row r="427">
      <c r="A427" s="1"/>
      <c r="B427" s="1"/>
      <c r="C427" s="1"/>
      <c r="D427" s="2"/>
      <c r="E427" s="2"/>
      <c r="F427" s="1"/>
      <c r="G427" s="1"/>
    </row>
    <row r="428">
      <c r="A428" s="1"/>
      <c r="B428" s="1"/>
      <c r="C428" s="1"/>
      <c r="D428" s="2"/>
      <c r="E428" s="2"/>
      <c r="F428" s="1"/>
      <c r="G428" s="1"/>
    </row>
    <row r="429">
      <c r="A429" s="1"/>
      <c r="B429" s="1"/>
      <c r="C429" s="1"/>
      <c r="D429" s="2"/>
      <c r="E429" s="2"/>
      <c r="F429" s="1"/>
      <c r="G429" s="1"/>
    </row>
    <row r="430">
      <c r="A430" s="1"/>
      <c r="B430" s="1"/>
      <c r="C430" s="1"/>
      <c r="D430" s="2"/>
      <c r="E430" s="2"/>
      <c r="F430" s="1"/>
      <c r="G430" s="1"/>
    </row>
    <row r="431">
      <c r="A431" s="1"/>
      <c r="B431" s="1"/>
      <c r="C431" s="1"/>
      <c r="D431" s="2"/>
      <c r="E431" s="2"/>
      <c r="F431" s="1"/>
      <c r="G431" s="1"/>
    </row>
    <row r="432">
      <c r="A432" s="1"/>
      <c r="B432" s="1"/>
      <c r="C432" s="1"/>
      <c r="D432" s="2"/>
      <c r="E432" s="2"/>
      <c r="F432" s="1"/>
      <c r="G432" s="1"/>
    </row>
    <row r="433">
      <c r="A433" s="1"/>
      <c r="B433" s="1"/>
      <c r="C433" s="1"/>
      <c r="D433" s="2"/>
      <c r="E433" s="2"/>
      <c r="F433" s="1"/>
      <c r="G433" s="1"/>
    </row>
    <row r="434">
      <c r="A434" s="1"/>
      <c r="B434" s="1"/>
      <c r="C434" s="1"/>
      <c r="D434" s="2"/>
      <c r="E434" s="2"/>
      <c r="F434" s="1"/>
      <c r="G434" s="1"/>
    </row>
    <row r="435">
      <c r="A435" s="1"/>
      <c r="B435" s="1"/>
      <c r="C435" s="1"/>
      <c r="D435" s="2"/>
      <c r="E435" s="2"/>
      <c r="F435" s="1"/>
      <c r="G435" s="1"/>
    </row>
    <row r="436">
      <c r="A436" s="1"/>
      <c r="B436" s="1"/>
      <c r="C436" s="1"/>
      <c r="D436" s="2"/>
      <c r="E436" s="2"/>
      <c r="F436" s="1"/>
      <c r="G436" s="1"/>
    </row>
    <row r="437">
      <c r="A437" s="1"/>
      <c r="B437" s="1"/>
      <c r="C437" s="1"/>
      <c r="D437" s="2"/>
      <c r="E437" s="2"/>
      <c r="F437" s="1"/>
      <c r="G437" s="1"/>
    </row>
    <row r="438">
      <c r="A438" s="1"/>
      <c r="B438" s="1"/>
      <c r="C438" s="1"/>
      <c r="D438" s="2"/>
      <c r="E438" s="2"/>
      <c r="F438" s="1"/>
      <c r="G438" s="1"/>
    </row>
    <row r="439">
      <c r="A439" s="1"/>
      <c r="B439" s="1"/>
      <c r="C439" s="1"/>
      <c r="D439" s="2"/>
      <c r="E439" s="2"/>
      <c r="F439" s="1"/>
      <c r="G439" s="1"/>
    </row>
    <row r="440">
      <c r="A440" s="1"/>
      <c r="B440" s="1"/>
      <c r="C440" s="1"/>
      <c r="D440" s="2"/>
      <c r="E440" s="2"/>
      <c r="F440" s="1"/>
      <c r="G440" s="1"/>
    </row>
    <row r="441">
      <c r="A441" s="1"/>
      <c r="B441" s="1"/>
      <c r="C441" s="1"/>
      <c r="D441" s="2"/>
      <c r="E441" s="2"/>
      <c r="F441" s="1"/>
      <c r="G441" s="1"/>
    </row>
    <row r="442">
      <c r="A442" s="1"/>
      <c r="B442" s="1"/>
      <c r="C442" s="1"/>
      <c r="D442" s="2"/>
      <c r="E442" s="2"/>
      <c r="F442" s="1"/>
      <c r="G442" s="1"/>
    </row>
    <row r="443">
      <c r="A443" s="1"/>
      <c r="B443" s="1"/>
      <c r="C443" s="1"/>
      <c r="D443" s="2"/>
      <c r="E443" s="2"/>
      <c r="F443" s="1"/>
      <c r="G443" s="1"/>
    </row>
    <row r="444">
      <c r="A444" s="1"/>
      <c r="B444" s="1"/>
      <c r="C444" s="1"/>
      <c r="D444" s="2"/>
      <c r="E444" s="2"/>
      <c r="F444" s="1"/>
      <c r="G444" s="1"/>
    </row>
    <row r="445">
      <c r="A445" s="1"/>
      <c r="B445" s="1"/>
      <c r="C445" s="1"/>
      <c r="D445" s="2"/>
      <c r="E445" s="2"/>
      <c r="F445" s="1"/>
      <c r="G445" s="1"/>
    </row>
    <row r="446">
      <c r="A446" s="1"/>
      <c r="B446" s="1"/>
      <c r="C446" s="1"/>
      <c r="D446" s="2"/>
      <c r="E446" s="2"/>
      <c r="F446" s="1"/>
      <c r="G446" s="1"/>
    </row>
    <row r="447">
      <c r="A447" s="1"/>
      <c r="B447" s="1"/>
      <c r="C447" s="1"/>
      <c r="D447" s="2"/>
      <c r="E447" s="2"/>
      <c r="F447" s="1"/>
      <c r="G447" s="1"/>
    </row>
    <row r="448">
      <c r="A448" s="1"/>
      <c r="B448" s="1"/>
      <c r="C448" s="1"/>
      <c r="D448" s="2"/>
      <c r="E448" s="2"/>
      <c r="F448" s="1"/>
      <c r="G448" s="1"/>
    </row>
    <row r="449">
      <c r="A449" s="1"/>
      <c r="B449" s="1"/>
      <c r="C449" s="1"/>
      <c r="D449" s="2"/>
      <c r="E449" s="2"/>
      <c r="F449" s="1"/>
      <c r="G449" s="1"/>
    </row>
    <row r="450">
      <c r="A450" s="1"/>
      <c r="B450" s="1"/>
      <c r="C450" s="1"/>
      <c r="D450" s="2"/>
      <c r="E450" s="2"/>
      <c r="F450" s="1"/>
      <c r="G450" s="1"/>
    </row>
    <row r="451">
      <c r="A451" s="1"/>
      <c r="B451" s="1"/>
      <c r="C451" s="1"/>
      <c r="D451" s="2"/>
      <c r="E451" s="2"/>
      <c r="F451" s="1"/>
      <c r="G451" s="1"/>
    </row>
    <row r="452">
      <c r="A452" s="1"/>
      <c r="B452" s="1"/>
      <c r="C452" s="1"/>
      <c r="D452" s="2"/>
      <c r="E452" s="2"/>
      <c r="F452" s="1"/>
      <c r="G452" s="1"/>
    </row>
    <row r="453">
      <c r="A453" s="1"/>
      <c r="B453" s="1"/>
      <c r="C453" s="1"/>
      <c r="D453" s="2"/>
      <c r="E453" s="2"/>
      <c r="F453" s="1"/>
      <c r="G453" s="1"/>
    </row>
    <row r="454">
      <c r="A454" s="1"/>
      <c r="B454" s="1"/>
      <c r="C454" s="1"/>
      <c r="D454" s="2"/>
      <c r="E454" s="2"/>
      <c r="F454" s="1"/>
      <c r="G454" s="1"/>
    </row>
    <row r="455">
      <c r="A455" s="1"/>
      <c r="B455" s="1"/>
      <c r="C455" s="1"/>
      <c r="D455" s="2"/>
      <c r="E455" s="2"/>
      <c r="F455" s="1"/>
      <c r="G455" s="1"/>
    </row>
    <row r="456">
      <c r="A456" s="1"/>
      <c r="B456" s="1"/>
      <c r="C456" s="1"/>
      <c r="D456" s="2"/>
      <c r="E456" s="2"/>
      <c r="F456" s="1"/>
      <c r="G456" s="1"/>
    </row>
    <row r="457">
      <c r="A457" s="1"/>
      <c r="B457" s="1"/>
      <c r="C457" s="1"/>
      <c r="D457" s="2"/>
      <c r="E457" s="2"/>
      <c r="F457" s="1"/>
      <c r="G457" s="1"/>
    </row>
    <row r="458">
      <c r="A458" s="1"/>
      <c r="B458" s="1"/>
      <c r="C458" s="1"/>
      <c r="D458" s="2"/>
      <c r="E458" s="2"/>
      <c r="F458" s="1"/>
      <c r="G458" s="1"/>
    </row>
    <row r="459">
      <c r="A459" s="1"/>
      <c r="B459" s="1"/>
      <c r="C459" s="1"/>
      <c r="D459" s="2"/>
      <c r="E459" s="2"/>
      <c r="F459" s="1"/>
      <c r="G459" s="1"/>
    </row>
    <row r="460">
      <c r="A460" s="1"/>
      <c r="B460" s="1"/>
      <c r="C460" s="1"/>
      <c r="D460" s="2"/>
      <c r="E460" s="2"/>
      <c r="F460" s="1"/>
      <c r="G460" s="1"/>
    </row>
    <row r="461">
      <c r="A461" s="1"/>
      <c r="B461" s="1"/>
      <c r="C461" s="1"/>
      <c r="D461" s="2"/>
      <c r="E461" s="2"/>
      <c r="F461" s="1"/>
      <c r="G461" s="1"/>
    </row>
    <row r="462">
      <c r="A462" s="1"/>
      <c r="B462" s="1"/>
      <c r="C462" s="1"/>
      <c r="D462" s="2"/>
      <c r="E462" s="2"/>
      <c r="F462" s="1"/>
      <c r="G462" s="1"/>
    </row>
    <row r="463">
      <c r="A463" s="1"/>
      <c r="B463" s="1"/>
      <c r="C463" s="1"/>
      <c r="D463" s="2"/>
      <c r="E463" s="2"/>
      <c r="F463" s="1"/>
      <c r="G463" s="1"/>
    </row>
    <row r="464">
      <c r="A464" s="1"/>
      <c r="B464" s="1"/>
      <c r="C464" s="1"/>
      <c r="D464" s="2"/>
      <c r="E464" s="2"/>
      <c r="F464" s="1"/>
      <c r="G464" s="1"/>
    </row>
    <row r="465">
      <c r="A465" s="1"/>
      <c r="B465" s="1"/>
      <c r="C465" s="1"/>
      <c r="D465" s="2"/>
      <c r="E465" s="2"/>
      <c r="F465" s="1"/>
      <c r="G465" s="1"/>
    </row>
    <row r="466">
      <c r="A466" s="1"/>
      <c r="B466" s="1"/>
      <c r="C466" s="1"/>
      <c r="D466" s="2"/>
      <c r="E466" s="2"/>
      <c r="F466" s="1"/>
      <c r="G466" s="1"/>
    </row>
    <row r="467">
      <c r="A467" s="1"/>
      <c r="B467" s="1"/>
      <c r="C467" s="1"/>
      <c r="D467" s="2"/>
      <c r="E467" s="2"/>
      <c r="F467" s="1"/>
      <c r="G467" s="1"/>
    </row>
    <row r="468">
      <c r="A468" s="1"/>
      <c r="B468" s="1"/>
      <c r="C468" s="1"/>
      <c r="D468" s="2"/>
      <c r="E468" s="2"/>
      <c r="F468" s="1"/>
      <c r="G468" s="1"/>
    </row>
    <row r="469">
      <c r="A469" s="1"/>
      <c r="B469" s="1"/>
      <c r="C469" s="1"/>
      <c r="D469" s="2"/>
      <c r="E469" s="2"/>
      <c r="F469" s="1"/>
      <c r="G469" s="1"/>
    </row>
    <row r="470">
      <c r="A470" s="1"/>
      <c r="B470" s="1"/>
      <c r="C470" s="1"/>
      <c r="D470" s="2"/>
      <c r="E470" s="2"/>
      <c r="F470" s="1"/>
      <c r="G470" s="1"/>
    </row>
    <row r="471">
      <c r="A471" s="1"/>
      <c r="B471" s="1"/>
      <c r="C471" s="1"/>
      <c r="D471" s="2"/>
      <c r="E471" s="2"/>
      <c r="F471" s="1"/>
      <c r="G471" s="1"/>
    </row>
    <row r="472">
      <c r="A472" s="1"/>
      <c r="B472" s="1"/>
      <c r="C472" s="1"/>
      <c r="D472" s="2"/>
      <c r="E472" s="2"/>
      <c r="F472" s="1"/>
      <c r="G472" s="1"/>
    </row>
    <row r="473">
      <c r="A473" s="1"/>
      <c r="B473" s="1"/>
      <c r="C473" s="1"/>
      <c r="D473" s="2"/>
      <c r="E473" s="2"/>
      <c r="F473" s="1"/>
      <c r="G473" s="1"/>
    </row>
    <row r="474">
      <c r="A474" s="1"/>
      <c r="B474" s="1"/>
      <c r="C474" s="1"/>
      <c r="D474" s="2"/>
      <c r="E474" s="2"/>
      <c r="F474" s="1"/>
      <c r="G474" s="1"/>
    </row>
    <row r="475">
      <c r="A475" s="1"/>
      <c r="B475" s="1"/>
      <c r="C475" s="1"/>
      <c r="D475" s="2"/>
      <c r="E475" s="2"/>
      <c r="F475" s="1"/>
      <c r="G475" s="1"/>
    </row>
    <row r="476">
      <c r="A476" s="1"/>
      <c r="B476" s="1"/>
      <c r="C476" s="1"/>
      <c r="D476" s="2"/>
      <c r="E476" s="2"/>
      <c r="F476" s="1"/>
      <c r="G476" s="1"/>
    </row>
    <row r="477">
      <c r="A477" s="1"/>
      <c r="B477" s="1"/>
      <c r="C477" s="1"/>
      <c r="D477" s="2"/>
      <c r="E477" s="2"/>
      <c r="F477" s="1"/>
      <c r="G477" s="1"/>
    </row>
    <row r="478">
      <c r="A478" s="1"/>
      <c r="B478" s="1"/>
      <c r="C478" s="1"/>
      <c r="D478" s="2"/>
      <c r="E478" s="2"/>
      <c r="F478" s="1"/>
      <c r="G478" s="1"/>
    </row>
    <row r="479">
      <c r="A479" s="1"/>
      <c r="B479" s="1"/>
      <c r="C479" s="1"/>
      <c r="D479" s="2"/>
      <c r="E479" s="2"/>
      <c r="F479" s="1"/>
      <c r="G479" s="1"/>
    </row>
    <row r="480">
      <c r="A480" s="1"/>
      <c r="B480" s="1"/>
      <c r="C480" s="1"/>
      <c r="D480" s="2"/>
      <c r="E480" s="2"/>
      <c r="F480" s="1"/>
      <c r="G480" s="1"/>
    </row>
    <row r="481">
      <c r="A481" s="1"/>
      <c r="B481" s="1"/>
      <c r="C481" s="1"/>
      <c r="D481" s="2"/>
      <c r="E481" s="2"/>
      <c r="F481" s="1"/>
      <c r="G481" s="1"/>
    </row>
    <row r="482">
      <c r="A482" s="1"/>
      <c r="B482" s="1"/>
      <c r="C482" s="1"/>
      <c r="D482" s="2"/>
      <c r="E482" s="2"/>
      <c r="F482" s="1"/>
      <c r="G482" s="1"/>
    </row>
    <row r="483">
      <c r="A483" s="1"/>
      <c r="B483" s="1"/>
      <c r="C483" s="1"/>
      <c r="D483" s="2"/>
      <c r="E483" s="2"/>
      <c r="F483" s="1"/>
      <c r="G483" s="1"/>
    </row>
    <row r="484">
      <c r="A484" s="1"/>
      <c r="B484" s="1"/>
      <c r="C484" s="1"/>
      <c r="D484" s="2"/>
      <c r="E484" s="2"/>
      <c r="F484" s="1"/>
      <c r="G484" s="1"/>
    </row>
    <row r="485">
      <c r="A485" s="1"/>
      <c r="B485" s="1"/>
      <c r="C485" s="1"/>
      <c r="D485" s="2"/>
      <c r="E485" s="2"/>
      <c r="F485" s="1"/>
      <c r="G485" s="1"/>
    </row>
    <row r="486">
      <c r="A486" s="1"/>
      <c r="B486" s="1"/>
      <c r="C486" s="1"/>
      <c r="D486" s="2"/>
      <c r="E486" s="2"/>
      <c r="F486" s="1"/>
      <c r="G486" s="1"/>
    </row>
    <row r="487">
      <c r="A487" s="1"/>
      <c r="B487" s="1"/>
      <c r="C487" s="1"/>
      <c r="D487" s="2"/>
      <c r="E487" s="2"/>
      <c r="F487" s="1"/>
      <c r="G487" s="1"/>
    </row>
    <row r="488">
      <c r="A488" s="1"/>
      <c r="B488" s="1"/>
      <c r="C488" s="1"/>
      <c r="D488" s="2"/>
      <c r="E488" s="2"/>
      <c r="F488" s="1"/>
      <c r="G488" s="1"/>
    </row>
    <row r="489">
      <c r="A489" s="1"/>
      <c r="B489" s="1"/>
      <c r="C489" s="1"/>
      <c r="D489" s="2"/>
      <c r="E489" s="2"/>
      <c r="F489" s="1"/>
      <c r="G489" s="1"/>
    </row>
    <row r="490">
      <c r="A490" s="1"/>
      <c r="B490" s="1"/>
      <c r="C490" s="1"/>
      <c r="D490" s="2"/>
      <c r="E490" s="2"/>
      <c r="F490" s="1"/>
      <c r="G490" s="1"/>
    </row>
    <row r="491">
      <c r="A491" s="1"/>
      <c r="B491" s="1"/>
      <c r="C491" s="1"/>
      <c r="D491" s="2"/>
      <c r="E491" s="2"/>
      <c r="F491" s="1"/>
      <c r="G491" s="1"/>
    </row>
    <row r="492">
      <c r="A492" s="1"/>
      <c r="B492" s="1"/>
      <c r="C492" s="1"/>
      <c r="D492" s="2"/>
      <c r="E492" s="2"/>
      <c r="F492" s="1"/>
      <c r="G492" s="1"/>
    </row>
    <row r="493">
      <c r="A493" s="1"/>
      <c r="B493" s="1"/>
      <c r="C493" s="1"/>
      <c r="D493" s="2"/>
      <c r="E493" s="2"/>
      <c r="F493" s="1"/>
      <c r="G493" s="1"/>
    </row>
    <row r="494">
      <c r="A494" s="1"/>
      <c r="B494" s="1"/>
      <c r="C494" s="1"/>
      <c r="D494" s="2"/>
      <c r="E494" s="2"/>
      <c r="F494" s="1"/>
      <c r="G494" s="1"/>
    </row>
    <row r="495">
      <c r="A495" s="1"/>
      <c r="B495" s="1"/>
      <c r="C495" s="1"/>
      <c r="D495" s="2"/>
      <c r="E495" s="2"/>
      <c r="F495" s="1"/>
      <c r="G495" s="1"/>
    </row>
    <row r="496">
      <c r="A496" s="1"/>
      <c r="B496" s="1"/>
      <c r="C496" s="1"/>
      <c r="D496" s="2"/>
      <c r="E496" s="2"/>
      <c r="F496" s="1"/>
      <c r="G496" s="1"/>
    </row>
    <row r="497">
      <c r="A497" s="1"/>
      <c r="B497" s="1"/>
      <c r="C497" s="1"/>
      <c r="D497" s="2"/>
      <c r="E497" s="2"/>
      <c r="F497" s="1"/>
      <c r="G497" s="1"/>
    </row>
    <row r="498">
      <c r="A498" s="1"/>
      <c r="B498" s="1"/>
      <c r="C498" s="1"/>
      <c r="D498" s="2"/>
      <c r="E498" s="2"/>
      <c r="F498" s="1"/>
      <c r="G498" s="1"/>
    </row>
    <row r="499">
      <c r="A499" s="1"/>
      <c r="B499" s="1"/>
      <c r="C499" s="1"/>
      <c r="D499" s="2"/>
      <c r="E499" s="2"/>
      <c r="F499" s="1"/>
      <c r="G499" s="1"/>
    </row>
    <row r="500">
      <c r="A500" s="1"/>
      <c r="B500" s="1"/>
      <c r="C500" s="1"/>
      <c r="D500" s="2"/>
      <c r="E500" s="2"/>
      <c r="F500" s="1"/>
      <c r="G500" s="1"/>
    </row>
    <row r="501">
      <c r="A501" s="1"/>
      <c r="B501" s="1"/>
      <c r="C501" s="1"/>
      <c r="D501" s="2"/>
      <c r="E501" s="2"/>
      <c r="F501" s="1"/>
      <c r="G501" s="1"/>
    </row>
    <row r="502">
      <c r="A502" s="1"/>
      <c r="B502" s="1"/>
      <c r="C502" s="1"/>
      <c r="D502" s="2"/>
      <c r="E502" s="2"/>
      <c r="F502" s="1"/>
      <c r="G502" s="1"/>
    </row>
    <row r="503">
      <c r="A503" s="1"/>
      <c r="B503" s="1"/>
      <c r="C503" s="1"/>
      <c r="D503" s="2"/>
      <c r="E503" s="2"/>
      <c r="F503" s="1"/>
      <c r="G503" s="1"/>
    </row>
    <row r="504">
      <c r="A504" s="1"/>
      <c r="B504" s="1"/>
      <c r="C504" s="1"/>
      <c r="D504" s="2"/>
      <c r="E504" s="2"/>
      <c r="F504" s="1"/>
      <c r="G504" s="1"/>
    </row>
    <row r="505">
      <c r="A505" s="1"/>
      <c r="B505" s="1"/>
      <c r="C505" s="1"/>
      <c r="D505" s="2"/>
      <c r="E505" s="2"/>
      <c r="F505" s="1"/>
      <c r="G505" s="1"/>
    </row>
    <row r="506">
      <c r="A506" s="1"/>
      <c r="B506" s="1"/>
      <c r="C506" s="1"/>
      <c r="D506" s="2"/>
      <c r="E506" s="2"/>
      <c r="F506" s="1"/>
      <c r="G506" s="1"/>
    </row>
    <row r="507">
      <c r="A507" s="1"/>
      <c r="B507" s="1"/>
      <c r="C507" s="1"/>
      <c r="D507" s="2"/>
      <c r="E507" s="2"/>
      <c r="F507" s="1"/>
      <c r="G507" s="1"/>
    </row>
    <row r="508">
      <c r="A508" s="1"/>
      <c r="B508" s="1"/>
      <c r="C508" s="1"/>
      <c r="D508" s="2"/>
      <c r="E508" s="2"/>
      <c r="F508" s="1"/>
      <c r="G508" s="1"/>
    </row>
    <row r="509">
      <c r="A509" s="1"/>
      <c r="B509" s="1"/>
      <c r="C509" s="1"/>
      <c r="D509" s="2"/>
      <c r="E509" s="2"/>
      <c r="F509" s="1"/>
      <c r="G509" s="1"/>
    </row>
    <row r="510">
      <c r="A510" s="1"/>
      <c r="B510" s="1"/>
      <c r="C510" s="1"/>
      <c r="D510" s="2"/>
      <c r="E510" s="2"/>
      <c r="F510" s="1"/>
      <c r="G510" s="1"/>
    </row>
    <row r="511">
      <c r="A511" s="1"/>
      <c r="B511" s="1"/>
      <c r="C511" s="1"/>
      <c r="D511" s="2"/>
      <c r="E511" s="2"/>
      <c r="F511" s="1"/>
      <c r="G511" s="1"/>
    </row>
    <row r="512">
      <c r="A512" s="1"/>
      <c r="B512" s="1"/>
      <c r="C512" s="1"/>
      <c r="D512" s="2"/>
      <c r="E512" s="2"/>
      <c r="F512" s="1"/>
      <c r="G512" s="1"/>
    </row>
    <row r="513">
      <c r="A513" s="1"/>
      <c r="B513" s="1"/>
      <c r="C513" s="1"/>
      <c r="D513" s="2"/>
      <c r="E513" s="2"/>
      <c r="F513" s="1"/>
      <c r="G513" s="1"/>
    </row>
    <row r="514">
      <c r="A514" s="1"/>
      <c r="B514" s="1"/>
      <c r="C514" s="1"/>
      <c r="D514" s="2"/>
      <c r="E514" s="2"/>
      <c r="F514" s="1"/>
      <c r="G514" s="1"/>
    </row>
    <row r="515">
      <c r="A515" s="1"/>
      <c r="B515" s="1"/>
      <c r="C515" s="1"/>
      <c r="D515" s="2"/>
      <c r="E515" s="2"/>
      <c r="F515" s="1"/>
      <c r="G515" s="1"/>
    </row>
    <row r="516">
      <c r="A516" s="1"/>
      <c r="B516" s="1"/>
      <c r="C516" s="1"/>
      <c r="D516" s="2"/>
      <c r="E516" s="2"/>
      <c r="F516" s="1"/>
      <c r="G516" s="1"/>
    </row>
    <row r="517">
      <c r="A517" s="1"/>
      <c r="B517" s="1"/>
      <c r="C517" s="1"/>
      <c r="D517" s="2"/>
      <c r="E517" s="2"/>
      <c r="F517" s="1"/>
      <c r="G517" s="1"/>
    </row>
    <row r="518">
      <c r="A518" s="1"/>
      <c r="B518" s="1"/>
      <c r="C518" s="1"/>
      <c r="D518" s="2"/>
      <c r="E518" s="2"/>
      <c r="F518" s="1"/>
      <c r="G518" s="1"/>
    </row>
    <row r="519">
      <c r="A519" s="1"/>
      <c r="B519" s="1"/>
      <c r="C519" s="1"/>
      <c r="D519" s="2"/>
      <c r="E519" s="2"/>
      <c r="F519" s="1"/>
      <c r="G519" s="1"/>
    </row>
    <row r="520">
      <c r="A520" s="1"/>
      <c r="B520" s="1"/>
      <c r="C520" s="1"/>
      <c r="D520" s="2"/>
      <c r="E520" s="2"/>
      <c r="F520" s="1"/>
      <c r="G520" s="1"/>
    </row>
    <row r="521">
      <c r="A521" s="1"/>
      <c r="B521" s="1"/>
      <c r="C521" s="1"/>
      <c r="D521" s="2"/>
      <c r="E521" s="2"/>
      <c r="F521" s="1"/>
      <c r="G521" s="1"/>
    </row>
    <row r="522">
      <c r="A522" s="1"/>
      <c r="B522" s="1"/>
      <c r="C522" s="1"/>
      <c r="D522" s="2"/>
      <c r="E522" s="2"/>
      <c r="F522" s="1"/>
      <c r="G522" s="1"/>
    </row>
    <row r="523">
      <c r="A523" s="1"/>
      <c r="B523" s="1"/>
      <c r="C523" s="1"/>
      <c r="D523" s="2"/>
      <c r="E523" s="2"/>
      <c r="F523" s="1"/>
      <c r="G523" s="1"/>
    </row>
    <row r="524">
      <c r="A524" s="1"/>
      <c r="B524" s="1"/>
      <c r="C524" s="1"/>
      <c r="D524" s="2"/>
      <c r="E524" s="2"/>
      <c r="F524" s="1"/>
      <c r="G524" s="1"/>
    </row>
    <row r="525">
      <c r="A525" s="1"/>
      <c r="B525" s="1"/>
      <c r="C525" s="1"/>
      <c r="D525" s="2"/>
      <c r="E525" s="2"/>
      <c r="F525" s="1"/>
      <c r="G525" s="1"/>
    </row>
    <row r="526">
      <c r="A526" s="1"/>
      <c r="B526" s="1"/>
      <c r="C526" s="1"/>
      <c r="D526" s="2"/>
      <c r="E526" s="2"/>
      <c r="F526" s="1"/>
      <c r="G526" s="1"/>
    </row>
    <row r="527">
      <c r="A527" s="1"/>
      <c r="B527" s="1"/>
      <c r="C527" s="1"/>
      <c r="D527" s="2"/>
      <c r="E527" s="2"/>
      <c r="F527" s="1"/>
      <c r="G527" s="1"/>
    </row>
    <row r="528">
      <c r="A528" s="1"/>
      <c r="B528" s="1"/>
      <c r="C528" s="1"/>
      <c r="D528" s="2"/>
      <c r="E528" s="2"/>
      <c r="F528" s="1"/>
      <c r="G528" s="1"/>
    </row>
    <row r="529">
      <c r="A529" s="1"/>
      <c r="B529" s="1"/>
      <c r="C529" s="1"/>
      <c r="D529" s="2"/>
      <c r="E529" s="2"/>
      <c r="F529" s="1"/>
      <c r="G529" s="1"/>
    </row>
    <row r="530">
      <c r="A530" s="1"/>
      <c r="B530" s="1"/>
      <c r="C530" s="1"/>
      <c r="D530" s="2"/>
      <c r="E530" s="2"/>
      <c r="F530" s="1"/>
      <c r="G530" s="1"/>
    </row>
    <row r="531">
      <c r="A531" s="1"/>
      <c r="B531" s="1"/>
      <c r="C531" s="1"/>
      <c r="D531" s="2"/>
      <c r="E531" s="2"/>
      <c r="F531" s="1"/>
      <c r="G531" s="1"/>
    </row>
    <row r="532">
      <c r="A532" s="1"/>
      <c r="B532" s="1"/>
      <c r="C532" s="1"/>
      <c r="D532" s="2"/>
      <c r="E532" s="2"/>
      <c r="F532" s="1"/>
      <c r="G532" s="1"/>
    </row>
    <row r="533">
      <c r="A533" s="1"/>
      <c r="B533" s="1"/>
      <c r="C533" s="1"/>
      <c r="D533" s="2"/>
      <c r="E533" s="2"/>
      <c r="F533" s="1"/>
      <c r="G533" s="1"/>
    </row>
    <row r="534">
      <c r="A534" s="1"/>
      <c r="B534" s="1"/>
      <c r="C534" s="1"/>
      <c r="D534" s="2"/>
      <c r="E534" s="2"/>
      <c r="F534" s="1"/>
      <c r="G534" s="1"/>
    </row>
    <row r="535">
      <c r="A535" s="1"/>
      <c r="B535" s="1"/>
      <c r="C535" s="1"/>
      <c r="D535" s="2"/>
      <c r="E535" s="2"/>
      <c r="F535" s="1"/>
      <c r="G535" s="1"/>
    </row>
    <row r="536">
      <c r="A536" s="1"/>
      <c r="B536" s="1"/>
      <c r="C536" s="1"/>
      <c r="D536" s="2"/>
      <c r="E536" s="2"/>
      <c r="F536" s="1"/>
      <c r="G536" s="1"/>
    </row>
    <row r="537">
      <c r="A537" s="1"/>
      <c r="B537" s="1"/>
      <c r="C537" s="1"/>
      <c r="D537" s="2"/>
      <c r="E537" s="2"/>
      <c r="F537" s="1"/>
      <c r="G537" s="1"/>
    </row>
    <row r="538">
      <c r="A538" s="1"/>
      <c r="B538" s="1"/>
      <c r="C538" s="1"/>
      <c r="D538" s="2"/>
      <c r="E538" s="2"/>
      <c r="F538" s="1"/>
      <c r="G538" s="1"/>
    </row>
    <row r="539">
      <c r="A539" s="1"/>
      <c r="B539" s="1"/>
      <c r="C539" s="1"/>
      <c r="D539" s="2"/>
      <c r="E539" s="2"/>
      <c r="F539" s="1"/>
      <c r="G539" s="1"/>
    </row>
    <row r="540">
      <c r="A540" s="1"/>
      <c r="B540" s="1"/>
      <c r="C540" s="1"/>
      <c r="D540" s="2"/>
      <c r="E540" s="2"/>
      <c r="F540" s="1"/>
      <c r="G540" s="1"/>
    </row>
    <row r="541">
      <c r="A541" s="1"/>
      <c r="B541" s="1"/>
      <c r="C541" s="1"/>
      <c r="D541" s="2"/>
      <c r="E541" s="2"/>
      <c r="F541" s="1"/>
      <c r="G541" s="1"/>
    </row>
    <row r="542">
      <c r="A542" s="1"/>
      <c r="B542" s="1"/>
      <c r="C542" s="1"/>
      <c r="D542" s="2"/>
      <c r="E542" s="2"/>
      <c r="F542" s="1"/>
      <c r="G542" s="1"/>
    </row>
    <row r="543">
      <c r="A543" s="1"/>
      <c r="B543" s="1"/>
      <c r="C543" s="1"/>
      <c r="D543" s="2"/>
      <c r="E543" s="2"/>
      <c r="F543" s="1"/>
      <c r="G543" s="1"/>
    </row>
    <row r="544">
      <c r="A544" s="1"/>
      <c r="B544" s="1"/>
      <c r="C544" s="1"/>
      <c r="D544" s="2"/>
      <c r="E544" s="2"/>
      <c r="F544" s="1"/>
      <c r="G544" s="1"/>
    </row>
    <row r="545">
      <c r="A545" s="1"/>
      <c r="B545" s="1"/>
      <c r="C545" s="1"/>
      <c r="D545" s="2"/>
      <c r="E545" s="2"/>
      <c r="F545" s="1"/>
      <c r="G545" s="1"/>
    </row>
    <row r="546">
      <c r="A546" s="1"/>
      <c r="B546" s="1"/>
      <c r="C546" s="1"/>
      <c r="D546" s="2"/>
      <c r="E546" s="2"/>
      <c r="F546" s="1"/>
      <c r="G546" s="1"/>
    </row>
    <row r="547">
      <c r="A547" s="1"/>
      <c r="B547" s="1"/>
      <c r="C547" s="1"/>
      <c r="D547" s="2"/>
      <c r="E547" s="2"/>
      <c r="F547" s="1"/>
      <c r="G547" s="1"/>
    </row>
    <row r="548">
      <c r="A548" s="1"/>
      <c r="B548" s="1"/>
      <c r="C548" s="1"/>
      <c r="D548" s="2"/>
      <c r="E548" s="2"/>
      <c r="F548" s="1"/>
      <c r="G548" s="1"/>
    </row>
    <row r="549">
      <c r="A549" s="1"/>
      <c r="B549" s="1"/>
      <c r="C549" s="1"/>
      <c r="D549" s="2"/>
      <c r="E549" s="2"/>
      <c r="F549" s="1"/>
      <c r="G549" s="1"/>
    </row>
    <row r="550">
      <c r="A550" s="1"/>
      <c r="B550" s="1"/>
      <c r="C550" s="1"/>
      <c r="D550" s="2"/>
      <c r="E550" s="2"/>
      <c r="F550" s="1"/>
      <c r="G550" s="1"/>
    </row>
    <row r="551">
      <c r="A551" s="1"/>
      <c r="B551" s="1"/>
      <c r="C551" s="1"/>
      <c r="D551" s="2"/>
      <c r="E551" s="2"/>
      <c r="F551" s="1"/>
      <c r="G551" s="1"/>
    </row>
    <row r="552">
      <c r="A552" s="1"/>
      <c r="B552" s="1"/>
      <c r="C552" s="1"/>
      <c r="D552" s="2"/>
      <c r="E552" s="2"/>
      <c r="F552" s="1"/>
      <c r="G552" s="1"/>
    </row>
    <row r="553">
      <c r="A553" s="1"/>
      <c r="B553" s="1"/>
      <c r="C553" s="1"/>
      <c r="D553" s="2"/>
      <c r="E553" s="2"/>
      <c r="F553" s="1"/>
      <c r="G553" s="1"/>
    </row>
    <row r="554">
      <c r="A554" s="1"/>
      <c r="B554" s="1"/>
      <c r="C554" s="1"/>
      <c r="D554" s="2"/>
      <c r="E554" s="2"/>
      <c r="F554" s="1"/>
      <c r="G554" s="1"/>
    </row>
    <row r="555">
      <c r="A555" s="1"/>
      <c r="B555" s="1"/>
      <c r="C555" s="1"/>
      <c r="D555" s="2"/>
      <c r="E555" s="2"/>
      <c r="F555" s="1"/>
      <c r="G555" s="1"/>
    </row>
    <row r="556">
      <c r="A556" s="1"/>
      <c r="B556" s="1"/>
      <c r="C556" s="1"/>
      <c r="D556" s="2"/>
      <c r="E556" s="2"/>
      <c r="F556" s="1"/>
      <c r="G556" s="1"/>
    </row>
    <row r="557">
      <c r="A557" s="1"/>
      <c r="B557" s="1"/>
      <c r="C557" s="1"/>
      <c r="D557" s="2"/>
      <c r="E557" s="2"/>
      <c r="F557" s="1"/>
      <c r="G557" s="1"/>
    </row>
    <row r="558">
      <c r="A558" s="1"/>
      <c r="B558" s="1"/>
      <c r="C558" s="1"/>
      <c r="D558" s="2"/>
      <c r="E558" s="2"/>
      <c r="F558" s="1"/>
      <c r="G558" s="1"/>
    </row>
    <row r="559">
      <c r="A559" s="1"/>
      <c r="B559" s="1"/>
      <c r="C559" s="1"/>
      <c r="D559" s="2"/>
      <c r="E559" s="2"/>
      <c r="F559" s="1"/>
      <c r="G559" s="1"/>
    </row>
    <row r="560">
      <c r="A560" s="1"/>
      <c r="B560" s="1"/>
      <c r="C560" s="1"/>
      <c r="D560" s="2"/>
      <c r="E560" s="2"/>
      <c r="F560" s="1"/>
      <c r="G560" s="1"/>
    </row>
    <row r="561">
      <c r="A561" s="1"/>
      <c r="B561" s="1"/>
      <c r="C561" s="1"/>
      <c r="D561" s="2"/>
      <c r="E561" s="2"/>
      <c r="F561" s="1"/>
      <c r="G561" s="1"/>
    </row>
    <row r="562">
      <c r="A562" s="1"/>
      <c r="B562" s="1"/>
      <c r="C562" s="1"/>
      <c r="D562" s="2"/>
      <c r="E562" s="2"/>
      <c r="F562" s="1"/>
      <c r="G562" s="1"/>
    </row>
    <row r="563">
      <c r="A563" s="1"/>
      <c r="B563" s="1"/>
      <c r="C563" s="1"/>
      <c r="D563" s="2"/>
      <c r="E563" s="2"/>
      <c r="F563" s="1"/>
      <c r="G563" s="1"/>
    </row>
    <row r="564">
      <c r="A564" s="1"/>
      <c r="B564" s="1"/>
      <c r="C564" s="1"/>
      <c r="D564" s="2"/>
      <c r="E564" s="2"/>
      <c r="F564" s="1"/>
      <c r="G564" s="1"/>
    </row>
    <row r="565">
      <c r="A565" s="1"/>
      <c r="B565" s="1"/>
      <c r="C565" s="1"/>
      <c r="D565" s="2"/>
      <c r="E565" s="2"/>
      <c r="F565" s="1"/>
      <c r="G565" s="1"/>
    </row>
    <row r="566">
      <c r="A566" s="1"/>
      <c r="B566" s="1"/>
      <c r="C566" s="1"/>
      <c r="D566" s="2"/>
      <c r="E566" s="2"/>
      <c r="F566" s="1"/>
      <c r="G566" s="1"/>
    </row>
    <row r="567">
      <c r="A567" s="1"/>
      <c r="B567" s="1"/>
      <c r="C567" s="1"/>
      <c r="D567" s="2"/>
      <c r="E567" s="2"/>
      <c r="F567" s="1"/>
      <c r="G567" s="1"/>
    </row>
    <row r="568">
      <c r="A568" s="1"/>
      <c r="B568" s="1"/>
      <c r="C568" s="1"/>
      <c r="D568" s="2"/>
      <c r="E568" s="2"/>
      <c r="F568" s="1"/>
      <c r="G568" s="1"/>
    </row>
    <row r="569">
      <c r="A569" s="1"/>
      <c r="B569" s="1"/>
      <c r="C569" s="1"/>
      <c r="D569" s="2"/>
      <c r="E569" s="2"/>
      <c r="F569" s="1"/>
      <c r="G569" s="1"/>
    </row>
    <row r="570">
      <c r="A570" s="1"/>
      <c r="B570" s="1"/>
      <c r="C570" s="1"/>
      <c r="D570" s="2"/>
      <c r="E570" s="2"/>
      <c r="F570" s="1"/>
      <c r="G570" s="1"/>
    </row>
    <row r="571">
      <c r="A571" s="1"/>
      <c r="B571" s="1"/>
      <c r="C571" s="1"/>
      <c r="D571" s="2"/>
      <c r="E571" s="2"/>
      <c r="F571" s="1"/>
      <c r="G571" s="1"/>
    </row>
    <row r="572">
      <c r="A572" s="1"/>
      <c r="B572" s="1"/>
      <c r="C572" s="1"/>
      <c r="D572" s="2"/>
      <c r="E572" s="2"/>
      <c r="F572" s="1"/>
      <c r="G572" s="1"/>
    </row>
    <row r="573">
      <c r="A573" s="1"/>
      <c r="B573" s="1"/>
      <c r="C573" s="1"/>
      <c r="D573" s="2"/>
      <c r="E573" s="2"/>
      <c r="F573" s="1"/>
      <c r="G573" s="1"/>
    </row>
    <row r="574">
      <c r="A574" s="1"/>
      <c r="B574" s="1"/>
      <c r="C574" s="1"/>
      <c r="D574" s="2"/>
      <c r="E574" s="2"/>
      <c r="F574" s="1"/>
      <c r="G574" s="1"/>
    </row>
    <row r="575">
      <c r="A575" s="1"/>
      <c r="B575" s="1"/>
      <c r="C575" s="1"/>
      <c r="D575" s="2"/>
      <c r="E575" s="2"/>
      <c r="F575" s="1"/>
      <c r="G575" s="1"/>
    </row>
    <row r="576">
      <c r="A576" s="1"/>
      <c r="B576" s="1"/>
      <c r="C576" s="1"/>
      <c r="D576" s="2"/>
      <c r="E576" s="2"/>
      <c r="F576" s="1"/>
      <c r="G576" s="1"/>
    </row>
    <row r="577">
      <c r="A577" s="1"/>
      <c r="B577" s="1"/>
      <c r="C577" s="1"/>
      <c r="D577" s="2"/>
      <c r="E577" s="2"/>
      <c r="F577" s="1"/>
      <c r="G577" s="1"/>
    </row>
    <row r="578">
      <c r="A578" s="1"/>
      <c r="B578" s="1"/>
      <c r="C578" s="1"/>
      <c r="D578" s="2"/>
      <c r="E578" s="2"/>
      <c r="F578" s="1"/>
      <c r="G578" s="1"/>
    </row>
    <row r="579">
      <c r="A579" s="1"/>
      <c r="B579" s="1"/>
      <c r="C579" s="1"/>
      <c r="D579" s="2"/>
      <c r="E579" s="2"/>
      <c r="F579" s="1"/>
      <c r="G579" s="1"/>
    </row>
    <row r="580">
      <c r="A580" s="1"/>
      <c r="B580" s="1"/>
      <c r="C580" s="1"/>
      <c r="D580" s="2"/>
      <c r="E580" s="2"/>
      <c r="F580" s="1"/>
      <c r="G580" s="1"/>
    </row>
    <row r="581">
      <c r="A581" s="1"/>
      <c r="B581" s="1"/>
      <c r="C581" s="1"/>
      <c r="D581" s="2"/>
      <c r="E581" s="2"/>
      <c r="F581" s="1"/>
      <c r="G581" s="1"/>
    </row>
    <row r="582">
      <c r="A582" s="1"/>
      <c r="B582" s="1"/>
      <c r="C582" s="1"/>
      <c r="D582" s="2"/>
      <c r="E582" s="2"/>
      <c r="F582" s="1"/>
      <c r="G582" s="1"/>
    </row>
    <row r="583">
      <c r="A583" s="1"/>
      <c r="B583" s="1"/>
      <c r="C583" s="1"/>
      <c r="D583" s="2"/>
      <c r="E583" s="2"/>
      <c r="F583" s="1"/>
      <c r="G583" s="1"/>
    </row>
    <row r="584">
      <c r="A584" s="1"/>
      <c r="B584" s="1"/>
      <c r="C584" s="1"/>
      <c r="D584" s="2"/>
      <c r="E584" s="2"/>
      <c r="F584" s="1"/>
      <c r="G584" s="1"/>
    </row>
    <row r="585">
      <c r="A585" s="1"/>
      <c r="B585" s="1"/>
      <c r="C585" s="1"/>
      <c r="D585" s="2"/>
      <c r="E585" s="2"/>
      <c r="F585" s="1"/>
      <c r="G585" s="1"/>
    </row>
    <row r="586">
      <c r="A586" s="1"/>
      <c r="B586" s="1"/>
      <c r="C586" s="1"/>
      <c r="D586" s="2"/>
      <c r="E586" s="2"/>
      <c r="F586" s="1"/>
      <c r="G586" s="1"/>
    </row>
    <row r="587">
      <c r="A587" s="1"/>
      <c r="B587" s="1"/>
      <c r="C587" s="1"/>
      <c r="D587" s="2"/>
      <c r="E587" s="2"/>
      <c r="F587" s="1"/>
      <c r="G587" s="1"/>
    </row>
    <row r="588">
      <c r="A588" s="1"/>
      <c r="B588" s="1"/>
      <c r="C588" s="1"/>
      <c r="D588" s="2"/>
      <c r="E588" s="2"/>
      <c r="F588" s="1"/>
      <c r="G588" s="1"/>
    </row>
    <row r="589">
      <c r="A589" s="1"/>
      <c r="B589" s="1"/>
      <c r="C589" s="1"/>
      <c r="D589" s="2"/>
      <c r="E589" s="2"/>
      <c r="F589" s="1"/>
      <c r="G589" s="1"/>
    </row>
    <row r="590">
      <c r="A590" s="1"/>
      <c r="B590" s="1"/>
      <c r="C590" s="1"/>
      <c r="D590" s="2"/>
      <c r="E590" s="2"/>
      <c r="F590" s="1"/>
      <c r="G590" s="1"/>
    </row>
    <row r="591">
      <c r="A591" s="1"/>
      <c r="B591" s="1"/>
      <c r="C591" s="1"/>
      <c r="D591" s="2"/>
      <c r="E591" s="2"/>
      <c r="F591" s="1"/>
      <c r="G591" s="1"/>
    </row>
    <row r="592">
      <c r="A592" s="1"/>
      <c r="B592" s="1"/>
      <c r="C592" s="1"/>
      <c r="D592" s="2"/>
      <c r="E592" s="2"/>
      <c r="F592" s="1"/>
      <c r="G592" s="1"/>
    </row>
    <row r="593">
      <c r="A593" s="1"/>
      <c r="B593" s="1"/>
      <c r="C593" s="1"/>
      <c r="D593" s="2"/>
      <c r="E593" s="2"/>
      <c r="F593" s="1"/>
      <c r="G593" s="1"/>
    </row>
    <row r="594">
      <c r="A594" s="1"/>
      <c r="B594" s="1"/>
      <c r="C594" s="1"/>
      <c r="D594" s="2"/>
      <c r="E594" s="2"/>
      <c r="F594" s="1"/>
      <c r="G594" s="1"/>
    </row>
    <row r="595">
      <c r="A595" s="1"/>
      <c r="B595" s="1"/>
      <c r="C595" s="1"/>
      <c r="D595" s="2"/>
      <c r="E595" s="2"/>
      <c r="F595" s="1"/>
      <c r="G595" s="1"/>
    </row>
    <row r="596">
      <c r="A596" s="1"/>
      <c r="B596" s="1"/>
      <c r="C596" s="1"/>
      <c r="D596" s="2"/>
      <c r="E596" s="2"/>
      <c r="F596" s="1"/>
      <c r="G596" s="1"/>
    </row>
    <row r="597">
      <c r="A597" s="1"/>
      <c r="B597" s="1"/>
      <c r="C597" s="1"/>
      <c r="D597" s="2"/>
      <c r="E597" s="2"/>
      <c r="F597" s="1"/>
      <c r="G597" s="1"/>
    </row>
    <row r="598">
      <c r="A598" s="1"/>
      <c r="B598" s="1"/>
      <c r="C598" s="1"/>
      <c r="D598" s="2"/>
      <c r="E598" s="2"/>
      <c r="F598" s="1"/>
      <c r="G598" s="1"/>
    </row>
    <row r="599">
      <c r="A599" s="1"/>
      <c r="B599" s="1"/>
      <c r="C599" s="1"/>
      <c r="D599" s="2"/>
      <c r="E599" s="2"/>
      <c r="F599" s="1"/>
      <c r="G599" s="1"/>
    </row>
    <row r="600">
      <c r="A600" s="1"/>
      <c r="B600" s="1"/>
      <c r="C600" s="1"/>
      <c r="D600" s="2"/>
      <c r="E600" s="2"/>
      <c r="F600" s="1"/>
      <c r="G600" s="1"/>
    </row>
    <row r="601">
      <c r="A601" s="1"/>
      <c r="B601" s="1"/>
      <c r="C601" s="1"/>
      <c r="D601" s="2"/>
      <c r="E601" s="2"/>
      <c r="F601" s="1"/>
      <c r="G601" s="1"/>
    </row>
    <row r="602">
      <c r="A602" s="1"/>
      <c r="B602" s="1"/>
      <c r="C602" s="1"/>
      <c r="D602" s="2"/>
      <c r="E602" s="2"/>
      <c r="F602" s="1"/>
      <c r="G602" s="1"/>
    </row>
    <row r="603">
      <c r="A603" s="1"/>
      <c r="B603" s="1"/>
      <c r="C603" s="1"/>
      <c r="D603" s="2"/>
      <c r="E603" s="2"/>
      <c r="F603" s="1"/>
      <c r="G603" s="1"/>
    </row>
    <row r="604">
      <c r="A604" s="1"/>
      <c r="B604" s="1"/>
      <c r="C604" s="1"/>
      <c r="D604" s="2"/>
      <c r="E604" s="2"/>
      <c r="F604" s="1"/>
      <c r="G604" s="1"/>
    </row>
    <row r="605">
      <c r="A605" s="1"/>
      <c r="B605" s="1"/>
      <c r="C605" s="1"/>
      <c r="D605" s="2"/>
      <c r="E605" s="2"/>
      <c r="F605" s="1"/>
      <c r="G605" s="1"/>
    </row>
    <row r="606">
      <c r="A606" s="1"/>
      <c r="B606" s="1"/>
      <c r="C606" s="1"/>
      <c r="D606" s="2"/>
      <c r="E606" s="2"/>
      <c r="F606" s="1"/>
      <c r="G606" s="1"/>
    </row>
    <row r="607">
      <c r="A607" s="1"/>
      <c r="B607" s="1"/>
      <c r="C607" s="1"/>
      <c r="D607" s="2"/>
      <c r="E607" s="2"/>
      <c r="F607" s="1"/>
      <c r="G607" s="1"/>
    </row>
    <row r="608">
      <c r="A608" s="1"/>
      <c r="B608" s="1"/>
      <c r="C608" s="1"/>
      <c r="D608" s="2"/>
      <c r="E608" s="2"/>
      <c r="F608" s="1"/>
      <c r="G608" s="1"/>
    </row>
    <row r="609">
      <c r="A609" s="1"/>
      <c r="B609" s="1"/>
      <c r="C609" s="1"/>
      <c r="D609" s="2"/>
      <c r="E609" s="2"/>
      <c r="F609" s="1"/>
      <c r="G609" s="1"/>
    </row>
    <row r="610">
      <c r="A610" s="1"/>
      <c r="B610" s="1"/>
      <c r="C610" s="1"/>
      <c r="D610" s="2"/>
      <c r="E610" s="2"/>
      <c r="F610" s="1"/>
      <c r="G610" s="1"/>
    </row>
    <row r="611">
      <c r="A611" s="1"/>
      <c r="B611" s="1"/>
      <c r="C611" s="1"/>
      <c r="D611" s="2"/>
      <c r="E611" s="2"/>
      <c r="F611" s="1"/>
      <c r="G611" s="1"/>
    </row>
    <row r="612">
      <c r="A612" s="1"/>
      <c r="B612" s="1"/>
      <c r="C612" s="1"/>
      <c r="D612" s="2"/>
      <c r="E612" s="2"/>
      <c r="F612" s="1"/>
      <c r="G612" s="1"/>
    </row>
    <row r="613">
      <c r="A613" s="1"/>
      <c r="B613" s="1"/>
      <c r="C613" s="1"/>
      <c r="D613" s="2"/>
      <c r="E613" s="2"/>
      <c r="F613" s="1"/>
      <c r="G613" s="1"/>
    </row>
    <row r="614">
      <c r="A614" s="1"/>
      <c r="B614" s="1"/>
      <c r="C614" s="1"/>
      <c r="D614" s="2"/>
      <c r="E614" s="2"/>
      <c r="F614" s="1"/>
      <c r="G614" s="1"/>
    </row>
    <row r="615">
      <c r="A615" s="1"/>
      <c r="B615" s="1"/>
      <c r="C615" s="1"/>
      <c r="D615" s="2"/>
      <c r="E615" s="2"/>
      <c r="F615" s="1"/>
      <c r="G615" s="1"/>
    </row>
    <row r="616">
      <c r="A616" s="1"/>
      <c r="B616" s="1"/>
      <c r="C616" s="1"/>
      <c r="D616" s="2"/>
      <c r="E616" s="2"/>
      <c r="F616" s="1"/>
      <c r="G616" s="1"/>
    </row>
    <row r="617">
      <c r="A617" s="1"/>
      <c r="B617" s="1"/>
      <c r="C617" s="1"/>
      <c r="D617" s="2"/>
      <c r="E617" s="2"/>
      <c r="F617" s="1"/>
      <c r="G617" s="1"/>
    </row>
    <row r="618">
      <c r="A618" s="1"/>
      <c r="B618" s="1"/>
      <c r="C618" s="1"/>
      <c r="D618" s="2"/>
      <c r="E618" s="2"/>
      <c r="F618" s="1"/>
      <c r="G618" s="1"/>
    </row>
    <row r="619">
      <c r="A619" s="1"/>
      <c r="B619" s="1"/>
      <c r="C619" s="1"/>
      <c r="D619" s="2"/>
      <c r="E619" s="2"/>
      <c r="F619" s="1"/>
      <c r="G619" s="1"/>
    </row>
    <row r="620">
      <c r="A620" s="1"/>
      <c r="B620" s="1"/>
      <c r="C620" s="1"/>
      <c r="D620" s="2"/>
      <c r="E620" s="2"/>
      <c r="F620" s="1"/>
      <c r="G620" s="1"/>
    </row>
    <row r="621">
      <c r="A621" s="1"/>
      <c r="B621" s="1"/>
      <c r="C621" s="1"/>
      <c r="D621" s="2"/>
      <c r="E621" s="2"/>
      <c r="F621" s="1"/>
      <c r="G621" s="1"/>
    </row>
    <row r="622">
      <c r="A622" s="1"/>
      <c r="B622" s="1"/>
      <c r="C622" s="1"/>
      <c r="D622" s="2"/>
      <c r="E622" s="2"/>
      <c r="F622" s="1"/>
      <c r="G622" s="1"/>
    </row>
    <row r="623">
      <c r="A623" s="1"/>
      <c r="B623" s="1"/>
      <c r="C623" s="1"/>
      <c r="D623" s="2"/>
      <c r="E623" s="2"/>
      <c r="F623" s="1"/>
      <c r="G623" s="1"/>
    </row>
    <row r="624">
      <c r="A624" s="1"/>
      <c r="B624" s="1"/>
      <c r="C624" s="1"/>
      <c r="D624" s="2"/>
      <c r="E624" s="2"/>
      <c r="F624" s="1"/>
      <c r="G624" s="1"/>
    </row>
    <row r="625">
      <c r="A625" s="1"/>
      <c r="B625" s="1"/>
      <c r="C625" s="1"/>
      <c r="D625" s="2"/>
      <c r="E625" s="2"/>
      <c r="F625" s="1"/>
      <c r="G625" s="1"/>
    </row>
    <row r="626">
      <c r="A626" s="1"/>
      <c r="B626" s="1"/>
      <c r="C626" s="1"/>
      <c r="D626" s="2"/>
      <c r="E626" s="2"/>
      <c r="F626" s="1"/>
      <c r="G626" s="1"/>
    </row>
    <row r="627">
      <c r="A627" s="1"/>
      <c r="B627" s="1"/>
      <c r="C627" s="1"/>
      <c r="D627" s="2"/>
      <c r="E627" s="2"/>
      <c r="F627" s="1"/>
      <c r="G627" s="1"/>
    </row>
    <row r="628">
      <c r="A628" s="1"/>
      <c r="B628" s="1"/>
      <c r="C628" s="1"/>
      <c r="D628" s="2"/>
      <c r="E628" s="2"/>
      <c r="F628" s="1"/>
      <c r="G628" s="1"/>
    </row>
    <row r="629">
      <c r="A629" s="1"/>
      <c r="B629" s="1"/>
      <c r="C629" s="1"/>
      <c r="D629" s="2"/>
      <c r="E629" s="2"/>
      <c r="F629" s="1"/>
      <c r="G629" s="1"/>
    </row>
    <row r="630">
      <c r="A630" s="1"/>
      <c r="B630" s="1"/>
      <c r="C630" s="1"/>
      <c r="D630" s="2"/>
      <c r="E630" s="2"/>
      <c r="F630" s="1"/>
      <c r="G630" s="1"/>
    </row>
    <row r="631">
      <c r="A631" s="1"/>
      <c r="B631" s="1"/>
      <c r="C631" s="1"/>
      <c r="D631" s="2"/>
      <c r="E631" s="2"/>
      <c r="F631" s="1"/>
      <c r="G631" s="1"/>
    </row>
    <row r="632">
      <c r="A632" s="1"/>
      <c r="B632" s="1"/>
      <c r="C632" s="1"/>
      <c r="D632" s="2"/>
      <c r="E632" s="2"/>
      <c r="F632" s="1"/>
      <c r="G632" s="1"/>
    </row>
    <row r="633">
      <c r="A633" s="1"/>
      <c r="B633" s="1"/>
      <c r="C633" s="1"/>
      <c r="D633" s="2"/>
      <c r="E633" s="2"/>
      <c r="F633" s="1"/>
      <c r="G633" s="1"/>
    </row>
    <row r="634">
      <c r="A634" s="1"/>
      <c r="B634" s="1"/>
      <c r="C634" s="1"/>
      <c r="D634" s="2"/>
      <c r="E634" s="2"/>
      <c r="F634" s="1"/>
      <c r="G634" s="1"/>
    </row>
    <row r="635">
      <c r="A635" s="1"/>
      <c r="B635" s="1"/>
      <c r="C635" s="1"/>
      <c r="D635" s="2"/>
      <c r="E635" s="2"/>
      <c r="F635" s="1"/>
      <c r="G635" s="1"/>
    </row>
    <row r="636">
      <c r="A636" s="1"/>
      <c r="B636" s="1"/>
      <c r="C636" s="1"/>
      <c r="D636" s="2"/>
      <c r="E636" s="2"/>
      <c r="F636" s="1"/>
      <c r="G636" s="1"/>
    </row>
    <row r="637">
      <c r="A637" s="1"/>
      <c r="B637" s="1"/>
      <c r="C637" s="1"/>
      <c r="D637" s="2"/>
      <c r="E637" s="2"/>
      <c r="F637" s="1"/>
      <c r="G637" s="1"/>
    </row>
    <row r="638">
      <c r="A638" s="1"/>
      <c r="B638" s="1"/>
      <c r="C638" s="1"/>
      <c r="D638" s="2"/>
      <c r="E638" s="2"/>
      <c r="F638" s="1"/>
      <c r="G638" s="1"/>
    </row>
    <row r="639">
      <c r="A639" s="1"/>
      <c r="B639" s="1"/>
      <c r="C639" s="1"/>
      <c r="D639" s="2"/>
      <c r="E639" s="2"/>
      <c r="F639" s="1"/>
      <c r="G639" s="1"/>
    </row>
    <row r="640">
      <c r="A640" s="1"/>
      <c r="B640" s="1"/>
      <c r="C640" s="1"/>
      <c r="D640" s="2"/>
      <c r="E640" s="2"/>
      <c r="F640" s="1"/>
      <c r="G640" s="1"/>
    </row>
    <row r="641">
      <c r="A641" s="1"/>
      <c r="B641" s="1"/>
      <c r="C641" s="1"/>
      <c r="D641" s="2"/>
      <c r="E641" s="2"/>
      <c r="F641" s="1"/>
      <c r="G641" s="1"/>
    </row>
    <row r="642">
      <c r="A642" s="1"/>
      <c r="B642" s="1"/>
      <c r="C642" s="1"/>
      <c r="D642" s="2"/>
      <c r="E642" s="2"/>
      <c r="F642" s="1"/>
      <c r="G642" s="1"/>
    </row>
    <row r="643">
      <c r="A643" s="1"/>
      <c r="B643" s="1"/>
      <c r="C643" s="1"/>
      <c r="D643" s="2"/>
      <c r="E643" s="2"/>
      <c r="F643" s="1"/>
      <c r="G643" s="1"/>
    </row>
    <row r="644">
      <c r="A644" s="1"/>
      <c r="B644" s="1"/>
      <c r="C644" s="1"/>
      <c r="D644" s="2"/>
      <c r="E644" s="2"/>
      <c r="F644" s="1"/>
      <c r="G644" s="1"/>
    </row>
    <row r="645">
      <c r="A645" s="1"/>
      <c r="B645" s="1"/>
      <c r="C645" s="1"/>
      <c r="D645" s="2"/>
      <c r="E645" s="2"/>
      <c r="F645" s="1"/>
      <c r="G645" s="1"/>
    </row>
    <row r="646">
      <c r="A646" s="1"/>
      <c r="B646" s="1"/>
      <c r="C646" s="1"/>
      <c r="D646" s="2"/>
      <c r="E646" s="2"/>
      <c r="F646" s="1"/>
      <c r="G646" s="1"/>
    </row>
    <row r="647">
      <c r="A647" s="1"/>
      <c r="B647" s="1"/>
      <c r="C647" s="1"/>
      <c r="D647" s="2"/>
      <c r="E647" s="2"/>
      <c r="F647" s="1"/>
      <c r="G647" s="1"/>
    </row>
    <row r="648">
      <c r="A648" s="1"/>
      <c r="B648" s="1"/>
      <c r="C648" s="1"/>
      <c r="D648" s="2"/>
      <c r="E648" s="2"/>
      <c r="F648" s="1"/>
      <c r="G648" s="1"/>
    </row>
    <row r="649">
      <c r="A649" s="1"/>
      <c r="B649" s="1"/>
      <c r="C649" s="1"/>
      <c r="D649" s="2"/>
      <c r="E649" s="2"/>
      <c r="F649" s="1"/>
      <c r="G649" s="1"/>
    </row>
    <row r="650">
      <c r="A650" s="1"/>
      <c r="B650" s="1"/>
      <c r="C650" s="1"/>
      <c r="D650" s="2"/>
      <c r="E650" s="2"/>
      <c r="F650" s="1"/>
      <c r="G650" s="1"/>
    </row>
    <row r="651">
      <c r="A651" s="1"/>
      <c r="B651" s="1"/>
      <c r="C651" s="1"/>
      <c r="D651" s="2"/>
      <c r="E651" s="2"/>
      <c r="F651" s="1"/>
      <c r="G651" s="1"/>
    </row>
    <row r="652">
      <c r="A652" s="1"/>
      <c r="B652" s="1"/>
      <c r="C652" s="1"/>
      <c r="D652" s="2"/>
      <c r="E652" s="2"/>
      <c r="F652" s="1"/>
      <c r="G652" s="1"/>
    </row>
    <row r="653">
      <c r="A653" s="1"/>
      <c r="B653" s="1"/>
      <c r="C653" s="1"/>
      <c r="D653" s="2"/>
      <c r="E653" s="2"/>
      <c r="F653" s="1"/>
      <c r="G653" s="1"/>
    </row>
    <row r="654">
      <c r="A654" s="1"/>
      <c r="B654" s="1"/>
      <c r="C654" s="1"/>
      <c r="D654" s="2"/>
      <c r="E654" s="2"/>
      <c r="F654" s="1"/>
      <c r="G654" s="1"/>
    </row>
    <row r="655">
      <c r="A655" s="1"/>
      <c r="B655" s="1"/>
      <c r="C655" s="1"/>
      <c r="D655" s="2"/>
      <c r="E655" s="2"/>
      <c r="F655" s="1"/>
      <c r="G655" s="1"/>
    </row>
    <row r="656">
      <c r="A656" s="1"/>
      <c r="B656" s="1"/>
      <c r="C656" s="1"/>
      <c r="D656" s="2"/>
      <c r="E656" s="2"/>
      <c r="F656" s="1"/>
      <c r="G656" s="1"/>
    </row>
    <row r="657">
      <c r="A657" s="1"/>
      <c r="B657" s="1"/>
      <c r="C657" s="1"/>
      <c r="D657" s="2"/>
      <c r="E657" s="2"/>
      <c r="F657" s="1"/>
      <c r="G657" s="1"/>
    </row>
    <row r="658">
      <c r="A658" s="1"/>
      <c r="B658" s="1"/>
      <c r="C658" s="1"/>
      <c r="D658" s="2"/>
      <c r="E658" s="2"/>
      <c r="F658" s="1"/>
      <c r="G658" s="1"/>
    </row>
    <row r="659">
      <c r="A659" s="1"/>
      <c r="B659" s="1"/>
      <c r="C659" s="1"/>
      <c r="D659" s="2"/>
      <c r="E659" s="2"/>
      <c r="F659" s="1"/>
      <c r="G659" s="1"/>
    </row>
    <row r="660">
      <c r="A660" s="1"/>
      <c r="B660" s="1"/>
      <c r="C660" s="1"/>
      <c r="D660" s="2"/>
      <c r="E660" s="2"/>
      <c r="F660" s="1"/>
      <c r="G660" s="1"/>
    </row>
    <row r="661">
      <c r="A661" s="1"/>
      <c r="B661" s="1"/>
      <c r="C661" s="1"/>
      <c r="D661" s="2"/>
      <c r="E661" s="2"/>
      <c r="F661" s="1"/>
      <c r="G661" s="1"/>
    </row>
    <row r="662">
      <c r="A662" s="1"/>
      <c r="B662" s="1"/>
      <c r="C662" s="1"/>
      <c r="D662" s="2"/>
      <c r="E662" s="2"/>
      <c r="F662" s="1"/>
      <c r="G662" s="1"/>
    </row>
    <row r="663">
      <c r="A663" s="1"/>
      <c r="B663" s="1"/>
      <c r="C663" s="1"/>
      <c r="D663" s="2"/>
      <c r="E663" s="2"/>
      <c r="F663" s="1"/>
      <c r="G663" s="1"/>
    </row>
    <row r="664">
      <c r="A664" s="1"/>
      <c r="B664" s="1"/>
      <c r="C664" s="1"/>
      <c r="D664" s="2"/>
      <c r="E664" s="2"/>
      <c r="F664" s="1"/>
      <c r="G664" s="1"/>
    </row>
    <row r="665">
      <c r="A665" s="1"/>
      <c r="B665" s="1"/>
      <c r="C665" s="1"/>
      <c r="D665" s="2"/>
      <c r="E665" s="2"/>
      <c r="F665" s="1"/>
      <c r="G665" s="1"/>
    </row>
    <row r="666">
      <c r="A666" s="1"/>
      <c r="B666" s="1"/>
      <c r="C666" s="1"/>
      <c r="D666" s="2"/>
      <c r="E666" s="2"/>
      <c r="F666" s="1"/>
      <c r="G666" s="1"/>
    </row>
    <row r="667">
      <c r="A667" s="1"/>
      <c r="B667" s="1"/>
      <c r="C667" s="1"/>
      <c r="D667" s="2"/>
      <c r="E667" s="2"/>
      <c r="F667" s="1"/>
      <c r="G667" s="1"/>
    </row>
    <row r="668">
      <c r="A668" s="1"/>
      <c r="B668" s="1"/>
      <c r="C668" s="1"/>
      <c r="D668" s="2"/>
      <c r="E668" s="2"/>
      <c r="F668" s="1"/>
      <c r="G668" s="1"/>
    </row>
    <row r="669">
      <c r="A669" s="1"/>
      <c r="B669" s="1"/>
      <c r="C669" s="1"/>
      <c r="D669" s="2"/>
      <c r="E669" s="2"/>
      <c r="F669" s="1"/>
      <c r="G669" s="1"/>
    </row>
    <row r="670">
      <c r="A670" s="1"/>
      <c r="B670" s="1"/>
      <c r="C670" s="1"/>
      <c r="D670" s="2"/>
      <c r="E670" s="2"/>
      <c r="F670" s="1"/>
      <c r="G670" s="1"/>
    </row>
    <row r="671">
      <c r="A671" s="1"/>
      <c r="B671" s="1"/>
      <c r="C671" s="1"/>
      <c r="D671" s="2"/>
      <c r="E671" s="2"/>
      <c r="F671" s="1"/>
      <c r="G671" s="1"/>
    </row>
    <row r="672">
      <c r="A672" s="1"/>
      <c r="B672" s="1"/>
      <c r="C672" s="1"/>
      <c r="D672" s="2"/>
      <c r="E672" s="2"/>
      <c r="F672" s="1"/>
      <c r="G672" s="1"/>
    </row>
    <row r="673">
      <c r="A673" s="1"/>
      <c r="B673" s="1"/>
      <c r="C673" s="1"/>
      <c r="D673" s="2"/>
      <c r="E673" s="2"/>
      <c r="F673" s="1"/>
      <c r="G673" s="1"/>
    </row>
    <row r="674">
      <c r="A674" s="1"/>
      <c r="B674" s="1"/>
      <c r="C674" s="1"/>
      <c r="D674" s="2"/>
      <c r="E674" s="2"/>
      <c r="F674" s="1"/>
      <c r="G674" s="1"/>
    </row>
    <row r="675">
      <c r="A675" s="1"/>
      <c r="B675" s="1"/>
      <c r="C675" s="1"/>
      <c r="D675" s="2"/>
      <c r="E675" s="2"/>
      <c r="F675" s="1"/>
      <c r="G675" s="1"/>
    </row>
    <row r="676">
      <c r="A676" s="1"/>
      <c r="B676" s="1"/>
      <c r="C676" s="1"/>
      <c r="D676" s="2"/>
      <c r="E676" s="2"/>
      <c r="F676" s="1"/>
      <c r="G676" s="1"/>
    </row>
    <row r="677">
      <c r="A677" s="1"/>
      <c r="B677" s="1"/>
      <c r="C677" s="1"/>
      <c r="D677" s="2"/>
      <c r="E677" s="2"/>
      <c r="F677" s="1"/>
      <c r="G677" s="1"/>
    </row>
    <row r="678">
      <c r="A678" s="1"/>
      <c r="B678" s="1"/>
      <c r="C678" s="1"/>
      <c r="D678" s="2"/>
      <c r="E678" s="2"/>
      <c r="F678" s="1"/>
      <c r="G678" s="1"/>
    </row>
    <row r="679">
      <c r="A679" s="1"/>
      <c r="B679" s="1"/>
      <c r="C679" s="1"/>
      <c r="D679" s="2"/>
      <c r="E679" s="2"/>
      <c r="F679" s="1"/>
      <c r="G679" s="1"/>
    </row>
    <row r="680">
      <c r="A680" s="1"/>
      <c r="B680" s="1"/>
      <c r="C680" s="1"/>
      <c r="D680" s="2"/>
      <c r="E680" s="2"/>
      <c r="F680" s="1"/>
      <c r="G680" s="1"/>
    </row>
    <row r="681">
      <c r="A681" s="1"/>
      <c r="B681" s="1"/>
      <c r="C681" s="1"/>
      <c r="D681" s="2"/>
      <c r="E681" s="2"/>
      <c r="F681" s="1"/>
      <c r="G681" s="1"/>
    </row>
    <row r="682">
      <c r="A682" s="1"/>
      <c r="B682" s="1"/>
      <c r="C682" s="1"/>
      <c r="D682" s="2"/>
      <c r="E682" s="2"/>
      <c r="F682" s="1"/>
      <c r="G682" s="1"/>
    </row>
    <row r="683">
      <c r="A683" s="1"/>
      <c r="B683" s="1"/>
      <c r="C683" s="1"/>
      <c r="D683" s="2"/>
      <c r="E683" s="2"/>
      <c r="F683" s="1"/>
      <c r="G683" s="1"/>
    </row>
    <row r="684">
      <c r="A684" s="1"/>
      <c r="B684" s="1"/>
      <c r="C684" s="1"/>
      <c r="D684" s="2"/>
      <c r="E684" s="2"/>
      <c r="F684" s="1"/>
      <c r="G684" s="1"/>
    </row>
    <row r="685">
      <c r="A685" s="1"/>
      <c r="B685" s="1"/>
      <c r="C685" s="1"/>
      <c r="D685" s="2"/>
      <c r="E685" s="2"/>
      <c r="F685" s="1"/>
      <c r="G685" s="1"/>
    </row>
    <row r="686">
      <c r="A686" s="1"/>
      <c r="B686" s="1"/>
      <c r="C686" s="1"/>
      <c r="D686" s="2"/>
      <c r="E686" s="2"/>
      <c r="F686" s="1"/>
      <c r="G686" s="1"/>
    </row>
    <row r="687">
      <c r="A687" s="1"/>
      <c r="B687" s="1"/>
      <c r="C687" s="1"/>
      <c r="D687" s="2"/>
      <c r="E687" s="2"/>
      <c r="F687" s="1"/>
      <c r="G687" s="1"/>
    </row>
    <row r="688">
      <c r="A688" s="1"/>
      <c r="B688" s="1"/>
      <c r="C688" s="1"/>
      <c r="D688" s="2"/>
      <c r="E688" s="2"/>
      <c r="F688" s="1"/>
      <c r="G688" s="1"/>
    </row>
    <row r="689">
      <c r="A689" s="1"/>
      <c r="B689" s="1"/>
      <c r="C689" s="1"/>
      <c r="D689" s="2"/>
      <c r="E689" s="2"/>
      <c r="F689" s="1"/>
      <c r="G689" s="1"/>
    </row>
    <row r="690">
      <c r="A690" s="1"/>
      <c r="B690" s="1"/>
      <c r="C690" s="1"/>
      <c r="D690" s="2"/>
      <c r="E690" s="2"/>
      <c r="F690" s="1"/>
      <c r="G690" s="1"/>
    </row>
    <row r="691">
      <c r="A691" s="1"/>
      <c r="B691" s="1"/>
      <c r="C691" s="1"/>
      <c r="D691" s="2"/>
      <c r="E691" s="2"/>
      <c r="F691" s="1"/>
      <c r="G691" s="1"/>
    </row>
    <row r="692">
      <c r="A692" s="1"/>
      <c r="B692" s="1"/>
      <c r="C692" s="1"/>
      <c r="D692" s="2"/>
      <c r="E692" s="2"/>
      <c r="F692" s="1"/>
      <c r="G692" s="1"/>
    </row>
    <row r="693">
      <c r="A693" s="1"/>
      <c r="B693" s="1"/>
      <c r="C693" s="1"/>
      <c r="D693" s="2"/>
      <c r="E693" s="2"/>
      <c r="F693" s="1"/>
      <c r="G693" s="1"/>
    </row>
    <row r="694">
      <c r="A694" s="1"/>
      <c r="B694" s="1"/>
      <c r="C694" s="1"/>
      <c r="D694" s="2"/>
      <c r="E694" s="2"/>
      <c r="F694" s="1"/>
      <c r="G694" s="1"/>
    </row>
    <row r="695">
      <c r="A695" s="1"/>
      <c r="B695" s="1"/>
      <c r="C695" s="1"/>
      <c r="D695" s="2"/>
      <c r="E695" s="2"/>
      <c r="F695" s="1"/>
      <c r="G695" s="1"/>
    </row>
    <row r="696">
      <c r="A696" s="1"/>
      <c r="B696" s="1"/>
      <c r="C696" s="1"/>
      <c r="D696" s="2"/>
      <c r="E696" s="2"/>
      <c r="F696" s="1"/>
      <c r="G696" s="1"/>
    </row>
    <row r="697">
      <c r="A697" s="1"/>
      <c r="B697" s="1"/>
      <c r="C697" s="1"/>
      <c r="D697" s="2"/>
      <c r="E697" s="2"/>
      <c r="F697" s="1"/>
      <c r="G697" s="1"/>
    </row>
    <row r="698">
      <c r="A698" s="1"/>
      <c r="B698" s="1"/>
      <c r="C698" s="1"/>
      <c r="D698" s="2"/>
      <c r="E698" s="2"/>
      <c r="F698" s="1"/>
      <c r="G698" s="1"/>
    </row>
    <row r="699">
      <c r="A699" s="1"/>
      <c r="B699" s="1"/>
      <c r="C699" s="1"/>
      <c r="D699" s="2"/>
      <c r="E699" s="2"/>
      <c r="F699" s="1"/>
      <c r="G699" s="1"/>
    </row>
    <row r="700">
      <c r="A700" s="1"/>
      <c r="B700" s="1"/>
      <c r="C700" s="1"/>
      <c r="D700" s="2"/>
      <c r="E700" s="2"/>
      <c r="F700" s="1"/>
      <c r="G700" s="1"/>
    </row>
    <row r="701">
      <c r="A701" s="1"/>
      <c r="B701" s="1"/>
      <c r="C701" s="1"/>
      <c r="D701" s="2"/>
      <c r="E701" s="2"/>
      <c r="F701" s="1"/>
      <c r="G701" s="1"/>
    </row>
    <row r="702">
      <c r="A702" s="1"/>
      <c r="B702" s="1"/>
      <c r="C702" s="1"/>
      <c r="D702" s="2"/>
      <c r="E702" s="2"/>
      <c r="F702" s="1"/>
      <c r="G702" s="1"/>
    </row>
    <row r="703">
      <c r="A703" s="1"/>
      <c r="B703" s="1"/>
      <c r="C703" s="1"/>
      <c r="D703" s="2"/>
      <c r="E703" s="2"/>
      <c r="F703" s="1"/>
      <c r="G703" s="1"/>
    </row>
    <row r="704">
      <c r="A704" s="1"/>
      <c r="B704" s="1"/>
      <c r="C704" s="1"/>
      <c r="D704" s="2"/>
      <c r="E704" s="2"/>
      <c r="F704" s="1"/>
      <c r="G704" s="1"/>
    </row>
    <row r="705">
      <c r="A705" s="1"/>
      <c r="B705" s="1"/>
      <c r="C705" s="1"/>
      <c r="D705" s="2"/>
      <c r="E705" s="2"/>
      <c r="F705" s="1"/>
      <c r="G705" s="1"/>
    </row>
    <row r="706">
      <c r="A706" s="1"/>
      <c r="B706" s="1"/>
      <c r="C706" s="1"/>
      <c r="D706" s="2"/>
      <c r="E706" s="2"/>
      <c r="F706" s="1"/>
      <c r="G706" s="1"/>
    </row>
    <row r="707">
      <c r="A707" s="1"/>
      <c r="B707" s="1"/>
      <c r="C707" s="1"/>
      <c r="D707" s="2"/>
      <c r="E707" s="2"/>
      <c r="F707" s="1"/>
      <c r="G707" s="1"/>
    </row>
    <row r="708">
      <c r="A708" s="1"/>
      <c r="B708" s="1"/>
      <c r="C708" s="1"/>
      <c r="D708" s="2"/>
      <c r="E708" s="2"/>
      <c r="F708" s="1"/>
      <c r="G708" s="1"/>
    </row>
    <row r="709">
      <c r="A709" s="1"/>
      <c r="B709" s="1"/>
      <c r="C709" s="1"/>
      <c r="D709" s="2"/>
      <c r="E709" s="2"/>
      <c r="F709" s="1"/>
      <c r="G709" s="1"/>
    </row>
    <row r="710">
      <c r="A710" s="1"/>
      <c r="B710" s="1"/>
      <c r="C710" s="1"/>
      <c r="D710" s="2"/>
      <c r="E710" s="2"/>
      <c r="F710" s="1"/>
      <c r="G710" s="1"/>
    </row>
    <row r="711">
      <c r="A711" s="1"/>
      <c r="B711" s="1"/>
      <c r="C711" s="1"/>
      <c r="D711" s="2"/>
      <c r="E711" s="2"/>
      <c r="F711" s="1"/>
      <c r="G711" s="1"/>
    </row>
    <row r="712">
      <c r="A712" s="1"/>
      <c r="B712" s="1"/>
      <c r="C712" s="1"/>
      <c r="D712" s="2"/>
      <c r="E712" s="2"/>
      <c r="F712" s="1"/>
      <c r="G712" s="1"/>
    </row>
    <row r="713">
      <c r="A713" s="1"/>
      <c r="B713" s="1"/>
      <c r="C713" s="1"/>
      <c r="D713" s="2"/>
      <c r="E713" s="2"/>
      <c r="F713" s="1"/>
      <c r="G713" s="1"/>
    </row>
    <row r="714">
      <c r="A714" s="1"/>
      <c r="B714" s="1"/>
      <c r="C714" s="1"/>
      <c r="D714" s="2"/>
      <c r="E714" s="2"/>
      <c r="F714" s="1"/>
      <c r="G714" s="1"/>
    </row>
    <row r="715">
      <c r="A715" s="1"/>
      <c r="B715" s="1"/>
      <c r="C715" s="1"/>
      <c r="D715" s="2"/>
      <c r="E715" s="2"/>
      <c r="F715" s="1"/>
      <c r="G715" s="1"/>
    </row>
    <row r="716">
      <c r="A716" s="1"/>
      <c r="B716" s="1"/>
      <c r="C716" s="1"/>
      <c r="D716" s="2"/>
      <c r="E716" s="2"/>
      <c r="F716" s="1"/>
      <c r="G716" s="1"/>
    </row>
    <row r="717">
      <c r="A717" s="1"/>
      <c r="B717" s="1"/>
      <c r="C717" s="1"/>
      <c r="D717" s="2"/>
      <c r="E717" s="2"/>
      <c r="F717" s="1"/>
      <c r="G717" s="1"/>
    </row>
    <row r="718">
      <c r="A718" s="1"/>
      <c r="B718" s="1"/>
      <c r="C718" s="1"/>
      <c r="D718" s="2"/>
      <c r="E718" s="2"/>
      <c r="F718" s="1"/>
      <c r="G718" s="1"/>
    </row>
    <row r="719">
      <c r="A719" s="1"/>
      <c r="B719" s="1"/>
      <c r="C719" s="1"/>
      <c r="D719" s="2"/>
      <c r="E719" s="2"/>
      <c r="F719" s="1"/>
      <c r="G719" s="1"/>
    </row>
    <row r="720">
      <c r="A720" s="1"/>
      <c r="B720" s="1"/>
      <c r="C720" s="1"/>
      <c r="D720" s="2"/>
      <c r="E720" s="2"/>
      <c r="F720" s="1"/>
      <c r="G720" s="1"/>
    </row>
    <row r="721">
      <c r="A721" s="1"/>
      <c r="B721" s="1"/>
      <c r="C721" s="1"/>
      <c r="D721" s="2"/>
      <c r="E721" s="2"/>
      <c r="F721" s="1"/>
      <c r="G721" s="1"/>
    </row>
    <row r="722">
      <c r="A722" s="1"/>
      <c r="B722" s="1"/>
      <c r="C722" s="1"/>
      <c r="D722" s="2"/>
      <c r="E722" s="2"/>
      <c r="F722" s="1"/>
      <c r="G722" s="1"/>
    </row>
    <row r="723">
      <c r="A723" s="1"/>
      <c r="B723" s="1"/>
      <c r="C723" s="1"/>
      <c r="D723" s="2"/>
      <c r="E723" s="2"/>
      <c r="F723" s="1"/>
      <c r="G723" s="1"/>
    </row>
    <row r="724">
      <c r="A724" s="1"/>
      <c r="B724" s="1"/>
      <c r="C724" s="1"/>
      <c r="D724" s="2"/>
      <c r="E724" s="2"/>
      <c r="F724" s="1"/>
      <c r="G724" s="1"/>
    </row>
    <row r="725">
      <c r="A725" s="1"/>
      <c r="B725" s="1"/>
      <c r="C725" s="1"/>
      <c r="D725" s="2"/>
      <c r="E725" s="2"/>
      <c r="F725" s="1"/>
      <c r="G725" s="1"/>
    </row>
    <row r="726">
      <c r="A726" s="1"/>
      <c r="B726" s="1"/>
      <c r="C726" s="1"/>
      <c r="D726" s="2"/>
      <c r="E726" s="2"/>
      <c r="F726" s="1"/>
      <c r="G726" s="1"/>
    </row>
    <row r="727">
      <c r="A727" s="1"/>
      <c r="B727" s="1"/>
      <c r="C727" s="1"/>
      <c r="D727" s="2"/>
      <c r="E727" s="2"/>
      <c r="F727" s="1"/>
      <c r="G727" s="1"/>
    </row>
    <row r="728">
      <c r="A728" s="1"/>
      <c r="B728" s="1"/>
      <c r="C728" s="1"/>
      <c r="D728" s="2"/>
      <c r="E728" s="2"/>
      <c r="F728" s="1"/>
      <c r="G728" s="1"/>
    </row>
    <row r="729">
      <c r="A729" s="1"/>
      <c r="B729" s="1"/>
      <c r="C729" s="1"/>
      <c r="D729" s="2"/>
      <c r="E729" s="2"/>
      <c r="F729" s="1"/>
      <c r="G729" s="1"/>
    </row>
    <row r="730">
      <c r="A730" s="1"/>
      <c r="B730" s="1"/>
      <c r="C730" s="1"/>
      <c r="D730" s="2"/>
      <c r="E730" s="2"/>
      <c r="F730" s="1"/>
      <c r="G730" s="1"/>
    </row>
    <row r="731">
      <c r="A731" s="1"/>
      <c r="B731" s="1"/>
      <c r="C731" s="1"/>
      <c r="D731" s="2"/>
      <c r="E731" s="2"/>
      <c r="F731" s="1"/>
      <c r="G731" s="1"/>
    </row>
    <row r="732">
      <c r="A732" s="1"/>
      <c r="B732" s="1"/>
      <c r="C732" s="1"/>
      <c r="D732" s="2"/>
      <c r="E732" s="2"/>
      <c r="F732" s="1"/>
      <c r="G732" s="1"/>
    </row>
    <row r="733">
      <c r="A733" s="1"/>
      <c r="B733" s="1"/>
      <c r="C733" s="1"/>
      <c r="D733" s="2"/>
      <c r="E733" s="2"/>
      <c r="F733" s="1"/>
      <c r="G733" s="1"/>
    </row>
    <row r="734">
      <c r="A734" s="1"/>
      <c r="B734" s="1"/>
      <c r="C734" s="1"/>
      <c r="D734" s="2"/>
      <c r="E734" s="2"/>
      <c r="F734" s="1"/>
      <c r="G734" s="1"/>
    </row>
    <row r="735">
      <c r="A735" s="1"/>
      <c r="B735" s="1"/>
      <c r="C735" s="1"/>
      <c r="D735" s="2"/>
      <c r="E735" s="2"/>
      <c r="F735" s="1"/>
      <c r="G735" s="1"/>
    </row>
    <row r="736">
      <c r="A736" s="1"/>
      <c r="B736" s="1"/>
      <c r="C736" s="1"/>
      <c r="D736" s="2"/>
      <c r="E736" s="2"/>
      <c r="F736" s="1"/>
      <c r="G736" s="1"/>
    </row>
    <row r="737">
      <c r="A737" s="1"/>
      <c r="B737" s="1"/>
      <c r="C737" s="1"/>
      <c r="D737" s="2"/>
      <c r="E737" s="2"/>
      <c r="F737" s="1"/>
      <c r="G737" s="1"/>
    </row>
    <row r="738">
      <c r="A738" s="1"/>
      <c r="B738" s="1"/>
      <c r="C738" s="1"/>
      <c r="D738" s="2"/>
      <c r="E738" s="2"/>
      <c r="F738" s="1"/>
      <c r="G738" s="1"/>
    </row>
    <row r="739">
      <c r="A739" s="1"/>
      <c r="B739" s="1"/>
      <c r="C739" s="1"/>
      <c r="D739" s="2"/>
      <c r="E739" s="2"/>
      <c r="F739" s="1"/>
      <c r="G739" s="1"/>
    </row>
    <row r="740">
      <c r="A740" s="1"/>
      <c r="B740" s="1"/>
      <c r="C740" s="1"/>
      <c r="D740" s="2"/>
      <c r="E740" s="2"/>
      <c r="F740" s="1"/>
      <c r="G740" s="1"/>
    </row>
    <row r="741">
      <c r="A741" s="1"/>
      <c r="B741" s="1"/>
      <c r="C741" s="1"/>
      <c r="D741" s="2"/>
      <c r="E741" s="2"/>
      <c r="F741" s="1"/>
      <c r="G741" s="1"/>
    </row>
    <row r="742">
      <c r="A742" s="1"/>
      <c r="B742" s="1"/>
      <c r="C742" s="1"/>
      <c r="D742" s="2"/>
      <c r="E742" s="2"/>
      <c r="F742" s="1"/>
      <c r="G742" s="1"/>
    </row>
    <row r="743">
      <c r="A743" s="1"/>
      <c r="B743" s="1"/>
      <c r="C743" s="1"/>
      <c r="D743" s="2"/>
      <c r="E743" s="2"/>
      <c r="F743" s="1"/>
      <c r="G743" s="1"/>
    </row>
    <row r="744">
      <c r="A744" s="1"/>
      <c r="B744" s="1"/>
      <c r="C744" s="1"/>
      <c r="D744" s="2"/>
      <c r="E744" s="2"/>
      <c r="F744" s="1"/>
      <c r="G744" s="1"/>
    </row>
    <row r="745">
      <c r="A745" s="1"/>
      <c r="B745" s="1"/>
      <c r="C745" s="1"/>
      <c r="D745" s="2"/>
      <c r="E745" s="2"/>
      <c r="F745" s="1"/>
      <c r="G745" s="1"/>
    </row>
    <row r="746">
      <c r="A746" s="1"/>
      <c r="B746" s="1"/>
      <c r="C746" s="1"/>
      <c r="D746" s="2"/>
      <c r="E746" s="2"/>
      <c r="F746" s="1"/>
      <c r="G746" s="1"/>
    </row>
    <row r="747">
      <c r="A747" s="1"/>
      <c r="B747" s="1"/>
      <c r="C747" s="1"/>
      <c r="D747" s="2"/>
      <c r="E747" s="2"/>
      <c r="F747" s="1"/>
      <c r="G747" s="1"/>
    </row>
    <row r="748">
      <c r="A748" s="1"/>
      <c r="B748" s="1"/>
      <c r="C748" s="1"/>
      <c r="D748" s="2"/>
      <c r="E748" s="2"/>
      <c r="F748" s="1"/>
      <c r="G748" s="1"/>
    </row>
    <row r="749">
      <c r="A749" s="1"/>
      <c r="B749" s="1"/>
      <c r="C749" s="1"/>
      <c r="D749" s="2"/>
      <c r="E749" s="2"/>
      <c r="F749" s="1"/>
      <c r="G749" s="1"/>
    </row>
    <row r="750">
      <c r="A750" s="1"/>
      <c r="B750" s="1"/>
      <c r="C750" s="1"/>
      <c r="D750" s="2"/>
      <c r="E750" s="2"/>
      <c r="F750" s="1"/>
      <c r="G750" s="1"/>
    </row>
    <row r="751">
      <c r="A751" s="1"/>
      <c r="B751" s="1"/>
      <c r="C751" s="1"/>
      <c r="D751" s="2"/>
      <c r="E751" s="2"/>
      <c r="F751" s="1"/>
      <c r="G751" s="1"/>
    </row>
    <row r="752">
      <c r="A752" s="1"/>
      <c r="B752" s="1"/>
      <c r="C752" s="1"/>
      <c r="D752" s="2"/>
      <c r="E752" s="2"/>
      <c r="F752" s="1"/>
      <c r="G752" s="1"/>
    </row>
    <row r="753">
      <c r="A753" s="1"/>
      <c r="B753" s="1"/>
      <c r="C753" s="1"/>
      <c r="D753" s="2"/>
      <c r="E753" s="2"/>
      <c r="F753" s="1"/>
      <c r="G753" s="1"/>
    </row>
    <row r="754">
      <c r="A754" s="1"/>
      <c r="B754" s="1"/>
      <c r="C754" s="1"/>
      <c r="D754" s="2"/>
      <c r="E754" s="2"/>
      <c r="F754" s="1"/>
      <c r="G754" s="1"/>
    </row>
    <row r="755">
      <c r="A755" s="1"/>
      <c r="B755" s="1"/>
      <c r="C755" s="1"/>
      <c r="D755" s="2"/>
      <c r="E755" s="2"/>
      <c r="F755" s="1"/>
      <c r="G755" s="1"/>
    </row>
    <row r="756">
      <c r="A756" s="1"/>
      <c r="B756" s="1"/>
      <c r="C756" s="1"/>
      <c r="D756" s="2"/>
      <c r="E756" s="2"/>
      <c r="F756" s="1"/>
      <c r="G756" s="1"/>
    </row>
    <row r="757">
      <c r="A757" s="1"/>
      <c r="B757" s="1"/>
      <c r="C757" s="1"/>
      <c r="D757" s="2"/>
      <c r="E757" s="2"/>
      <c r="F757" s="1"/>
      <c r="G757" s="1"/>
    </row>
    <row r="758">
      <c r="A758" s="1"/>
      <c r="B758" s="1"/>
      <c r="C758" s="1"/>
      <c r="D758" s="2"/>
      <c r="E758" s="2"/>
      <c r="F758" s="1"/>
      <c r="G758" s="1"/>
    </row>
    <row r="759">
      <c r="A759" s="1"/>
      <c r="B759" s="1"/>
      <c r="C759" s="1"/>
      <c r="D759" s="2"/>
      <c r="E759" s="2"/>
      <c r="F759" s="1"/>
      <c r="G759" s="1"/>
    </row>
    <row r="760">
      <c r="A760" s="1"/>
      <c r="B760" s="1"/>
      <c r="C760" s="1"/>
      <c r="D760" s="2"/>
      <c r="E760" s="2"/>
      <c r="F760" s="1"/>
      <c r="G760" s="1"/>
    </row>
    <row r="761">
      <c r="A761" s="1"/>
      <c r="B761" s="1"/>
      <c r="C761" s="1"/>
      <c r="D761" s="2"/>
      <c r="E761" s="2"/>
      <c r="F761" s="1"/>
      <c r="G761" s="1"/>
    </row>
    <row r="762">
      <c r="A762" s="1"/>
      <c r="B762" s="1"/>
      <c r="C762" s="1"/>
      <c r="D762" s="2"/>
      <c r="E762" s="2"/>
      <c r="F762" s="1"/>
      <c r="G762" s="1"/>
    </row>
    <row r="763">
      <c r="A763" s="1"/>
      <c r="B763" s="1"/>
      <c r="C763" s="1"/>
      <c r="D763" s="2"/>
      <c r="E763" s="2"/>
      <c r="F763" s="1"/>
      <c r="G763" s="1"/>
    </row>
    <row r="764">
      <c r="A764" s="1"/>
      <c r="B764" s="1"/>
      <c r="C764" s="1"/>
      <c r="D764" s="2"/>
      <c r="E764" s="2"/>
      <c r="F764" s="1"/>
      <c r="G764" s="1"/>
    </row>
    <row r="765">
      <c r="A765" s="1"/>
      <c r="B765" s="1"/>
      <c r="C765" s="1"/>
      <c r="D765" s="2"/>
      <c r="E765" s="2"/>
      <c r="F765" s="1"/>
      <c r="G765" s="1"/>
    </row>
    <row r="766">
      <c r="A766" s="1"/>
      <c r="B766" s="1"/>
      <c r="C766" s="1"/>
      <c r="D766" s="2"/>
      <c r="E766" s="2"/>
      <c r="F766" s="1"/>
      <c r="G766" s="1"/>
    </row>
    <row r="767">
      <c r="A767" s="1"/>
      <c r="B767" s="1"/>
      <c r="C767" s="1"/>
      <c r="D767" s="2"/>
      <c r="E767" s="2"/>
      <c r="F767" s="1"/>
      <c r="G767" s="1"/>
    </row>
    <row r="768">
      <c r="A768" s="1"/>
      <c r="B768" s="1"/>
      <c r="C768" s="1"/>
      <c r="D768" s="2"/>
      <c r="E768" s="2"/>
      <c r="F768" s="1"/>
      <c r="G768" s="1"/>
    </row>
    <row r="769">
      <c r="A769" s="1"/>
      <c r="B769" s="1"/>
      <c r="C769" s="1"/>
      <c r="D769" s="2"/>
      <c r="E769" s="2"/>
      <c r="F769" s="1"/>
      <c r="G769" s="1"/>
    </row>
    <row r="770">
      <c r="A770" s="1"/>
      <c r="B770" s="1"/>
      <c r="C770" s="1"/>
      <c r="D770" s="2"/>
      <c r="E770" s="2"/>
      <c r="F770" s="1"/>
      <c r="G770" s="1"/>
    </row>
    <row r="771">
      <c r="A771" s="1"/>
      <c r="B771" s="1"/>
      <c r="C771" s="1"/>
      <c r="D771" s="2"/>
      <c r="E771" s="2"/>
      <c r="F771" s="1"/>
      <c r="G771" s="1"/>
    </row>
    <row r="772">
      <c r="A772" s="1"/>
      <c r="B772" s="1"/>
      <c r="C772" s="1"/>
      <c r="D772" s="2"/>
      <c r="E772" s="2"/>
      <c r="F772" s="1"/>
      <c r="G772" s="1"/>
    </row>
    <row r="773">
      <c r="A773" s="1"/>
      <c r="B773" s="1"/>
      <c r="C773" s="1"/>
      <c r="D773" s="2"/>
      <c r="E773" s="2"/>
      <c r="F773" s="1"/>
      <c r="G773" s="1"/>
    </row>
    <row r="774">
      <c r="A774" s="1"/>
      <c r="B774" s="1"/>
      <c r="C774" s="1"/>
      <c r="D774" s="2"/>
      <c r="E774" s="2"/>
      <c r="F774" s="1"/>
      <c r="G774" s="1"/>
    </row>
    <row r="775">
      <c r="A775" s="1"/>
      <c r="B775" s="1"/>
      <c r="C775" s="1"/>
      <c r="D775" s="2"/>
      <c r="E775" s="2"/>
      <c r="F775" s="1"/>
      <c r="G775" s="1"/>
    </row>
    <row r="776">
      <c r="A776" s="1"/>
      <c r="B776" s="1"/>
      <c r="C776" s="1"/>
      <c r="D776" s="2"/>
      <c r="E776" s="2"/>
      <c r="F776" s="1"/>
      <c r="G776" s="1"/>
    </row>
    <row r="777">
      <c r="A777" s="1"/>
      <c r="B777" s="1"/>
      <c r="C777" s="1"/>
      <c r="D777" s="2"/>
      <c r="E777" s="2"/>
      <c r="F777" s="1"/>
      <c r="G777" s="1"/>
    </row>
    <row r="778">
      <c r="A778" s="1"/>
      <c r="B778" s="1"/>
      <c r="C778" s="1"/>
      <c r="D778" s="2"/>
      <c r="E778" s="2"/>
      <c r="F778" s="1"/>
      <c r="G778" s="1"/>
    </row>
    <row r="779">
      <c r="A779" s="1"/>
      <c r="B779" s="1"/>
      <c r="C779" s="1"/>
      <c r="D779" s="2"/>
      <c r="E779" s="2"/>
      <c r="F779" s="1"/>
      <c r="G779" s="1"/>
    </row>
    <row r="780">
      <c r="A780" s="1"/>
      <c r="B780" s="1"/>
      <c r="C780" s="1"/>
      <c r="D780" s="2"/>
      <c r="E780" s="2"/>
      <c r="F780" s="1"/>
      <c r="G780" s="1"/>
    </row>
    <row r="781">
      <c r="A781" s="1"/>
      <c r="B781" s="1"/>
      <c r="C781" s="1"/>
      <c r="D781" s="2"/>
      <c r="E781" s="2"/>
      <c r="F781" s="1"/>
      <c r="G781" s="1"/>
    </row>
    <row r="782">
      <c r="A782" s="1"/>
      <c r="B782" s="1"/>
      <c r="C782" s="1"/>
      <c r="D782" s="2"/>
      <c r="E782" s="2"/>
      <c r="F782" s="1"/>
      <c r="G782" s="1"/>
    </row>
    <row r="783">
      <c r="A783" s="1"/>
      <c r="B783" s="1"/>
      <c r="C783" s="1"/>
      <c r="D783" s="2"/>
      <c r="E783" s="2"/>
      <c r="F783" s="1"/>
      <c r="G783" s="1"/>
    </row>
    <row r="784">
      <c r="A784" s="1"/>
      <c r="B784" s="1"/>
      <c r="C784" s="1"/>
      <c r="D784" s="2"/>
      <c r="E784" s="2"/>
      <c r="F784" s="1"/>
      <c r="G784" s="1"/>
    </row>
    <row r="785">
      <c r="A785" s="1"/>
      <c r="B785" s="1"/>
      <c r="C785" s="1"/>
      <c r="D785" s="2"/>
      <c r="E785" s="2"/>
      <c r="F785" s="1"/>
      <c r="G785" s="1"/>
    </row>
    <row r="786">
      <c r="A786" s="1"/>
      <c r="B786" s="1"/>
      <c r="C786" s="1"/>
      <c r="D786" s="2"/>
      <c r="E786" s="2"/>
      <c r="F786" s="1"/>
      <c r="G786" s="1"/>
    </row>
    <row r="787">
      <c r="A787" s="1"/>
      <c r="B787" s="1"/>
      <c r="C787" s="1"/>
      <c r="D787" s="2"/>
      <c r="E787" s="2"/>
      <c r="F787" s="1"/>
      <c r="G787" s="1"/>
    </row>
    <row r="788">
      <c r="A788" s="1"/>
      <c r="B788" s="1"/>
      <c r="C788" s="1"/>
      <c r="D788" s="2"/>
      <c r="E788" s="2"/>
      <c r="F788" s="1"/>
      <c r="G788" s="1"/>
    </row>
    <row r="789">
      <c r="A789" s="1"/>
      <c r="B789" s="1"/>
      <c r="C789" s="1"/>
      <c r="D789" s="2"/>
      <c r="E789" s="2"/>
      <c r="F789" s="1"/>
      <c r="G789" s="1"/>
    </row>
    <row r="790">
      <c r="A790" s="1"/>
      <c r="B790" s="1"/>
      <c r="C790" s="1"/>
      <c r="D790" s="2"/>
      <c r="E790" s="2"/>
      <c r="F790" s="1"/>
      <c r="G790" s="1"/>
    </row>
    <row r="791">
      <c r="A791" s="1"/>
      <c r="B791" s="1"/>
      <c r="C791" s="1"/>
      <c r="D791" s="2"/>
      <c r="E791" s="2"/>
      <c r="F791" s="1"/>
      <c r="G791" s="1"/>
    </row>
    <row r="792">
      <c r="A792" s="1"/>
      <c r="B792" s="1"/>
      <c r="C792" s="1"/>
      <c r="D792" s="2"/>
      <c r="E792" s="2"/>
      <c r="F792" s="1"/>
      <c r="G792" s="1"/>
    </row>
    <row r="793">
      <c r="A793" s="1"/>
      <c r="B793" s="1"/>
      <c r="C793" s="1"/>
      <c r="D793" s="2"/>
      <c r="E793" s="2"/>
      <c r="F793" s="1"/>
      <c r="G793" s="1"/>
    </row>
    <row r="794">
      <c r="A794" s="1"/>
      <c r="B794" s="1"/>
      <c r="C794" s="1"/>
      <c r="D794" s="2"/>
      <c r="E794" s="2"/>
      <c r="F794" s="1"/>
      <c r="G794" s="1"/>
    </row>
    <row r="795">
      <c r="A795" s="1"/>
      <c r="B795" s="1"/>
      <c r="C795" s="1"/>
      <c r="D795" s="2"/>
      <c r="E795" s="2"/>
      <c r="F795" s="1"/>
      <c r="G795" s="1"/>
    </row>
    <row r="796">
      <c r="A796" s="1"/>
      <c r="B796" s="1"/>
      <c r="C796" s="1"/>
      <c r="D796" s="2"/>
      <c r="E796" s="2"/>
      <c r="F796" s="1"/>
      <c r="G796" s="1"/>
    </row>
    <row r="797">
      <c r="A797" s="1"/>
      <c r="B797" s="1"/>
      <c r="C797" s="1"/>
      <c r="D797" s="2"/>
      <c r="E797" s="2"/>
      <c r="F797" s="1"/>
      <c r="G797" s="1"/>
    </row>
    <row r="798">
      <c r="A798" s="1"/>
      <c r="B798" s="1"/>
      <c r="C798" s="1"/>
      <c r="D798" s="2"/>
      <c r="E798" s="2"/>
      <c r="F798" s="1"/>
      <c r="G798" s="1"/>
    </row>
    <row r="799">
      <c r="A799" s="1"/>
      <c r="B799" s="1"/>
      <c r="C799" s="1"/>
      <c r="D799" s="2"/>
      <c r="E799" s="2"/>
      <c r="F799" s="1"/>
      <c r="G799" s="1"/>
    </row>
    <row r="800">
      <c r="A800" s="1"/>
      <c r="B800" s="1"/>
      <c r="C800" s="1"/>
      <c r="D800" s="2"/>
      <c r="E800" s="2"/>
      <c r="F800" s="1"/>
      <c r="G800" s="1"/>
    </row>
    <row r="801">
      <c r="A801" s="1"/>
      <c r="B801" s="1"/>
      <c r="C801" s="1"/>
      <c r="D801" s="2"/>
      <c r="E801" s="2"/>
      <c r="F801" s="1"/>
      <c r="G801" s="1"/>
    </row>
    <row r="802">
      <c r="A802" s="1"/>
      <c r="B802" s="1"/>
      <c r="C802" s="1"/>
      <c r="D802" s="2"/>
      <c r="E802" s="2"/>
      <c r="F802" s="1"/>
      <c r="G802" s="1"/>
    </row>
    <row r="803">
      <c r="A803" s="1"/>
      <c r="B803" s="1"/>
      <c r="C803" s="1"/>
      <c r="D803" s="2"/>
      <c r="E803" s="2"/>
      <c r="F803" s="1"/>
      <c r="G803" s="1"/>
    </row>
    <row r="804">
      <c r="A804" s="1"/>
      <c r="B804" s="1"/>
      <c r="C804" s="1"/>
      <c r="D804" s="2"/>
      <c r="E804" s="2"/>
      <c r="F804" s="1"/>
      <c r="G804" s="1"/>
    </row>
    <row r="805">
      <c r="A805" s="1"/>
      <c r="B805" s="1"/>
      <c r="C805" s="1"/>
      <c r="D805" s="2"/>
      <c r="E805" s="2"/>
      <c r="F805" s="1"/>
      <c r="G805" s="1"/>
    </row>
    <row r="806">
      <c r="A806" s="1"/>
      <c r="B806" s="1"/>
      <c r="C806" s="1"/>
      <c r="D806" s="2"/>
      <c r="E806" s="2"/>
      <c r="F806" s="1"/>
      <c r="G806" s="1"/>
    </row>
    <row r="807">
      <c r="A807" s="1"/>
      <c r="B807" s="1"/>
      <c r="C807" s="1"/>
      <c r="D807" s="2"/>
      <c r="E807" s="2"/>
      <c r="F807" s="1"/>
      <c r="G807" s="1"/>
    </row>
    <row r="808">
      <c r="A808" s="1"/>
      <c r="B808" s="1"/>
      <c r="C808" s="1"/>
      <c r="D808" s="2"/>
      <c r="E808" s="2"/>
      <c r="F808" s="1"/>
      <c r="G808" s="1"/>
    </row>
    <row r="809">
      <c r="A809" s="1"/>
      <c r="B809" s="1"/>
      <c r="C809" s="1"/>
      <c r="D809" s="2"/>
      <c r="E809" s="2"/>
      <c r="F809" s="1"/>
      <c r="G809" s="1"/>
    </row>
    <row r="810">
      <c r="A810" s="1"/>
      <c r="B810" s="1"/>
      <c r="C810" s="1"/>
      <c r="D810" s="2"/>
      <c r="E810" s="2"/>
      <c r="F810" s="1"/>
      <c r="G810" s="1"/>
    </row>
    <row r="811">
      <c r="A811" s="1"/>
      <c r="B811" s="1"/>
      <c r="C811" s="1"/>
      <c r="D811" s="2"/>
      <c r="E811" s="2"/>
      <c r="F811" s="1"/>
      <c r="G811" s="1"/>
    </row>
    <row r="812">
      <c r="A812" s="1"/>
      <c r="B812" s="1"/>
      <c r="C812" s="1"/>
      <c r="D812" s="2"/>
      <c r="E812" s="2"/>
      <c r="F812" s="1"/>
      <c r="G812" s="1"/>
    </row>
    <row r="813">
      <c r="A813" s="1"/>
      <c r="B813" s="1"/>
      <c r="C813" s="1"/>
      <c r="D813" s="2"/>
      <c r="E813" s="2"/>
      <c r="F813" s="1"/>
      <c r="G813" s="1"/>
    </row>
    <row r="814">
      <c r="A814" s="1"/>
      <c r="B814" s="1"/>
      <c r="C814" s="1"/>
      <c r="D814" s="2"/>
      <c r="E814" s="2"/>
      <c r="F814" s="1"/>
      <c r="G814" s="1"/>
    </row>
    <row r="815">
      <c r="A815" s="1"/>
      <c r="B815" s="1"/>
      <c r="C815" s="1"/>
      <c r="D815" s="2"/>
      <c r="E815" s="2"/>
      <c r="F815" s="1"/>
      <c r="G815" s="1"/>
    </row>
    <row r="816">
      <c r="A816" s="1"/>
      <c r="B816" s="1"/>
      <c r="C816" s="1"/>
      <c r="D816" s="2"/>
      <c r="E816" s="2"/>
      <c r="F816" s="1"/>
      <c r="G816" s="1"/>
    </row>
    <row r="817">
      <c r="A817" s="1"/>
      <c r="B817" s="1"/>
      <c r="C817" s="1"/>
      <c r="D817" s="2"/>
      <c r="E817" s="2"/>
      <c r="F817" s="1"/>
      <c r="G817" s="1"/>
    </row>
    <row r="818">
      <c r="A818" s="1"/>
      <c r="B818" s="1"/>
      <c r="C818" s="1"/>
      <c r="D818" s="2"/>
      <c r="E818" s="2"/>
      <c r="F818" s="1"/>
      <c r="G818" s="1"/>
    </row>
    <row r="819">
      <c r="A819" s="1"/>
      <c r="B819" s="1"/>
      <c r="C819" s="1"/>
      <c r="D819" s="2"/>
      <c r="E819" s="2"/>
      <c r="F819" s="1"/>
      <c r="G819" s="1"/>
    </row>
    <row r="820">
      <c r="A820" s="1"/>
      <c r="B820" s="1"/>
      <c r="C820" s="1"/>
      <c r="D820" s="2"/>
      <c r="E820" s="2"/>
      <c r="F820" s="1"/>
      <c r="G820" s="1"/>
    </row>
    <row r="821">
      <c r="A821" s="1"/>
      <c r="B821" s="1"/>
      <c r="C821" s="1"/>
      <c r="D821" s="2"/>
      <c r="E821" s="2"/>
      <c r="F821" s="1"/>
      <c r="G821" s="1"/>
    </row>
    <row r="822">
      <c r="A822" s="1"/>
      <c r="B822" s="1"/>
      <c r="C822" s="1"/>
      <c r="D822" s="2"/>
      <c r="E822" s="2"/>
      <c r="F822" s="1"/>
      <c r="G822" s="1"/>
    </row>
    <row r="823">
      <c r="A823" s="1"/>
      <c r="B823" s="1"/>
      <c r="C823" s="1"/>
      <c r="D823" s="2"/>
      <c r="E823" s="2"/>
      <c r="F823" s="1"/>
      <c r="G823" s="1"/>
    </row>
    <row r="824">
      <c r="A824" s="1"/>
      <c r="B824" s="1"/>
      <c r="C824" s="1"/>
      <c r="D824" s="2"/>
      <c r="E824" s="2"/>
      <c r="F824" s="1"/>
      <c r="G824" s="1"/>
    </row>
    <row r="825">
      <c r="A825" s="1"/>
      <c r="B825" s="1"/>
      <c r="C825" s="1"/>
      <c r="D825" s="2"/>
      <c r="E825" s="2"/>
      <c r="F825" s="1"/>
      <c r="G825" s="1"/>
    </row>
    <row r="826">
      <c r="A826" s="1"/>
      <c r="B826" s="1"/>
      <c r="C826" s="1"/>
      <c r="D826" s="2"/>
      <c r="E826" s="2"/>
      <c r="F826" s="1"/>
      <c r="G826" s="1"/>
    </row>
    <row r="827">
      <c r="A827" s="1"/>
      <c r="B827" s="1"/>
      <c r="C827" s="1"/>
      <c r="D827" s="2"/>
      <c r="E827" s="2"/>
      <c r="F827" s="1"/>
      <c r="G827" s="1"/>
    </row>
    <row r="828">
      <c r="A828" s="1"/>
      <c r="B828" s="1"/>
      <c r="C828" s="1"/>
      <c r="D828" s="2"/>
      <c r="E828" s="2"/>
      <c r="F828" s="1"/>
      <c r="G828" s="1"/>
    </row>
    <row r="829">
      <c r="A829" s="1"/>
      <c r="B829" s="1"/>
      <c r="C829" s="1"/>
      <c r="D829" s="2"/>
      <c r="E829" s="2"/>
      <c r="F829" s="1"/>
      <c r="G829" s="1"/>
    </row>
    <row r="830">
      <c r="A830" s="1"/>
      <c r="B830" s="1"/>
      <c r="C830" s="1"/>
      <c r="D830" s="2"/>
      <c r="E830" s="2"/>
      <c r="F830" s="1"/>
      <c r="G830" s="1"/>
    </row>
    <row r="831">
      <c r="A831" s="1"/>
      <c r="B831" s="1"/>
      <c r="C831" s="1"/>
      <c r="D831" s="2"/>
      <c r="E831" s="2"/>
      <c r="F831" s="1"/>
      <c r="G831" s="1"/>
    </row>
    <row r="832">
      <c r="A832" s="1"/>
      <c r="B832" s="1"/>
      <c r="C832" s="1"/>
      <c r="D832" s="2"/>
      <c r="E832" s="2"/>
      <c r="F832" s="1"/>
      <c r="G832" s="1"/>
    </row>
    <row r="833">
      <c r="A833" s="1"/>
      <c r="B833" s="1"/>
      <c r="C833" s="1"/>
      <c r="D833" s="2"/>
      <c r="E833" s="2"/>
      <c r="F833" s="1"/>
      <c r="G833" s="1"/>
    </row>
    <row r="834">
      <c r="A834" s="1"/>
      <c r="B834" s="1"/>
      <c r="C834" s="1"/>
      <c r="D834" s="2"/>
      <c r="E834" s="2"/>
      <c r="F834" s="1"/>
      <c r="G834" s="1"/>
    </row>
    <row r="835">
      <c r="A835" s="1"/>
      <c r="B835" s="1"/>
      <c r="C835" s="1"/>
      <c r="D835" s="2"/>
      <c r="E835" s="2"/>
      <c r="F835" s="1"/>
      <c r="G835" s="1"/>
    </row>
    <row r="836">
      <c r="A836" s="1"/>
      <c r="B836" s="1"/>
      <c r="C836" s="1"/>
      <c r="D836" s="2"/>
      <c r="E836" s="2"/>
      <c r="F836" s="1"/>
      <c r="G836" s="1"/>
    </row>
    <row r="837">
      <c r="A837" s="1"/>
      <c r="B837" s="1"/>
      <c r="C837" s="1"/>
      <c r="D837" s="2"/>
      <c r="E837" s="2"/>
      <c r="F837" s="1"/>
      <c r="G837" s="1"/>
    </row>
    <row r="838">
      <c r="A838" s="1"/>
      <c r="B838" s="1"/>
      <c r="C838" s="1"/>
      <c r="D838" s="2"/>
      <c r="E838" s="2"/>
      <c r="F838" s="1"/>
      <c r="G838" s="1"/>
    </row>
    <row r="839">
      <c r="A839" s="1"/>
      <c r="B839" s="1"/>
      <c r="C839" s="1"/>
      <c r="D839" s="2"/>
      <c r="E839" s="2"/>
      <c r="F839" s="1"/>
      <c r="G839" s="1"/>
    </row>
    <row r="840">
      <c r="A840" s="1"/>
      <c r="B840" s="1"/>
      <c r="C840" s="1"/>
      <c r="D840" s="2"/>
      <c r="E840" s="2"/>
      <c r="F840" s="1"/>
      <c r="G840" s="1"/>
    </row>
    <row r="841">
      <c r="A841" s="1"/>
      <c r="B841" s="1"/>
      <c r="C841" s="1"/>
      <c r="D841" s="2"/>
      <c r="E841" s="2"/>
      <c r="F841" s="1"/>
      <c r="G841" s="1"/>
    </row>
    <row r="842">
      <c r="A842" s="1"/>
      <c r="B842" s="1"/>
      <c r="C842" s="1"/>
      <c r="D842" s="2"/>
      <c r="E842" s="2"/>
      <c r="F842" s="1"/>
      <c r="G842" s="1"/>
    </row>
    <row r="843">
      <c r="A843" s="1"/>
      <c r="B843" s="1"/>
      <c r="C843" s="1"/>
      <c r="D843" s="2"/>
      <c r="E843" s="2"/>
      <c r="F843" s="1"/>
      <c r="G843" s="1"/>
    </row>
    <row r="844">
      <c r="A844" s="1"/>
      <c r="B844" s="1"/>
      <c r="C844" s="1"/>
      <c r="D844" s="2"/>
      <c r="E844" s="2"/>
      <c r="F844" s="1"/>
      <c r="G844" s="1"/>
    </row>
    <row r="845">
      <c r="A845" s="1"/>
      <c r="B845" s="1"/>
      <c r="C845" s="1"/>
      <c r="D845" s="2"/>
      <c r="E845" s="2"/>
      <c r="F845" s="1"/>
      <c r="G845" s="1"/>
    </row>
    <row r="846">
      <c r="A846" s="1"/>
      <c r="B846" s="1"/>
      <c r="C846" s="1"/>
      <c r="D846" s="2"/>
      <c r="E846" s="2"/>
      <c r="F846" s="1"/>
      <c r="G846" s="1"/>
    </row>
    <row r="847">
      <c r="A847" s="1"/>
      <c r="B847" s="1"/>
      <c r="C847" s="1"/>
      <c r="D847" s="2"/>
      <c r="E847" s="2"/>
      <c r="F847" s="1"/>
      <c r="G847" s="1"/>
    </row>
    <row r="848">
      <c r="A848" s="1"/>
      <c r="B848" s="1"/>
      <c r="C848" s="1"/>
      <c r="D848" s="2"/>
      <c r="E848" s="2"/>
      <c r="F848" s="1"/>
      <c r="G848" s="1"/>
    </row>
    <row r="849">
      <c r="A849" s="1"/>
      <c r="B849" s="1"/>
      <c r="C849" s="1"/>
      <c r="D849" s="2"/>
      <c r="E849" s="2"/>
      <c r="F849" s="1"/>
      <c r="G849" s="1"/>
    </row>
    <row r="850">
      <c r="A850" s="1"/>
      <c r="B850" s="1"/>
      <c r="C850" s="1"/>
      <c r="D850" s="2"/>
      <c r="E850" s="2"/>
      <c r="F850" s="1"/>
      <c r="G850" s="1"/>
    </row>
    <row r="851">
      <c r="A851" s="1"/>
      <c r="B851" s="1"/>
      <c r="C851" s="1"/>
      <c r="D851" s="2"/>
      <c r="E851" s="2"/>
      <c r="F851" s="1"/>
      <c r="G851" s="1"/>
    </row>
    <row r="852">
      <c r="A852" s="1"/>
      <c r="B852" s="1"/>
      <c r="C852" s="1"/>
      <c r="D852" s="2"/>
      <c r="E852" s="2"/>
      <c r="F852" s="1"/>
      <c r="G852" s="1"/>
    </row>
    <row r="853">
      <c r="A853" s="1"/>
      <c r="B853" s="1"/>
      <c r="C853" s="1"/>
      <c r="D853" s="2"/>
      <c r="E853" s="2"/>
      <c r="F853" s="1"/>
      <c r="G853" s="1"/>
    </row>
    <row r="854">
      <c r="A854" s="1"/>
      <c r="B854" s="1"/>
      <c r="C854" s="1"/>
      <c r="D854" s="2"/>
      <c r="E854" s="2"/>
      <c r="F854" s="1"/>
      <c r="G854" s="1"/>
    </row>
    <row r="855">
      <c r="A855" s="1"/>
      <c r="B855" s="1"/>
      <c r="C855" s="1"/>
      <c r="D855" s="2"/>
      <c r="E855" s="2"/>
      <c r="F855" s="1"/>
      <c r="G855" s="1"/>
    </row>
    <row r="856">
      <c r="A856" s="1"/>
      <c r="B856" s="1"/>
      <c r="C856" s="1"/>
      <c r="D856" s="2"/>
      <c r="E856" s="2"/>
      <c r="F856" s="1"/>
      <c r="G856" s="1"/>
    </row>
    <row r="857">
      <c r="A857" s="1"/>
      <c r="B857" s="1"/>
      <c r="C857" s="1"/>
      <c r="D857" s="2"/>
      <c r="E857" s="2"/>
      <c r="F857" s="1"/>
      <c r="G857" s="1"/>
    </row>
    <row r="858">
      <c r="A858" s="1"/>
      <c r="B858" s="1"/>
      <c r="C858" s="1"/>
      <c r="D858" s="2"/>
      <c r="E858" s="2"/>
      <c r="F858" s="1"/>
      <c r="G858" s="1"/>
    </row>
    <row r="859">
      <c r="A859" s="1"/>
      <c r="B859" s="1"/>
      <c r="C859" s="1"/>
      <c r="D859" s="2"/>
      <c r="E859" s="2"/>
      <c r="F859" s="1"/>
      <c r="G859" s="1"/>
    </row>
    <row r="860">
      <c r="A860" s="1"/>
      <c r="B860" s="1"/>
      <c r="C860" s="1"/>
      <c r="D860" s="2"/>
      <c r="E860" s="2"/>
      <c r="F860" s="1"/>
      <c r="G860" s="1"/>
    </row>
    <row r="861">
      <c r="A861" s="1"/>
      <c r="B861" s="1"/>
      <c r="C861" s="1"/>
      <c r="D861" s="2"/>
      <c r="E861" s="2"/>
      <c r="F861" s="1"/>
      <c r="G861" s="1"/>
    </row>
    <row r="862">
      <c r="A862" s="1"/>
      <c r="B862" s="1"/>
      <c r="C862" s="1"/>
      <c r="D862" s="2"/>
      <c r="E862" s="2"/>
      <c r="F862" s="1"/>
      <c r="G862" s="1"/>
    </row>
    <row r="863">
      <c r="A863" s="1"/>
      <c r="B863" s="1"/>
      <c r="C863" s="1"/>
      <c r="D863" s="2"/>
      <c r="E863" s="2"/>
      <c r="F863" s="1"/>
      <c r="G863" s="1"/>
    </row>
    <row r="864">
      <c r="A864" s="1"/>
      <c r="B864" s="1"/>
      <c r="C864" s="1"/>
      <c r="D864" s="2"/>
      <c r="E864" s="2"/>
      <c r="F864" s="1"/>
      <c r="G864" s="1"/>
    </row>
    <row r="865">
      <c r="A865" s="1"/>
      <c r="B865" s="1"/>
      <c r="C865" s="1"/>
      <c r="D865" s="2"/>
      <c r="E865" s="2"/>
      <c r="F865" s="1"/>
      <c r="G865" s="1"/>
    </row>
    <row r="866">
      <c r="A866" s="1"/>
      <c r="B866" s="1"/>
      <c r="C866" s="1"/>
      <c r="D866" s="2"/>
      <c r="E866" s="2"/>
      <c r="F866" s="1"/>
      <c r="G866" s="1"/>
    </row>
    <row r="867">
      <c r="A867" s="1"/>
      <c r="B867" s="1"/>
      <c r="C867" s="1"/>
      <c r="D867" s="2"/>
      <c r="E867" s="2"/>
      <c r="F867" s="1"/>
      <c r="G867" s="1"/>
    </row>
    <row r="868">
      <c r="A868" s="1"/>
      <c r="B868" s="1"/>
      <c r="C868" s="1"/>
      <c r="D868" s="2"/>
      <c r="E868" s="2"/>
      <c r="F868" s="1"/>
      <c r="G868" s="1"/>
    </row>
    <row r="869">
      <c r="A869" s="1"/>
      <c r="B869" s="1"/>
      <c r="C869" s="1"/>
      <c r="D869" s="2"/>
      <c r="E869" s="2"/>
      <c r="F869" s="1"/>
      <c r="G869" s="1"/>
    </row>
    <row r="870">
      <c r="A870" s="1"/>
      <c r="B870" s="1"/>
      <c r="C870" s="1"/>
      <c r="D870" s="2"/>
      <c r="E870" s="2"/>
      <c r="F870" s="1"/>
      <c r="G870" s="1"/>
    </row>
    <row r="871">
      <c r="A871" s="1"/>
      <c r="B871" s="1"/>
      <c r="C871" s="1"/>
      <c r="D871" s="2"/>
      <c r="E871" s="2"/>
      <c r="F871" s="1"/>
      <c r="G871" s="1"/>
    </row>
    <row r="872">
      <c r="A872" s="1"/>
      <c r="B872" s="1"/>
      <c r="C872" s="1"/>
      <c r="D872" s="2"/>
      <c r="E872" s="2"/>
      <c r="F872" s="1"/>
      <c r="G872" s="1"/>
    </row>
    <row r="873">
      <c r="A873" s="1"/>
      <c r="B873" s="1"/>
      <c r="C873" s="1"/>
      <c r="D873" s="2"/>
      <c r="E873" s="2"/>
      <c r="F873" s="1"/>
      <c r="G873" s="1"/>
    </row>
    <row r="874">
      <c r="A874" s="1"/>
      <c r="B874" s="1"/>
      <c r="C874" s="1"/>
      <c r="D874" s="2"/>
      <c r="E874" s="2"/>
      <c r="F874" s="1"/>
      <c r="G874" s="1"/>
    </row>
    <row r="875">
      <c r="A875" s="1"/>
      <c r="B875" s="1"/>
      <c r="C875" s="1"/>
      <c r="D875" s="2"/>
      <c r="E875" s="2"/>
      <c r="F875" s="1"/>
      <c r="G875" s="1"/>
    </row>
    <row r="876">
      <c r="A876" s="1"/>
      <c r="B876" s="1"/>
      <c r="C876" s="1"/>
      <c r="D876" s="2"/>
      <c r="E876" s="2"/>
      <c r="F876" s="1"/>
      <c r="G876" s="1"/>
    </row>
    <row r="877">
      <c r="A877" s="1"/>
      <c r="B877" s="1"/>
      <c r="C877" s="1"/>
      <c r="D877" s="2"/>
      <c r="E877" s="2"/>
      <c r="F877" s="1"/>
      <c r="G877" s="1"/>
    </row>
    <row r="878">
      <c r="A878" s="1"/>
      <c r="B878" s="1"/>
      <c r="C878" s="1"/>
      <c r="D878" s="2"/>
      <c r="E878" s="2"/>
      <c r="F878" s="1"/>
      <c r="G878" s="1"/>
    </row>
    <row r="879">
      <c r="A879" s="1"/>
      <c r="B879" s="1"/>
      <c r="C879" s="1"/>
      <c r="D879" s="2"/>
      <c r="E879" s="2"/>
      <c r="F879" s="1"/>
      <c r="G879" s="1"/>
    </row>
    <row r="880">
      <c r="A880" s="1"/>
      <c r="B880" s="1"/>
      <c r="C880" s="1"/>
      <c r="D880" s="2"/>
      <c r="E880" s="2"/>
      <c r="F880" s="1"/>
      <c r="G880" s="1"/>
    </row>
    <row r="881">
      <c r="A881" s="1"/>
      <c r="B881" s="1"/>
      <c r="C881" s="1"/>
      <c r="D881" s="2"/>
      <c r="E881" s="2"/>
      <c r="F881" s="1"/>
      <c r="G881" s="1"/>
    </row>
    <row r="882">
      <c r="A882" s="1"/>
      <c r="B882" s="1"/>
      <c r="C882" s="1"/>
      <c r="D882" s="2"/>
      <c r="E882" s="2"/>
      <c r="F882" s="1"/>
      <c r="G882" s="1"/>
    </row>
    <row r="883">
      <c r="A883" s="1"/>
      <c r="B883" s="1"/>
      <c r="C883" s="1"/>
      <c r="D883" s="2"/>
      <c r="E883" s="2"/>
      <c r="F883" s="1"/>
      <c r="G883" s="1"/>
    </row>
    <row r="884">
      <c r="A884" s="1"/>
      <c r="B884" s="1"/>
      <c r="C884" s="1"/>
      <c r="D884" s="2"/>
      <c r="E884" s="2"/>
      <c r="F884" s="1"/>
      <c r="G884" s="1"/>
    </row>
    <row r="885">
      <c r="A885" s="1"/>
      <c r="B885" s="1"/>
      <c r="C885" s="1"/>
      <c r="D885" s="2"/>
      <c r="E885" s="2"/>
      <c r="F885" s="1"/>
      <c r="G885" s="1"/>
    </row>
    <row r="886">
      <c r="A886" s="1"/>
      <c r="B886" s="1"/>
      <c r="C886" s="1"/>
      <c r="D886" s="2"/>
      <c r="E886" s="2"/>
      <c r="F886" s="1"/>
      <c r="G886" s="1"/>
    </row>
    <row r="887">
      <c r="A887" s="1"/>
      <c r="B887" s="1"/>
      <c r="C887" s="1"/>
      <c r="D887" s="2"/>
      <c r="E887" s="2"/>
      <c r="F887" s="1"/>
      <c r="G887" s="1"/>
    </row>
    <row r="888">
      <c r="A888" s="1"/>
      <c r="B888" s="1"/>
      <c r="C888" s="1"/>
      <c r="D888" s="2"/>
      <c r="E888" s="2"/>
      <c r="F888" s="1"/>
      <c r="G888" s="1"/>
    </row>
    <row r="889">
      <c r="A889" s="1"/>
      <c r="B889" s="1"/>
      <c r="C889" s="1"/>
      <c r="D889" s="2"/>
      <c r="E889" s="2"/>
      <c r="F889" s="1"/>
      <c r="G889" s="1"/>
    </row>
    <row r="890">
      <c r="A890" s="1"/>
      <c r="B890" s="1"/>
      <c r="C890" s="1"/>
      <c r="D890" s="2"/>
      <c r="E890" s="2"/>
      <c r="F890" s="1"/>
      <c r="G890" s="1"/>
    </row>
    <row r="891">
      <c r="A891" s="1"/>
      <c r="B891" s="1"/>
      <c r="C891" s="1"/>
      <c r="D891" s="2"/>
      <c r="E891" s="2"/>
      <c r="F891" s="1"/>
      <c r="G891" s="1"/>
    </row>
    <row r="892">
      <c r="A892" s="1"/>
      <c r="B892" s="1"/>
      <c r="C892" s="1"/>
      <c r="D892" s="2"/>
      <c r="E892" s="2"/>
      <c r="F892" s="1"/>
      <c r="G892" s="1"/>
    </row>
    <row r="893">
      <c r="A893" s="1"/>
      <c r="B893" s="1"/>
      <c r="C893" s="1"/>
      <c r="D893" s="2"/>
      <c r="E893" s="2"/>
      <c r="F893" s="1"/>
      <c r="G893" s="1"/>
    </row>
    <row r="894">
      <c r="A894" s="1"/>
      <c r="B894" s="1"/>
      <c r="C894" s="1"/>
      <c r="D894" s="2"/>
      <c r="E894" s="2"/>
      <c r="F894" s="1"/>
      <c r="G894" s="1"/>
    </row>
    <row r="895">
      <c r="A895" s="1"/>
      <c r="B895" s="1"/>
      <c r="C895" s="1"/>
      <c r="D895" s="2"/>
      <c r="E895" s="2"/>
      <c r="F895" s="1"/>
      <c r="G895" s="1"/>
    </row>
    <row r="896">
      <c r="A896" s="1"/>
      <c r="B896" s="1"/>
      <c r="C896" s="1"/>
      <c r="D896" s="2"/>
      <c r="E896" s="2"/>
      <c r="F896" s="1"/>
      <c r="G896" s="1"/>
    </row>
    <row r="897">
      <c r="A897" s="1"/>
      <c r="B897" s="1"/>
      <c r="C897" s="1"/>
      <c r="D897" s="2"/>
      <c r="E897" s="2"/>
      <c r="F897" s="1"/>
      <c r="G897" s="1"/>
    </row>
    <row r="898">
      <c r="A898" s="1"/>
      <c r="B898" s="1"/>
      <c r="C898" s="1"/>
      <c r="D898" s="2"/>
      <c r="E898" s="2"/>
      <c r="F898" s="1"/>
      <c r="G898" s="1"/>
    </row>
    <row r="899">
      <c r="A899" s="1"/>
      <c r="B899" s="1"/>
      <c r="C899" s="1"/>
      <c r="D899" s="2"/>
      <c r="E899" s="2"/>
      <c r="F899" s="1"/>
      <c r="G899" s="1"/>
    </row>
    <row r="900">
      <c r="A900" s="1"/>
      <c r="B900" s="1"/>
      <c r="C900" s="1"/>
      <c r="D900" s="2"/>
      <c r="E900" s="2"/>
      <c r="F900" s="1"/>
      <c r="G900" s="1"/>
    </row>
    <row r="901">
      <c r="A901" s="1"/>
      <c r="B901" s="1"/>
      <c r="C901" s="1"/>
      <c r="D901" s="2"/>
      <c r="E901" s="2"/>
      <c r="F901" s="1"/>
      <c r="G901" s="1"/>
    </row>
    <row r="902">
      <c r="A902" s="1"/>
      <c r="B902" s="1"/>
      <c r="C902" s="1"/>
      <c r="D902" s="2"/>
      <c r="E902" s="2"/>
      <c r="F902" s="1"/>
      <c r="G902" s="1"/>
    </row>
    <row r="903">
      <c r="A903" s="1"/>
      <c r="B903" s="1"/>
      <c r="C903" s="1"/>
      <c r="D903" s="2"/>
      <c r="E903" s="2"/>
      <c r="F903" s="1"/>
      <c r="G903" s="1"/>
    </row>
    <row r="904">
      <c r="A904" s="1"/>
      <c r="B904" s="1"/>
      <c r="C904" s="1"/>
      <c r="D904" s="2"/>
      <c r="E904" s="2"/>
      <c r="F904" s="1"/>
      <c r="G904" s="1"/>
    </row>
    <row r="905">
      <c r="A905" s="1"/>
      <c r="B905" s="1"/>
      <c r="C905" s="1"/>
      <c r="D905" s="2"/>
      <c r="E905" s="2"/>
      <c r="F905" s="1"/>
      <c r="G905" s="1"/>
    </row>
    <row r="906">
      <c r="A906" s="1"/>
      <c r="B906" s="1"/>
      <c r="C906" s="1"/>
      <c r="D906" s="2"/>
      <c r="E906" s="2"/>
      <c r="F906" s="1"/>
      <c r="G906" s="1"/>
    </row>
    <row r="907">
      <c r="A907" s="1"/>
      <c r="B907" s="1"/>
      <c r="C907" s="1"/>
      <c r="D907" s="2"/>
      <c r="E907" s="2"/>
      <c r="F907" s="1"/>
      <c r="G907" s="1"/>
    </row>
    <row r="908">
      <c r="A908" s="1"/>
      <c r="B908" s="1"/>
      <c r="C908" s="1"/>
      <c r="D908" s="2"/>
      <c r="E908" s="2"/>
      <c r="F908" s="1"/>
      <c r="G908" s="1"/>
    </row>
    <row r="909">
      <c r="A909" s="1"/>
      <c r="B909" s="1"/>
      <c r="C909" s="1"/>
      <c r="D909" s="2"/>
      <c r="E909" s="2"/>
      <c r="F909" s="1"/>
      <c r="G909" s="1"/>
    </row>
    <row r="910">
      <c r="A910" s="1"/>
      <c r="B910" s="1"/>
      <c r="C910" s="1"/>
      <c r="D910" s="2"/>
      <c r="E910" s="2"/>
      <c r="F910" s="1"/>
      <c r="G910" s="1"/>
    </row>
    <row r="911">
      <c r="A911" s="1"/>
      <c r="B911" s="1"/>
      <c r="C911" s="1"/>
      <c r="D911" s="2"/>
      <c r="E911" s="2"/>
      <c r="F911" s="1"/>
      <c r="G911" s="1"/>
    </row>
    <row r="912">
      <c r="A912" s="1"/>
      <c r="B912" s="1"/>
      <c r="C912" s="1"/>
      <c r="D912" s="2"/>
      <c r="E912" s="2"/>
      <c r="F912" s="1"/>
      <c r="G912" s="1"/>
    </row>
    <row r="913">
      <c r="A913" s="1"/>
      <c r="B913" s="1"/>
      <c r="C913" s="1"/>
      <c r="D913" s="2"/>
      <c r="E913" s="2"/>
      <c r="F913" s="1"/>
      <c r="G913" s="1"/>
    </row>
    <row r="914">
      <c r="A914" s="1"/>
      <c r="B914" s="1"/>
      <c r="C914" s="1"/>
      <c r="D914" s="2"/>
      <c r="E914" s="2"/>
      <c r="F914" s="1"/>
      <c r="G914" s="1"/>
    </row>
    <row r="915">
      <c r="A915" s="1"/>
      <c r="B915" s="1"/>
      <c r="C915" s="1"/>
      <c r="D915" s="2"/>
      <c r="E915" s="2"/>
      <c r="F915" s="1"/>
      <c r="G915" s="1"/>
    </row>
    <row r="916">
      <c r="A916" s="1"/>
      <c r="B916" s="1"/>
      <c r="C916" s="1"/>
      <c r="D916" s="2"/>
      <c r="E916" s="2"/>
      <c r="F916" s="1"/>
      <c r="G916" s="1"/>
    </row>
    <row r="917">
      <c r="A917" s="1"/>
      <c r="B917" s="1"/>
      <c r="C917" s="1"/>
      <c r="D917" s="2"/>
      <c r="E917" s="2"/>
      <c r="F917" s="1"/>
      <c r="G917" s="1"/>
    </row>
    <row r="918">
      <c r="A918" s="1"/>
      <c r="B918" s="1"/>
      <c r="C918" s="1"/>
      <c r="D918" s="2"/>
      <c r="E918" s="2"/>
      <c r="F918" s="1"/>
      <c r="G918" s="1"/>
    </row>
    <row r="919">
      <c r="A919" s="1"/>
      <c r="B919" s="1"/>
      <c r="C919" s="1"/>
      <c r="D919" s="2"/>
      <c r="E919" s="2"/>
      <c r="F919" s="1"/>
      <c r="G919" s="1"/>
    </row>
    <row r="920">
      <c r="A920" s="1"/>
      <c r="B920" s="1"/>
      <c r="C920" s="1"/>
      <c r="D920" s="2"/>
      <c r="E920" s="2"/>
      <c r="F920" s="1"/>
      <c r="G920" s="1"/>
    </row>
    <row r="921">
      <c r="A921" s="1"/>
      <c r="B921" s="1"/>
      <c r="C921" s="1"/>
      <c r="D921" s="2"/>
      <c r="E921" s="2"/>
      <c r="F921" s="1"/>
      <c r="G921" s="1"/>
    </row>
    <row r="922">
      <c r="A922" s="1"/>
      <c r="B922" s="1"/>
      <c r="C922" s="1"/>
      <c r="D922" s="2"/>
      <c r="E922" s="2"/>
      <c r="F922" s="1"/>
      <c r="G922" s="1"/>
    </row>
    <row r="923">
      <c r="A923" s="1"/>
      <c r="B923" s="1"/>
      <c r="C923" s="1"/>
      <c r="D923" s="2"/>
      <c r="E923" s="2"/>
      <c r="F923" s="1"/>
      <c r="G923" s="1"/>
    </row>
    <row r="924">
      <c r="A924" s="1"/>
      <c r="B924" s="1"/>
      <c r="C924" s="1"/>
      <c r="D924" s="2"/>
      <c r="E924" s="2"/>
      <c r="F924" s="1"/>
      <c r="G924" s="1"/>
    </row>
    <row r="925">
      <c r="A925" s="1"/>
      <c r="B925" s="1"/>
      <c r="C925" s="1"/>
      <c r="D925" s="2"/>
      <c r="E925" s="2"/>
      <c r="F925" s="1"/>
      <c r="G925" s="1"/>
    </row>
    <row r="926">
      <c r="A926" s="1"/>
      <c r="B926" s="1"/>
      <c r="C926" s="1"/>
      <c r="D926" s="2"/>
      <c r="E926" s="2"/>
      <c r="F926" s="1"/>
      <c r="G926" s="1"/>
    </row>
    <row r="927">
      <c r="A927" s="1"/>
      <c r="B927" s="1"/>
      <c r="C927" s="1"/>
      <c r="D927" s="2"/>
      <c r="E927" s="2"/>
      <c r="F927" s="1"/>
      <c r="G927" s="1"/>
    </row>
    <row r="928">
      <c r="A928" s="1"/>
      <c r="B928" s="1"/>
      <c r="C928" s="1"/>
      <c r="D928" s="2"/>
      <c r="E928" s="2"/>
      <c r="F928" s="1"/>
      <c r="G928" s="1"/>
    </row>
    <row r="929">
      <c r="A929" s="1"/>
      <c r="B929" s="1"/>
      <c r="C929" s="1"/>
      <c r="D929" s="2"/>
      <c r="E929" s="2"/>
      <c r="F929" s="1"/>
      <c r="G929" s="1"/>
    </row>
    <row r="930">
      <c r="A930" s="1"/>
      <c r="B930" s="1"/>
      <c r="C930" s="1"/>
      <c r="D930" s="2"/>
      <c r="E930" s="2"/>
      <c r="F930" s="1"/>
      <c r="G930" s="1"/>
    </row>
    <row r="931">
      <c r="A931" s="1"/>
      <c r="B931" s="1"/>
      <c r="C931" s="1"/>
      <c r="D931" s="2"/>
      <c r="E931" s="2"/>
      <c r="F931" s="1"/>
      <c r="G931" s="1"/>
    </row>
    <row r="932">
      <c r="A932" s="1"/>
      <c r="B932" s="1"/>
      <c r="C932" s="1"/>
      <c r="D932" s="2"/>
      <c r="E932" s="2"/>
      <c r="F932" s="1"/>
      <c r="G932" s="1"/>
    </row>
    <row r="933">
      <c r="A933" s="1"/>
      <c r="B933" s="1"/>
      <c r="C933" s="1"/>
      <c r="D933" s="2"/>
      <c r="E933" s="2"/>
      <c r="F933" s="1"/>
      <c r="G933" s="1"/>
    </row>
    <row r="934">
      <c r="A934" s="1"/>
      <c r="B934" s="1"/>
      <c r="C934" s="1"/>
      <c r="D934" s="2"/>
      <c r="E934" s="2"/>
      <c r="F934" s="1"/>
      <c r="G934" s="1"/>
    </row>
    <row r="935">
      <c r="A935" s="1"/>
      <c r="B935" s="1"/>
      <c r="C935" s="1"/>
      <c r="D935" s="2"/>
      <c r="E935" s="2"/>
      <c r="F935" s="1"/>
      <c r="G935" s="1"/>
    </row>
    <row r="936">
      <c r="A936" s="1"/>
      <c r="B936" s="1"/>
      <c r="C936" s="1"/>
      <c r="D936" s="2"/>
      <c r="E936" s="2"/>
      <c r="F936" s="1"/>
      <c r="G936" s="1"/>
    </row>
    <row r="937">
      <c r="A937" s="1"/>
      <c r="B937" s="1"/>
      <c r="C937" s="1"/>
      <c r="D937" s="2"/>
      <c r="E937" s="2"/>
      <c r="F937" s="1"/>
      <c r="G937" s="1"/>
    </row>
    <row r="938">
      <c r="A938" s="1"/>
      <c r="B938" s="1"/>
      <c r="C938" s="1"/>
      <c r="D938" s="2"/>
      <c r="E938" s="2"/>
      <c r="F938" s="1"/>
      <c r="G938" s="1"/>
    </row>
    <row r="939">
      <c r="A939" s="1"/>
      <c r="B939" s="1"/>
      <c r="C939" s="1"/>
      <c r="D939" s="2"/>
      <c r="E939" s="2"/>
      <c r="F939" s="1"/>
      <c r="G939" s="1"/>
    </row>
    <row r="940">
      <c r="A940" s="1"/>
      <c r="B940" s="1"/>
      <c r="C940" s="1"/>
      <c r="D940" s="2"/>
      <c r="E940" s="2"/>
      <c r="F940" s="1"/>
      <c r="G940" s="1"/>
    </row>
    <row r="941">
      <c r="A941" s="1"/>
      <c r="B941" s="1"/>
      <c r="C941" s="1"/>
      <c r="D941" s="2"/>
      <c r="E941" s="2"/>
      <c r="F941" s="1"/>
      <c r="G941" s="1"/>
    </row>
    <row r="942">
      <c r="A942" s="1"/>
      <c r="B942" s="1"/>
      <c r="C942" s="1"/>
      <c r="D942" s="2"/>
      <c r="E942" s="2"/>
      <c r="F942" s="1"/>
      <c r="G942" s="1"/>
    </row>
    <row r="943">
      <c r="A943" s="1"/>
      <c r="B943" s="1"/>
      <c r="C943" s="1"/>
      <c r="D943" s="2"/>
      <c r="E943" s="2"/>
      <c r="F943" s="1"/>
      <c r="G943" s="1"/>
    </row>
    <row r="944">
      <c r="A944" s="1"/>
      <c r="B944" s="1"/>
      <c r="C944" s="1"/>
      <c r="D944" s="2"/>
      <c r="E944" s="2"/>
      <c r="F944" s="1"/>
      <c r="G944" s="1"/>
    </row>
    <row r="945">
      <c r="A945" s="1"/>
      <c r="B945" s="1"/>
      <c r="C945" s="1"/>
      <c r="D945" s="2"/>
      <c r="E945" s="2"/>
      <c r="F945" s="1"/>
      <c r="G945" s="1"/>
    </row>
    <row r="946">
      <c r="A946" s="1"/>
      <c r="B946" s="1"/>
      <c r="C946" s="1"/>
      <c r="D946" s="2"/>
      <c r="E946" s="2"/>
      <c r="F946" s="1"/>
      <c r="G946" s="1"/>
    </row>
    <row r="947">
      <c r="A947" s="1"/>
      <c r="B947" s="1"/>
      <c r="C947" s="1"/>
      <c r="D947" s="2"/>
      <c r="E947" s="2"/>
      <c r="F947" s="1"/>
      <c r="G947" s="1"/>
    </row>
    <row r="948">
      <c r="A948" s="1"/>
      <c r="B948" s="1"/>
      <c r="C948" s="1"/>
      <c r="D948" s="2"/>
      <c r="E948" s="2"/>
      <c r="F948" s="1"/>
      <c r="G948" s="1"/>
    </row>
    <row r="949">
      <c r="A949" s="1"/>
      <c r="B949" s="1"/>
      <c r="C949" s="1"/>
      <c r="D949" s="2"/>
      <c r="E949" s="2"/>
      <c r="F949" s="1"/>
      <c r="G949" s="1"/>
    </row>
    <row r="950">
      <c r="A950" s="1"/>
      <c r="B950" s="1"/>
      <c r="C950" s="1"/>
      <c r="D950" s="2"/>
      <c r="E950" s="2"/>
      <c r="F950" s="1"/>
      <c r="G950" s="1"/>
    </row>
    <row r="951">
      <c r="A951" s="1"/>
      <c r="B951" s="1"/>
      <c r="C951" s="1"/>
      <c r="D951" s="2"/>
      <c r="E951" s="2"/>
      <c r="F951" s="1"/>
      <c r="G951" s="1"/>
    </row>
    <row r="952">
      <c r="A952" s="1"/>
      <c r="B952" s="1"/>
      <c r="C952" s="1"/>
      <c r="D952" s="2"/>
      <c r="E952" s="2"/>
      <c r="F952" s="1"/>
      <c r="G952" s="1"/>
    </row>
    <row r="953">
      <c r="A953" s="1"/>
      <c r="B953" s="1"/>
      <c r="C953" s="1"/>
      <c r="D953" s="2"/>
      <c r="E953" s="2"/>
      <c r="F953" s="1"/>
      <c r="G953" s="1"/>
    </row>
    <row r="954">
      <c r="A954" s="1"/>
      <c r="B954" s="1"/>
      <c r="C954" s="1"/>
      <c r="D954" s="2"/>
      <c r="E954" s="2"/>
      <c r="F954" s="1"/>
      <c r="G954" s="1"/>
    </row>
    <row r="955">
      <c r="A955" s="1"/>
      <c r="B955" s="1"/>
      <c r="C955" s="1"/>
      <c r="D955" s="2"/>
      <c r="E955" s="2"/>
      <c r="F955" s="1"/>
      <c r="G955" s="1"/>
    </row>
    <row r="956">
      <c r="A956" s="1"/>
      <c r="B956" s="1"/>
      <c r="C956" s="1"/>
      <c r="D956" s="2"/>
      <c r="E956" s="2"/>
      <c r="F956" s="1"/>
      <c r="G956" s="1"/>
    </row>
    <row r="957">
      <c r="A957" s="1"/>
      <c r="B957" s="1"/>
      <c r="C957" s="1"/>
      <c r="D957" s="2"/>
      <c r="E957" s="2"/>
      <c r="F957" s="1"/>
      <c r="G957" s="1"/>
    </row>
    <row r="958">
      <c r="A958" s="1"/>
      <c r="B958" s="1"/>
      <c r="C958" s="1"/>
      <c r="D958" s="2"/>
      <c r="E958" s="2"/>
      <c r="F958" s="1"/>
      <c r="G958" s="1"/>
    </row>
    <row r="959">
      <c r="A959" s="1"/>
      <c r="B959" s="1"/>
      <c r="C959" s="1"/>
      <c r="D959" s="2"/>
      <c r="E959" s="2"/>
      <c r="F959" s="1"/>
      <c r="G959" s="1"/>
    </row>
    <row r="960">
      <c r="A960" s="1"/>
      <c r="B960" s="1"/>
      <c r="C960" s="1"/>
      <c r="D960" s="2"/>
      <c r="E960" s="2"/>
      <c r="F960" s="1"/>
      <c r="G960" s="1"/>
    </row>
    <row r="961">
      <c r="A961" s="1"/>
      <c r="B961" s="1"/>
      <c r="C961" s="1"/>
      <c r="D961" s="2"/>
      <c r="E961" s="2"/>
      <c r="F961" s="1"/>
      <c r="G961" s="1"/>
    </row>
    <row r="962">
      <c r="A962" s="1"/>
      <c r="B962" s="1"/>
      <c r="C962" s="1"/>
      <c r="D962" s="2"/>
      <c r="E962" s="2"/>
      <c r="F962" s="1"/>
      <c r="G962" s="1"/>
    </row>
    <row r="963">
      <c r="A963" s="1"/>
      <c r="B963" s="1"/>
      <c r="C963" s="1"/>
      <c r="D963" s="2"/>
      <c r="E963" s="2"/>
      <c r="F963" s="1"/>
      <c r="G963" s="1"/>
    </row>
    <row r="964">
      <c r="A964" s="1"/>
      <c r="B964" s="1"/>
      <c r="C964" s="1"/>
      <c r="D964" s="2"/>
      <c r="E964" s="2"/>
      <c r="F964" s="1"/>
      <c r="G964" s="1"/>
    </row>
    <row r="965">
      <c r="A965" s="1"/>
      <c r="B965" s="1"/>
      <c r="C965" s="1"/>
      <c r="D965" s="2"/>
      <c r="E965" s="2"/>
      <c r="F965" s="1"/>
      <c r="G965" s="1"/>
    </row>
    <row r="966">
      <c r="A966" s="1"/>
      <c r="B966" s="1"/>
      <c r="C966" s="1"/>
      <c r="D966" s="2"/>
      <c r="E966" s="2"/>
      <c r="F966" s="1"/>
      <c r="G966" s="1"/>
    </row>
    <row r="967">
      <c r="A967" s="1"/>
      <c r="B967" s="1"/>
      <c r="C967" s="1"/>
      <c r="D967" s="2"/>
      <c r="E967" s="2"/>
      <c r="F967" s="1"/>
      <c r="G967" s="1"/>
    </row>
    <row r="968">
      <c r="A968" s="1"/>
      <c r="B968" s="1"/>
      <c r="C968" s="1"/>
      <c r="D968" s="2"/>
      <c r="E968" s="2"/>
      <c r="F968" s="1"/>
      <c r="G968" s="1"/>
    </row>
    <row r="969">
      <c r="A969" s="1"/>
      <c r="B969" s="1"/>
      <c r="C969" s="1"/>
      <c r="D969" s="2"/>
      <c r="E969" s="2"/>
      <c r="F969" s="1"/>
      <c r="G969" s="1"/>
    </row>
    <row r="970">
      <c r="A970" s="1"/>
      <c r="B970" s="1"/>
      <c r="C970" s="1"/>
      <c r="D970" s="2"/>
      <c r="E970" s="2"/>
      <c r="F970" s="1"/>
      <c r="G970" s="1"/>
    </row>
    <row r="971">
      <c r="A971" s="1"/>
      <c r="B971" s="1"/>
      <c r="C971" s="1"/>
      <c r="D971" s="2"/>
      <c r="E971" s="2"/>
      <c r="F971" s="1"/>
      <c r="G971" s="1"/>
    </row>
    <row r="972">
      <c r="A972" s="1"/>
      <c r="B972" s="1"/>
      <c r="C972" s="1"/>
      <c r="D972" s="2"/>
      <c r="E972" s="2"/>
      <c r="F972" s="1"/>
      <c r="G972" s="1"/>
    </row>
    <row r="973">
      <c r="A973" s="1"/>
      <c r="B973" s="1"/>
      <c r="C973" s="1"/>
      <c r="D973" s="2"/>
      <c r="E973" s="2"/>
      <c r="F973" s="1"/>
      <c r="G973" s="1"/>
    </row>
    <row r="974">
      <c r="A974" s="1"/>
      <c r="B974" s="1"/>
      <c r="C974" s="1"/>
      <c r="D974" s="2"/>
      <c r="E974" s="2"/>
      <c r="F974" s="1"/>
      <c r="G974" s="1"/>
    </row>
    <row r="975">
      <c r="A975" s="1"/>
      <c r="B975" s="1"/>
      <c r="C975" s="1"/>
      <c r="D975" s="2"/>
      <c r="E975" s="2"/>
      <c r="F975" s="1"/>
      <c r="G975" s="1"/>
    </row>
    <row r="976">
      <c r="A976" s="1"/>
      <c r="B976" s="1"/>
      <c r="C976" s="1"/>
      <c r="D976" s="2"/>
      <c r="E976" s="2"/>
      <c r="F976" s="1"/>
      <c r="G976" s="1"/>
    </row>
    <row r="977">
      <c r="A977" s="1"/>
      <c r="B977" s="1"/>
      <c r="C977" s="1"/>
      <c r="D977" s="2"/>
      <c r="E977" s="2"/>
      <c r="F977" s="1"/>
      <c r="G977" s="1"/>
    </row>
    <row r="978">
      <c r="A978" s="1"/>
      <c r="B978" s="1"/>
      <c r="C978" s="1"/>
      <c r="D978" s="2"/>
      <c r="E978" s="2"/>
      <c r="F978" s="1"/>
      <c r="G978" s="1"/>
    </row>
    <row r="979">
      <c r="A979" s="1"/>
      <c r="B979" s="1"/>
      <c r="C979" s="1"/>
      <c r="D979" s="2"/>
      <c r="E979" s="2"/>
      <c r="F979" s="1"/>
      <c r="G979" s="1"/>
    </row>
    <row r="980">
      <c r="A980" s="1"/>
      <c r="B980" s="1"/>
      <c r="C980" s="1"/>
      <c r="D980" s="2"/>
      <c r="E980" s="2"/>
      <c r="F980" s="1"/>
      <c r="G980" s="1"/>
    </row>
    <row r="981">
      <c r="A981" s="1"/>
      <c r="B981" s="1"/>
      <c r="C981" s="1"/>
      <c r="D981" s="2"/>
      <c r="E981" s="2"/>
      <c r="F981" s="1"/>
      <c r="G981" s="1"/>
    </row>
    <row r="982">
      <c r="A982" s="1"/>
      <c r="B982" s="1"/>
      <c r="C982" s="1"/>
      <c r="D982" s="2"/>
      <c r="E982" s="2"/>
      <c r="F982" s="1"/>
      <c r="G982" s="1"/>
    </row>
    <row r="983">
      <c r="A983" s="1"/>
      <c r="B983" s="1"/>
      <c r="C983" s="1"/>
      <c r="D983" s="2"/>
      <c r="E983" s="2"/>
      <c r="F983" s="1"/>
      <c r="G983" s="1"/>
    </row>
    <row r="984">
      <c r="A984" s="1"/>
      <c r="B984" s="1"/>
      <c r="C984" s="1"/>
      <c r="D984" s="2"/>
      <c r="E984" s="2"/>
      <c r="F984" s="1"/>
      <c r="G984" s="1"/>
    </row>
    <row r="985">
      <c r="A985" s="1"/>
      <c r="B985" s="1"/>
      <c r="C985" s="1"/>
      <c r="D985" s="2"/>
      <c r="E985" s="2"/>
      <c r="F985" s="1"/>
      <c r="G985" s="1"/>
    </row>
    <row r="986">
      <c r="A986" s="1"/>
      <c r="B986" s="1"/>
      <c r="C986" s="1"/>
      <c r="D986" s="2"/>
      <c r="E986" s="2"/>
      <c r="F986" s="1"/>
      <c r="G986" s="1"/>
    </row>
    <row r="987">
      <c r="A987" s="1"/>
      <c r="B987" s="1"/>
      <c r="C987" s="1"/>
      <c r="D987" s="2"/>
      <c r="E987" s="2"/>
      <c r="F987" s="1"/>
      <c r="G987" s="1"/>
    </row>
    <row r="988">
      <c r="A988" s="1"/>
      <c r="B988" s="1"/>
      <c r="C988" s="1"/>
      <c r="D988" s="2"/>
      <c r="E988" s="2"/>
      <c r="F988" s="1"/>
      <c r="G988" s="1"/>
    </row>
    <row r="989">
      <c r="A989" s="1"/>
      <c r="B989" s="1"/>
      <c r="C989" s="1"/>
      <c r="D989" s="2"/>
      <c r="E989" s="2"/>
      <c r="F989" s="1"/>
      <c r="G989" s="1"/>
    </row>
    <row r="990">
      <c r="A990" s="1"/>
      <c r="B990" s="1"/>
      <c r="C990" s="1"/>
      <c r="D990" s="2"/>
      <c r="E990" s="2"/>
      <c r="F990" s="1"/>
      <c r="G990" s="1"/>
    </row>
    <row r="991">
      <c r="A991" s="1"/>
      <c r="B991" s="1"/>
      <c r="C991" s="1"/>
      <c r="D991" s="2"/>
      <c r="E991" s="2"/>
      <c r="F991" s="1"/>
      <c r="G991" s="1"/>
    </row>
    <row r="992">
      <c r="A992" s="1"/>
      <c r="B992" s="1"/>
      <c r="C992" s="1"/>
      <c r="D992" s="2"/>
      <c r="E992" s="2"/>
      <c r="F992" s="1"/>
      <c r="G992" s="1"/>
    </row>
    <row r="993">
      <c r="A993" s="1"/>
      <c r="B993" s="1"/>
      <c r="C993" s="1"/>
      <c r="D993" s="2"/>
      <c r="E993" s="2"/>
      <c r="F993" s="1"/>
      <c r="G993" s="1"/>
    </row>
    <row r="994">
      <c r="A994" s="1"/>
      <c r="B994" s="1"/>
      <c r="C994" s="1"/>
      <c r="D994" s="2"/>
      <c r="E994" s="2"/>
      <c r="F994" s="1"/>
      <c r="G994" s="1"/>
    </row>
    <row r="995">
      <c r="A995" s="1"/>
      <c r="B995" s="1"/>
      <c r="C995" s="1"/>
      <c r="D995" s="2"/>
      <c r="E995" s="2"/>
      <c r="F995" s="1"/>
      <c r="G995" s="1"/>
    </row>
    <row r="996">
      <c r="A996" s="1"/>
      <c r="B996" s="1"/>
      <c r="C996" s="1"/>
      <c r="D996" s="2"/>
      <c r="E996" s="2"/>
      <c r="F996" s="1"/>
      <c r="G996" s="1"/>
    </row>
    <row r="997">
      <c r="A997" s="1"/>
      <c r="B997" s="1"/>
      <c r="C997" s="1"/>
      <c r="D997" s="2"/>
      <c r="E997" s="2"/>
      <c r="F997" s="1"/>
      <c r="G997" s="1"/>
    </row>
    <row r="998">
      <c r="A998" s="1"/>
      <c r="B998" s="1"/>
      <c r="C998" s="1"/>
      <c r="D998" s="2"/>
      <c r="E998" s="2"/>
      <c r="F998" s="1"/>
      <c r="G998" s="1"/>
    </row>
    <row r="999">
      <c r="A999" s="1"/>
      <c r="B999" s="1"/>
      <c r="C999" s="1"/>
      <c r="D999" s="2"/>
      <c r="E999" s="2"/>
      <c r="F999" s="1"/>
      <c r="G999" s="1"/>
    </row>
    <row r="1000">
      <c r="A1000" s="1"/>
      <c r="B1000" s="1"/>
      <c r="C1000" s="1"/>
      <c r="D1000" s="2"/>
      <c r="E1000" s="2"/>
      <c r="F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4.13"/>
    <col customWidth="1" min="3" max="3" width="15.75"/>
  </cols>
  <sheetData>
    <row r="1">
      <c r="A1" s="1" t="str">
        <f>IFERROR(__xludf.DUMMYFUNCTION("QUERY(Master!A:K,""SELECT A, E, F, G, H, I, J, K"")"),"Cliente")</f>
        <v>Cliente</v>
      </c>
      <c r="B1" s="1" t="str">
        <f>IFERROR(__xludf.DUMMYFUNCTION("""COMPUTED_VALUE"""),"Producto")</f>
        <v>Producto</v>
      </c>
      <c r="C1" s="1" t="str">
        <f>IFERROR(__xludf.DUMMYFUNCTION("""COMPUTED_VALUE"""),"Fecha")</f>
        <v>Fecha</v>
      </c>
      <c r="D1" s="1" t="str">
        <f>IFERROR(__xludf.DUMMYFUNCTION("""COMPUTED_VALUE"""),"Estado")</f>
        <v>Estado</v>
      </c>
      <c r="E1" s="1" t="str">
        <f>IFERROR(__xludf.DUMMYFUNCTION("""COMPUTED_VALUE"""),"Precio")</f>
        <v>Precio</v>
      </c>
      <c r="F1" s="1" t="str">
        <f>IFERROR(__xludf.DUMMYFUNCTION("""COMPUTED_VALUE"""),"Cantidad")</f>
        <v>Cantidad</v>
      </c>
      <c r="G1" s="1" t="str">
        <f>IFERROR(__xludf.DUMMYFUNCTION("""COMPUTED_VALUE"""),"Fecha_Entrega")</f>
        <v>Fecha_Entrega</v>
      </c>
      <c r="H1" s="1" t="str">
        <f>IFERROR(__xludf.DUMMYFUNCTION("""COMPUTED_VALUE"""),"IdOrdenes")</f>
        <v>IdOrdenes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</row>
    <row r="2">
      <c r="A2" s="1" t="str">
        <f>IFERROR(__xludf.DUMMYFUNCTION("""COMPUTED_VALUE"""),"C/6 - Laura Gómez")</f>
        <v>C/6 - Laura Gómez</v>
      </c>
      <c r="B2" s="1" t="str">
        <f>IFERROR(__xludf.DUMMYFUNCTION("""COMPUTED_VALUE"""),"P/001 - Smartphone Samsung Galaxy S21 - Electrónica")</f>
        <v>P/001 - Smartphone Samsung Galaxy S21 - Electrónica</v>
      </c>
      <c r="C2" s="2">
        <f>IFERROR(__xludf.DUMMYFUNCTION("""COMPUTED_VALUE"""),45087.0)</f>
        <v>45087</v>
      </c>
      <c r="D2" s="1" t="str">
        <f>IFERROR(__xludf.DUMMYFUNCTION("""COMPUTED_VALUE"""),"Pendiente")</f>
        <v>Pendiente</v>
      </c>
      <c r="E2" s="1" t="str">
        <f>IFERROR(__xludf.DUMMYFUNCTION("""COMPUTED_VALUE"""),"799.99")</f>
        <v>799.99</v>
      </c>
      <c r="F2" s="1">
        <f>IFERROR(__xludf.DUMMYFUNCTION("""COMPUTED_VALUE"""),4.0)</f>
        <v>4</v>
      </c>
      <c r="G2" s="2">
        <f>IFERROR(__xludf.DUMMYFUNCTION("""COMPUTED_VALUE"""),45092.0)</f>
        <v>45092</v>
      </c>
      <c r="H2" s="1">
        <f>IFERROR(__xludf.DUMMYFUNCTION("""COMPUTED_VALUE"""),1.0)</f>
        <v>1</v>
      </c>
      <c r="I2" s="1" t="str">
        <f>IFERROR(__xludf.DUMMYFUNCTION("IFERROR(ARRAYFORMULA(SPLIT(B2:B1000,""-"")),"""")"),"P/001 ")</f>
        <v>P/001 </v>
      </c>
      <c r="J2" s="1" t="str">
        <f>IFERROR(__xludf.DUMMYFUNCTION("""COMPUTED_VALUE""")," Smartphone Samsung Galaxy S21 ")</f>
        <v> Smartphone Samsung Galaxy S21 </v>
      </c>
      <c r="K2" s="1" t="str">
        <f>IFERROR(__xludf.DUMMYFUNCTION("""COMPUTED_VALUE""")," Electrónica")</f>
        <v> Electrónica</v>
      </c>
      <c r="L2" s="1" t="str">
        <f>IFERROR(__xludf.DUMMYFUNCTION("IFERROR(ARRAYFORMULA(SPLIT(A2:B1000,""-"")),"""")"),"C/6 ")</f>
        <v>C/6 </v>
      </c>
      <c r="M2" s="1" t="str">
        <f>IFERROR(__xludf.DUMMYFUNCTION("""COMPUTED_VALUE""")," Laura Gómez")</f>
        <v> Laura Gómez</v>
      </c>
    </row>
    <row r="3">
      <c r="A3" s="1" t="str">
        <f>IFERROR(__xludf.DUMMYFUNCTION("""COMPUTED_VALUE"""),"C/7 - Javier Mendoza")</f>
        <v>C/7 - Javier Mendoza</v>
      </c>
      <c r="B3" s="1" t="str">
        <f>IFERROR(__xludf.DUMMYFUNCTION("""COMPUTED_VALUE"""),"P/002 - Camiseta Nike DriFIT - Ropa")</f>
        <v>P/002 - Camiseta Nike DriFIT - Ropa</v>
      </c>
      <c r="C3" s="2">
        <f>IFERROR(__xludf.DUMMYFUNCTION("""COMPUTED_VALUE"""),45112.0)</f>
        <v>45112</v>
      </c>
      <c r="D3" s="1" t="str">
        <f>IFERROR(__xludf.DUMMYFUNCTION("""COMPUTED_VALUE"""),"En proceso")</f>
        <v>En proceso</v>
      </c>
      <c r="E3" s="1" t="str">
        <f>IFERROR(__xludf.DUMMYFUNCTION("""COMPUTED_VALUE"""),"29.99")</f>
        <v>29.99</v>
      </c>
      <c r="F3" s="1">
        <f>IFERROR(__xludf.DUMMYFUNCTION("""COMPUTED_VALUE"""),2.0)</f>
        <v>2</v>
      </c>
      <c r="G3" s="2">
        <f>IFERROR(__xludf.DUMMYFUNCTION("""COMPUTED_VALUE"""),45117.0)</f>
        <v>45117</v>
      </c>
      <c r="H3" s="1">
        <f>IFERROR(__xludf.DUMMYFUNCTION("""COMPUTED_VALUE"""),2.0)</f>
        <v>2</v>
      </c>
      <c r="I3" s="1" t="str">
        <f>IFERROR(__xludf.DUMMYFUNCTION("""COMPUTED_VALUE"""),"P/002 ")</f>
        <v>P/002 </v>
      </c>
      <c r="J3" s="1" t="str">
        <f>IFERROR(__xludf.DUMMYFUNCTION("""COMPUTED_VALUE""")," Camiseta Nike DriFIT ")</f>
        <v> Camiseta Nike DriFIT </v>
      </c>
      <c r="K3" s="1" t="str">
        <f>IFERROR(__xludf.DUMMYFUNCTION("""COMPUTED_VALUE""")," Ropa")</f>
        <v> Ropa</v>
      </c>
      <c r="L3" s="1" t="str">
        <f>IFERROR(__xludf.DUMMYFUNCTION("""COMPUTED_VALUE"""),"C/7 ")</f>
        <v>C/7 </v>
      </c>
      <c r="M3" s="1" t="str">
        <f>IFERROR(__xludf.DUMMYFUNCTION("""COMPUTED_VALUE""")," Javier Mendoza")</f>
        <v> Javier Mendoza</v>
      </c>
    </row>
    <row r="4">
      <c r="A4" s="1" t="str">
        <f>IFERROR(__xludf.DUMMYFUNCTION("""COMPUTED_VALUE"""),"C/8 - Carolina Ríos")</f>
        <v>C/8 - Carolina Ríos</v>
      </c>
      <c r="B4" s="1" t="str">
        <f>IFERROR(__xludf.DUMMYFUNCTION("""COMPUTED_VALUE"""),"P/003 - Cafetera Nespresso - Electrodoméstico")</f>
        <v>P/003 - Cafetera Nespresso - Electrodoméstico</v>
      </c>
      <c r="C4" s="2">
        <f>IFERROR(__xludf.DUMMYFUNCTION("""COMPUTED_VALUE"""),45158.0)</f>
        <v>45158</v>
      </c>
      <c r="D4" s="1" t="str">
        <f>IFERROR(__xludf.DUMMYFUNCTION("""COMPUTED_VALUE"""),"Pendiente")</f>
        <v>Pendiente</v>
      </c>
      <c r="E4" s="1" t="str">
        <f>IFERROR(__xludf.DUMMYFUNCTION("""COMPUTED_VALUE"""),"129.99")</f>
        <v>129.99</v>
      </c>
      <c r="F4" s="1">
        <f>IFERROR(__xludf.DUMMYFUNCTION("""COMPUTED_VALUE"""),3.0)</f>
        <v>3</v>
      </c>
      <c r="G4" s="2">
        <f>IFERROR(__xludf.DUMMYFUNCTION("""COMPUTED_VALUE"""),45163.0)</f>
        <v>45163</v>
      </c>
      <c r="H4" s="1">
        <f>IFERROR(__xludf.DUMMYFUNCTION("""COMPUTED_VALUE"""),3.0)</f>
        <v>3</v>
      </c>
      <c r="I4" s="1" t="str">
        <f>IFERROR(__xludf.DUMMYFUNCTION("""COMPUTED_VALUE"""),"P/003 ")</f>
        <v>P/003 </v>
      </c>
      <c r="J4" s="1" t="str">
        <f>IFERROR(__xludf.DUMMYFUNCTION("""COMPUTED_VALUE""")," Cafetera Nespresso ")</f>
        <v> Cafetera Nespresso </v>
      </c>
      <c r="K4" s="1" t="str">
        <f>IFERROR(__xludf.DUMMYFUNCTION("""COMPUTED_VALUE""")," Electrodoméstico")</f>
        <v> Electrodoméstico</v>
      </c>
      <c r="L4" s="1" t="str">
        <f>IFERROR(__xludf.DUMMYFUNCTION("""COMPUTED_VALUE"""),"C/8 ")</f>
        <v>C/8 </v>
      </c>
      <c r="M4" s="1" t="str">
        <f>IFERROR(__xludf.DUMMYFUNCTION("""COMPUTED_VALUE""")," Carolina Ríos")</f>
        <v> Carolina Ríos</v>
      </c>
    </row>
    <row r="5">
      <c r="A5" s="1" t="str">
        <f>IFERROR(__xludf.DUMMYFUNCTION("""COMPUTED_VALUE"""),"C/9 - Andrés Torres")</f>
        <v>C/9 - Andrés Torres</v>
      </c>
      <c r="B5" s="1" t="str">
        <f>IFERROR(__xludf.DUMMYFUNCTION("""COMPUTED_VALUE"""),"P/004 - Perfume Chanel No. 5 - Belleza")</f>
        <v>P/004 - Perfume Chanel No. 5 - Belleza</v>
      </c>
      <c r="C5" s="2">
        <f>IFERROR(__xludf.DUMMYFUNCTION("""COMPUTED_VALUE"""),45184.0)</f>
        <v>45184</v>
      </c>
      <c r="D5" s="1" t="str">
        <f>IFERROR(__xludf.DUMMYFUNCTION("""COMPUTED_VALUE"""),"Entregado")</f>
        <v>Entregado</v>
      </c>
      <c r="E5" s="1" t="str">
        <f>IFERROR(__xludf.DUMMYFUNCTION("""COMPUTED_VALUE"""),"99.99")</f>
        <v>99.99</v>
      </c>
      <c r="F5" s="1">
        <f>IFERROR(__xludf.DUMMYFUNCTION("""COMPUTED_VALUE"""),1.0)</f>
        <v>1</v>
      </c>
      <c r="G5" s="2">
        <f>IFERROR(__xludf.DUMMYFUNCTION("""COMPUTED_VALUE"""),45189.0)</f>
        <v>45189</v>
      </c>
      <c r="H5" s="1">
        <f>IFERROR(__xludf.DUMMYFUNCTION("""COMPUTED_VALUE"""),4.0)</f>
        <v>4</v>
      </c>
      <c r="I5" s="1" t="str">
        <f>IFERROR(__xludf.DUMMYFUNCTION("""COMPUTED_VALUE"""),"P/004 ")</f>
        <v>P/004 </v>
      </c>
      <c r="J5" s="1" t="str">
        <f>IFERROR(__xludf.DUMMYFUNCTION("""COMPUTED_VALUE""")," Perfume Chanel No. 5 ")</f>
        <v> Perfume Chanel No. 5 </v>
      </c>
      <c r="K5" s="1" t="str">
        <f>IFERROR(__xludf.DUMMYFUNCTION("""COMPUTED_VALUE""")," Belleza")</f>
        <v> Belleza</v>
      </c>
      <c r="L5" s="1" t="str">
        <f>IFERROR(__xludf.DUMMYFUNCTION("""COMPUTED_VALUE"""),"C/9 ")</f>
        <v>C/9 </v>
      </c>
      <c r="M5" s="1" t="str">
        <f>IFERROR(__xludf.DUMMYFUNCTION("""COMPUTED_VALUE""")," Andrés Torres")</f>
        <v> Andrés Torres</v>
      </c>
    </row>
    <row r="6">
      <c r="A6" s="1" t="str">
        <f>IFERROR(__xludf.DUMMYFUNCTION("""COMPUTED_VALUE"""),"C/10 - Rosa Martínez")</f>
        <v>C/10 - Rosa Martínez</v>
      </c>
      <c r="B6" s="1" t="str">
        <f>IFERROR(__xludf.DUMMYFUNCTION("""COMPUTED_VALUE"""),"P/005 - Sony Bravia 65"" 4K UHD TV - Electrónica")</f>
        <v>P/005 - Sony Bravia 65" 4K UHD TV - Electrónica</v>
      </c>
      <c r="C6" s="2">
        <f>IFERROR(__xludf.DUMMYFUNCTION("""COMPUTED_VALUE"""),45200.0)</f>
        <v>45200</v>
      </c>
      <c r="D6" s="1" t="str">
        <f>IFERROR(__xludf.DUMMYFUNCTION("""COMPUTED_VALUE"""),"Pendiente")</f>
        <v>Pendiente</v>
      </c>
      <c r="E6" s="1" t="str">
        <f>IFERROR(__xludf.DUMMYFUNCTION("""COMPUTED_VALUE"""),"1300")</f>
        <v>1300</v>
      </c>
      <c r="F6" s="1">
        <f>IFERROR(__xludf.DUMMYFUNCTION("""COMPUTED_VALUE"""),2.0)</f>
        <v>2</v>
      </c>
      <c r="G6" s="2">
        <f>IFERROR(__xludf.DUMMYFUNCTION("""COMPUTED_VALUE"""),45205.0)</f>
        <v>45205</v>
      </c>
      <c r="H6" s="1">
        <f>IFERROR(__xludf.DUMMYFUNCTION("""COMPUTED_VALUE"""),5.0)</f>
        <v>5</v>
      </c>
      <c r="I6" s="1" t="str">
        <f>IFERROR(__xludf.DUMMYFUNCTION("""COMPUTED_VALUE"""),"P/005 ")</f>
        <v>P/005 </v>
      </c>
      <c r="J6" s="1" t="str">
        <f>IFERROR(__xludf.DUMMYFUNCTION("""COMPUTED_VALUE""")," Sony Bravia 65"" 4K UHD TV ")</f>
        <v> Sony Bravia 65" 4K UHD TV </v>
      </c>
      <c r="K6" s="1" t="str">
        <f>IFERROR(__xludf.DUMMYFUNCTION("""COMPUTED_VALUE""")," Electrónica")</f>
        <v> Electrónica</v>
      </c>
      <c r="L6" s="1" t="str">
        <f>IFERROR(__xludf.DUMMYFUNCTION("""COMPUTED_VALUE"""),"C/10 ")</f>
        <v>C/10 </v>
      </c>
      <c r="M6" s="1" t="str">
        <f>IFERROR(__xludf.DUMMYFUNCTION("""COMPUTED_VALUE""")," Rosa Martínez")</f>
        <v> Rosa Martínez</v>
      </c>
    </row>
    <row r="7">
      <c r="A7" s="1" t="str">
        <f>IFERROR(__xludf.DUMMYFUNCTION("""COMPUTED_VALUE"""),"C/31 - Carlos Sánchez")</f>
        <v>C/31 - Carlos Sánchez</v>
      </c>
      <c r="B7" s="1" t="str">
        <f>IFERROR(__xludf.DUMMYFUNCTION("""COMPUTED_VALUE"""),"P/006 - Adidas Ultraboost Zapatillas - Deportes")</f>
        <v>P/006 - Adidas Ultraboost Zapatillas - Deportes</v>
      </c>
      <c r="C7" s="2">
        <f>IFERROR(__xludf.DUMMYFUNCTION("""COMPUTED_VALUE"""),45242.0)</f>
        <v>45242</v>
      </c>
      <c r="D7" s="1" t="str">
        <f>IFERROR(__xludf.DUMMYFUNCTION("""COMPUTED_VALUE"""),"En proceso")</f>
        <v>En proceso</v>
      </c>
      <c r="E7" s="1" t="str">
        <f>IFERROR(__xludf.DUMMYFUNCTION("""COMPUTED_VALUE"""),"129.99")</f>
        <v>129.99</v>
      </c>
      <c r="F7" s="1">
        <f>IFERROR(__xludf.DUMMYFUNCTION("""COMPUTED_VALUE"""),4.0)</f>
        <v>4</v>
      </c>
      <c r="G7" s="2">
        <f>IFERROR(__xludf.DUMMYFUNCTION("""COMPUTED_VALUE"""),45247.0)</f>
        <v>45247</v>
      </c>
      <c r="H7" s="1">
        <f>IFERROR(__xludf.DUMMYFUNCTION("""COMPUTED_VALUE"""),6.0)</f>
        <v>6</v>
      </c>
      <c r="I7" s="1" t="str">
        <f>IFERROR(__xludf.DUMMYFUNCTION("""COMPUTED_VALUE"""),"P/006 ")</f>
        <v>P/006 </v>
      </c>
      <c r="J7" s="1" t="str">
        <f>IFERROR(__xludf.DUMMYFUNCTION("""COMPUTED_VALUE""")," Adidas Ultraboost Zapatillas ")</f>
        <v> Adidas Ultraboost Zapatillas </v>
      </c>
      <c r="K7" s="1" t="str">
        <f>IFERROR(__xludf.DUMMYFUNCTION("""COMPUTED_VALUE""")," Deportes")</f>
        <v> Deportes</v>
      </c>
      <c r="L7" s="1" t="str">
        <f>IFERROR(__xludf.DUMMYFUNCTION("""COMPUTED_VALUE"""),"C/31 ")</f>
        <v>C/31 </v>
      </c>
      <c r="M7" s="1" t="str">
        <f>IFERROR(__xludf.DUMMYFUNCTION("""COMPUTED_VALUE""")," Carlos Sánchez")</f>
        <v> Carlos Sánchez</v>
      </c>
    </row>
    <row r="8">
      <c r="A8" s="1" t="str">
        <f>IFERROR(__xludf.DUMMYFUNCTION("""COMPUTED_VALUE"""),"C/12 - Isabel Díaz")</f>
        <v>C/12 - Isabel Díaz</v>
      </c>
      <c r="B8" s="1" t="str">
        <f>IFERROR(__xludf.DUMMYFUNCTION("""COMPUTED_VALUE"""),"P/007 - Robot Aspirador Roomba i7 - Hogar")</f>
        <v>P/007 - Robot Aspirador Roomba i7 - Hogar</v>
      </c>
      <c r="C8" s="2">
        <f>IFERROR(__xludf.DUMMYFUNCTION("""COMPUTED_VALUE"""),45265.0)</f>
        <v>45265</v>
      </c>
      <c r="D8" s="1" t="str">
        <f>IFERROR(__xludf.DUMMYFUNCTION("""COMPUTED_VALUE"""),"Pendiente")</f>
        <v>Pendiente</v>
      </c>
      <c r="E8" s="1" t="str">
        <f>IFERROR(__xludf.DUMMYFUNCTION("""COMPUTED_VALUE"""),"499.99")</f>
        <v>499.99</v>
      </c>
      <c r="F8" s="1">
        <f>IFERROR(__xludf.DUMMYFUNCTION("""COMPUTED_VALUE"""),1.0)</f>
        <v>1</v>
      </c>
      <c r="G8" s="2">
        <f>IFERROR(__xludf.DUMMYFUNCTION("""COMPUTED_VALUE"""),45270.0)</f>
        <v>45270</v>
      </c>
      <c r="H8" s="1">
        <f>IFERROR(__xludf.DUMMYFUNCTION("""COMPUTED_VALUE"""),7.0)</f>
        <v>7</v>
      </c>
      <c r="I8" s="1" t="str">
        <f>IFERROR(__xludf.DUMMYFUNCTION("""COMPUTED_VALUE"""),"P/007 ")</f>
        <v>P/007 </v>
      </c>
      <c r="J8" s="1" t="str">
        <f>IFERROR(__xludf.DUMMYFUNCTION("""COMPUTED_VALUE""")," Robot Aspirador Roomba i7 ")</f>
        <v> Robot Aspirador Roomba i7 </v>
      </c>
      <c r="K8" s="1" t="str">
        <f>IFERROR(__xludf.DUMMYFUNCTION("""COMPUTED_VALUE""")," Hogar")</f>
        <v> Hogar</v>
      </c>
      <c r="L8" s="1" t="str">
        <f>IFERROR(__xludf.DUMMYFUNCTION("""COMPUTED_VALUE"""),"C/12 ")</f>
        <v>C/12 </v>
      </c>
      <c r="M8" s="1" t="str">
        <f>IFERROR(__xludf.DUMMYFUNCTION("""COMPUTED_VALUE""")," Isabel Díaz")</f>
        <v> Isabel Díaz</v>
      </c>
    </row>
    <row r="9">
      <c r="A9" s="1" t="str">
        <f>IFERROR(__xludf.DUMMYFUNCTION("""COMPUTED_VALUE"""),"C/13 - Alejandro Vargas")</f>
        <v>C/13 - Alejandro Vargas</v>
      </c>
      <c r="B9" s="1" t="str">
        <f>IFERROR(__xludf.DUMMYFUNCTION("""COMPUTED_VALUE"""),"P/008 - MacBook Pro 13"" - Electrónica")</f>
        <v>P/008 - MacBook Pro 13" - Electrónica</v>
      </c>
      <c r="C9" s="2">
        <f>IFERROR(__xludf.DUMMYFUNCTION("""COMPUTED_VALUE"""),45309.0)</f>
        <v>45309</v>
      </c>
      <c r="D9" s="1" t="str">
        <f>IFERROR(__xludf.DUMMYFUNCTION("""COMPUTED_VALUE"""),"Entregado")</f>
        <v>Entregado</v>
      </c>
      <c r="E9" s="1" t="str">
        <f>IFERROR(__xludf.DUMMYFUNCTION("""COMPUTED_VALUE"""),"1500")</f>
        <v>1500</v>
      </c>
      <c r="F9" s="1">
        <f>IFERROR(__xludf.DUMMYFUNCTION("""COMPUTED_VALUE"""),3.0)</f>
        <v>3</v>
      </c>
      <c r="G9" s="2">
        <f>IFERROR(__xludf.DUMMYFUNCTION("""COMPUTED_VALUE"""),45314.0)</f>
        <v>45314</v>
      </c>
      <c r="H9" s="1">
        <f>IFERROR(__xludf.DUMMYFUNCTION("""COMPUTED_VALUE"""),8.0)</f>
        <v>8</v>
      </c>
      <c r="I9" s="1" t="str">
        <f>IFERROR(__xludf.DUMMYFUNCTION("""COMPUTED_VALUE"""),"P/008 ")</f>
        <v>P/008 </v>
      </c>
      <c r="J9" s="1" t="str">
        <f>IFERROR(__xludf.DUMMYFUNCTION("""COMPUTED_VALUE""")," MacBook Pro 13"" ")</f>
        <v> MacBook Pro 13" </v>
      </c>
      <c r="K9" s="1" t="str">
        <f>IFERROR(__xludf.DUMMYFUNCTION("""COMPUTED_VALUE""")," Electrónica")</f>
        <v> Electrónica</v>
      </c>
      <c r="L9" s="1" t="str">
        <f>IFERROR(__xludf.DUMMYFUNCTION("""COMPUTED_VALUE"""),"C/13 ")</f>
        <v>C/13 </v>
      </c>
      <c r="M9" s="1" t="str">
        <f>IFERROR(__xludf.DUMMYFUNCTION("""COMPUTED_VALUE""")," Alejandro Vargas")</f>
        <v> Alejandro Vargas</v>
      </c>
    </row>
    <row r="10">
      <c r="A10" s="1" t="str">
        <f>IFERROR(__xludf.DUMMYFUNCTION("""COMPUTED_VALUE"""),"C/14 - Gabriela Silva")</f>
        <v>C/14 - Gabriela Silva</v>
      </c>
      <c r="B10" s="1" t="str">
        <f>IFERROR(__xludf.DUMMYFUNCTION("""COMPUTED_VALUE"""),"P/009 - Vestido de Noche Elegante - Ropa")</f>
        <v>P/009 - Vestido de Noche Elegante - Ropa</v>
      </c>
      <c r="C10" s="2">
        <f>IFERROR(__xludf.DUMMYFUNCTION("""COMPUTED_VALUE"""),45344.0)</f>
        <v>45344</v>
      </c>
      <c r="D10" s="1" t="str">
        <f>IFERROR(__xludf.DUMMYFUNCTION("""COMPUTED_VALUE"""),"Pendiente")</f>
        <v>Pendiente</v>
      </c>
      <c r="E10" s="1" t="str">
        <f>IFERROR(__xludf.DUMMYFUNCTION("""COMPUTED_VALUE"""),"89.99")</f>
        <v>89.99</v>
      </c>
      <c r="F10" s="1">
        <f>IFERROR(__xludf.DUMMYFUNCTION("""COMPUTED_VALUE"""),2.0)</f>
        <v>2</v>
      </c>
      <c r="G10" s="2">
        <f>IFERROR(__xludf.DUMMYFUNCTION("""COMPUTED_VALUE"""),45349.0)</f>
        <v>45349</v>
      </c>
      <c r="H10" s="1">
        <f>IFERROR(__xludf.DUMMYFUNCTION("""COMPUTED_VALUE"""),9.0)</f>
        <v>9</v>
      </c>
      <c r="I10" s="1" t="str">
        <f>IFERROR(__xludf.DUMMYFUNCTION("""COMPUTED_VALUE"""),"P/009 ")</f>
        <v>P/009 </v>
      </c>
      <c r="J10" s="1" t="str">
        <f>IFERROR(__xludf.DUMMYFUNCTION("""COMPUTED_VALUE""")," Vestido de Noche Elegante ")</f>
        <v> Vestido de Noche Elegante </v>
      </c>
      <c r="K10" s="1" t="str">
        <f>IFERROR(__xludf.DUMMYFUNCTION("""COMPUTED_VALUE""")," Ropa")</f>
        <v> Ropa</v>
      </c>
      <c r="L10" s="1" t="str">
        <f>IFERROR(__xludf.DUMMYFUNCTION("""COMPUTED_VALUE"""),"C/14 ")</f>
        <v>C/14 </v>
      </c>
      <c r="M10" s="1" t="str">
        <f>IFERROR(__xludf.DUMMYFUNCTION("""COMPUTED_VALUE""")," Gabriela Silva")</f>
        <v> Gabriela Silva</v>
      </c>
    </row>
    <row r="11">
      <c r="A11" s="1" t="str">
        <f>IFERROR(__xludf.DUMMYFUNCTION("""COMPUTED_VALUE"""),"C/15 - Daniel Muñoz")</f>
        <v>C/15 - Daniel Muñoz</v>
      </c>
      <c r="B11" s="1" t="str">
        <f>IFERROR(__xludf.DUMMYFUNCTION("""COMPUTED_VALUE"""),"P/010 - Bicicleta de Carretera Specialized - Deportes")</f>
        <v>P/010 - Bicicleta de Carretera Specialized - Deportes</v>
      </c>
      <c r="C11" s="2">
        <f>IFERROR(__xludf.DUMMYFUNCTION("""COMPUTED_VALUE"""),45359.0)</f>
        <v>45359</v>
      </c>
      <c r="D11" s="1" t="str">
        <f>IFERROR(__xludf.DUMMYFUNCTION("""COMPUTED_VALUE"""),"En proceso")</f>
        <v>En proceso</v>
      </c>
      <c r="E11" s="1" t="str">
        <f>IFERROR(__xludf.DUMMYFUNCTION("""COMPUTED_VALUE"""),"899.99")</f>
        <v>899.99</v>
      </c>
      <c r="F11" s="1">
        <f>IFERROR(__xludf.DUMMYFUNCTION("""COMPUTED_VALUE"""),1.0)</f>
        <v>1</v>
      </c>
      <c r="G11" s="2">
        <f>IFERROR(__xludf.DUMMYFUNCTION("""COMPUTED_VALUE"""),45364.0)</f>
        <v>45364</v>
      </c>
      <c r="H11" s="1">
        <f>IFERROR(__xludf.DUMMYFUNCTION("""COMPUTED_VALUE"""),10.0)</f>
        <v>10</v>
      </c>
      <c r="I11" s="1" t="str">
        <f>IFERROR(__xludf.DUMMYFUNCTION("""COMPUTED_VALUE"""),"P/010 ")</f>
        <v>P/010 </v>
      </c>
      <c r="J11" s="1" t="str">
        <f>IFERROR(__xludf.DUMMYFUNCTION("""COMPUTED_VALUE""")," Bicicleta de Carretera Specialized ")</f>
        <v> Bicicleta de Carretera Specialized </v>
      </c>
      <c r="K11" s="1" t="str">
        <f>IFERROR(__xludf.DUMMYFUNCTION("""COMPUTED_VALUE""")," Deportes")</f>
        <v> Deportes</v>
      </c>
      <c r="L11" s="1" t="str">
        <f>IFERROR(__xludf.DUMMYFUNCTION("""COMPUTED_VALUE"""),"C/15 ")</f>
        <v>C/15 </v>
      </c>
      <c r="M11" s="1" t="str">
        <f>IFERROR(__xludf.DUMMYFUNCTION("""COMPUTED_VALUE""")," Daniel Muñoz")</f>
        <v> Daniel Muñoz</v>
      </c>
    </row>
    <row r="12">
      <c r="A12" s="1" t="str">
        <f>IFERROR(__xludf.DUMMYFUNCTION("""COMPUTED_VALUE"""),"C/16 - Valeria Torres")</f>
        <v>C/16 - Valeria Torres</v>
      </c>
      <c r="B12" s="1" t="str">
        <f>IFERROR(__xludf.DUMMYFUNCTION("""COMPUTED_VALUE"""),"P/011 - Set de Maquillaje Urban Decay - Belleza")</f>
        <v>P/011 - Set de Maquillaje Urban Decay - Belleza</v>
      </c>
      <c r="C12" s="2">
        <f>IFERROR(__xludf.DUMMYFUNCTION("""COMPUTED_VALUE"""),45384.0)</f>
        <v>45384</v>
      </c>
      <c r="D12" s="1" t="str">
        <f>IFERROR(__xludf.DUMMYFUNCTION("""COMPUTED_VALUE"""),"Pendiente")</f>
        <v>Pendiente</v>
      </c>
      <c r="E12" s="1" t="str">
        <f>IFERROR(__xludf.DUMMYFUNCTION("""COMPUTED_VALUE"""),"59.99")</f>
        <v>59.99</v>
      </c>
      <c r="F12" s="1">
        <f>IFERROR(__xludf.DUMMYFUNCTION("""COMPUTED_VALUE"""),3.0)</f>
        <v>3</v>
      </c>
      <c r="G12" s="2">
        <f>IFERROR(__xludf.DUMMYFUNCTION("""COMPUTED_VALUE"""),45389.0)</f>
        <v>45389</v>
      </c>
      <c r="H12" s="1">
        <f>IFERROR(__xludf.DUMMYFUNCTION("""COMPUTED_VALUE"""),11.0)</f>
        <v>11</v>
      </c>
      <c r="I12" s="1" t="str">
        <f>IFERROR(__xludf.DUMMYFUNCTION("""COMPUTED_VALUE"""),"P/011 ")</f>
        <v>P/011 </v>
      </c>
      <c r="J12" s="1" t="str">
        <f>IFERROR(__xludf.DUMMYFUNCTION("""COMPUTED_VALUE""")," Set de Maquillaje Urban Decay ")</f>
        <v> Set de Maquillaje Urban Decay </v>
      </c>
      <c r="K12" s="1" t="str">
        <f>IFERROR(__xludf.DUMMYFUNCTION("""COMPUTED_VALUE""")," Belleza")</f>
        <v> Belleza</v>
      </c>
      <c r="L12" s="1" t="str">
        <f>IFERROR(__xludf.DUMMYFUNCTION("""COMPUTED_VALUE"""),"C/16 ")</f>
        <v>C/16 </v>
      </c>
      <c r="M12" s="1" t="str">
        <f>IFERROR(__xludf.DUMMYFUNCTION("""COMPUTED_VALUE""")," Valeria Torres")</f>
        <v> Valeria Torres</v>
      </c>
    </row>
    <row r="13">
      <c r="A13" s="1" t="str">
        <f>IFERROR(__xludf.DUMMYFUNCTION("""COMPUTED_VALUE"""),"C/17 - Ricardo Méndez")</f>
        <v>C/17 - Ricardo Méndez</v>
      </c>
      <c r="B13" s="1" t="str">
        <f>IFERROR(__xludf.DUMMYFUNCTION("""COMPUTED_VALUE"""),"P/012 - Refrigerador LG French Door - Electrodoméstico")</f>
        <v>P/012 - Refrigerador LG French Door - Electrodoméstico</v>
      </c>
      <c r="C13" s="2">
        <f>IFERROR(__xludf.DUMMYFUNCTION("""COMPUTED_VALUE"""),45427.0)</f>
        <v>45427</v>
      </c>
      <c r="D13" s="1" t="str">
        <f>IFERROR(__xludf.DUMMYFUNCTION("""COMPUTED_VALUE"""),"En proceso")</f>
        <v>En proceso</v>
      </c>
      <c r="E13" s="1" t="str">
        <f>IFERROR(__xludf.DUMMYFUNCTION("""COMPUTED_VALUE"""),"2000")</f>
        <v>2000</v>
      </c>
      <c r="F13" s="1">
        <f>IFERROR(__xludf.DUMMYFUNCTION("""COMPUTED_VALUE"""),2.0)</f>
        <v>2</v>
      </c>
      <c r="G13" s="2">
        <f>IFERROR(__xludf.DUMMYFUNCTION("""COMPUTED_VALUE"""),45432.0)</f>
        <v>45432</v>
      </c>
      <c r="H13" s="1">
        <f>IFERROR(__xludf.DUMMYFUNCTION("""COMPUTED_VALUE"""),12.0)</f>
        <v>12</v>
      </c>
      <c r="I13" s="1" t="str">
        <f>IFERROR(__xludf.DUMMYFUNCTION("""COMPUTED_VALUE"""),"P/012 ")</f>
        <v>P/012 </v>
      </c>
      <c r="J13" s="1" t="str">
        <f>IFERROR(__xludf.DUMMYFUNCTION("""COMPUTED_VALUE""")," Refrigerador LG French Door ")</f>
        <v> Refrigerador LG French Door </v>
      </c>
      <c r="K13" s="1" t="str">
        <f>IFERROR(__xludf.DUMMYFUNCTION("""COMPUTED_VALUE""")," Electrodoméstico")</f>
        <v> Electrodoméstico</v>
      </c>
      <c r="L13" s="1" t="str">
        <f>IFERROR(__xludf.DUMMYFUNCTION("""COMPUTED_VALUE"""),"C/17 ")</f>
        <v>C/17 </v>
      </c>
      <c r="M13" s="1" t="str">
        <f>IFERROR(__xludf.DUMMYFUNCTION("""COMPUTED_VALUE""")," Ricardo Méndez")</f>
        <v> Ricardo Méndez</v>
      </c>
    </row>
    <row r="14">
      <c r="A14" s="1" t="str">
        <f>IFERROR(__xludf.DUMMYFUNCTION("""COMPUTED_VALUE"""),"C/23 - Javier Martínez")</f>
        <v>C/23 - Javier Martínez</v>
      </c>
      <c r="B14" s="1" t="str">
        <f>IFERROR(__xludf.DUMMYFUNCTION("""COMPUTED_VALUE"""),"P/013 - Juego de Sábanas de Algodón - Hogar")</f>
        <v>P/013 - Juego de Sábanas de Algodón - Hogar</v>
      </c>
      <c r="C14" s="2">
        <f>IFERROR(__xludf.DUMMYFUNCTION("""COMPUTED_VALUE"""),45463.0)</f>
        <v>45463</v>
      </c>
      <c r="D14" s="1" t="str">
        <f>IFERROR(__xludf.DUMMYFUNCTION("""COMPUTED_VALUE"""),"Pendiente")</f>
        <v>Pendiente</v>
      </c>
      <c r="E14" s="1" t="str">
        <f>IFERROR(__xludf.DUMMYFUNCTION("""COMPUTED_VALUE"""),"49.99")</f>
        <v>49.99</v>
      </c>
      <c r="F14" s="1">
        <f>IFERROR(__xludf.DUMMYFUNCTION("""COMPUTED_VALUE"""),4.0)</f>
        <v>4</v>
      </c>
      <c r="G14" s="2">
        <f>IFERROR(__xludf.DUMMYFUNCTION("""COMPUTED_VALUE"""),45468.0)</f>
        <v>45468</v>
      </c>
      <c r="H14" s="1">
        <f>IFERROR(__xludf.DUMMYFUNCTION("""COMPUTED_VALUE"""),13.0)</f>
        <v>13</v>
      </c>
      <c r="I14" s="1" t="str">
        <f>IFERROR(__xludf.DUMMYFUNCTION("""COMPUTED_VALUE"""),"P/013 ")</f>
        <v>P/013 </v>
      </c>
      <c r="J14" s="1" t="str">
        <f>IFERROR(__xludf.DUMMYFUNCTION("""COMPUTED_VALUE""")," Juego de Sábanas de Algodón ")</f>
        <v> Juego de Sábanas de Algodón </v>
      </c>
      <c r="K14" s="1" t="str">
        <f>IFERROR(__xludf.DUMMYFUNCTION("""COMPUTED_VALUE""")," Hogar")</f>
        <v> Hogar</v>
      </c>
      <c r="L14" s="1" t="str">
        <f>IFERROR(__xludf.DUMMYFUNCTION("""COMPUTED_VALUE"""),"C/23 ")</f>
        <v>C/23 </v>
      </c>
      <c r="M14" s="1" t="str">
        <f>IFERROR(__xludf.DUMMYFUNCTION("""COMPUTED_VALUE""")," Javier Martínez")</f>
        <v> Javier Martínez</v>
      </c>
    </row>
    <row r="15">
      <c r="A15" s="1" t="str">
        <f>IFERROR(__xludf.DUMMYFUNCTION("""COMPUTED_VALUE"""),"C/19 - Martín Gómez")</f>
        <v>C/19 - Martín Gómez</v>
      </c>
      <c r="B15" s="1" t="str">
        <f>IFERROR(__xludf.DUMMYFUNCTION("""COMPUTED_VALUE"""),"P/014 - Nintendo Switch - Electrónica")</f>
        <v>P/014 - Nintendo Switch - Electrónica</v>
      </c>
      <c r="C15" s="2">
        <f>IFERROR(__xludf.DUMMYFUNCTION("""COMPUTED_VALUE"""),45483.0)</f>
        <v>45483</v>
      </c>
      <c r="D15" s="1" t="str">
        <f>IFERROR(__xludf.DUMMYFUNCTION("""COMPUTED_VALUE"""),"Entregado")</f>
        <v>Entregado</v>
      </c>
      <c r="E15" s="1" t="str">
        <f>IFERROR(__xludf.DUMMYFUNCTION("""COMPUTED_VALUE"""),"299.99")</f>
        <v>299.99</v>
      </c>
      <c r="F15" s="1">
        <f>IFERROR(__xludf.DUMMYFUNCTION("""COMPUTED_VALUE"""),1.0)</f>
        <v>1</v>
      </c>
      <c r="G15" s="2">
        <f>IFERROR(__xludf.DUMMYFUNCTION("""COMPUTED_VALUE"""),45488.0)</f>
        <v>45488</v>
      </c>
      <c r="H15" s="1">
        <f>IFERROR(__xludf.DUMMYFUNCTION("""COMPUTED_VALUE"""),14.0)</f>
        <v>14</v>
      </c>
      <c r="I15" s="1" t="str">
        <f>IFERROR(__xludf.DUMMYFUNCTION("""COMPUTED_VALUE"""),"P/014 ")</f>
        <v>P/014 </v>
      </c>
      <c r="J15" s="1" t="str">
        <f>IFERROR(__xludf.DUMMYFUNCTION("""COMPUTED_VALUE""")," Nintendo Switch ")</f>
        <v> Nintendo Switch </v>
      </c>
      <c r="K15" s="1" t="str">
        <f>IFERROR(__xludf.DUMMYFUNCTION("""COMPUTED_VALUE""")," Electrónica")</f>
        <v> Electrónica</v>
      </c>
      <c r="L15" s="1" t="str">
        <f>IFERROR(__xludf.DUMMYFUNCTION("""COMPUTED_VALUE"""),"C/19 ")</f>
        <v>C/19 </v>
      </c>
      <c r="M15" s="1" t="str">
        <f>IFERROR(__xludf.DUMMYFUNCTION("""COMPUTED_VALUE""")," Martín Gómez")</f>
        <v> Martín Gómez</v>
      </c>
    </row>
    <row r="16">
      <c r="A16" s="1" t="str">
        <f>IFERROR(__xludf.DUMMYFUNCTION("""COMPUTED_VALUE"""),"C/20 - Carolina Vargas")</f>
        <v>C/20 - Carolina Vargas</v>
      </c>
      <c r="B16" s="1" t="str">
        <f>IFERROR(__xludf.DUMMYFUNCTION("""COMPUTED_VALUE"""),"P/015 - Chaqueta Columbia para Exteriores - Ropa")</f>
        <v>P/015 - Chaqueta Columbia para Exteriores - Ropa</v>
      </c>
      <c r="C16" s="2">
        <f>IFERROR(__xludf.DUMMYFUNCTION("""COMPUTED_VALUE"""),45529.0)</f>
        <v>45529</v>
      </c>
      <c r="D16" s="1" t="str">
        <f>IFERROR(__xludf.DUMMYFUNCTION("""COMPUTED_VALUE"""),"Pendiente")</f>
        <v>Pendiente</v>
      </c>
      <c r="E16" s="1" t="str">
        <f>IFERROR(__xludf.DUMMYFUNCTION("""COMPUTED_VALUE"""),"79.99")</f>
        <v>79.99</v>
      </c>
      <c r="F16" s="1">
        <f>IFERROR(__xludf.DUMMYFUNCTION("""COMPUTED_VALUE"""),2.0)</f>
        <v>2</v>
      </c>
      <c r="G16" s="2">
        <f>IFERROR(__xludf.DUMMYFUNCTION("""COMPUTED_VALUE"""),45534.0)</f>
        <v>45534</v>
      </c>
      <c r="H16" s="1">
        <f>IFERROR(__xludf.DUMMYFUNCTION("""COMPUTED_VALUE"""),15.0)</f>
        <v>15</v>
      </c>
      <c r="I16" s="1" t="str">
        <f>IFERROR(__xludf.DUMMYFUNCTION("""COMPUTED_VALUE"""),"P/015 ")</f>
        <v>P/015 </v>
      </c>
      <c r="J16" s="1" t="str">
        <f>IFERROR(__xludf.DUMMYFUNCTION("""COMPUTED_VALUE""")," Chaqueta Columbia para Exteriores ")</f>
        <v> Chaqueta Columbia para Exteriores </v>
      </c>
      <c r="K16" s="1" t="str">
        <f>IFERROR(__xludf.DUMMYFUNCTION("""COMPUTED_VALUE""")," Ropa")</f>
        <v> Ropa</v>
      </c>
      <c r="L16" s="1" t="str">
        <f>IFERROR(__xludf.DUMMYFUNCTION("""COMPUTED_VALUE"""),"C/20 ")</f>
        <v>C/20 </v>
      </c>
      <c r="M16" s="1" t="str">
        <f>IFERROR(__xludf.DUMMYFUNCTION("""COMPUTED_VALUE""")," Carolina Vargas")</f>
        <v> Carolina Vargas</v>
      </c>
    </row>
    <row r="17">
      <c r="A17" s="1" t="str">
        <f>IFERROR(__xludf.DUMMYFUNCTION("""COMPUTED_VALUE"""),"C/21 - Diego Sánchez")</f>
        <v>C/21 - Diego Sánchez</v>
      </c>
      <c r="B17" s="1" t="str">
        <f>IFERROR(__xludf.DUMMYFUNCTION("""COMPUTED_VALUE"""),"P/016 - Licuadora Vitamix - Electrodoméstico")</f>
        <v>P/016 - Licuadora Vitamix - Electrodoméstico</v>
      </c>
      <c r="C17" s="2">
        <f>IFERROR(__xludf.DUMMYFUNCTION("""COMPUTED_VALUE"""),45547.0)</f>
        <v>45547</v>
      </c>
      <c r="D17" s="1" t="str">
        <f>IFERROR(__xludf.DUMMYFUNCTION("""COMPUTED_VALUE"""),"En proceso")</f>
        <v>En proceso</v>
      </c>
      <c r="E17" s="1" t="str">
        <f>IFERROR(__xludf.DUMMYFUNCTION("""COMPUTED_VALUE"""),"349.99")</f>
        <v>349.99</v>
      </c>
      <c r="F17" s="1">
        <f>IFERROR(__xludf.DUMMYFUNCTION("""COMPUTED_VALUE"""),3.0)</f>
        <v>3</v>
      </c>
      <c r="G17" s="2">
        <f>IFERROR(__xludf.DUMMYFUNCTION("""COMPUTED_VALUE"""),45552.0)</f>
        <v>45552</v>
      </c>
      <c r="H17" s="1">
        <f>IFERROR(__xludf.DUMMYFUNCTION("""COMPUTED_VALUE"""),16.0)</f>
        <v>16</v>
      </c>
      <c r="I17" s="1" t="str">
        <f>IFERROR(__xludf.DUMMYFUNCTION("""COMPUTED_VALUE"""),"P/016 ")</f>
        <v>P/016 </v>
      </c>
      <c r="J17" s="1" t="str">
        <f>IFERROR(__xludf.DUMMYFUNCTION("""COMPUTED_VALUE""")," Licuadora Vitamix ")</f>
        <v> Licuadora Vitamix </v>
      </c>
      <c r="K17" s="1" t="str">
        <f>IFERROR(__xludf.DUMMYFUNCTION("""COMPUTED_VALUE""")," Electrodoméstico")</f>
        <v> Electrodoméstico</v>
      </c>
      <c r="L17" s="1" t="str">
        <f>IFERROR(__xludf.DUMMYFUNCTION("""COMPUTED_VALUE"""),"C/21 ")</f>
        <v>C/21 </v>
      </c>
      <c r="M17" s="1" t="str">
        <f>IFERROR(__xludf.DUMMYFUNCTION("""COMPUTED_VALUE""")," Diego Sánchez")</f>
        <v> Diego Sánchez</v>
      </c>
    </row>
    <row r="18">
      <c r="A18" s="1" t="str">
        <f>IFERROR(__xludf.DUMMYFUNCTION("""COMPUTED_VALUE"""),"C/22 - Marcela Torres")</f>
        <v>C/22 - Marcela Torres</v>
      </c>
      <c r="B18" s="1" t="str">
        <f>IFERROR(__xludf.DUMMYFUNCTION("""COMPUTED_VALUE"""),"P/017 - Paleta de Sombras de Ojos Morphe - Belleza")</f>
        <v>P/017 - Paleta de Sombras de Ojos Morphe - Belleza</v>
      </c>
      <c r="C18" s="2">
        <f>IFERROR(__xludf.DUMMYFUNCTION("""COMPUTED_VALUE"""),45570.0)</f>
        <v>45570</v>
      </c>
      <c r="D18" s="1" t="str">
        <f>IFERROR(__xludf.DUMMYFUNCTION("""COMPUTED_VALUE"""),"Pendiente")</f>
        <v>Pendiente</v>
      </c>
      <c r="E18" s="1" t="str">
        <f>IFERROR(__xludf.DUMMYFUNCTION("""COMPUTED_VALUE"""),"39.99")</f>
        <v>39.99</v>
      </c>
      <c r="F18" s="1">
        <f>IFERROR(__xludf.DUMMYFUNCTION("""COMPUTED_VALUE"""),1.0)</f>
        <v>1</v>
      </c>
      <c r="G18" s="2">
        <f>IFERROR(__xludf.DUMMYFUNCTION("""COMPUTED_VALUE"""),45575.0)</f>
        <v>45575</v>
      </c>
      <c r="H18" s="1">
        <f>IFERROR(__xludf.DUMMYFUNCTION("""COMPUTED_VALUE"""),17.0)</f>
        <v>17</v>
      </c>
      <c r="I18" s="1" t="str">
        <f>IFERROR(__xludf.DUMMYFUNCTION("""COMPUTED_VALUE"""),"P/017 ")</f>
        <v>P/017 </v>
      </c>
      <c r="J18" s="1" t="str">
        <f>IFERROR(__xludf.DUMMYFUNCTION("""COMPUTED_VALUE""")," Paleta de Sombras de Ojos Morphe ")</f>
        <v> Paleta de Sombras de Ojos Morphe </v>
      </c>
      <c r="K18" s="1" t="str">
        <f>IFERROR(__xludf.DUMMYFUNCTION("""COMPUTED_VALUE""")," Belleza")</f>
        <v> Belleza</v>
      </c>
      <c r="L18" s="1" t="str">
        <f>IFERROR(__xludf.DUMMYFUNCTION("""COMPUTED_VALUE"""),"C/22 ")</f>
        <v>C/22 </v>
      </c>
      <c r="M18" s="1" t="str">
        <f>IFERROR(__xludf.DUMMYFUNCTION("""COMPUTED_VALUE""")," Marcela Torres")</f>
        <v> Marcela Torres</v>
      </c>
    </row>
    <row r="19">
      <c r="A19" s="1" t="str">
        <f>IFERROR(__xludf.DUMMYFUNCTION("""COMPUTED_VALUE"""),"C/23 - Javier Martínez")</f>
        <v>C/23 - Javier Martínez</v>
      </c>
      <c r="B19" s="1" t="str">
        <f>IFERROR(__xludf.DUMMYFUNCTION("""COMPUTED_VALUE"""),"P/018 - LG OLED 55"" 4K TV - Electrónica")</f>
        <v>P/018 - LG OLED 55" 4K TV - Electrónica</v>
      </c>
      <c r="C19" s="2">
        <f>IFERROR(__xludf.DUMMYFUNCTION("""COMPUTED_VALUE"""),45614.0)</f>
        <v>45614</v>
      </c>
      <c r="D19" s="1" t="str">
        <f>IFERROR(__xludf.DUMMYFUNCTION("""COMPUTED_VALUE"""),"Entregado")</f>
        <v>Entregado</v>
      </c>
      <c r="E19" s="1" t="str">
        <f>IFERROR(__xludf.DUMMYFUNCTION("""COMPUTED_VALUE"""),"999.99")</f>
        <v>999.99</v>
      </c>
      <c r="F19" s="1">
        <f>IFERROR(__xludf.DUMMYFUNCTION("""COMPUTED_VALUE"""),2.0)</f>
        <v>2</v>
      </c>
      <c r="G19" s="2">
        <f>IFERROR(__xludf.DUMMYFUNCTION("""COMPUTED_VALUE"""),45619.0)</f>
        <v>45619</v>
      </c>
      <c r="H19" s="1">
        <f>IFERROR(__xludf.DUMMYFUNCTION("""COMPUTED_VALUE"""),18.0)</f>
        <v>18</v>
      </c>
      <c r="I19" s="1" t="str">
        <f>IFERROR(__xludf.DUMMYFUNCTION("""COMPUTED_VALUE"""),"P/018 ")</f>
        <v>P/018 </v>
      </c>
      <c r="J19" s="1" t="str">
        <f>IFERROR(__xludf.DUMMYFUNCTION("""COMPUTED_VALUE""")," LG OLED 55"" 4K TV ")</f>
        <v> LG OLED 55" 4K TV </v>
      </c>
      <c r="K19" s="1" t="str">
        <f>IFERROR(__xludf.DUMMYFUNCTION("""COMPUTED_VALUE""")," Electrónica")</f>
        <v> Electrónica</v>
      </c>
      <c r="L19" s="1" t="str">
        <f>IFERROR(__xludf.DUMMYFUNCTION("""COMPUTED_VALUE"""),"C/23 ")</f>
        <v>C/23 </v>
      </c>
      <c r="M19" s="1" t="str">
        <f>IFERROR(__xludf.DUMMYFUNCTION("""COMPUTED_VALUE""")," Javier Martínez")</f>
        <v> Javier Martínez</v>
      </c>
    </row>
    <row r="20">
      <c r="A20" s="1" t="str">
        <f>IFERROR(__xludf.DUMMYFUNCTION("""COMPUTED_VALUE"""),"C/24 - Camila Gutiérrez")</f>
        <v>C/24 - Camila Gutiérrez</v>
      </c>
      <c r="B20" s="1" t="str">
        <f>IFERROR(__xludf.DUMMYFUNCTION("""COMPUTED_VALUE"""),"P/019 - Silla de Oficina Ergonómica - Hogar")</f>
        <v>P/019 - Silla de Oficina Ergonómica - Hogar</v>
      </c>
      <c r="C20" s="2">
        <f>IFERROR(__xludf.DUMMYFUNCTION("""COMPUTED_VALUE"""),45648.0)</f>
        <v>45648</v>
      </c>
      <c r="D20" s="1" t="str">
        <f>IFERROR(__xludf.DUMMYFUNCTION("""COMPUTED_VALUE"""),"Pendiente")</f>
        <v>Pendiente</v>
      </c>
      <c r="E20" s="1" t="str">
        <f>IFERROR(__xludf.DUMMYFUNCTION("""COMPUTED_VALUE"""),"149.99")</f>
        <v>149.99</v>
      </c>
      <c r="F20" s="1">
        <f>IFERROR(__xludf.DUMMYFUNCTION("""COMPUTED_VALUE"""),4.0)</f>
        <v>4</v>
      </c>
      <c r="G20" s="2">
        <f>IFERROR(__xludf.DUMMYFUNCTION("""COMPUTED_VALUE"""),45653.0)</f>
        <v>45653</v>
      </c>
      <c r="H20" s="1">
        <f>IFERROR(__xludf.DUMMYFUNCTION("""COMPUTED_VALUE"""),19.0)</f>
        <v>19</v>
      </c>
      <c r="I20" s="1" t="str">
        <f>IFERROR(__xludf.DUMMYFUNCTION("""COMPUTED_VALUE"""),"P/019 ")</f>
        <v>P/019 </v>
      </c>
      <c r="J20" s="1" t="str">
        <f>IFERROR(__xludf.DUMMYFUNCTION("""COMPUTED_VALUE""")," Silla de Oficina Ergonómica ")</f>
        <v> Silla de Oficina Ergonómica </v>
      </c>
      <c r="K20" s="1" t="str">
        <f>IFERROR(__xludf.DUMMYFUNCTION("""COMPUTED_VALUE""")," Hogar")</f>
        <v> Hogar</v>
      </c>
      <c r="L20" s="1" t="str">
        <f>IFERROR(__xludf.DUMMYFUNCTION("""COMPUTED_VALUE"""),"C/24 ")</f>
        <v>C/24 </v>
      </c>
      <c r="M20" s="1" t="str">
        <f>IFERROR(__xludf.DUMMYFUNCTION("""COMPUTED_VALUE""")," Camila Gutiérrez")</f>
        <v> Camila Gutiérrez</v>
      </c>
    </row>
    <row r="21">
      <c r="A21" s="1" t="str">
        <f>IFERROR(__xludf.DUMMYFUNCTION("""COMPUTED_VALUE"""),"C/25 - Sebastián Díaz")</f>
        <v>C/25 - Sebastián Díaz</v>
      </c>
      <c r="B21" s="1" t="str">
        <f>IFERROR(__xludf.DUMMYFUNCTION("""COMPUTED_VALUE"""),"P/020 - Xbox Series X - Electrónica")</f>
        <v>P/020 - Xbox Series X - Electrónica</v>
      </c>
      <c r="C21" s="2">
        <f>IFERROR(__xludf.DUMMYFUNCTION("""COMPUTED_VALUE"""),45665.0)</f>
        <v>45665</v>
      </c>
      <c r="D21" s="1" t="str">
        <f>IFERROR(__xludf.DUMMYFUNCTION("""COMPUTED_VALUE"""),"En proceso")</f>
        <v>En proceso</v>
      </c>
      <c r="E21" s="1" t="str">
        <f>IFERROR(__xludf.DUMMYFUNCTION("""COMPUTED_VALUE"""),"499.99")</f>
        <v>499.99</v>
      </c>
      <c r="F21" s="1">
        <f>IFERROR(__xludf.DUMMYFUNCTION("""COMPUTED_VALUE"""),1.0)</f>
        <v>1</v>
      </c>
      <c r="G21" s="2">
        <f>IFERROR(__xludf.DUMMYFUNCTION("""COMPUTED_VALUE"""),45670.0)</f>
        <v>45670</v>
      </c>
      <c r="H21" s="1">
        <f>IFERROR(__xludf.DUMMYFUNCTION("""COMPUTED_VALUE"""),20.0)</f>
        <v>20</v>
      </c>
      <c r="I21" s="1" t="str">
        <f>IFERROR(__xludf.DUMMYFUNCTION("""COMPUTED_VALUE"""),"P/020 ")</f>
        <v>P/020 </v>
      </c>
      <c r="J21" s="1" t="str">
        <f>IFERROR(__xludf.DUMMYFUNCTION("""COMPUTED_VALUE""")," Xbox Series X ")</f>
        <v> Xbox Series X </v>
      </c>
      <c r="K21" s="1" t="str">
        <f>IFERROR(__xludf.DUMMYFUNCTION("""COMPUTED_VALUE""")," Electrónica")</f>
        <v> Electrónica</v>
      </c>
      <c r="L21" s="1" t="str">
        <f>IFERROR(__xludf.DUMMYFUNCTION("""COMPUTED_VALUE"""),"C/25 ")</f>
        <v>C/25 </v>
      </c>
      <c r="M21" s="1" t="str">
        <f>IFERROR(__xludf.DUMMYFUNCTION("""COMPUTED_VALUE""")," Sebastián Díaz")</f>
        <v> Sebastián Díaz</v>
      </c>
    </row>
    <row r="22">
      <c r="A22" s="1" t="str">
        <f>IFERROR(__xludf.DUMMYFUNCTION("""COMPUTED_VALUE"""),"C/26 - Natalia Silva")</f>
        <v>C/26 - Natalia Silva</v>
      </c>
      <c r="B22" s="1" t="str">
        <f>IFERROR(__xludf.DUMMYFUNCTION("""COMPUTED_VALUE"""),"P/021 - Traje de Baño Deportivo - Ropa")</f>
        <v>P/021 - Traje de Baño Deportivo - Ropa</v>
      </c>
      <c r="C22" s="2">
        <f>IFERROR(__xludf.DUMMYFUNCTION("""COMPUTED_VALUE"""),45708.0)</f>
        <v>45708</v>
      </c>
      <c r="D22" s="1" t="str">
        <f>IFERROR(__xludf.DUMMYFUNCTION("""COMPUTED_VALUE"""),"Pendiente")</f>
        <v>Pendiente</v>
      </c>
      <c r="E22" s="1" t="str">
        <f>IFERROR(__xludf.DUMMYFUNCTION("""COMPUTED_VALUE"""),"39.99")</f>
        <v>39.99</v>
      </c>
      <c r="F22" s="1">
        <f>IFERROR(__xludf.DUMMYFUNCTION("""COMPUTED_VALUE"""),3.0)</f>
        <v>3</v>
      </c>
      <c r="G22" s="2">
        <f>IFERROR(__xludf.DUMMYFUNCTION("""COMPUTED_VALUE"""),45713.0)</f>
        <v>45713</v>
      </c>
      <c r="H22" s="1">
        <f>IFERROR(__xludf.DUMMYFUNCTION("""COMPUTED_VALUE"""),21.0)</f>
        <v>21</v>
      </c>
      <c r="I22" s="1" t="str">
        <f>IFERROR(__xludf.DUMMYFUNCTION("""COMPUTED_VALUE"""),"P/021 ")</f>
        <v>P/021 </v>
      </c>
      <c r="J22" s="1" t="str">
        <f>IFERROR(__xludf.DUMMYFUNCTION("""COMPUTED_VALUE""")," Traje de Baño Deportivo ")</f>
        <v> Traje de Baño Deportivo </v>
      </c>
      <c r="K22" s="1" t="str">
        <f>IFERROR(__xludf.DUMMYFUNCTION("""COMPUTED_VALUE""")," Ropa")</f>
        <v> Ropa</v>
      </c>
      <c r="L22" s="1" t="str">
        <f>IFERROR(__xludf.DUMMYFUNCTION("""COMPUTED_VALUE"""),"C/26 ")</f>
        <v>C/26 </v>
      </c>
      <c r="M22" s="1" t="str">
        <f>IFERROR(__xludf.DUMMYFUNCTION("""COMPUTED_VALUE""")," Natalia Silva")</f>
        <v> Natalia Silva</v>
      </c>
    </row>
    <row r="23">
      <c r="A23" s="1" t="str">
        <f>IFERROR(__xludf.DUMMYFUNCTION("""COMPUTED_VALUE"""),"C/27 - Sergio Ramírez")</f>
        <v>C/27 - Sergio Ramírez</v>
      </c>
      <c r="B23" s="1" t="str">
        <f>IFERROR(__xludf.DUMMYFUNCTION("""COMPUTED_VALUE"""),"P/022 - Cocina de Inducción Bosch - Electrodoméstico")</f>
        <v>P/022 - Cocina de Inducción Bosch - Electrodoméstico</v>
      </c>
      <c r="C23" s="2">
        <f>IFERROR(__xludf.DUMMYFUNCTION("""COMPUTED_VALUE"""),45731.0)</f>
        <v>45731</v>
      </c>
      <c r="D23" s="1" t="str">
        <f>IFERROR(__xludf.DUMMYFUNCTION("""COMPUTED_VALUE"""),"Entregado")</f>
        <v>Entregado</v>
      </c>
      <c r="E23" s="1" t="str">
        <f>IFERROR(__xludf.DUMMYFUNCTION("""COMPUTED_VALUE"""),"799.99")</f>
        <v>799.99</v>
      </c>
      <c r="F23" s="1">
        <f>IFERROR(__xludf.DUMMYFUNCTION("""COMPUTED_VALUE"""),2.0)</f>
        <v>2</v>
      </c>
      <c r="G23" s="2">
        <f>IFERROR(__xludf.DUMMYFUNCTION("""COMPUTED_VALUE"""),45736.0)</f>
        <v>45736</v>
      </c>
      <c r="H23" s="1">
        <f>IFERROR(__xludf.DUMMYFUNCTION("""COMPUTED_VALUE"""),22.0)</f>
        <v>22</v>
      </c>
      <c r="I23" s="1" t="str">
        <f>IFERROR(__xludf.DUMMYFUNCTION("""COMPUTED_VALUE"""),"P/022 ")</f>
        <v>P/022 </v>
      </c>
      <c r="J23" s="1" t="str">
        <f>IFERROR(__xludf.DUMMYFUNCTION("""COMPUTED_VALUE""")," Cocina de Inducción Bosch ")</f>
        <v> Cocina de Inducción Bosch </v>
      </c>
      <c r="K23" s="1" t="str">
        <f>IFERROR(__xludf.DUMMYFUNCTION("""COMPUTED_VALUE""")," Electrodoméstico")</f>
        <v> Electrodoméstico</v>
      </c>
      <c r="L23" s="1" t="str">
        <f>IFERROR(__xludf.DUMMYFUNCTION("""COMPUTED_VALUE"""),"C/27 ")</f>
        <v>C/27 </v>
      </c>
      <c r="M23" s="1" t="str">
        <f>IFERROR(__xludf.DUMMYFUNCTION("""COMPUTED_VALUE""")," Sergio Ramírez")</f>
        <v> Sergio Ramírez</v>
      </c>
    </row>
    <row r="24">
      <c r="A24" s="1" t="str">
        <f>IFERROR(__xludf.DUMMYFUNCTION("""COMPUTED_VALUE"""),"C/28 - Laura Díaz")</f>
        <v>C/28 - Laura Díaz</v>
      </c>
      <c r="B24" s="1" t="str">
        <f>IFERROR(__xludf.DUMMYFUNCTION("""COMPUTED_VALUE"""),"P/023 - Set de Brochas de Maquillaje - Belleza")</f>
        <v>P/023 - Set de Brochas de Maquillaje - Belleza</v>
      </c>
      <c r="C24" s="2">
        <f>IFERROR(__xludf.DUMMYFUNCTION("""COMPUTED_VALUE"""),45757.0)</f>
        <v>45757</v>
      </c>
      <c r="D24" s="1" t="str">
        <f>IFERROR(__xludf.DUMMYFUNCTION("""COMPUTED_VALUE"""),"Pendiente")</f>
        <v>Pendiente</v>
      </c>
      <c r="E24" s="1" t="str">
        <f>IFERROR(__xludf.DUMMYFUNCTION("""COMPUTED_VALUE"""),"29.99")</f>
        <v>29.99</v>
      </c>
      <c r="F24" s="1">
        <f>IFERROR(__xludf.DUMMYFUNCTION("""COMPUTED_VALUE"""),1.0)</f>
        <v>1</v>
      </c>
      <c r="G24" s="2">
        <f>IFERROR(__xludf.DUMMYFUNCTION("""COMPUTED_VALUE"""),45762.0)</f>
        <v>45762</v>
      </c>
      <c r="H24" s="1">
        <f>IFERROR(__xludf.DUMMYFUNCTION("""COMPUTED_VALUE"""),23.0)</f>
        <v>23</v>
      </c>
      <c r="I24" s="1" t="str">
        <f>IFERROR(__xludf.DUMMYFUNCTION("""COMPUTED_VALUE"""),"P/023 ")</f>
        <v>P/023 </v>
      </c>
      <c r="J24" s="1" t="str">
        <f>IFERROR(__xludf.DUMMYFUNCTION("""COMPUTED_VALUE""")," Set de Brochas de Maquillaje ")</f>
        <v> Set de Brochas de Maquillaje </v>
      </c>
      <c r="K24" s="1" t="str">
        <f>IFERROR(__xludf.DUMMYFUNCTION("""COMPUTED_VALUE""")," Belleza")</f>
        <v> Belleza</v>
      </c>
      <c r="L24" s="1" t="str">
        <f>IFERROR(__xludf.DUMMYFUNCTION("""COMPUTED_VALUE"""),"C/28 ")</f>
        <v>C/28 </v>
      </c>
      <c r="M24" s="1" t="str">
        <f>IFERROR(__xludf.DUMMYFUNCTION("""COMPUTED_VALUE""")," Laura Díaz")</f>
        <v> Laura Díaz</v>
      </c>
    </row>
    <row r="25">
      <c r="A25" s="1" t="str">
        <f>IFERROR(__xludf.DUMMYFUNCTION("""COMPUTED_VALUE"""),"C/29 - Juan Martínez")</f>
        <v>C/29 - Juan Martínez</v>
      </c>
      <c r="B25" s="1" t="str">
        <f>IFERROR(__xludf.DUMMYFUNCTION("""COMPUTED_VALUE"""),"P/024 - Aspiradora Dyson V15 Detect - Hogar")</f>
        <v>P/024 - Aspiradora Dyson V15 Detect - Hogar</v>
      </c>
      <c r="C25" s="2">
        <f>IFERROR(__xludf.DUMMYFUNCTION("""COMPUTED_VALUE"""),45802.0)</f>
        <v>45802</v>
      </c>
      <c r="D25" s="1" t="str">
        <f>IFERROR(__xludf.DUMMYFUNCTION("""COMPUTED_VALUE"""),"En proceso")</f>
        <v>En proceso</v>
      </c>
      <c r="E25" s="1" t="str">
        <f>IFERROR(__xludf.DUMMYFUNCTION("""COMPUTED_VALUE"""),"699.99")</f>
        <v>699.99</v>
      </c>
      <c r="F25" s="1">
        <f>IFERROR(__xludf.DUMMYFUNCTION("""COMPUTED_VALUE"""),4.0)</f>
        <v>4</v>
      </c>
      <c r="G25" s="2">
        <f>IFERROR(__xludf.DUMMYFUNCTION("""COMPUTED_VALUE"""),45807.0)</f>
        <v>45807</v>
      </c>
      <c r="H25" s="1">
        <f>IFERROR(__xludf.DUMMYFUNCTION("""COMPUTED_VALUE"""),24.0)</f>
        <v>24</v>
      </c>
      <c r="I25" s="1" t="str">
        <f>IFERROR(__xludf.DUMMYFUNCTION("""COMPUTED_VALUE"""),"P/024 ")</f>
        <v>P/024 </v>
      </c>
      <c r="J25" s="1" t="str">
        <f>IFERROR(__xludf.DUMMYFUNCTION("""COMPUTED_VALUE""")," Aspiradora Dyson V15 Detect ")</f>
        <v> Aspiradora Dyson V15 Detect </v>
      </c>
      <c r="K25" s="1" t="str">
        <f>IFERROR(__xludf.DUMMYFUNCTION("""COMPUTED_VALUE""")," Hogar")</f>
        <v> Hogar</v>
      </c>
      <c r="L25" s="1" t="str">
        <f>IFERROR(__xludf.DUMMYFUNCTION("""COMPUTED_VALUE"""),"C/29 ")</f>
        <v>C/29 </v>
      </c>
      <c r="M25" s="1" t="str">
        <f>IFERROR(__xludf.DUMMYFUNCTION("""COMPUTED_VALUE""")," Juan Martínez")</f>
        <v> Juan Martínez</v>
      </c>
    </row>
    <row r="26">
      <c r="A26" s="1" t="str">
        <f>IFERROR(__xludf.DUMMYFUNCTION("""COMPUTED_VALUE"""),"C/30 - María Torres")</f>
        <v>C/30 - María Torres</v>
      </c>
      <c r="B26" s="1" t="str">
        <f>IFERROR(__xludf.DUMMYFUNCTION("""COMPUTED_VALUE"""),"P/025 - Altavoces Bluetooth JBL - Electrónica")</f>
        <v>P/025 - Altavoces Bluetooth JBL - Electrónica</v>
      </c>
      <c r="C26" s="2">
        <f>IFERROR(__xludf.DUMMYFUNCTION("""COMPUTED_VALUE"""),45818.0)</f>
        <v>45818</v>
      </c>
      <c r="D26" s="1" t="str">
        <f>IFERROR(__xludf.DUMMYFUNCTION("""COMPUTED_VALUE"""),"Pendiente")</f>
        <v>Pendiente</v>
      </c>
      <c r="E26" s="1" t="str">
        <f>IFERROR(__xludf.DUMMYFUNCTION("""COMPUTED_VALUE"""),"79.99")</f>
        <v>79.99</v>
      </c>
      <c r="F26" s="1">
        <f>IFERROR(__xludf.DUMMYFUNCTION("""COMPUTED_VALUE"""),2.0)</f>
        <v>2</v>
      </c>
      <c r="G26" s="2">
        <f>IFERROR(__xludf.DUMMYFUNCTION("""COMPUTED_VALUE"""),45823.0)</f>
        <v>45823</v>
      </c>
      <c r="H26" s="1">
        <f>IFERROR(__xludf.DUMMYFUNCTION("""COMPUTED_VALUE"""),25.0)</f>
        <v>25</v>
      </c>
      <c r="I26" s="1" t="str">
        <f>IFERROR(__xludf.DUMMYFUNCTION("""COMPUTED_VALUE"""),"P/025 ")</f>
        <v>P/025 </v>
      </c>
      <c r="J26" s="1" t="str">
        <f>IFERROR(__xludf.DUMMYFUNCTION("""COMPUTED_VALUE""")," Altavoces Bluetooth JBL ")</f>
        <v> Altavoces Bluetooth JBL </v>
      </c>
      <c r="K26" s="1" t="str">
        <f>IFERROR(__xludf.DUMMYFUNCTION("""COMPUTED_VALUE""")," Electrónica")</f>
        <v> Electrónica</v>
      </c>
      <c r="L26" s="1" t="str">
        <f>IFERROR(__xludf.DUMMYFUNCTION("""COMPUTED_VALUE"""),"C/30 ")</f>
        <v>C/30 </v>
      </c>
      <c r="M26" s="1" t="str">
        <f>IFERROR(__xludf.DUMMYFUNCTION("""COMPUTED_VALUE""")," María Torres")</f>
        <v> María Torres</v>
      </c>
    </row>
    <row r="27">
      <c r="A27" s="1" t="str">
        <f>IFERROR(__xludf.DUMMYFUNCTION("""COMPUTED_VALUE"""),"C/31 - Carlos Sánchez")</f>
        <v>C/31 - Carlos Sánchez</v>
      </c>
      <c r="B27" s="1" t="str">
        <f>IFERROR(__xludf.DUMMYFUNCTION("""COMPUTED_VALUE"""),"P/026 - Gorra Nike Aerobill - Ropa")</f>
        <v>P/026 - Gorra Nike Aerobill - Ropa</v>
      </c>
      <c r="C27" s="2">
        <f>IFERROR(__xludf.DUMMYFUNCTION("""COMPUTED_VALUE"""),45843.0)</f>
        <v>45843</v>
      </c>
      <c r="D27" s="1" t="str">
        <f>IFERROR(__xludf.DUMMYFUNCTION("""COMPUTED_VALUE"""),"Entregado")</f>
        <v>Entregado</v>
      </c>
      <c r="E27" s="1" t="str">
        <f>IFERROR(__xludf.DUMMYFUNCTION("""COMPUTED_VALUE"""),"24.99")</f>
        <v>24.99</v>
      </c>
      <c r="F27" s="1">
        <f>IFERROR(__xludf.DUMMYFUNCTION("""COMPUTED_VALUE"""),3.0)</f>
        <v>3</v>
      </c>
      <c r="G27" s="2">
        <f>IFERROR(__xludf.DUMMYFUNCTION("""COMPUTED_VALUE"""),45848.0)</f>
        <v>45848</v>
      </c>
      <c r="H27" s="1">
        <f>IFERROR(__xludf.DUMMYFUNCTION("""COMPUTED_VALUE"""),26.0)</f>
        <v>26</v>
      </c>
      <c r="I27" s="1" t="str">
        <f>IFERROR(__xludf.DUMMYFUNCTION("""COMPUTED_VALUE"""),"P/026 ")</f>
        <v>P/026 </v>
      </c>
      <c r="J27" s="1" t="str">
        <f>IFERROR(__xludf.DUMMYFUNCTION("""COMPUTED_VALUE""")," Gorra Nike Aerobill ")</f>
        <v> Gorra Nike Aerobill </v>
      </c>
      <c r="K27" s="1" t="str">
        <f>IFERROR(__xludf.DUMMYFUNCTION("""COMPUTED_VALUE""")," Ropa")</f>
        <v> Ropa</v>
      </c>
      <c r="L27" s="1" t="str">
        <f>IFERROR(__xludf.DUMMYFUNCTION("""COMPUTED_VALUE"""),"C/31 ")</f>
        <v>C/31 </v>
      </c>
      <c r="M27" s="1" t="str">
        <f>IFERROR(__xludf.DUMMYFUNCTION("""COMPUTED_VALUE""")," Carlos Sánchez")</f>
        <v> Carlos Sánchez</v>
      </c>
    </row>
    <row r="28">
      <c r="A28" s="1" t="str">
        <f>IFERROR(__xludf.DUMMYFUNCTION("""COMPUTED_VALUE"""),"C/32 - Ana Gómez")</f>
        <v>C/32 - Ana Gómez</v>
      </c>
      <c r="B28" s="1" t="str">
        <f>IFERROR(__xludf.DUMMYFUNCTION("""COMPUTED_VALUE"""),"P/027 - Cepillo de Dientes Eléctrico Philips Sonicare - Belleza")</f>
        <v>P/027 - Cepillo de Dientes Eléctrico Philips Sonicare - Belleza</v>
      </c>
      <c r="C28" s="2">
        <f>IFERROR(__xludf.DUMMYFUNCTION("""COMPUTED_VALUE"""),45889.0)</f>
        <v>45889</v>
      </c>
      <c r="D28" s="1" t="str">
        <f>IFERROR(__xludf.DUMMYFUNCTION("""COMPUTED_VALUE"""),"Pendiente")</f>
        <v>Pendiente</v>
      </c>
      <c r="E28" s="1" t="str">
        <f>IFERROR(__xludf.DUMMYFUNCTION("""COMPUTED_VALUE"""),"99.99")</f>
        <v>99.99</v>
      </c>
      <c r="F28" s="1">
        <f>IFERROR(__xludf.DUMMYFUNCTION("""COMPUTED_VALUE"""),1.0)</f>
        <v>1</v>
      </c>
      <c r="G28" s="2">
        <f>IFERROR(__xludf.DUMMYFUNCTION("""COMPUTED_VALUE"""),45894.0)</f>
        <v>45894</v>
      </c>
      <c r="H28" s="1">
        <f>IFERROR(__xludf.DUMMYFUNCTION("""COMPUTED_VALUE"""),27.0)</f>
        <v>27</v>
      </c>
      <c r="I28" s="1" t="str">
        <f>IFERROR(__xludf.DUMMYFUNCTION("""COMPUTED_VALUE"""),"P/027 ")</f>
        <v>P/027 </v>
      </c>
      <c r="J28" s="1" t="str">
        <f>IFERROR(__xludf.DUMMYFUNCTION("""COMPUTED_VALUE""")," Cepillo de Dientes Eléctrico Philips Sonicare ")</f>
        <v> Cepillo de Dientes Eléctrico Philips Sonicare </v>
      </c>
      <c r="K28" s="1" t="str">
        <f>IFERROR(__xludf.DUMMYFUNCTION("""COMPUTED_VALUE""")," Belleza")</f>
        <v> Belleza</v>
      </c>
      <c r="L28" s="1" t="str">
        <f>IFERROR(__xludf.DUMMYFUNCTION("""COMPUTED_VALUE"""),"C/32 ")</f>
        <v>C/32 </v>
      </c>
      <c r="M28" s="1" t="str">
        <f>IFERROR(__xludf.DUMMYFUNCTION("""COMPUTED_VALUE""")," Ana Gómez")</f>
        <v> Ana Gómez</v>
      </c>
    </row>
    <row r="29">
      <c r="A29" s="1" t="str">
        <f>IFERROR(__xludf.DUMMYFUNCTION("""COMPUTED_VALUE"""),"C/33 - Gabriela Torres")</f>
        <v>C/33 - Gabriela Torres</v>
      </c>
      <c r="B29" s="1" t="str">
        <f>IFERROR(__xludf.DUMMYFUNCTION("""COMPUTED_VALUE"""),"P/028 - Reloj Inteligente Apple Watch SE - Electrónica")</f>
        <v>P/028 - Reloj Inteligente Apple Watch SE - Electrónica</v>
      </c>
      <c r="C29" s="2">
        <f>IFERROR(__xludf.DUMMYFUNCTION("""COMPUTED_VALUE"""),45915.0)</f>
        <v>45915</v>
      </c>
      <c r="D29" s="1" t="str">
        <f>IFERROR(__xludf.DUMMYFUNCTION("""COMPUTED_VALUE"""),"Pendiente")</f>
        <v>Pendiente</v>
      </c>
      <c r="E29" s="1" t="str">
        <f>IFERROR(__xludf.DUMMYFUNCTION("""COMPUTED_VALUE"""),"349.99")</f>
        <v>349.99</v>
      </c>
      <c r="F29" s="1">
        <f>IFERROR(__xludf.DUMMYFUNCTION("""COMPUTED_VALUE"""),2.0)</f>
        <v>2</v>
      </c>
      <c r="G29" s="2">
        <f>IFERROR(__xludf.DUMMYFUNCTION("""COMPUTED_VALUE"""),45920.0)</f>
        <v>45920</v>
      </c>
      <c r="H29" s="1">
        <f>IFERROR(__xludf.DUMMYFUNCTION("""COMPUTED_VALUE"""),28.0)</f>
        <v>28</v>
      </c>
      <c r="I29" s="1" t="str">
        <f>IFERROR(__xludf.DUMMYFUNCTION("""COMPUTED_VALUE"""),"P/028 ")</f>
        <v>P/028 </v>
      </c>
      <c r="J29" s="1" t="str">
        <f>IFERROR(__xludf.DUMMYFUNCTION("""COMPUTED_VALUE""")," Reloj Inteligente Apple Watch SE ")</f>
        <v> Reloj Inteligente Apple Watch SE </v>
      </c>
      <c r="K29" s="1" t="str">
        <f>IFERROR(__xludf.DUMMYFUNCTION("""COMPUTED_VALUE""")," Electrónica")</f>
        <v> Electrónica</v>
      </c>
      <c r="L29" s="1" t="str">
        <f>IFERROR(__xludf.DUMMYFUNCTION("""COMPUTED_VALUE"""),"C/33 ")</f>
        <v>C/33 </v>
      </c>
      <c r="M29" s="1" t="str">
        <f>IFERROR(__xludf.DUMMYFUNCTION("""COMPUTED_VALUE""")," Gabriela Torres")</f>
        <v> Gabriela Torres</v>
      </c>
    </row>
    <row r="30">
      <c r="A30" s="1" t="str">
        <f>IFERROR(__xludf.DUMMYFUNCTION("""COMPUTED_VALUE"""),"C/34 - Javier Fernández")</f>
        <v>C/34 - Javier Fernández</v>
      </c>
      <c r="B30" s="1" t="str">
        <f>IFERROR(__xludf.DUMMYFUNCTION("""COMPUTED_VALUE"""),"P/029 - Mochila de Senderismo North Face - Ropa")</f>
        <v>P/029 - Mochila de Senderismo North Face - Ropa</v>
      </c>
      <c r="C30" s="2">
        <f>IFERROR(__xludf.DUMMYFUNCTION("""COMPUTED_VALUE"""),45931.0)</f>
        <v>45931</v>
      </c>
      <c r="D30" s="1" t="str">
        <f>IFERROR(__xludf.DUMMYFUNCTION("""COMPUTED_VALUE"""),"En proceso")</f>
        <v>En proceso</v>
      </c>
      <c r="E30" s="1" t="str">
        <f>IFERROR(__xludf.DUMMYFUNCTION("""COMPUTED_VALUE"""),"79.99")</f>
        <v>79.99</v>
      </c>
      <c r="F30" s="1">
        <f>IFERROR(__xludf.DUMMYFUNCTION("""COMPUTED_VALUE"""),3.0)</f>
        <v>3</v>
      </c>
      <c r="G30" s="2">
        <f>IFERROR(__xludf.DUMMYFUNCTION("""COMPUTED_VALUE"""),45936.0)</f>
        <v>45936</v>
      </c>
      <c r="H30" s="1">
        <f>IFERROR(__xludf.DUMMYFUNCTION("""COMPUTED_VALUE"""),29.0)</f>
        <v>29</v>
      </c>
      <c r="I30" s="1" t="str">
        <f>IFERROR(__xludf.DUMMYFUNCTION("""COMPUTED_VALUE"""),"P/029 ")</f>
        <v>P/029 </v>
      </c>
      <c r="J30" s="1" t="str">
        <f>IFERROR(__xludf.DUMMYFUNCTION("""COMPUTED_VALUE""")," Mochila de Senderismo North Face ")</f>
        <v> Mochila de Senderismo North Face </v>
      </c>
      <c r="K30" s="1" t="str">
        <f>IFERROR(__xludf.DUMMYFUNCTION("""COMPUTED_VALUE""")," Ropa")</f>
        <v> Ropa</v>
      </c>
      <c r="L30" s="1" t="str">
        <f>IFERROR(__xludf.DUMMYFUNCTION("""COMPUTED_VALUE"""),"C/34 ")</f>
        <v>C/34 </v>
      </c>
      <c r="M30" s="1" t="str">
        <f>IFERROR(__xludf.DUMMYFUNCTION("""COMPUTED_VALUE""")," Javier Fernández")</f>
        <v> Javier Fernández</v>
      </c>
    </row>
    <row r="31">
      <c r="A31" s="1" t="str">
        <f>IFERROR(__xludf.DUMMYFUNCTION("""COMPUTED_VALUE"""),"C/35 - Andrea Gómez")</f>
        <v>C/35 - Andrea Gómez</v>
      </c>
      <c r="B31" s="1" t="str">
        <f>IFERROR(__xludf.DUMMYFUNCTION("""COMPUTED_VALUE"""),"P/030 - Licuadora Vitamix Pro 750 - Electrodoméstico")</f>
        <v>P/030 - Licuadora Vitamix Pro 750 - Electrodoméstico</v>
      </c>
      <c r="C31" s="2">
        <f>IFERROR(__xludf.DUMMYFUNCTION("""COMPUTED_VALUE"""),45973.0)</f>
        <v>45973</v>
      </c>
      <c r="D31" s="1" t="str">
        <f>IFERROR(__xludf.DUMMYFUNCTION("""COMPUTED_VALUE"""),"Entregado")</f>
        <v>Entregado</v>
      </c>
      <c r="E31" s="1" t="str">
        <f>IFERROR(__xludf.DUMMYFUNCTION("""COMPUTED_VALUE"""),"499.99")</f>
        <v>499.99</v>
      </c>
      <c r="F31" s="1">
        <f>IFERROR(__xludf.DUMMYFUNCTION("""COMPUTED_VALUE"""),1.0)</f>
        <v>1</v>
      </c>
      <c r="G31" s="2">
        <f>IFERROR(__xludf.DUMMYFUNCTION("""COMPUTED_VALUE"""),45978.0)</f>
        <v>45978</v>
      </c>
      <c r="H31" s="1">
        <f>IFERROR(__xludf.DUMMYFUNCTION("""COMPUTED_VALUE"""),30.0)</f>
        <v>30</v>
      </c>
      <c r="I31" s="1" t="str">
        <f>IFERROR(__xludf.DUMMYFUNCTION("""COMPUTED_VALUE"""),"P/030 ")</f>
        <v>P/030 </v>
      </c>
      <c r="J31" s="1" t="str">
        <f>IFERROR(__xludf.DUMMYFUNCTION("""COMPUTED_VALUE""")," Licuadora Vitamix Pro 750 ")</f>
        <v> Licuadora Vitamix Pro 750 </v>
      </c>
      <c r="K31" s="1" t="str">
        <f>IFERROR(__xludf.DUMMYFUNCTION("""COMPUTED_VALUE""")," Electrodoméstico")</f>
        <v> Electrodoméstico</v>
      </c>
      <c r="L31" s="1" t="str">
        <f>IFERROR(__xludf.DUMMYFUNCTION("""COMPUTED_VALUE"""),"C/35 ")</f>
        <v>C/35 </v>
      </c>
      <c r="M31" s="1" t="str">
        <f>IFERROR(__xludf.DUMMYFUNCTION("""COMPUTED_VALUE""")," Andrea Gómez")</f>
        <v> Andrea Gómez</v>
      </c>
    </row>
    <row r="32">
      <c r="A32" s="1" t="str">
        <f>IFERROR(__xludf.DUMMYFUNCTION("""COMPUTED_VALUE"""),"C/36 - Roberto Sánchez")</f>
        <v>C/36 - Roberto Sánchez</v>
      </c>
      <c r="B32" s="1" t="str">
        <f>IFERROR(__xludf.DUMMYFUNCTION("""COMPUTED_VALUE"""),"P/031 - Maleta Samsonite de Viaje - Hogar")</f>
        <v>P/031 - Maleta Samsonite de Viaje - Hogar</v>
      </c>
      <c r="C32" s="2">
        <f>IFERROR(__xludf.DUMMYFUNCTION("""COMPUTED_VALUE"""),45996.0)</f>
        <v>45996</v>
      </c>
      <c r="D32" s="1" t="str">
        <f>IFERROR(__xludf.DUMMYFUNCTION("""COMPUTED_VALUE"""),"Pendiente")</f>
        <v>Pendiente</v>
      </c>
      <c r="E32" s="1" t="str">
        <f>IFERROR(__xludf.DUMMYFUNCTION("""COMPUTED_VALUE"""),"129.99")</f>
        <v>129.99</v>
      </c>
      <c r="F32" s="1">
        <f>IFERROR(__xludf.DUMMYFUNCTION("""COMPUTED_VALUE"""),2.0)</f>
        <v>2</v>
      </c>
      <c r="G32" s="2">
        <f>IFERROR(__xludf.DUMMYFUNCTION("""COMPUTED_VALUE"""),46001.0)</f>
        <v>46001</v>
      </c>
      <c r="H32" s="1">
        <f>IFERROR(__xludf.DUMMYFUNCTION("""COMPUTED_VALUE"""),31.0)</f>
        <v>31</v>
      </c>
      <c r="I32" s="1" t="str">
        <f>IFERROR(__xludf.DUMMYFUNCTION("""COMPUTED_VALUE"""),"P/031 ")</f>
        <v>P/031 </v>
      </c>
      <c r="J32" s="1" t="str">
        <f>IFERROR(__xludf.DUMMYFUNCTION("""COMPUTED_VALUE""")," Maleta Samsonite de Viaje ")</f>
        <v> Maleta Samsonite de Viaje </v>
      </c>
      <c r="K32" s="1" t="str">
        <f>IFERROR(__xludf.DUMMYFUNCTION("""COMPUTED_VALUE""")," Hogar")</f>
        <v> Hogar</v>
      </c>
      <c r="L32" s="1" t="str">
        <f>IFERROR(__xludf.DUMMYFUNCTION("""COMPUTED_VALUE"""),"C/36 ")</f>
        <v>C/36 </v>
      </c>
      <c r="M32" s="1" t="str">
        <f>IFERROR(__xludf.DUMMYFUNCTION("""COMPUTED_VALUE""")," Roberto Sánchez")</f>
        <v> Roberto Sánchez</v>
      </c>
    </row>
    <row r="33">
      <c r="A33" s="1" t="str">
        <f>IFERROR(__xludf.DUMMYFUNCTION("""COMPUTED_VALUE"""),"C/37 - Laura Martínez")</f>
        <v>C/37 - Laura Martínez</v>
      </c>
      <c r="B33" s="1" t="str">
        <f>IFERROR(__xludf.DUMMYFUNCTION("""COMPUTED_VALUE"""),"P/032 - Auriculares Inalámbricos Bose QuietComfort - Belleza")</f>
        <v>P/032 - Auriculares Inalámbricos Bose QuietComfort - Belleza</v>
      </c>
      <c r="C33" s="2">
        <f>IFERROR(__xludf.DUMMYFUNCTION("""COMPUTED_VALUE"""),46040.0)</f>
        <v>46040</v>
      </c>
      <c r="D33" s="1" t="str">
        <f>IFERROR(__xludf.DUMMYFUNCTION("""COMPUTED_VALUE"""),"En proceso")</f>
        <v>En proceso</v>
      </c>
      <c r="E33" s="1" t="str">
        <f>IFERROR(__xludf.DUMMYFUNCTION("""COMPUTED_VALUE"""),"299.99")</f>
        <v>299.99</v>
      </c>
      <c r="F33" s="1">
        <f>IFERROR(__xludf.DUMMYFUNCTION("""COMPUTED_VALUE"""),4.0)</f>
        <v>4</v>
      </c>
      <c r="G33" s="2">
        <f>IFERROR(__xludf.DUMMYFUNCTION("""COMPUTED_VALUE"""),46045.0)</f>
        <v>46045</v>
      </c>
      <c r="H33" s="1">
        <f>IFERROR(__xludf.DUMMYFUNCTION("""COMPUTED_VALUE"""),32.0)</f>
        <v>32</v>
      </c>
      <c r="I33" s="1" t="str">
        <f>IFERROR(__xludf.DUMMYFUNCTION("""COMPUTED_VALUE"""),"P/032 ")</f>
        <v>P/032 </v>
      </c>
      <c r="J33" s="1" t="str">
        <f>IFERROR(__xludf.DUMMYFUNCTION("""COMPUTED_VALUE""")," Auriculares Inalámbricos Bose QuietComfort ")</f>
        <v> Auriculares Inalámbricos Bose QuietComfort </v>
      </c>
      <c r="K33" s="1" t="str">
        <f>IFERROR(__xludf.DUMMYFUNCTION("""COMPUTED_VALUE""")," Belleza")</f>
        <v> Belleza</v>
      </c>
      <c r="L33" s="1" t="str">
        <f>IFERROR(__xludf.DUMMYFUNCTION("""COMPUTED_VALUE"""),"C/37 ")</f>
        <v>C/37 </v>
      </c>
      <c r="M33" s="1" t="str">
        <f>IFERROR(__xludf.DUMMYFUNCTION("""COMPUTED_VALUE""")," Laura Martínez")</f>
        <v> Laura Martínez</v>
      </c>
    </row>
    <row r="34">
      <c r="A34" s="1" t="str">
        <f>IFERROR(__xludf.DUMMYFUNCTION("""COMPUTED_VALUE"""),"C/38 - Alejandro Gutiérrez")</f>
        <v>C/38 - Alejandro Gutiérrez</v>
      </c>
      <c r="B34" s="1" t="str">
        <f>IFERROR(__xludf.DUMMYFUNCTION("""COMPUTED_VALUE"""),"P/033 - Bicicleta Eléctrica Xiaomi - Deportes")</f>
        <v>P/033 - Bicicleta Eléctrica Xiaomi - Deportes</v>
      </c>
      <c r="C34" s="2">
        <f>IFERROR(__xludf.DUMMYFUNCTION("""COMPUTED_VALUE"""),46075.0)</f>
        <v>46075</v>
      </c>
      <c r="D34" s="1" t="str">
        <f>IFERROR(__xludf.DUMMYFUNCTION("""COMPUTED_VALUE"""),"Pendiente")</f>
        <v>Pendiente</v>
      </c>
      <c r="E34" s="1" t="str">
        <f>IFERROR(__xludf.DUMMYFUNCTION("""COMPUTED_VALUE"""),"899.99")</f>
        <v>899.99</v>
      </c>
      <c r="F34" s="1">
        <f>IFERROR(__xludf.DUMMYFUNCTION("""COMPUTED_VALUE"""),1.0)</f>
        <v>1</v>
      </c>
      <c r="G34" s="2">
        <f>IFERROR(__xludf.DUMMYFUNCTION("""COMPUTED_VALUE"""),46080.0)</f>
        <v>46080</v>
      </c>
      <c r="H34" s="1">
        <f>IFERROR(__xludf.DUMMYFUNCTION("""COMPUTED_VALUE"""),33.0)</f>
        <v>33</v>
      </c>
      <c r="I34" s="1" t="str">
        <f>IFERROR(__xludf.DUMMYFUNCTION("""COMPUTED_VALUE"""),"P/033 ")</f>
        <v>P/033 </v>
      </c>
      <c r="J34" s="1" t="str">
        <f>IFERROR(__xludf.DUMMYFUNCTION("""COMPUTED_VALUE""")," Bicicleta Eléctrica Xiaomi ")</f>
        <v> Bicicleta Eléctrica Xiaomi </v>
      </c>
      <c r="K34" s="1" t="str">
        <f>IFERROR(__xludf.DUMMYFUNCTION("""COMPUTED_VALUE""")," Deportes")</f>
        <v> Deportes</v>
      </c>
      <c r="L34" s="1" t="str">
        <f>IFERROR(__xludf.DUMMYFUNCTION("""COMPUTED_VALUE"""),"C/38 ")</f>
        <v>C/38 </v>
      </c>
      <c r="M34" s="1" t="str">
        <f>IFERROR(__xludf.DUMMYFUNCTION("""COMPUTED_VALUE""")," Alejandro Gutiérrez")</f>
        <v> Alejandro Gutiérrez</v>
      </c>
    </row>
    <row r="35">
      <c r="A35" s="1"/>
      <c r="B35" s="1"/>
      <c r="C35" s="2"/>
      <c r="D35" s="1"/>
      <c r="E35" s="1"/>
      <c r="F35" s="1"/>
      <c r="G35" s="2"/>
      <c r="H35" s="1"/>
      <c r="I35" s="1" t="str">
        <f>IFERROR(__xludf.DUMMYFUNCTION("""COMPUTED_VALUE"""),"")</f>
        <v/>
      </c>
      <c r="J35" s="1"/>
      <c r="K35" s="1"/>
      <c r="L35" s="1" t="str">
        <f>IFERROR(__xludf.DUMMYFUNCTION("""COMPUTED_VALUE"""),"")</f>
        <v/>
      </c>
      <c r="M35" s="1"/>
    </row>
    <row r="36">
      <c r="A36" s="1"/>
      <c r="B36" s="1"/>
      <c r="C36" s="2"/>
      <c r="D36" s="1"/>
      <c r="E36" s="1"/>
      <c r="F36" s="1"/>
      <c r="G36" s="2"/>
      <c r="H36" s="1"/>
      <c r="I36" s="1" t="str">
        <f>IFERROR(__xludf.DUMMYFUNCTION("""COMPUTED_VALUE"""),"")</f>
        <v/>
      </c>
      <c r="J36" s="1"/>
      <c r="K36" s="1"/>
      <c r="L36" s="1" t="str">
        <f>IFERROR(__xludf.DUMMYFUNCTION("""COMPUTED_VALUE"""),"")</f>
        <v/>
      </c>
      <c r="M36" s="1"/>
    </row>
    <row r="37">
      <c r="A37" s="1"/>
      <c r="B37" s="1"/>
      <c r="C37" s="2"/>
      <c r="D37" s="1"/>
      <c r="E37" s="1"/>
      <c r="F37" s="1"/>
      <c r="G37" s="2"/>
      <c r="H37" s="1"/>
      <c r="I37" s="1" t="str">
        <f>IFERROR(__xludf.DUMMYFUNCTION("""COMPUTED_VALUE"""),"")</f>
        <v/>
      </c>
      <c r="J37" s="1"/>
      <c r="K37" s="1"/>
      <c r="L37" s="1" t="str">
        <f>IFERROR(__xludf.DUMMYFUNCTION("""COMPUTED_VALUE"""),"")</f>
        <v/>
      </c>
      <c r="M37" s="1"/>
    </row>
    <row r="38">
      <c r="A38" s="1"/>
      <c r="B38" s="1"/>
      <c r="C38" s="2"/>
      <c r="D38" s="1"/>
      <c r="E38" s="1"/>
      <c r="F38" s="1"/>
      <c r="G38" s="2"/>
      <c r="H38" s="1"/>
      <c r="I38" s="1" t="str">
        <f>IFERROR(__xludf.DUMMYFUNCTION("""COMPUTED_VALUE"""),"")</f>
        <v/>
      </c>
      <c r="J38" s="1"/>
      <c r="K38" s="1"/>
      <c r="L38" s="1" t="str">
        <f>IFERROR(__xludf.DUMMYFUNCTION("""COMPUTED_VALUE"""),"")</f>
        <v/>
      </c>
      <c r="M38" s="1"/>
    </row>
    <row r="39">
      <c r="A39" s="1"/>
      <c r="B39" s="1"/>
      <c r="C39" s="2"/>
      <c r="D39" s="1"/>
      <c r="E39" s="1"/>
      <c r="F39" s="1"/>
      <c r="G39" s="2"/>
      <c r="H39" s="1"/>
      <c r="I39" s="1" t="str">
        <f>IFERROR(__xludf.DUMMYFUNCTION("""COMPUTED_VALUE"""),"")</f>
        <v/>
      </c>
      <c r="J39" s="1"/>
      <c r="K39" s="1"/>
      <c r="L39" s="1" t="str">
        <f>IFERROR(__xludf.DUMMYFUNCTION("""COMPUTED_VALUE"""),"")</f>
        <v/>
      </c>
      <c r="M39" s="1"/>
    </row>
    <row r="40">
      <c r="A40" s="1"/>
      <c r="B40" s="1"/>
      <c r="C40" s="2"/>
      <c r="D40" s="1"/>
      <c r="E40" s="1"/>
      <c r="F40" s="1"/>
      <c r="G40" s="2"/>
      <c r="H40" s="1"/>
      <c r="I40" s="1" t="str">
        <f>IFERROR(__xludf.DUMMYFUNCTION("""COMPUTED_VALUE"""),"")</f>
        <v/>
      </c>
      <c r="J40" s="1"/>
      <c r="K40" s="1"/>
      <c r="L40" s="1" t="str">
        <f>IFERROR(__xludf.DUMMYFUNCTION("""COMPUTED_VALUE"""),"")</f>
        <v/>
      </c>
      <c r="M40" s="1"/>
    </row>
    <row r="41">
      <c r="A41" s="1"/>
      <c r="B41" s="1"/>
      <c r="C41" s="2"/>
      <c r="D41" s="1"/>
      <c r="E41" s="1"/>
      <c r="F41" s="1"/>
      <c r="G41" s="2"/>
      <c r="H41" s="1"/>
      <c r="I41" s="1" t="str">
        <f>IFERROR(__xludf.DUMMYFUNCTION("""COMPUTED_VALUE"""),"")</f>
        <v/>
      </c>
      <c r="J41" s="1"/>
      <c r="K41" s="1"/>
      <c r="L41" s="1" t="str">
        <f>IFERROR(__xludf.DUMMYFUNCTION("""COMPUTED_VALUE"""),"")</f>
        <v/>
      </c>
      <c r="M41" s="1"/>
    </row>
    <row r="42">
      <c r="A42" s="1"/>
      <c r="B42" s="1"/>
      <c r="C42" s="2"/>
      <c r="D42" s="1"/>
      <c r="E42" s="1"/>
      <c r="F42" s="1"/>
      <c r="G42" s="2"/>
      <c r="H42" s="1"/>
      <c r="I42" s="1" t="str">
        <f>IFERROR(__xludf.DUMMYFUNCTION("""COMPUTED_VALUE"""),"")</f>
        <v/>
      </c>
      <c r="J42" s="1"/>
      <c r="K42" s="1"/>
      <c r="L42" s="1" t="str">
        <f>IFERROR(__xludf.DUMMYFUNCTION("""COMPUTED_VALUE"""),"")</f>
        <v/>
      </c>
      <c r="M42" s="1"/>
    </row>
    <row r="43">
      <c r="A43" s="1"/>
      <c r="B43" s="1"/>
      <c r="C43" s="2"/>
      <c r="D43" s="1"/>
      <c r="E43" s="1"/>
      <c r="F43" s="1"/>
      <c r="G43" s="2"/>
      <c r="H43" s="1"/>
      <c r="I43" s="1" t="str">
        <f>IFERROR(__xludf.DUMMYFUNCTION("""COMPUTED_VALUE"""),"")</f>
        <v/>
      </c>
      <c r="J43" s="1"/>
      <c r="K43" s="1"/>
      <c r="L43" s="1" t="str">
        <f>IFERROR(__xludf.DUMMYFUNCTION("""COMPUTED_VALUE"""),"")</f>
        <v/>
      </c>
      <c r="M43" s="1"/>
    </row>
    <row r="44">
      <c r="A44" s="1"/>
      <c r="B44" s="1"/>
      <c r="C44" s="2"/>
      <c r="D44" s="1"/>
      <c r="E44" s="1"/>
      <c r="F44" s="1"/>
      <c r="G44" s="2"/>
      <c r="H44" s="1"/>
      <c r="I44" s="1" t="str">
        <f>IFERROR(__xludf.DUMMYFUNCTION("""COMPUTED_VALUE"""),"")</f>
        <v/>
      </c>
      <c r="J44" s="1"/>
      <c r="K44" s="1"/>
      <c r="L44" s="1" t="str">
        <f>IFERROR(__xludf.DUMMYFUNCTION("""COMPUTED_VALUE"""),"")</f>
        <v/>
      </c>
      <c r="M44" s="1"/>
    </row>
    <row r="45">
      <c r="A45" s="1"/>
      <c r="B45" s="1"/>
      <c r="C45" s="2"/>
      <c r="D45" s="1"/>
      <c r="E45" s="1"/>
      <c r="F45" s="1"/>
      <c r="G45" s="2"/>
      <c r="H45" s="1"/>
      <c r="I45" s="1" t="str">
        <f>IFERROR(__xludf.DUMMYFUNCTION("""COMPUTED_VALUE"""),"")</f>
        <v/>
      </c>
      <c r="J45" s="1"/>
      <c r="K45" s="1"/>
      <c r="L45" s="1" t="str">
        <f>IFERROR(__xludf.DUMMYFUNCTION("""COMPUTED_VALUE"""),"")</f>
        <v/>
      </c>
      <c r="M45" s="1"/>
    </row>
    <row r="46">
      <c r="A46" s="1"/>
      <c r="B46" s="1"/>
      <c r="C46" s="2"/>
      <c r="D46" s="1"/>
      <c r="E46" s="1"/>
      <c r="F46" s="1"/>
      <c r="G46" s="2"/>
      <c r="H46" s="1"/>
      <c r="I46" s="1" t="str">
        <f>IFERROR(__xludf.DUMMYFUNCTION("""COMPUTED_VALUE"""),"")</f>
        <v/>
      </c>
      <c r="J46" s="1"/>
      <c r="K46" s="1"/>
      <c r="L46" s="1" t="str">
        <f>IFERROR(__xludf.DUMMYFUNCTION("""COMPUTED_VALUE"""),"")</f>
        <v/>
      </c>
      <c r="M46" s="1"/>
    </row>
    <row r="47">
      <c r="A47" s="1"/>
      <c r="B47" s="1"/>
      <c r="C47" s="2"/>
      <c r="D47" s="1"/>
      <c r="E47" s="1"/>
      <c r="F47" s="1"/>
      <c r="G47" s="2"/>
      <c r="H47" s="1"/>
      <c r="I47" s="1" t="str">
        <f>IFERROR(__xludf.DUMMYFUNCTION("""COMPUTED_VALUE"""),"")</f>
        <v/>
      </c>
      <c r="J47" s="1"/>
      <c r="K47" s="1"/>
      <c r="L47" s="1" t="str">
        <f>IFERROR(__xludf.DUMMYFUNCTION("""COMPUTED_VALUE"""),"")</f>
        <v/>
      </c>
      <c r="M47" s="1"/>
    </row>
    <row r="48">
      <c r="A48" s="1"/>
      <c r="B48" s="1"/>
      <c r="C48" s="2"/>
      <c r="D48" s="1"/>
      <c r="E48" s="1"/>
      <c r="F48" s="1"/>
      <c r="G48" s="2"/>
      <c r="H48" s="1"/>
      <c r="I48" s="1" t="str">
        <f>IFERROR(__xludf.DUMMYFUNCTION("""COMPUTED_VALUE"""),"")</f>
        <v/>
      </c>
      <c r="J48" s="1"/>
      <c r="K48" s="1"/>
      <c r="L48" s="1" t="str">
        <f>IFERROR(__xludf.DUMMYFUNCTION("""COMPUTED_VALUE"""),"")</f>
        <v/>
      </c>
      <c r="M48" s="1"/>
    </row>
    <row r="49">
      <c r="A49" s="1"/>
      <c r="B49" s="1"/>
      <c r="C49" s="2"/>
      <c r="D49" s="1"/>
      <c r="E49" s="1"/>
      <c r="F49" s="1"/>
      <c r="G49" s="2"/>
      <c r="H49" s="1"/>
      <c r="I49" s="1" t="str">
        <f>IFERROR(__xludf.DUMMYFUNCTION("""COMPUTED_VALUE"""),"")</f>
        <v/>
      </c>
      <c r="J49" s="1"/>
      <c r="K49" s="1"/>
      <c r="L49" s="1" t="str">
        <f>IFERROR(__xludf.DUMMYFUNCTION("""COMPUTED_VALUE"""),"")</f>
        <v/>
      </c>
      <c r="M49" s="1"/>
    </row>
    <row r="50">
      <c r="A50" s="1"/>
      <c r="B50" s="1"/>
      <c r="C50" s="2"/>
      <c r="D50" s="1"/>
      <c r="E50" s="1"/>
      <c r="F50" s="1"/>
      <c r="G50" s="2"/>
      <c r="H50" s="1"/>
      <c r="I50" s="1" t="str">
        <f>IFERROR(__xludf.DUMMYFUNCTION("""COMPUTED_VALUE"""),"")</f>
        <v/>
      </c>
      <c r="J50" s="1"/>
      <c r="K50" s="1"/>
      <c r="L50" s="1" t="str">
        <f>IFERROR(__xludf.DUMMYFUNCTION("""COMPUTED_VALUE"""),"")</f>
        <v/>
      </c>
      <c r="M50" s="1"/>
    </row>
    <row r="51">
      <c r="A51" s="1"/>
      <c r="B51" s="1"/>
      <c r="C51" s="2"/>
      <c r="D51" s="1"/>
      <c r="E51" s="1"/>
      <c r="F51" s="1"/>
      <c r="G51" s="2"/>
      <c r="H51" s="1"/>
      <c r="I51" s="1" t="str">
        <f>IFERROR(__xludf.DUMMYFUNCTION("""COMPUTED_VALUE"""),"")</f>
        <v/>
      </c>
      <c r="J51" s="1"/>
      <c r="K51" s="1"/>
      <c r="L51" s="1" t="str">
        <f>IFERROR(__xludf.DUMMYFUNCTION("""COMPUTED_VALUE"""),"")</f>
        <v/>
      </c>
      <c r="M51" s="1"/>
    </row>
    <row r="52">
      <c r="A52" s="1"/>
      <c r="B52" s="1"/>
      <c r="C52" s="2"/>
      <c r="D52" s="1"/>
      <c r="E52" s="1"/>
      <c r="F52" s="1"/>
      <c r="G52" s="2"/>
      <c r="H52" s="1"/>
      <c r="I52" s="1" t="str">
        <f>IFERROR(__xludf.DUMMYFUNCTION("""COMPUTED_VALUE"""),"")</f>
        <v/>
      </c>
      <c r="J52" s="1"/>
      <c r="K52" s="1"/>
      <c r="L52" s="1" t="str">
        <f>IFERROR(__xludf.DUMMYFUNCTION("""COMPUTED_VALUE"""),"")</f>
        <v/>
      </c>
      <c r="M52" s="1"/>
    </row>
    <row r="53">
      <c r="A53" s="1"/>
      <c r="B53" s="1"/>
      <c r="C53" s="2"/>
      <c r="D53" s="1"/>
      <c r="E53" s="1"/>
      <c r="F53" s="1"/>
      <c r="G53" s="2"/>
      <c r="H53" s="1"/>
      <c r="I53" s="1" t="str">
        <f>IFERROR(__xludf.DUMMYFUNCTION("""COMPUTED_VALUE"""),"")</f>
        <v/>
      </c>
      <c r="J53" s="1"/>
      <c r="K53" s="1"/>
      <c r="L53" s="1" t="str">
        <f>IFERROR(__xludf.DUMMYFUNCTION("""COMPUTED_VALUE"""),"")</f>
        <v/>
      </c>
      <c r="M53" s="1"/>
    </row>
    <row r="54">
      <c r="A54" s="1"/>
      <c r="B54" s="1"/>
      <c r="C54" s="2"/>
      <c r="D54" s="1"/>
      <c r="E54" s="1"/>
      <c r="F54" s="1"/>
      <c r="G54" s="2"/>
      <c r="H54" s="1"/>
      <c r="I54" s="1" t="str">
        <f>IFERROR(__xludf.DUMMYFUNCTION("""COMPUTED_VALUE"""),"")</f>
        <v/>
      </c>
      <c r="J54" s="1"/>
      <c r="K54" s="1"/>
      <c r="L54" s="1" t="str">
        <f>IFERROR(__xludf.DUMMYFUNCTION("""COMPUTED_VALUE"""),"")</f>
        <v/>
      </c>
      <c r="M54" s="1"/>
    </row>
    <row r="55">
      <c r="A55" s="1"/>
      <c r="B55" s="1"/>
      <c r="C55" s="2"/>
      <c r="D55" s="1"/>
      <c r="E55" s="1"/>
      <c r="F55" s="1"/>
      <c r="G55" s="2"/>
      <c r="H55" s="1"/>
      <c r="I55" s="1" t="str">
        <f>IFERROR(__xludf.DUMMYFUNCTION("""COMPUTED_VALUE"""),"")</f>
        <v/>
      </c>
      <c r="J55" s="1"/>
      <c r="K55" s="1"/>
      <c r="L55" s="1" t="str">
        <f>IFERROR(__xludf.DUMMYFUNCTION("""COMPUTED_VALUE"""),"")</f>
        <v/>
      </c>
      <c r="M55" s="1"/>
    </row>
    <row r="56">
      <c r="A56" s="1"/>
      <c r="B56" s="1"/>
      <c r="C56" s="2"/>
      <c r="D56" s="1"/>
      <c r="E56" s="1"/>
      <c r="F56" s="1"/>
      <c r="G56" s="2"/>
      <c r="H56" s="1"/>
      <c r="I56" s="1" t="str">
        <f>IFERROR(__xludf.DUMMYFUNCTION("""COMPUTED_VALUE"""),"")</f>
        <v/>
      </c>
      <c r="J56" s="1"/>
      <c r="K56" s="1"/>
      <c r="L56" s="1" t="str">
        <f>IFERROR(__xludf.DUMMYFUNCTION("""COMPUTED_VALUE"""),"")</f>
        <v/>
      </c>
      <c r="M56" s="1"/>
    </row>
    <row r="57">
      <c r="A57" s="1"/>
      <c r="B57" s="1"/>
      <c r="C57" s="2"/>
      <c r="D57" s="1"/>
      <c r="E57" s="1"/>
      <c r="F57" s="1"/>
      <c r="G57" s="2"/>
      <c r="H57" s="1"/>
      <c r="I57" s="1" t="str">
        <f>IFERROR(__xludf.DUMMYFUNCTION("""COMPUTED_VALUE"""),"")</f>
        <v/>
      </c>
      <c r="J57" s="1"/>
      <c r="K57" s="1"/>
      <c r="L57" s="1" t="str">
        <f>IFERROR(__xludf.DUMMYFUNCTION("""COMPUTED_VALUE"""),"")</f>
        <v/>
      </c>
      <c r="M57" s="1"/>
    </row>
    <row r="58">
      <c r="A58" s="1"/>
      <c r="B58" s="1"/>
      <c r="C58" s="2"/>
      <c r="D58" s="1"/>
      <c r="E58" s="1"/>
      <c r="F58" s="1"/>
      <c r="G58" s="2"/>
      <c r="H58" s="1"/>
      <c r="I58" s="1" t="str">
        <f>IFERROR(__xludf.DUMMYFUNCTION("""COMPUTED_VALUE"""),"")</f>
        <v/>
      </c>
      <c r="J58" s="1"/>
      <c r="K58" s="1"/>
      <c r="L58" s="1" t="str">
        <f>IFERROR(__xludf.DUMMYFUNCTION("""COMPUTED_VALUE"""),"")</f>
        <v/>
      </c>
      <c r="M58" s="1"/>
    </row>
    <row r="59">
      <c r="A59" s="1"/>
      <c r="B59" s="1"/>
      <c r="C59" s="2"/>
      <c r="D59" s="1"/>
      <c r="E59" s="1"/>
      <c r="F59" s="1"/>
      <c r="G59" s="2"/>
      <c r="H59" s="1"/>
      <c r="I59" s="1" t="str">
        <f>IFERROR(__xludf.DUMMYFUNCTION("""COMPUTED_VALUE"""),"")</f>
        <v/>
      </c>
      <c r="J59" s="1"/>
      <c r="K59" s="1"/>
      <c r="L59" s="1" t="str">
        <f>IFERROR(__xludf.DUMMYFUNCTION("""COMPUTED_VALUE"""),"")</f>
        <v/>
      </c>
      <c r="M59" s="1"/>
    </row>
    <row r="60">
      <c r="A60" s="1"/>
      <c r="B60" s="1"/>
      <c r="C60" s="2"/>
      <c r="D60" s="1"/>
      <c r="E60" s="1"/>
      <c r="F60" s="1"/>
      <c r="G60" s="2"/>
      <c r="H60" s="1"/>
      <c r="I60" s="1" t="str">
        <f>IFERROR(__xludf.DUMMYFUNCTION("""COMPUTED_VALUE"""),"")</f>
        <v/>
      </c>
      <c r="J60" s="1"/>
      <c r="K60" s="1"/>
      <c r="L60" s="1" t="str">
        <f>IFERROR(__xludf.DUMMYFUNCTION("""COMPUTED_VALUE"""),"")</f>
        <v/>
      </c>
      <c r="M60" s="1"/>
    </row>
    <row r="61">
      <c r="A61" s="1"/>
      <c r="B61" s="1"/>
      <c r="C61" s="2"/>
      <c r="D61" s="1"/>
      <c r="E61" s="1"/>
      <c r="F61" s="1"/>
      <c r="G61" s="2"/>
      <c r="H61" s="1"/>
      <c r="I61" s="1" t="str">
        <f>IFERROR(__xludf.DUMMYFUNCTION("""COMPUTED_VALUE"""),"")</f>
        <v/>
      </c>
      <c r="J61" s="1"/>
      <c r="K61" s="1"/>
      <c r="L61" s="1" t="str">
        <f>IFERROR(__xludf.DUMMYFUNCTION("""COMPUTED_VALUE"""),"")</f>
        <v/>
      </c>
      <c r="M61" s="1"/>
    </row>
    <row r="62">
      <c r="A62" s="1"/>
      <c r="B62" s="1"/>
      <c r="C62" s="2"/>
      <c r="D62" s="1"/>
      <c r="E62" s="1"/>
      <c r="F62" s="1"/>
      <c r="G62" s="2"/>
      <c r="H62" s="1"/>
      <c r="I62" s="1" t="str">
        <f>IFERROR(__xludf.DUMMYFUNCTION("""COMPUTED_VALUE"""),"")</f>
        <v/>
      </c>
      <c r="J62" s="1"/>
      <c r="K62" s="1"/>
      <c r="L62" s="1" t="str">
        <f>IFERROR(__xludf.DUMMYFUNCTION("""COMPUTED_VALUE"""),"")</f>
        <v/>
      </c>
      <c r="M62" s="1"/>
    </row>
    <row r="63">
      <c r="A63" s="1"/>
      <c r="B63" s="1"/>
      <c r="C63" s="2"/>
      <c r="D63" s="1"/>
      <c r="E63" s="1"/>
      <c r="F63" s="1"/>
      <c r="G63" s="2"/>
      <c r="H63" s="1"/>
      <c r="I63" s="1" t="str">
        <f>IFERROR(__xludf.DUMMYFUNCTION("""COMPUTED_VALUE"""),"")</f>
        <v/>
      </c>
      <c r="J63" s="1"/>
      <c r="K63" s="1"/>
      <c r="L63" s="1" t="str">
        <f>IFERROR(__xludf.DUMMYFUNCTION("""COMPUTED_VALUE"""),"")</f>
        <v/>
      </c>
      <c r="M63" s="1"/>
    </row>
    <row r="64">
      <c r="A64" s="1"/>
      <c r="B64" s="1"/>
      <c r="C64" s="2"/>
      <c r="D64" s="1"/>
      <c r="E64" s="1"/>
      <c r="F64" s="1"/>
      <c r="G64" s="2"/>
      <c r="H64" s="1"/>
      <c r="I64" s="1" t="str">
        <f>IFERROR(__xludf.DUMMYFUNCTION("""COMPUTED_VALUE"""),"")</f>
        <v/>
      </c>
      <c r="J64" s="1"/>
      <c r="K64" s="1"/>
      <c r="L64" s="1" t="str">
        <f>IFERROR(__xludf.DUMMYFUNCTION("""COMPUTED_VALUE"""),"")</f>
        <v/>
      </c>
      <c r="M64" s="1"/>
    </row>
    <row r="65">
      <c r="A65" s="1"/>
      <c r="B65" s="1"/>
      <c r="C65" s="2"/>
      <c r="D65" s="1"/>
      <c r="E65" s="1"/>
      <c r="F65" s="1"/>
      <c r="G65" s="2"/>
      <c r="H65" s="1"/>
      <c r="I65" s="1" t="str">
        <f>IFERROR(__xludf.DUMMYFUNCTION("""COMPUTED_VALUE"""),"")</f>
        <v/>
      </c>
      <c r="J65" s="1"/>
      <c r="K65" s="1"/>
      <c r="L65" s="1" t="str">
        <f>IFERROR(__xludf.DUMMYFUNCTION("""COMPUTED_VALUE"""),"")</f>
        <v/>
      </c>
      <c r="M65" s="1"/>
    </row>
    <row r="66">
      <c r="A66" s="1"/>
      <c r="B66" s="1"/>
      <c r="C66" s="2"/>
      <c r="D66" s="1"/>
      <c r="E66" s="1"/>
      <c r="F66" s="1"/>
      <c r="G66" s="2"/>
      <c r="H66" s="1"/>
      <c r="I66" s="1" t="str">
        <f>IFERROR(__xludf.DUMMYFUNCTION("""COMPUTED_VALUE"""),"")</f>
        <v/>
      </c>
      <c r="J66" s="1"/>
      <c r="K66" s="1"/>
      <c r="L66" s="1" t="str">
        <f>IFERROR(__xludf.DUMMYFUNCTION("""COMPUTED_VALUE"""),"")</f>
        <v/>
      </c>
      <c r="M66" s="1"/>
    </row>
    <row r="67">
      <c r="A67" s="1"/>
      <c r="B67" s="1"/>
      <c r="C67" s="2"/>
      <c r="D67" s="1"/>
      <c r="E67" s="1"/>
      <c r="F67" s="1"/>
      <c r="G67" s="2"/>
      <c r="H67" s="1"/>
      <c r="I67" s="1" t="str">
        <f>IFERROR(__xludf.DUMMYFUNCTION("""COMPUTED_VALUE"""),"")</f>
        <v/>
      </c>
      <c r="J67" s="1"/>
      <c r="K67" s="1"/>
      <c r="L67" s="1" t="str">
        <f>IFERROR(__xludf.DUMMYFUNCTION("""COMPUTED_VALUE"""),"")</f>
        <v/>
      </c>
      <c r="M67" s="1"/>
    </row>
    <row r="68">
      <c r="A68" s="1"/>
      <c r="B68" s="1"/>
      <c r="C68" s="2"/>
      <c r="D68" s="1"/>
      <c r="E68" s="1"/>
      <c r="F68" s="1"/>
      <c r="G68" s="2"/>
      <c r="H68" s="1"/>
      <c r="I68" s="1" t="str">
        <f>IFERROR(__xludf.DUMMYFUNCTION("""COMPUTED_VALUE"""),"")</f>
        <v/>
      </c>
      <c r="J68" s="1"/>
      <c r="K68" s="1"/>
      <c r="L68" s="1" t="str">
        <f>IFERROR(__xludf.DUMMYFUNCTION("""COMPUTED_VALUE"""),"")</f>
        <v/>
      </c>
      <c r="M68" s="1"/>
    </row>
    <row r="69">
      <c r="A69" s="1"/>
      <c r="B69" s="1"/>
      <c r="C69" s="2"/>
      <c r="D69" s="1"/>
      <c r="E69" s="1"/>
      <c r="F69" s="1"/>
      <c r="G69" s="2"/>
      <c r="H69" s="1"/>
      <c r="I69" s="1" t="str">
        <f>IFERROR(__xludf.DUMMYFUNCTION("""COMPUTED_VALUE"""),"")</f>
        <v/>
      </c>
      <c r="J69" s="1"/>
      <c r="K69" s="1"/>
      <c r="L69" s="1" t="str">
        <f>IFERROR(__xludf.DUMMYFUNCTION("""COMPUTED_VALUE"""),"")</f>
        <v/>
      </c>
      <c r="M69" s="1"/>
    </row>
    <row r="70">
      <c r="A70" s="1"/>
      <c r="B70" s="1"/>
      <c r="C70" s="2"/>
      <c r="D70" s="1"/>
      <c r="E70" s="1"/>
      <c r="F70" s="1"/>
      <c r="G70" s="2"/>
      <c r="H70" s="1"/>
      <c r="I70" s="1" t="str">
        <f>IFERROR(__xludf.DUMMYFUNCTION("""COMPUTED_VALUE"""),"")</f>
        <v/>
      </c>
      <c r="J70" s="1"/>
      <c r="K70" s="1"/>
      <c r="L70" s="1" t="str">
        <f>IFERROR(__xludf.DUMMYFUNCTION("""COMPUTED_VALUE"""),"")</f>
        <v/>
      </c>
      <c r="M70" s="1"/>
    </row>
    <row r="71">
      <c r="A71" s="1"/>
      <c r="B71" s="1"/>
      <c r="C71" s="2"/>
      <c r="D71" s="1"/>
      <c r="E71" s="1"/>
      <c r="F71" s="1"/>
      <c r="G71" s="2"/>
      <c r="H71" s="1"/>
      <c r="I71" s="1" t="str">
        <f>IFERROR(__xludf.DUMMYFUNCTION("""COMPUTED_VALUE"""),"")</f>
        <v/>
      </c>
      <c r="J71" s="1"/>
      <c r="K71" s="1"/>
      <c r="L71" s="1" t="str">
        <f>IFERROR(__xludf.DUMMYFUNCTION("""COMPUTED_VALUE"""),"")</f>
        <v/>
      </c>
      <c r="M71" s="1"/>
    </row>
    <row r="72">
      <c r="A72" s="1"/>
      <c r="B72" s="1"/>
      <c r="C72" s="2"/>
      <c r="D72" s="1"/>
      <c r="E72" s="1"/>
      <c r="F72" s="1"/>
      <c r="G72" s="2"/>
      <c r="H72" s="1"/>
      <c r="I72" s="1" t="str">
        <f>IFERROR(__xludf.DUMMYFUNCTION("""COMPUTED_VALUE"""),"")</f>
        <v/>
      </c>
      <c r="J72" s="1"/>
      <c r="K72" s="1"/>
      <c r="L72" s="1" t="str">
        <f>IFERROR(__xludf.DUMMYFUNCTION("""COMPUTED_VALUE"""),"")</f>
        <v/>
      </c>
      <c r="M72" s="1"/>
    </row>
    <row r="73">
      <c r="A73" s="1"/>
      <c r="B73" s="1"/>
      <c r="C73" s="2"/>
      <c r="D73" s="1"/>
      <c r="E73" s="1"/>
      <c r="F73" s="1"/>
      <c r="G73" s="2"/>
      <c r="H73" s="1"/>
      <c r="I73" s="1" t="str">
        <f>IFERROR(__xludf.DUMMYFUNCTION("""COMPUTED_VALUE"""),"")</f>
        <v/>
      </c>
      <c r="J73" s="1"/>
      <c r="K73" s="1"/>
      <c r="L73" s="1" t="str">
        <f>IFERROR(__xludf.DUMMYFUNCTION("""COMPUTED_VALUE"""),"")</f>
        <v/>
      </c>
      <c r="M73" s="1"/>
    </row>
    <row r="74">
      <c r="A74" s="1"/>
      <c r="B74" s="1"/>
      <c r="C74" s="2"/>
      <c r="D74" s="1"/>
      <c r="E74" s="1"/>
      <c r="F74" s="1"/>
      <c r="G74" s="2"/>
      <c r="H74" s="1"/>
      <c r="I74" s="1" t="str">
        <f>IFERROR(__xludf.DUMMYFUNCTION("""COMPUTED_VALUE"""),"")</f>
        <v/>
      </c>
      <c r="J74" s="1"/>
      <c r="K74" s="1"/>
      <c r="L74" s="1" t="str">
        <f>IFERROR(__xludf.DUMMYFUNCTION("""COMPUTED_VALUE"""),"")</f>
        <v/>
      </c>
      <c r="M74" s="1"/>
    </row>
    <row r="75">
      <c r="A75" s="1"/>
      <c r="B75" s="1"/>
      <c r="C75" s="2"/>
      <c r="D75" s="1"/>
      <c r="E75" s="1"/>
      <c r="F75" s="1"/>
      <c r="G75" s="2"/>
      <c r="H75" s="1"/>
      <c r="I75" s="1" t="str">
        <f>IFERROR(__xludf.DUMMYFUNCTION("""COMPUTED_VALUE"""),"")</f>
        <v/>
      </c>
      <c r="J75" s="1"/>
      <c r="K75" s="1"/>
      <c r="L75" s="1" t="str">
        <f>IFERROR(__xludf.DUMMYFUNCTION("""COMPUTED_VALUE"""),"")</f>
        <v/>
      </c>
      <c r="M75" s="1"/>
    </row>
    <row r="76">
      <c r="A76" s="1"/>
      <c r="B76" s="1"/>
      <c r="C76" s="2"/>
      <c r="D76" s="1"/>
      <c r="E76" s="1"/>
      <c r="F76" s="1"/>
      <c r="G76" s="2"/>
      <c r="H76" s="1"/>
      <c r="I76" s="1" t="str">
        <f>IFERROR(__xludf.DUMMYFUNCTION("""COMPUTED_VALUE"""),"")</f>
        <v/>
      </c>
      <c r="J76" s="1"/>
      <c r="K76" s="1"/>
      <c r="L76" s="1" t="str">
        <f>IFERROR(__xludf.DUMMYFUNCTION("""COMPUTED_VALUE"""),"")</f>
        <v/>
      </c>
      <c r="M76" s="1"/>
    </row>
    <row r="77">
      <c r="A77" s="1"/>
      <c r="B77" s="1"/>
      <c r="C77" s="2"/>
      <c r="D77" s="1"/>
      <c r="E77" s="1"/>
      <c r="F77" s="1"/>
      <c r="G77" s="2"/>
      <c r="H77" s="1"/>
      <c r="I77" s="1" t="str">
        <f>IFERROR(__xludf.DUMMYFUNCTION("""COMPUTED_VALUE"""),"")</f>
        <v/>
      </c>
      <c r="J77" s="1"/>
      <c r="K77" s="1"/>
      <c r="L77" s="1" t="str">
        <f>IFERROR(__xludf.DUMMYFUNCTION("""COMPUTED_VALUE"""),"")</f>
        <v/>
      </c>
      <c r="M77" s="1"/>
    </row>
    <row r="78">
      <c r="A78" s="1"/>
      <c r="B78" s="1"/>
      <c r="C78" s="2"/>
      <c r="D78" s="1"/>
      <c r="E78" s="1"/>
      <c r="F78" s="1"/>
      <c r="G78" s="2"/>
      <c r="H78" s="1"/>
      <c r="I78" s="1" t="str">
        <f>IFERROR(__xludf.DUMMYFUNCTION("""COMPUTED_VALUE"""),"")</f>
        <v/>
      </c>
      <c r="J78" s="1"/>
      <c r="K78" s="1"/>
      <c r="L78" s="1" t="str">
        <f>IFERROR(__xludf.DUMMYFUNCTION("""COMPUTED_VALUE"""),"")</f>
        <v/>
      </c>
      <c r="M78" s="1"/>
    </row>
    <row r="79">
      <c r="A79" s="1"/>
      <c r="B79" s="1"/>
      <c r="C79" s="2"/>
      <c r="D79" s="1"/>
      <c r="E79" s="1"/>
      <c r="F79" s="1"/>
      <c r="G79" s="2"/>
      <c r="H79" s="1"/>
      <c r="I79" s="1" t="str">
        <f>IFERROR(__xludf.DUMMYFUNCTION("""COMPUTED_VALUE"""),"")</f>
        <v/>
      </c>
      <c r="J79" s="1"/>
      <c r="K79" s="1"/>
      <c r="L79" s="1" t="str">
        <f>IFERROR(__xludf.DUMMYFUNCTION("""COMPUTED_VALUE"""),"")</f>
        <v/>
      </c>
      <c r="M79" s="1"/>
    </row>
    <row r="80">
      <c r="A80" s="1"/>
      <c r="B80" s="1"/>
      <c r="C80" s="2"/>
      <c r="D80" s="1"/>
      <c r="E80" s="1"/>
      <c r="F80" s="1"/>
      <c r="G80" s="2"/>
      <c r="H80" s="1"/>
      <c r="I80" s="1" t="str">
        <f>IFERROR(__xludf.DUMMYFUNCTION("""COMPUTED_VALUE"""),"")</f>
        <v/>
      </c>
      <c r="J80" s="1"/>
      <c r="K80" s="1"/>
      <c r="L80" s="1" t="str">
        <f>IFERROR(__xludf.DUMMYFUNCTION("""COMPUTED_VALUE"""),"")</f>
        <v/>
      </c>
      <c r="M80" s="1"/>
    </row>
    <row r="81">
      <c r="A81" s="1"/>
      <c r="B81" s="1"/>
      <c r="C81" s="2"/>
      <c r="D81" s="1"/>
      <c r="E81" s="1"/>
      <c r="F81" s="1"/>
      <c r="G81" s="2"/>
      <c r="H81" s="1"/>
      <c r="I81" s="1" t="str">
        <f>IFERROR(__xludf.DUMMYFUNCTION("""COMPUTED_VALUE"""),"")</f>
        <v/>
      </c>
      <c r="J81" s="1"/>
      <c r="K81" s="1"/>
      <c r="L81" s="1" t="str">
        <f>IFERROR(__xludf.DUMMYFUNCTION("""COMPUTED_VALUE"""),"")</f>
        <v/>
      </c>
      <c r="M81" s="1"/>
    </row>
    <row r="82">
      <c r="A82" s="1"/>
      <c r="B82" s="1"/>
      <c r="C82" s="2"/>
      <c r="D82" s="1"/>
      <c r="E82" s="1"/>
      <c r="F82" s="1"/>
      <c r="G82" s="2"/>
      <c r="H82" s="1"/>
      <c r="I82" s="1" t="str">
        <f>IFERROR(__xludf.DUMMYFUNCTION("""COMPUTED_VALUE"""),"")</f>
        <v/>
      </c>
      <c r="J82" s="1"/>
      <c r="K82" s="1"/>
      <c r="L82" s="1" t="str">
        <f>IFERROR(__xludf.DUMMYFUNCTION("""COMPUTED_VALUE"""),"")</f>
        <v/>
      </c>
      <c r="M82" s="1"/>
    </row>
    <row r="83">
      <c r="A83" s="1"/>
      <c r="B83" s="1"/>
      <c r="C83" s="2"/>
      <c r="D83" s="1"/>
      <c r="E83" s="1"/>
      <c r="F83" s="1"/>
      <c r="G83" s="2"/>
      <c r="H83" s="1"/>
      <c r="I83" s="1" t="str">
        <f>IFERROR(__xludf.DUMMYFUNCTION("""COMPUTED_VALUE"""),"")</f>
        <v/>
      </c>
      <c r="J83" s="1"/>
      <c r="K83" s="1"/>
      <c r="L83" s="1" t="str">
        <f>IFERROR(__xludf.DUMMYFUNCTION("""COMPUTED_VALUE"""),"")</f>
        <v/>
      </c>
      <c r="M83" s="1"/>
    </row>
    <row r="84">
      <c r="A84" s="1"/>
      <c r="B84" s="1"/>
      <c r="C84" s="2"/>
      <c r="D84" s="1"/>
      <c r="E84" s="1"/>
      <c r="F84" s="1"/>
      <c r="G84" s="2"/>
      <c r="H84" s="1"/>
      <c r="I84" s="1" t="str">
        <f>IFERROR(__xludf.DUMMYFUNCTION("""COMPUTED_VALUE"""),"")</f>
        <v/>
      </c>
      <c r="J84" s="1"/>
      <c r="K84" s="1"/>
      <c r="L84" s="1" t="str">
        <f>IFERROR(__xludf.DUMMYFUNCTION("""COMPUTED_VALUE"""),"")</f>
        <v/>
      </c>
      <c r="M84" s="1"/>
    </row>
    <row r="85">
      <c r="A85" s="1"/>
      <c r="B85" s="1"/>
      <c r="C85" s="2"/>
      <c r="D85" s="1"/>
      <c r="E85" s="1"/>
      <c r="F85" s="1"/>
      <c r="G85" s="2"/>
      <c r="H85" s="1"/>
      <c r="I85" s="1" t="str">
        <f>IFERROR(__xludf.DUMMYFUNCTION("""COMPUTED_VALUE"""),"")</f>
        <v/>
      </c>
      <c r="J85" s="1"/>
      <c r="K85" s="1"/>
      <c r="L85" s="1" t="str">
        <f>IFERROR(__xludf.DUMMYFUNCTION("""COMPUTED_VALUE"""),"")</f>
        <v/>
      </c>
      <c r="M85" s="1"/>
    </row>
    <row r="86">
      <c r="A86" s="1"/>
      <c r="B86" s="1"/>
      <c r="C86" s="2"/>
      <c r="D86" s="1"/>
      <c r="E86" s="1"/>
      <c r="F86" s="1"/>
      <c r="G86" s="2"/>
      <c r="H86" s="1"/>
      <c r="I86" s="1" t="str">
        <f>IFERROR(__xludf.DUMMYFUNCTION("""COMPUTED_VALUE"""),"")</f>
        <v/>
      </c>
      <c r="J86" s="1"/>
      <c r="K86" s="1"/>
      <c r="L86" s="1" t="str">
        <f>IFERROR(__xludf.DUMMYFUNCTION("""COMPUTED_VALUE"""),"")</f>
        <v/>
      </c>
      <c r="M86" s="1"/>
    </row>
    <row r="87">
      <c r="A87" s="1"/>
      <c r="B87" s="1"/>
      <c r="C87" s="2"/>
      <c r="D87" s="1"/>
      <c r="E87" s="1"/>
      <c r="F87" s="1"/>
      <c r="G87" s="2"/>
      <c r="H87" s="1"/>
      <c r="I87" s="1" t="str">
        <f>IFERROR(__xludf.DUMMYFUNCTION("""COMPUTED_VALUE"""),"")</f>
        <v/>
      </c>
      <c r="J87" s="1"/>
      <c r="K87" s="1"/>
      <c r="L87" s="1" t="str">
        <f>IFERROR(__xludf.DUMMYFUNCTION("""COMPUTED_VALUE"""),"")</f>
        <v/>
      </c>
      <c r="M87" s="1"/>
    </row>
    <row r="88">
      <c r="A88" s="1"/>
      <c r="B88" s="1"/>
      <c r="C88" s="2"/>
      <c r="D88" s="1"/>
      <c r="E88" s="1"/>
      <c r="F88" s="1"/>
      <c r="G88" s="2"/>
      <c r="H88" s="1"/>
      <c r="I88" s="1" t="str">
        <f>IFERROR(__xludf.DUMMYFUNCTION("""COMPUTED_VALUE"""),"")</f>
        <v/>
      </c>
      <c r="J88" s="1"/>
      <c r="K88" s="1"/>
      <c r="L88" s="1" t="str">
        <f>IFERROR(__xludf.DUMMYFUNCTION("""COMPUTED_VALUE"""),"")</f>
        <v/>
      </c>
      <c r="M88" s="1"/>
    </row>
    <row r="89">
      <c r="A89" s="1"/>
      <c r="B89" s="1"/>
      <c r="C89" s="2"/>
      <c r="D89" s="1"/>
      <c r="E89" s="1"/>
      <c r="F89" s="1"/>
      <c r="G89" s="2"/>
      <c r="H89" s="1"/>
      <c r="I89" s="1" t="str">
        <f>IFERROR(__xludf.DUMMYFUNCTION("""COMPUTED_VALUE"""),"")</f>
        <v/>
      </c>
      <c r="J89" s="1"/>
      <c r="K89" s="1"/>
      <c r="L89" s="1" t="str">
        <f>IFERROR(__xludf.DUMMYFUNCTION("""COMPUTED_VALUE"""),"")</f>
        <v/>
      </c>
      <c r="M89" s="1"/>
    </row>
    <row r="90">
      <c r="A90" s="1"/>
      <c r="B90" s="1"/>
      <c r="C90" s="2"/>
      <c r="D90" s="1"/>
      <c r="E90" s="1"/>
      <c r="F90" s="1"/>
      <c r="G90" s="2"/>
      <c r="H90" s="1"/>
      <c r="I90" s="1" t="str">
        <f>IFERROR(__xludf.DUMMYFUNCTION("""COMPUTED_VALUE"""),"")</f>
        <v/>
      </c>
      <c r="J90" s="1"/>
      <c r="K90" s="1"/>
      <c r="L90" s="1" t="str">
        <f>IFERROR(__xludf.DUMMYFUNCTION("""COMPUTED_VALUE"""),"")</f>
        <v/>
      </c>
      <c r="M90" s="1"/>
    </row>
    <row r="91">
      <c r="A91" s="1"/>
      <c r="B91" s="1"/>
      <c r="C91" s="2"/>
      <c r="D91" s="1"/>
      <c r="E91" s="1"/>
      <c r="F91" s="1"/>
      <c r="G91" s="2"/>
      <c r="H91" s="1"/>
      <c r="I91" s="1" t="str">
        <f>IFERROR(__xludf.DUMMYFUNCTION("""COMPUTED_VALUE"""),"")</f>
        <v/>
      </c>
      <c r="J91" s="1"/>
      <c r="K91" s="1"/>
      <c r="L91" s="1" t="str">
        <f>IFERROR(__xludf.DUMMYFUNCTION("""COMPUTED_VALUE"""),"")</f>
        <v/>
      </c>
      <c r="M91" s="1"/>
    </row>
    <row r="92">
      <c r="A92" s="1"/>
      <c r="B92" s="1"/>
      <c r="C92" s="2"/>
      <c r="D92" s="1"/>
      <c r="E92" s="1"/>
      <c r="F92" s="1"/>
      <c r="G92" s="2"/>
      <c r="H92" s="1"/>
      <c r="I92" s="1" t="str">
        <f>IFERROR(__xludf.DUMMYFUNCTION("""COMPUTED_VALUE"""),"")</f>
        <v/>
      </c>
      <c r="J92" s="1"/>
      <c r="K92" s="1"/>
      <c r="L92" s="1" t="str">
        <f>IFERROR(__xludf.DUMMYFUNCTION("""COMPUTED_VALUE"""),"")</f>
        <v/>
      </c>
      <c r="M92" s="1"/>
    </row>
    <row r="93">
      <c r="A93" s="1"/>
      <c r="B93" s="1"/>
      <c r="C93" s="2"/>
      <c r="D93" s="1"/>
      <c r="E93" s="1"/>
      <c r="F93" s="1"/>
      <c r="G93" s="2"/>
      <c r="H93" s="1"/>
      <c r="I93" s="1" t="str">
        <f>IFERROR(__xludf.DUMMYFUNCTION("""COMPUTED_VALUE"""),"")</f>
        <v/>
      </c>
      <c r="J93" s="1"/>
      <c r="K93" s="1"/>
      <c r="L93" s="1" t="str">
        <f>IFERROR(__xludf.DUMMYFUNCTION("""COMPUTED_VALUE"""),"")</f>
        <v/>
      </c>
      <c r="M93" s="1"/>
    </row>
    <row r="94">
      <c r="A94" s="1"/>
      <c r="B94" s="1"/>
      <c r="C94" s="2"/>
      <c r="D94" s="1"/>
      <c r="E94" s="1"/>
      <c r="F94" s="1"/>
      <c r="G94" s="2"/>
      <c r="H94" s="1"/>
      <c r="I94" s="1" t="str">
        <f>IFERROR(__xludf.DUMMYFUNCTION("""COMPUTED_VALUE"""),"")</f>
        <v/>
      </c>
      <c r="J94" s="1"/>
      <c r="K94" s="1"/>
      <c r="L94" s="1" t="str">
        <f>IFERROR(__xludf.DUMMYFUNCTION("""COMPUTED_VALUE"""),"")</f>
        <v/>
      </c>
      <c r="M94" s="1"/>
    </row>
    <row r="95">
      <c r="A95" s="1"/>
      <c r="B95" s="1"/>
      <c r="C95" s="2"/>
      <c r="D95" s="1"/>
      <c r="E95" s="1"/>
      <c r="F95" s="1"/>
      <c r="G95" s="2"/>
      <c r="H95" s="1"/>
      <c r="I95" s="1" t="str">
        <f>IFERROR(__xludf.DUMMYFUNCTION("""COMPUTED_VALUE"""),"")</f>
        <v/>
      </c>
      <c r="J95" s="1"/>
      <c r="K95" s="1"/>
      <c r="L95" s="1" t="str">
        <f>IFERROR(__xludf.DUMMYFUNCTION("""COMPUTED_VALUE"""),"")</f>
        <v/>
      </c>
      <c r="M95" s="1"/>
    </row>
    <row r="96">
      <c r="A96" s="1"/>
      <c r="B96" s="1"/>
      <c r="C96" s="2"/>
      <c r="D96" s="1"/>
      <c r="E96" s="1"/>
      <c r="F96" s="1"/>
      <c r="G96" s="2"/>
      <c r="H96" s="1"/>
      <c r="I96" s="1" t="str">
        <f>IFERROR(__xludf.DUMMYFUNCTION("""COMPUTED_VALUE"""),"")</f>
        <v/>
      </c>
      <c r="J96" s="1"/>
      <c r="K96" s="1"/>
      <c r="L96" s="1" t="str">
        <f>IFERROR(__xludf.DUMMYFUNCTION("""COMPUTED_VALUE"""),"")</f>
        <v/>
      </c>
      <c r="M96" s="1"/>
    </row>
    <row r="97">
      <c r="A97" s="1"/>
      <c r="B97" s="1"/>
      <c r="C97" s="2"/>
      <c r="D97" s="1"/>
      <c r="E97" s="1"/>
      <c r="F97" s="1"/>
      <c r="G97" s="2"/>
      <c r="H97" s="1"/>
      <c r="I97" s="1" t="str">
        <f>IFERROR(__xludf.DUMMYFUNCTION("""COMPUTED_VALUE"""),"")</f>
        <v/>
      </c>
      <c r="J97" s="1"/>
      <c r="K97" s="1"/>
      <c r="L97" s="1" t="str">
        <f>IFERROR(__xludf.DUMMYFUNCTION("""COMPUTED_VALUE"""),"")</f>
        <v/>
      </c>
      <c r="M97" s="1"/>
    </row>
    <row r="98">
      <c r="A98" s="1"/>
      <c r="B98" s="1"/>
      <c r="C98" s="2"/>
      <c r="D98" s="1"/>
      <c r="E98" s="1"/>
      <c r="F98" s="1"/>
      <c r="G98" s="2"/>
      <c r="H98" s="1"/>
      <c r="I98" s="1" t="str">
        <f>IFERROR(__xludf.DUMMYFUNCTION("""COMPUTED_VALUE"""),"")</f>
        <v/>
      </c>
      <c r="J98" s="1"/>
      <c r="K98" s="1"/>
      <c r="L98" s="1" t="str">
        <f>IFERROR(__xludf.DUMMYFUNCTION("""COMPUTED_VALUE"""),"")</f>
        <v/>
      </c>
      <c r="M98" s="1"/>
    </row>
    <row r="99">
      <c r="A99" s="1"/>
      <c r="B99" s="1"/>
      <c r="C99" s="2"/>
      <c r="D99" s="1"/>
      <c r="E99" s="1"/>
      <c r="F99" s="1"/>
      <c r="G99" s="2"/>
      <c r="H99" s="1"/>
      <c r="I99" s="1" t="str">
        <f>IFERROR(__xludf.DUMMYFUNCTION("""COMPUTED_VALUE"""),"")</f>
        <v/>
      </c>
      <c r="J99" s="1"/>
      <c r="K99" s="1"/>
      <c r="L99" s="1" t="str">
        <f>IFERROR(__xludf.DUMMYFUNCTION("""COMPUTED_VALUE"""),"")</f>
        <v/>
      </c>
      <c r="M99" s="1"/>
    </row>
    <row r="100">
      <c r="A100" s="1"/>
      <c r="B100" s="1"/>
      <c r="C100" s="2"/>
      <c r="D100" s="1"/>
      <c r="E100" s="1"/>
      <c r="F100" s="1"/>
      <c r="G100" s="2"/>
      <c r="H100" s="1"/>
      <c r="I100" s="1" t="str">
        <f>IFERROR(__xludf.DUMMYFUNCTION("""COMPUTED_VALUE"""),"")</f>
        <v/>
      </c>
      <c r="J100" s="1"/>
      <c r="K100" s="1"/>
      <c r="L100" s="1" t="str">
        <f>IFERROR(__xludf.DUMMYFUNCTION("""COMPUTED_VALUE"""),"")</f>
        <v/>
      </c>
      <c r="M100" s="1"/>
    </row>
    <row r="101">
      <c r="A101" s="1"/>
      <c r="B101" s="1"/>
      <c r="C101" s="2"/>
      <c r="D101" s="1"/>
      <c r="E101" s="1"/>
      <c r="F101" s="1"/>
      <c r="G101" s="2"/>
      <c r="H101" s="1"/>
      <c r="I101" s="1" t="str">
        <f>IFERROR(__xludf.DUMMYFUNCTION("""COMPUTED_VALUE"""),"")</f>
        <v/>
      </c>
      <c r="J101" s="1"/>
      <c r="K101" s="1"/>
      <c r="L101" s="1" t="str">
        <f>IFERROR(__xludf.DUMMYFUNCTION("""COMPUTED_VALUE"""),"")</f>
        <v/>
      </c>
      <c r="M101" s="1"/>
    </row>
    <row r="102">
      <c r="A102" s="1"/>
      <c r="B102" s="1"/>
      <c r="C102" s="2"/>
      <c r="D102" s="1"/>
      <c r="E102" s="1"/>
      <c r="F102" s="1"/>
      <c r="G102" s="2"/>
      <c r="H102" s="1"/>
      <c r="I102" s="1" t="str">
        <f>IFERROR(__xludf.DUMMYFUNCTION("""COMPUTED_VALUE"""),"")</f>
        <v/>
      </c>
      <c r="J102" s="1"/>
      <c r="K102" s="1"/>
      <c r="L102" s="1" t="str">
        <f>IFERROR(__xludf.DUMMYFUNCTION("""COMPUTED_VALUE"""),"")</f>
        <v/>
      </c>
      <c r="M102" s="1"/>
    </row>
    <row r="103">
      <c r="A103" s="1"/>
      <c r="B103" s="1"/>
      <c r="C103" s="2"/>
      <c r="D103" s="1"/>
      <c r="E103" s="1"/>
      <c r="F103" s="1"/>
      <c r="G103" s="2"/>
      <c r="H103" s="1"/>
      <c r="I103" s="1" t="str">
        <f>IFERROR(__xludf.DUMMYFUNCTION("""COMPUTED_VALUE"""),"")</f>
        <v/>
      </c>
      <c r="J103" s="1"/>
      <c r="K103" s="1"/>
      <c r="L103" s="1" t="str">
        <f>IFERROR(__xludf.DUMMYFUNCTION("""COMPUTED_VALUE"""),"")</f>
        <v/>
      </c>
      <c r="M103" s="1"/>
    </row>
    <row r="104">
      <c r="A104" s="1"/>
      <c r="B104" s="1"/>
      <c r="C104" s="2"/>
      <c r="D104" s="1"/>
      <c r="E104" s="1"/>
      <c r="F104" s="1"/>
      <c r="G104" s="2"/>
      <c r="H104" s="1"/>
      <c r="I104" s="1" t="str">
        <f>IFERROR(__xludf.DUMMYFUNCTION("""COMPUTED_VALUE"""),"")</f>
        <v/>
      </c>
      <c r="J104" s="1"/>
      <c r="K104" s="1"/>
      <c r="L104" s="1" t="str">
        <f>IFERROR(__xludf.DUMMYFUNCTION("""COMPUTED_VALUE"""),"")</f>
        <v/>
      </c>
      <c r="M104" s="1"/>
    </row>
    <row r="105">
      <c r="A105" s="1"/>
      <c r="B105" s="1"/>
      <c r="C105" s="2"/>
      <c r="D105" s="1"/>
      <c r="E105" s="1"/>
      <c r="F105" s="1"/>
      <c r="G105" s="2"/>
      <c r="H105" s="1"/>
      <c r="I105" s="1" t="str">
        <f>IFERROR(__xludf.DUMMYFUNCTION("""COMPUTED_VALUE"""),"")</f>
        <v/>
      </c>
      <c r="J105" s="1"/>
      <c r="K105" s="1"/>
      <c r="L105" s="1" t="str">
        <f>IFERROR(__xludf.DUMMYFUNCTION("""COMPUTED_VALUE"""),"")</f>
        <v/>
      </c>
      <c r="M105" s="1"/>
    </row>
    <row r="106">
      <c r="A106" s="1"/>
      <c r="B106" s="1"/>
      <c r="C106" s="2"/>
      <c r="D106" s="1"/>
      <c r="E106" s="1"/>
      <c r="F106" s="1"/>
      <c r="G106" s="2"/>
      <c r="H106" s="1"/>
      <c r="I106" s="1" t="str">
        <f>IFERROR(__xludf.DUMMYFUNCTION("""COMPUTED_VALUE"""),"")</f>
        <v/>
      </c>
      <c r="J106" s="1"/>
      <c r="K106" s="1"/>
      <c r="L106" s="1" t="str">
        <f>IFERROR(__xludf.DUMMYFUNCTION("""COMPUTED_VALUE"""),"")</f>
        <v/>
      </c>
      <c r="M106" s="1"/>
    </row>
    <row r="107">
      <c r="A107" s="1"/>
      <c r="B107" s="1"/>
      <c r="C107" s="2"/>
      <c r="D107" s="1"/>
      <c r="E107" s="1"/>
      <c r="F107" s="1"/>
      <c r="G107" s="2"/>
      <c r="H107" s="1"/>
      <c r="I107" s="1" t="str">
        <f>IFERROR(__xludf.DUMMYFUNCTION("""COMPUTED_VALUE"""),"")</f>
        <v/>
      </c>
      <c r="J107" s="1"/>
      <c r="K107" s="1"/>
      <c r="L107" s="1" t="str">
        <f>IFERROR(__xludf.DUMMYFUNCTION("""COMPUTED_VALUE"""),"")</f>
        <v/>
      </c>
      <c r="M107" s="1"/>
    </row>
    <row r="108">
      <c r="A108" s="1"/>
      <c r="B108" s="1"/>
      <c r="C108" s="2"/>
      <c r="D108" s="1"/>
      <c r="E108" s="1"/>
      <c r="F108" s="1"/>
      <c r="G108" s="2"/>
      <c r="H108" s="1"/>
      <c r="I108" s="1" t="str">
        <f>IFERROR(__xludf.DUMMYFUNCTION("""COMPUTED_VALUE"""),"")</f>
        <v/>
      </c>
      <c r="J108" s="1"/>
      <c r="K108" s="1"/>
      <c r="L108" s="1" t="str">
        <f>IFERROR(__xludf.DUMMYFUNCTION("""COMPUTED_VALUE"""),"")</f>
        <v/>
      </c>
      <c r="M108" s="1"/>
    </row>
    <row r="109">
      <c r="A109" s="1"/>
      <c r="B109" s="1"/>
      <c r="C109" s="2"/>
      <c r="D109" s="1"/>
      <c r="E109" s="1"/>
      <c r="F109" s="1"/>
      <c r="G109" s="2"/>
      <c r="H109" s="1"/>
      <c r="I109" s="1" t="str">
        <f>IFERROR(__xludf.DUMMYFUNCTION("""COMPUTED_VALUE"""),"")</f>
        <v/>
      </c>
      <c r="J109" s="1"/>
      <c r="K109" s="1"/>
      <c r="L109" s="1" t="str">
        <f>IFERROR(__xludf.DUMMYFUNCTION("""COMPUTED_VALUE"""),"")</f>
        <v/>
      </c>
      <c r="M109" s="1"/>
    </row>
    <row r="110">
      <c r="A110" s="1"/>
      <c r="B110" s="1"/>
      <c r="C110" s="2"/>
      <c r="D110" s="1"/>
      <c r="E110" s="1"/>
      <c r="F110" s="1"/>
      <c r="G110" s="2"/>
      <c r="H110" s="1"/>
      <c r="I110" s="1" t="str">
        <f>IFERROR(__xludf.DUMMYFUNCTION("""COMPUTED_VALUE"""),"")</f>
        <v/>
      </c>
      <c r="J110" s="1"/>
      <c r="K110" s="1"/>
      <c r="L110" s="1" t="str">
        <f>IFERROR(__xludf.DUMMYFUNCTION("""COMPUTED_VALUE"""),"")</f>
        <v/>
      </c>
      <c r="M110" s="1"/>
    </row>
    <row r="111">
      <c r="A111" s="1"/>
      <c r="B111" s="1"/>
      <c r="C111" s="2"/>
      <c r="D111" s="1"/>
      <c r="E111" s="1"/>
      <c r="F111" s="1"/>
      <c r="G111" s="2"/>
      <c r="H111" s="1"/>
      <c r="I111" s="1" t="str">
        <f>IFERROR(__xludf.DUMMYFUNCTION("""COMPUTED_VALUE"""),"")</f>
        <v/>
      </c>
      <c r="J111" s="1"/>
      <c r="K111" s="1"/>
      <c r="L111" s="1" t="str">
        <f>IFERROR(__xludf.DUMMYFUNCTION("""COMPUTED_VALUE"""),"")</f>
        <v/>
      </c>
      <c r="M111" s="1"/>
    </row>
    <row r="112">
      <c r="A112" s="1"/>
      <c r="B112" s="1"/>
      <c r="C112" s="2"/>
      <c r="D112" s="1"/>
      <c r="E112" s="1"/>
      <c r="F112" s="1"/>
      <c r="G112" s="2"/>
      <c r="H112" s="1"/>
      <c r="I112" s="1" t="str">
        <f>IFERROR(__xludf.DUMMYFUNCTION("""COMPUTED_VALUE"""),"")</f>
        <v/>
      </c>
      <c r="J112" s="1"/>
      <c r="K112" s="1"/>
      <c r="L112" s="1" t="str">
        <f>IFERROR(__xludf.DUMMYFUNCTION("""COMPUTED_VALUE"""),"")</f>
        <v/>
      </c>
      <c r="M112" s="1"/>
    </row>
    <row r="113">
      <c r="A113" s="1"/>
      <c r="B113" s="1"/>
      <c r="C113" s="2"/>
      <c r="D113" s="1"/>
      <c r="E113" s="1"/>
      <c r="F113" s="1"/>
      <c r="G113" s="2"/>
      <c r="H113" s="1"/>
      <c r="I113" s="1" t="str">
        <f>IFERROR(__xludf.DUMMYFUNCTION("""COMPUTED_VALUE"""),"")</f>
        <v/>
      </c>
      <c r="J113" s="1"/>
      <c r="K113" s="1"/>
      <c r="L113" s="1" t="str">
        <f>IFERROR(__xludf.DUMMYFUNCTION("""COMPUTED_VALUE"""),"")</f>
        <v/>
      </c>
      <c r="M113" s="1"/>
    </row>
    <row r="114">
      <c r="A114" s="1"/>
      <c r="B114" s="1"/>
      <c r="C114" s="2"/>
      <c r="D114" s="1"/>
      <c r="E114" s="1"/>
      <c r="F114" s="1"/>
      <c r="G114" s="2"/>
      <c r="H114" s="1"/>
      <c r="I114" s="1" t="str">
        <f>IFERROR(__xludf.DUMMYFUNCTION("""COMPUTED_VALUE"""),"")</f>
        <v/>
      </c>
      <c r="J114" s="1"/>
      <c r="K114" s="1"/>
      <c r="L114" s="1" t="str">
        <f>IFERROR(__xludf.DUMMYFUNCTION("""COMPUTED_VALUE"""),"")</f>
        <v/>
      </c>
      <c r="M114" s="1"/>
    </row>
    <row r="115">
      <c r="A115" s="1"/>
      <c r="B115" s="1"/>
      <c r="C115" s="2"/>
      <c r="D115" s="1"/>
      <c r="E115" s="1"/>
      <c r="F115" s="1"/>
      <c r="G115" s="2"/>
      <c r="H115" s="1"/>
      <c r="I115" s="1" t="str">
        <f>IFERROR(__xludf.DUMMYFUNCTION("""COMPUTED_VALUE"""),"")</f>
        <v/>
      </c>
      <c r="J115" s="1"/>
      <c r="K115" s="1"/>
      <c r="L115" s="1" t="str">
        <f>IFERROR(__xludf.DUMMYFUNCTION("""COMPUTED_VALUE"""),"")</f>
        <v/>
      </c>
      <c r="M115" s="1"/>
    </row>
    <row r="116">
      <c r="A116" s="1"/>
      <c r="B116" s="1"/>
      <c r="C116" s="2"/>
      <c r="D116" s="1"/>
      <c r="E116" s="1"/>
      <c r="F116" s="1"/>
      <c r="G116" s="2"/>
      <c r="H116" s="1"/>
      <c r="I116" s="1" t="str">
        <f>IFERROR(__xludf.DUMMYFUNCTION("""COMPUTED_VALUE"""),"")</f>
        <v/>
      </c>
      <c r="J116" s="1"/>
      <c r="K116" s="1"/>
      <c r="L116" s="1" t="str">
        <f>IFERROR(__xludf.DUMMYFUNCTION("""COMPUTED_VALUE"""),"")</f>
        <v/>
      </c>
      <c r="M116" s="1"/>
    </row>
    <row r="117">
      <c r="A117" s="1"/>
      <c r="B117" s="1"/>
      <c r="C117" s="2"/>
      <c r="D117" s="1"/>
      <c r="E117" s="1"/>
      <c r="F117" s="1"/>
      <c r="G117" s="2"/>
      <c r="H117" s="1"/>
      <c r="I117" s="1" t="str">
        <f>IFERROR(__xludf.DUMMYFUNCTION("""COMPUTED_VALUE"""),"")</f>
        <v/>
      </c>
      <c r="J117" s="1"/>
      <c r="K117" s="1"/>
      <c r="L117" s="1" t="str">
        <f>IFERROR(__xludf.DUMMYFUNCTION("""COMPUTED_VALUE"""),"")</f>
        <v/>
      </c>
      <c r="M117" s="1"/>
    </row>
    <row r="118">
      <c r="A118" s="1"/>
      <c r="B118" s="1"/>
      <c r="C118" s="2"/>
      <c r="D118" s="1"/>
      <c r="E118" s="1"/>
      <c r="F118" s="1"/>
      <c r="G118" s="2"/>
      <c r="H118" s="1"/>
      <c r="I118" s="1" t="str">
        <f>IFERROR(__xludf.DUMMYFUNCTION("""COMPUTED_VALUE"""),"")</f>
        <v/>
      </c>
      <c r="J118" s="1"/>
      <c r="K118" s="1"/>
      <c r="L118" s="1" t="str">
        <f>IFERROR(__xludf.DUMMYFUNCTION("""COMPUTED_VALUE"""),"")</f>
        <v/>
      </c>
      <c r="M118" s="1"/>
    </row>
    <row r="119">
      <c r="A119" s="1"/>
      <c r="B119" s="1"/>
      <c r="C119" s="2"/>
      <c r="D119" s="1"/>
      <c r="E119" s="1"/>
      <c r="F119" s="1"/>
      <c r="G119" s="2"/>
      <c r="H119" s="1"/>
      <c r="I119" s="1" t="str">
        <f>IFERROR(__xludf.DUMMYFUNCTION("""COMPUTED_VALUE"""),"")</f>
        <v/>
      </c>
      <c r="J119" s="1"/>
      <c r="K119" s="1"/>
      <c r="L119" s="1" t="str">
        <f>IFERROR(__xludf.DUMMYFUNCTION("""COMPUTED_VALUE"""),"")</f>
        <v/>
      </c>
      <c r="M119" s="1"/>
    </row>
    <row r="120">
      <c r="A120" s="1"/>
      <c r="B120" s="1"/>
      <c r="C120" s="2"/>
      <c r="D120" s="1"/>
      <c r="E120" s="1"/>
      <c r="F120" s="1"/>
      <c r="G120" s="2"/>
      <c r="H120" s="1"/>
      <c r="I120" s="1" t="str">
        <f>IFERROR(__xludf.DUMMYFUNCTION("""COMPUTED_VALUE"""),"")</f>
        <v/>
      </c>
      <c r="J120" s="1"/>
      <c r="K120" s="1"/>
      <c r="L120" s="1" t="str">
        <f>IFERROR(__xludf.DUMMYFUNCTION("""COMPUTED_VALUE"""),"")</f>
        <v/>
      </c>
      <c r="M120" s="1"/>
    </row>
    <row r="121">
      <c r="A121" s="1"/>
      <c r="B121" s="1"/>
      <c r="C121" s="2"/>
      <c r="D121" s="1"/>
      <c r="E121" s="1"/>
      <c r="F121" s="1"/>
      <c r="G121" s="2"/>
      <c r="H121" s="1"/>
      <c r="I121" s="1" t="str">
        <f>IFERROR(__xludf.DUMMYFUNCTION("""COMPUTED_VALUE"""),"")</f>
        <v/>
      </c>
      <c r="J121" s="1"/>
      <c r="K121" s="1"/>
      <c r="L121" s="1" t="str">
        <f>IFERROR(__xludf.DUMMYFUNCTION("""COMPUTED_VALUE"""),"")</f>
        <v/>
      </c>
      <c r="M121" s="1"/>
    </row>
    <row r="122">
      <c r="A122" s="1"/>
      <c r="B122" s="1"/>
      <c r="C122" s="2"/>
      <c r="D122" s="1"/>
      <c r="E122" s="1"/>
      <c r="F122" s="1"/>
      <c r="G122" s="2"/>
      <c r="H122" s="1"/>
      <c r="I122" s="1" t="str">
        <f>IFERROR(__xludf.DUMMYFUNCTION("""COMPUTED_VALUE"""),"")</f>
        <v/>
      </c>
      <c r="J122" s="1"/>
      <c r="K122" s="1"/>
      <c r="L122" s="1" t="str">
        <f>IFERROR(__xludf.DUMMYFUNCTION("""COMPUTED_VALUE"""),"")</f>
        <v/>
      </c>
      <c r="M122" s="1"/>
    </row>
    <row r="123">
      <c r="A123" s="1"/>
      <c r="B123" s="1"/>
      <c r="C123" s="2"/>
      <c r="D123" s="1"/>
      <c r="E123" s="1"/>
      <c r="F123" s="1"/>
      <c r="G123" s="2"/>
      <c r="H123" s="1"/>
      <c r="I123" s="1" t="str">
        <f>IFERROR(__xludf.DUMMYFUNCTION("""COMPUTED_VALUE"""),"")</f>
        <v/>
      </c>
      <c r="J123" s="1"/>
      <c r="K123" s="1"/>
      <c r="L123" s="1" t="str">
        <f>IFERROR(__xludf.DUMMYFUNCTION("""COMPUTED_VALUE"""),"")</f>
        <v/>
      </c>
      <c r="M123" s="1"/>
    </row>
    <row r="124">
      <c r="A124" s="1"/>
      <c r="B124" s="1"/>
      <c r="C124" s="2"/>
      <c r="D124" s="1"/>
      <c r="E124" s="1"/>
      <c r="F124" s="1"/>
      <c r="G124" s="2"/>
      <c r="H124" s="1"/>
      <c r="I124" s="1" t="str">
        <f>IFERROR(__xludf.DUMMYFUNCTION("""COMPUTED_VALUE"""),"")</f>
        <v/>
      </c>
      <c r="J124" s="1"/>
      <c r="K124" s="1"/>
      <c r="L124" s="1" t="str">
        <f>IFERROR(__xludf.DUMMYFUNCTION("""COMPUTED_VALUE"""),"")</f>
        <v/>
      </c>
      <c r="M124" s="1"/>
    </row>
    <row r="125">
      <c r="A125" s="1"/>
      <c r="B125" s="1"/>
      <c r="C125" s="2"/>
      <c r="D125" s="1"/>
      <c r="E125" s="1"/>
      <c r="F125" s="1"/>
      <c r="G125" s="2"/>
      <c r="H125" s="1"/>
      <c r="I125" s="1" t="str">
        <f>IFERROR(__xludf.DUMMYFUNCTION("""COMPUTED_VALUE"""),"")</f>
        <v/>
      </c>
      <c r="J125" s="1"/>
      <c r="K125" s="1"/>
      <c r="L125" s="1" t="str">
        <f>IFERROR(__xludf.DUMMYFUNCTION("""COMPUTED_VALUE"""),"")</f>
        <v/>
      </c>
      <c r="M125" s="1"/>
    </row>
    <row r="126">
      <c r="A126" s="1"/>
      <c r="B126" s="1"/>
      <c r="C126" s="2"/>
      <c r="D126" s="1"/>
      <c r="E126" s="1"/>
      <c r="F126" s="1"/>
      <c r="G126" s="2"/>
      <c r="H126" s="1"/>
      <c r="I126" s="1" t="str">
        <f>IFERROR(__xludf.DUMMYFUNCTION("""COMPUTED_VALUE"""),"")</f>
        <v/>
      </c>
      <c r="J126" s="1"/>
      <c r="K126" s="1"/>
      <c r="L126" s="1" t="str">
        <f>IFERROR(__xludf.DUMMYFUNCTION("""COMPUTED_VALUE"""),"")</f>
        <v/>
      </c>
      <c r="M126" s="1"/>
    </row>
    <row r="127">
      <c r="A127" s="1"/>
      <c r="B127" s="1"/>
      <c r="C127" s="2"/>
      <c r="D127" s="1"/>
      <c r="E127" s="1"/>
      <c r="F127" s="1"/>
      <c r="G127" s="2"/>
      <c r="H127" s="1"/>
      <c r="I127" s="1" t="str">
        <f>IFERROR(__xludf.DUMMYFUNCTION("""COMPUTED_VALUE"""),"")</f>
        <v/>
      </c>
      <c r="J127" s="1"/>
      <c r="K127" s="1"/>
      <c r="L127" s="1" t="str">
        <f>IFERROR(__xludf.DUMMYFUNCTION("""COMPUTED_VALUE"""),"")</f>
        <v/>
      </c>
      <c r="M127" s="1"/>
    </row>
    <row r="128">
      <c r="A128" s="1"/>
      <c r="B128" s="1"/>
      <c r="C128" s="2"/>
      <c r="D128" s="1"/>
      <c r="E128" s="1"/>
      <c r="F128" s="1"/>
      <c r="G128" s="2"/>
      <c r="H128" s="1"/>
      <c r="I128" s="1" t="str">
        <f>IFERROR(__xludf.DUMMYFUNCTION("""COMPUTED_VALUE"""),"")</f>
        <v/>
      </c>
      <c r="J128" s="1"/>
      <c r="K128" s="1"/>
      <c r="L128" s="1" t="str">
        <f>IFERROR(__xludf.DUMMYFUNCTION("""COMPUTED_VALUE"""),"")</f>
        <v/>
      </c>
      <c r="M128" s="1"/>
    </row>
    <row r="129">
      <c r="A129" s="1"/>
      <c r="B129" s="1"/>
      <c r="C129" s="2"/>
      <c r="D129" s="1"/>
      <c r="E129" s="1"/>
      <c r="F129" s="1"/>
      <c r="G129" s="2"/>
      <c r="H129" s="1"/>
      <c r="I129" s="1" t="str">
        <f>IFERROR(__xludf.DUMMYFUNCTION("""COMPUTED_VALUE"""),"")</f>
        <v/>
      </c>
      <c r="J129" s="1"/>
      <c r="K129" s="1"/>
      <c r="L129" s="1" t="str">
        <f>IFERROR(__xludf.DUMMYFUNCTION("""COMPUTED_VALUE"""),"")</f>
        <v/>
      </c>
      <c r="M129" s="1"/>
    </row>
    <row r="130">
      <c r="A130" s="1"/>
      <c r="B130" s="1"/>
      <c r="C130" s="2"/>
      <c r="D130" s="1"/>
      <c r="E130" s="1"/>
      <c r="F130" s="1"/>
      <c r="G130" s="2"/>
      <c r="H130" s="1"/>
      <c r="I130" s="1" t="str">
        <f>IFERROR(__xludf.DUMMYFUNCTION("""COMPUTED_VALUE"""),"")</f>
        <v/>
      </c>
      <c r="J130" s="1"/>
      <c r="K130" s="1"/>
      <c r="L130" s="1" t="str">
        <f>IFERROR(__xludf.DUMMYFUNCTION("""COMPUTED_VALUE"""),"")</f>
        <v/>
      </c>
      <c r="M130" s="1"/>
    </row>
    <row r="131">
      <c r="A131" s="1"/>
      <c r="B131" s="1"/>
      <c r="C131" s="2"/>
      <c r="D131" s="1"/>
      <c r="E131" s="1"/>
      <c r="F131" s="1"/>
      <c r="G131" s="2"/>
      <c r="H131" s="1"/>
      <c r="I131" s="1" t="str">
        <f>IFERROR(__xludf.DUMMYFUNCTION("""COMPUTED_VALUE"""),"")</f>
        <v/>
      </c>
      <c r="J131" s="1"/>
      <c r="K131" s="1"/>
      <c r="L131" s="1" t="str">
        <f>IFERROR(__xludf.DUMMYFUNCTION("""COMPUTED_VALUE"""),"")</f>
        <v/>
      </c>
      <c r="M131" s="1"/>
    </row>
    <row r="132">
      <c r="A132" s="1"/>
      <c r="B132" s="1"/>
      <c r="C132" s="2"/>
      <c r="D132" s="1"/>
      <c r="E132" s="1"/>
      <c r="F132" s="1"/>
      <c r="G132" s="2"/>
      <c r="H132" s="1"/>
      <c r="I132" s="1" t="str">
        <f>IFERROR(__xludf.DUMMYFUNCTION("""COMPUTED_VALUE"""),"")</f>
        <v/>
      </c>
      <c r="J132" s="1"/>
      <c r="K132" s="1"/>
      <c r="L132" s="1" t="str">
        <f>IFERROR(__xludf.DUMMYFUNCTION("""COMPUTED_VALUE"""),"")</f>
        <v/>
      </c>
      <c r="M132" s="1"/>
    </row>
    <row r="133">
      <c r="A133" s="1"/>
      <c r="B133" s="1"/>
      <c r="C133" s="2"/>
      <c r="D133" s="1"/>
      <c r="E133" s="1"/>
      <c r="F133" s="1"/>
      <c r="G133" s="2"/>
      <c r="H133" s="1"/>
      <c r="I133" s="1" t="str">
        <f>IFERROR(__xludf.DUMMYFUNCTION("""COMPUTED_VALUE"""),"")</f>
        <v/>
      </c>
      <c r="J133" s="1"/>
      <c r="K133" s="1"/>
      <c r="L133" s="1" t="str">
        <f>IFERROR(__xludf.DUMMYFUNCTION("""COMPUTED_VALUE"""),"")</f>
        <v/>
      </c>
      <c r="M133" s="1"/>
    </row>
    <row r="134">
      <c r="A134" s="1"/>
      <c r="B134" s="1"/>
      <c r="C134" s="2"/>
      <c r="D134" s="1"/>
      <c r="E134" s="1"/>
      <c r="F134" s="1"/>
      <c r="G134" s="2"/>
      <c r="H134" s="1"/>
      <c r="I134" s="1" t="str">
        <f>IFERROR(__xludf.DUMMYFUNCTION("""COMPUTED_VALUE"""),"")</f>
        <v/>
      </c>
      <c r="J134" s="1"/>
      <c r="K134" s="1"/>
      <c r="L134" s="1" t="str">
        <f>IFERROR(__xludf.DUMMYFUNCTION("""COMPUTED_VALUE"""),"")</f>
        <v/>
      </c>
      <c r="M134" s="1"/>
    </row>
    <row r="135">
      <c r="A135" s="1"/>
      <c r="B135" s="1"/>
      <c r="C135" s="2"/>
      <c r="D135" s="1"/>
      <c r="E135" s="1"/>
      <c r="F135" s="1"/>
      <c r="G135" s="2"/>
      <c r="H135" s="1"/>
      <c r="I135" s="1" t="str">
        <f>IFERROR(__xludf.DUMMYFUNCTION("""COMPUTED_VALUE"""),"")</f>
        <v/>
      </c>
      <c r="J135" s="1"/>
      <c r="K135" s="1"/>
      <c r="L135" s="1" t="str">
        <f>IFERROR(__xludf.DUMMYFUNCTION("""COMPUTED_VALUE"""),"")</f>
        <v/>
      </c>
      <c r="M135" s="1"/>
    </row>
    <row r="136">
      <c r="A136" s="1"/>
      <c r="B136" s="1"/>
      <c r="C136" s="2"/>
      <c r="D136" s="1"/>
      <c r="E136" s="1"/>
      <c r="F136" s="1"/>
      <c r="G136" s="2"/>
      <c r="H136" s="1"/>
      <c r="I136" s="1" t="str">
        <f>IFERROR(__xludf.DUMMYFUNCTION("""COMPUTED_VALUE"""),"")</f>
        <v/>
      </c>
      <c r="J136" s="1"/>
      <c r="K136" s="1"/>
      <c r="L136" s="1" t="str">
        <f>IFERROR(__xludf.DUMMYFUNCTION("""COMPUTED_VALUE"""),"")</f>
        <v/>
      </c>
      <c r="M136" s="1"/>
    </row>
    <row r="137">
      <c r="A137" s="1"/>
      <c r="B137" s="1"/>
      <c r="C137" s="2"/>
      <c r="D137" s="1"/>
      <c r="E137" s="1"/>
      <c r="F137" s="1"/>
      <c r="G137" s="2"/>
      <c r="H137" s="1"/>
      <c r="I137" s="1" t="str">
        <f>IFERROR(__xludf.DUMMYFUNCTION("""COMPUTED_VALUE"""),"")</f>
        <v/>
      </c>
      <c r="J137" s="1"/>
      <c r="K137" s="1"/>
      <c r="L137" s="1" t="str">
        <f>IFERROR(__xludf.DUMMYFUNCTION("""COMPUTED_VALUE"""),"")</f>
        <v/>
      </c>
      <c r="M137" s="1"/>
    </row>
    <row r="138">
      <c r="A138" s="1"/>
      <c r="B138" s="1"/>
      <c r="C138" s="2"/>
      <c r="D138" s="1"/>
      <c r="E138" s="1"/>
      <c r="F138" s="1"/>
      <c r="G138" s="2"/>
      <c r="H138" s="1"/>
      <c r="I138" s="1" t="str">
        <f>IFERROR(__xludf.DUMMYFUNCTION("""COMPUTED_VALUE"""),"")</f>
        <v/>
      </c>
      <c r="J138" s="1"/>
      <c r="K138" s="1"/>
      <c r="L138" s="1" t="str">
        <f>IFERROR(__xludf.DUMMYFUNCTION("""COMPUTED_VALUE"""),"")</f>
        <v/>
      </c>
      <c r="M138" s="1"/>
    </row>
    <row r="139">
      <c r="A139" s="1"/>
      <c r="B139" s="1"/>
      <c r="C139" s="2"/>
      <c r="D139" s="1"/>
      <c r="E139" s="1"/>
      <c r="F139" s="1"/>
      <c r="G139" s="2"/>
      <c r="H139" s="1"/>
      <c r="I139" s="1" t="str">
        <f>IFERROR(__xludf.DUMMYFUNCTION("""COMPUTED_VALUE"""),"")</f>
        <v/>
      </c>
      <c r="J139" s="1"/>
      <c r="K139" s="1"/>
      <c r="L139" s="1" t="str">
        <f>IFERROR(__xludf.DUMMYFUNCTION("""COMPUTED_VALUE"""),"")</f>
        <v/>
      </c>
      <c r="M139" s="1"/>
    </row>
    <row r="140">
      <c r="A140" s="1"/>
      <c r="B140" s="1"/>
      <c r="C140" s="2"/>
      <c r="D140" s="1"/>
      <c r="E140" s="1"/>
      <c r="F140" s="1"/>
      <c r="G140" s="2"/>
      <c r="H140" s="1"/>
      <c r="I140" s="1" t="str">
        <f>IFERROR(__xludf.DUMMYFUNCTION("""COMPUTED_VALUE"""),"")</f>
        <v/>
      </c>
      <c r="J140" s="1"/>
      <c r="K140" s="1"/>
      <c r="L140" s="1" t="str">
        <f>IFERROR(__xludf.DUMMYFUNCTION("""COMPUTED_VALUE"""),"")</f>
        <v/>
      </c>
      <c r="M140" s="1"/>
    </row>
    <row r="141">
      <c r="A141" s="1"/>
      <c r="B141" s="1"/>
      <c r="C141" s="2"/>
      <c r="D141" s="1"/>
      <c r="E141" s="1"/>
      <c r="F141" s="1"/>
      <c r="G141" s="2"/>
      <c r="H141" s="1"/>
      <c r="I141" s="1" t="str">
        <f>IFERROR(__xludf.DUMMYFUNCTION("""COMPUTED_VALUE"""),"")</f>
        <v/>
      </c>
      <c r="J141" s="1"/>
      <c r="K141" s="1"/>
      <c r="L141" s="1" t="str">
        <f>IFERROR(__xludf.DUMMYFUNCTION("""COMPUTED_VALUE"""),"")</f>
        <v/>
      </c>
      <c r="M141" s="1"/>
    </row>
    <row r="142">
      <c r="A142" s="1"/>
      <c r="B142" s="1"/>
      <c r="C142" s="2"/>
      <c r="D142" s="1"/>
      <c r="E142" s="1"/>
      <c r="F142" s="1"/>
      <c r="G142" s="2"/>
      <c r="H142" s="1"/>
      <c r="I142" s="1" t="str">
        <f>IFERROR(__xludf.DUMMYFUNCTION("""COMPUTED_VALUE"""),"")</f>
        <v/>
      </c>
      <c r="J142" s="1"/>
      <c r="K142" s="1"/>
      <c r="L142" s="1" t="str">
        <f>IFERROR(__xludf.DUMMYFUNCTION("""COMPUTED_VALUE"""),"")</f>
        <v/>
      </c>
      <c r="M142" s="1"/>
    </row>
    <row r="143">
      <c r="A143" s="1"/>
      <c r="B143" s="1"/>
      <c r="C143" s="2"/>
      <c r="D143" s="1"/>
      <c r="E143" s="1"/>
      <c r="F143" s="1"/>
      <c r="G143" s="2"/>
      <c r="H143" s="1"/>
      <c r="I143" s="1" t="str">
        <f>IFERROR(__xludf.DUMMYFUNCTION("""COMPUTED_VALUE"""),"")</f>
        <v/>
      </c>
      <c r="J143" s="1"/>
      <c r="K143" s="1"/>
      <c r="L143" s="1" t="str">
        <f>IFERROR(__xludf.DUMMYFUNCTION("""COMPUTED_VALUE"""),"")</f>
        <v/>
      </c>
      <c r="M143" s="1"/>
    </row>
    <row r="144">
      <c r="A144" s="1"/>
      <c r="B144" s="1"/>
      <c r="C144" s="2"/>
      <c r="D144" s="1"/>
      <c r="E144" s="1"/>
      <c r="F144" s="1"/>
      <c r="G144" s="2"/>
      <c r="H144" s="1"/>
      <c r="I144" s="1" t="str">
        <f>IFERROR(__xludf.DUMMYFUNCTION("""COMPUTED_VALUE"""),"")</f>
        <v/>
      </c>
      <c r="J144" s="1"/>
      <c r="K144" s="1"/>
      <c r="L144" s="1" t="str">
        <f>IFERROR(__xludf.DUMMYFUNCTION("""COMPUTED_VALUE"""),"")</f>
        <v/>
      </c>
      <c r="M144" s="1"/>
    </row>
    <row r="145">
      <c r="A145" s="1"/>
      <c r="B145" s="1"/>
      <c r="C145" s="2"/>
      <c r="D145" s="1"/>
      <c r="E145" s="1"/>
      <c r="F145" s="1"/>
      <c r="G145" s="2"/>
      <c r="H145" s="1"/>
      <c r="I145" s="1" t="str">
        <f>IFERROR(__xludf.DUMMYFUNCTION("""COMPUTED_VALUE"""),"")</f>
        <v/>
      </c>
      <c r="J145" s="1"/>
      <c r="K145" s="1"/>
      <c r="L145" s="1" t="str">
        <f>IFERROR(__xludf.DUMMYFUNCTION("""COMPUTED_VALUE"""),"")</f>
        <v/>
      </c>
      <c r="M145" s="1"/>
    </row>
    <row r="146">
      <c r="A146" s="1"/>
      <c r="B146" s="1"/>
      <c r="C146" s="2"/>
      <c r="D146" s="1"/>
      <c r="E146" s="1"/>
      <c r="F146" s="1"/>
      <c r="G146" s="2"/>
      <c r="H146" s="1"/>
      <c r="I146" s="1" t="str">
        <f>IFERROR(__xludf.DUMMYFUNCTION("""COMPUTED_VALUE"""),"")</f>
        <v/>
      </c>
      <c r="J146" s="1"/>
      <c r="K146" s="1"/>
      <c r="L146" s="1" t="str">
        <f>IFERROR(__xludf.DUMMYFUNCTION("""COMPUTED_VALUE"""),"")</f>
        <v/>
      </c>
      <c r="M146" s="1"/>
    </row>
    <row r="147">
      <c r="A147" s="1"/>
      <c r="B147" s="1"/>
      <c r="C147" s="2"/>
      <c r="D147" s="1"/>
      <c r="E147" s="1"/>
      <c r="F147" s="1"/>
      <c r="G147" s="2"/>
      <c r="H147" s="1"/>
      <c r="I147" s="1" t="str">
        <f>IFERROR(__xludf.DUMMYFUNCTION("""COMPUTED_VALUE"""),"")</f>
        <v/>
      </c>
      <c r="J147" s="1"/>
      <c r="K147" s="1"/>
      <c r="L147" s="1" t="str">
        <f>IFERROR(__xludf.DUMMYFUNCTION("""COMPUTED_VALUE"""),"")</f>
        <v/>
      </c>
      <c r="M147" s="1"/>
    </row>
    <row r="148">
      <c r="A148" s="1"/>
      <c r="B148" s="1"/>
      <c r="C148" s="2"/>
      <c r="D148" s="1"/>
      <c r="E148" s="1"/>
      <c r="F148" s="1"/>
      <c r="G148" s="2"/>
      <c r="H148" s="1"/>
      <c r="I148" s="1" t="str">
        <f>IFERROR(__xludf.DUMMYFUNCTION("""COMPUTED_VALUE"""),"")</f>
        <v/>
      </c>
      <c r="J148" s="1"/>
      <c r="K148" s="1"/>
      <c r="L148" s="1" t="str">
        <f>IFERROR(__xludf.DUMMYFUNCTION("""COMPUTED_VALUE"""),"")</f>
        <v/>
      </c>
      <c r="M148" s="1"/>
    </row>
    <row r="149">
      <c r="A149" s="1"/>
      <c r="B149" s="1"/>
      <c r="C149" s="2"/>
      <c r="D149" s="1"/>
      <c r="E149" s="1"/>
      <c r="F149" s="1"/>
      <c r="G149" s="2"/>
      <c r="H149" s="1"/>
      <c r="I149" s="1" t="str">
        <f>IFERROR(__xludf.DUMMYFUNCTION("""COMPUTED_VALUE"""),"")</f>
        <v/>
      </c>
      <c r="J149" s="1"/>
      <c r="K149" s="1"/>
      <c r="L149" s="1" t="str">
        <f>IFERROR(__xludf.DUMMYFUNCTION("""COMPUTED_VALUE"""),"")</f>
        <v/>
      </c>
      <c r="M149" s="1"/>
    </row>
    <row r="150">
      <c r="A150" s="1"/>
      <c r="B150" s="1"/>
      <c r="C150" s="2"/>
      <c r="D150" s="1"/>
      <c r="E150" s="1"/>
      <c r="F150" s="1"/>
      <c r="G150" s="2"/>
      <c r="H150" s="1"/>
      <c r="I150" s="1" t="str">
        <f>IFERROR(__xludf.DUMMYFUNCTION("""COMPUTED_VALUE"""),"")</f>
        <v/>
      </c>
      <c r="J150" s="1"/>
      <c r="K150" s="1"/>
      <c r="L150" s="1" t="str">
        <f>IFERROR(__xludf.DUMMYFUNCTION("""COMPUTED_VALUE"""),"")</f>
        <v/>
      </c>
      <c r="M150" s="1"/>
    </row>
    <row r="151">
      <c r="A151" s="1"/>
      <c r="B151" s="1"/>
      <c r="C151" s="2"/>
      <c r="D151" s="1"/>
      <c r="E151" s="1"/>
      <c r="F151" s="1"/>
      <c r="G151" s="2"/>
      <c r="H151" s="1"/>
      <c r="I151" s="1" t="str">
        <f>IFERROR(__xludf.DUMMYFUNCTION("""COMPUTED_VALUE"""),"")</f>
        <v/>
      </c>
      <c r="J151" s="1"/>
      <c r="K151" s="1"/>
      <c r="L151" s="1" t="str">
        <f>IFERROR(__xludf.DUMMYFUNCTION("""COMPUTED_VALUE"""),"")</f>
        <v/>
      </c>
      <c r="M151" s="1"/>
    </row>
    <row r="152">
      <c r="A152" s="1"/>
      <c r="B152" s="1"/>
      <c r="C152" s="2"/>
      <c r="D152" s="1"/>
      <c r="E152" s="1"/>
      <c r="F152" s="1"/>
      <c r="G152" s="2"/>
      <c r="H152" s="1"/>
      <c r="I152" s="1" t="str">
        <f>IFERROR(__xludf.DUMMYFUNCTION("""COMPUTED_VALUE"""),"")</f>
        <v/>
      </c>
      <c r="J152" s="1"/>
      <c r="K152" s="1"/>
      <c r="L152" s="1" t="str">
        <f>IFERROR(__xludf.DUMMYFUNCTION("""COMPUTED_VALUE"""),"")</f>
        <v/>
      </c>
      <c r="M152" s="1"/>
    </row>
    <row r="153">
      <c r="A153" s="1"/>
      <c r="B153" s="1"/>
      <c r="C153" s="2"/>
      <c r="D153" s="1"/>
      <c r="E153" s="1"/>
      <c r="F153" s="1"/>
      <c r="G153" s="2"/>
      <c r="H153" s="1"/>
      <c r="I153" s="1" t="str">
        <f>IFERROR(__xludf.DUMMYFUNCTION("""COMPUTED_VALUE"""),"")</f>
        <v/>
      </c>
      <c r="J153" s="1"/>
      <c r="K153" s="1"/>
      <c r="L153" s="1" t="str">
        <f>IFERROR(__xludf.DUMMYFUNCTION("""COMPUTED_VALUE"""),"")</f>
        <v/>
      </c>
      <c r="M153" s="1"/>
    </row>
    <row r="154">
      <c r="A154" s="1"/>
      <c r="B154" s="1"/>
      <c r="C154" s="2"/>
      <c r="D154" s="1"/>
      <c r="E154" s="1"/>
      <c r="F154" s="1"/>
      <c r="G154" s="2"/>
      <c r="H154" s="1"/>
      <c r="I154" s="1" t="str">
        <f>IFERROR(__xludf.DUMMYFUNCTION("""COMPUTED_VALUE"""),"")</f>
        <v/>
      </c>
      <c r="J154" s="1"/>
      <c r="K154" s="1"/>
      <c r="L154" s="1" t="str">
        <f>IFERROR(__xludf.DUMMYFUNCTION("""COMPUTED_VALUE"""),"")</f>
        <v/>
      </c>
      <c r="M154" s="1"/>
    </row>
    <row r="155">
      <c r="A155" s="1"/>
      <c r="B155" s="1"/>
      <c r="C155" s="2"/>
      <c r="D155" s="1"/>
      <c r="E155" s="1"/>
      <c r="F155" s="1"/>
      <c r="G155" s="2"/>
      <c r="H155" s="1"/>
      <c r="I155" s="1" t="str">
        <f>IFERROR(__xludf.DUMMYFUNCTION("""COMPUTED_VALUE"""),"")</f>
        <v/>
      </c>
      <c r="J155" s="1"/>
      <c r="K155" s="1"/>
      <c r="L155" s="1" t="str">
        <f>IFERROR(__xludf.DUMMYFUNCTION("""COMPUTED_VALUE"""),"")</f>
        <v/>
      </c>
      <c r="M155" s="1"/>
    </row>
    <row r="156">
      <c r="A156" s="1"/>
      <c r="B156" s="1"/>
      <c r="C156" s="2"/>
      <c r="D156" s="1"/>
      <c r="E156" s="1"/>
      <c r="F156" s="1"/>
      <c r="G156" s="2"/>
      <c r="H156" s="1"/>
      <c r="I156" s="1" t="str">
        <f>IFERROR(__xludf.DUMMYFUNCTION("""COMPUTED_VALUE"""),"")</f>
        <v/>
      </c>
      <c r="J156" s="1"/>
      <c r="K156" s="1"/>
      <c r="L156" s="1" t="str">
        <f>IFERROR(__xludf.DUMMYFUNCTION("""COMPUTED_VALUE"""),"")</f>
        <v/>
      </c>
      <c r="M156" s="1"/>
    </row>
    <row r="157">
      <c r="A157" s="1"/>
      <c r="B157" s="1"/>
      <c r="C157" s="2"/>
      <c r="D157" s="1"/>
      <c r="E157" s="1"/>
      <c r="F157" s="1"/>
      <c r="G157" s="2"/>
      <c r="H157" s="1"/>
      <c r="I157" s="1" t="str">
        <f>IFERROR(__xludf.DUMMYFUNCTION("""COMPUTED_VALUE"""),"")</f>
        <v/>
      </c>
      <c r="J157" s="1"/>
      <c r="K157" s="1"/>
      <c r="L157" s="1" t="str">
        <f>IFERROR(__xludf.DUMMYFUNCTION("""COMPUTED_VALUE"""),"")</f>
        <v/>
      </c>
      <c r="M157" s="1"/>
    </row>
    <row r="158">
      <c r="A158" s="1"/>
      <c r="B158" s="1"/>
      <c r="C158" s="2"/>
      <c r="D158" s="1"/>
      <c r="E158" s="1"/>
      <c r="F158" s="1"/>
      <c r="G158" s="2"/>
      <c r="H158" s="1"/>
      <c r="I158" s="1" t="str">
        <f>IFERROR(__xludf.DUMMYFUNCTION("""COMPUTED_VALUE"""),"")</f>
        <v/>
      </c>
      <c r="J158" s="1"/>
      <c r="K158" s="1"/>
      <c r="L158" s="1" t="str">
        <f>IFERROR(__xludf.DUMMYFUNCTION("""COMPUTED_VALUE"""),"")</f>
        <v/>
      </c>
      <c r="M158" s="1"/>
    </row>
    <row r="159">
      <c r="A159" s="1"/>
      <c r="B159" s="1"/>
      <c r="C159" s="2"/>
      <c r="D159" s="1"/>
      <c r="E159" s="1"/>
      <c r="F159" s="1"/>
      <c r="G159" s="2"/>
      <c r="H159" s="1"/>
      <c r="I159" s="1" t="str">
        <f>IFERROR(__xludf.DUMMYFUNCTION("""COMPUTED_VALUE"""),"")</f>
        <v/>
      </c>
      <c r="J159" s="1"/>
      <c r="K159" s="1"/>
      <c r="L159" s="1" t="str">
        <f>IFERROR(__xludf.DUMMYFUNCTION("""COMPUTED_VALUE"""),"")</f>
        <v/>
      </c>
      <c r="M159" s="1"/>
    </row>
    <row r="160">
      <c r="A160" s="1"/>
      <c r="B160" s="1"/>
      <c r="C160" s="2"/>
      <c r="D160" s="1"/>
      <c r="E160" s="1"/>
      <c r="F160" s="1"/>
      <c r="G160" s="2"/>
      <c r="H160" s="1"/>
      <c r="I160" s="1" t="str">
        <f>IFERROR(__xludf.DUMMYFUNCTION("""COMPUTED_VALUE"""),"")</f>
        <v/>
      </c>
      <c r="J160" s="1"/>
      <c r="K160" s="1"/>
      <c r="L160" s="1" t="str">
        <f>IFERROR(__xludf.DUMMYFUNCTION("""COMPUTED_VALUE"""),"")</f>
        <v/>
      </c>
      <c r="M160" s="1"/>
    </row>
    <row r="161">
      <c r="A161" s="1"/>
      <c r="B161" s="1"/>
      <c r="C161" s="2"/>
      <c r="D161" s="1"/>
      <c r="E161" s="1"/>
      <c r="F161" s="1"/>
      <c r="G161" s="2"/>
      <c r="H161" s="1"/>
      <c r="I161" s="1" t="str">
        <f>IFERROR(__xludf.DUMMYFUNCTION("""COMPUTED_VALUE"""),"")</f>
        <v/>
      </c>
      <c r="J161" s="1"/>
      <c r="K161" s="1"/>
      <c r="L161" s="1" t="str">
        <f>IFERROR(__xludf.DUMMYFUNCTION("""COMPUTED_VALUE"""),"")</f>
        <v/>
      </c>
      <c r="M161" s="1"/>
    </row>
    <row r="162">
      <c r="A162" s="1"/>
      <c r="B162" s="1"/>
      <c r="C162" s="2"/>
      <c r="D162" s="1"/>
      <c r="E162" s="1"/>
      <c r="F162" s="1"/>
      <c r="G162" s="2"/>
      <c r="H162" s="1"/>
      <c r="I162" s="1" t="str">
        <f>IFERROR(__xludf.DUMMYFUNCTION("""COMPUTED_VALUE"""),"")</f>
        <v/>
      </c>
      <c r="J162" s="1"/>
      <c r="K162" s="1"/>
      <c r="L162" s="1" t="str">
        <f>IFERROR(__xludf.DUMMYFUNCTION("""COMPUTED_VALUE"""),"")</f>
        <v/>
      </c>
      <c r="M162" s="1"/>
    </row>
    <row r="163">
      <c r="A163" s="1"/>
      <c r="B163" s="1"/>
      <c r="C163" s="2"/>
      <c r="D163" s="1"/>
      <c r="E163" s="1"/>
      <c r="F163" s="1"/>
      <c r="G163" s="2"/>
      <c r="H163" s="1"/>
      <c r="I163" s="1" t="str">
        <f>IFERROR(__xludf.DUMMYFUNCTION("""COMPUTED_VALUE"""),"")</f>
        <v/>
      </c>
      <c r="J163" s="1"/>
      <c r="K163" s="1"/>
      <c r="L163" s="1" t="str">
        <f>IFERROR(__xludf.DUMMYFUNCTION("""COMPUTED_VALUE"""),"")</f>
        <v/>
      </c>
      <c r="M163" s="1"/>
    </row>
    <row r="164">
      <c r="A164" s="1"/>
      <c r="B164" s="1"/>
      <c r="C164" s="2"/>
      <c r="D164" s="1"/>
      <c r="E164" s="1"/>
      <c r="F164" s="1"/>
      <c r="G164" s="2"/>
      <c r="H164" s="1"/>
      <c r="I164" s="1" t="str">
        <f>IFERROR(__xludf.DUMMYFUNCTION("""COMPUTED_VALUE"""),"")</f>
        <v/>
      </c>
      <c r="J164" s="1"/>
      <c r="K164" s="1"/>
      <c r="L164" s="1" t="str">
        <f>IFERROR(__xludf.DUMMYFUNCTION("""COMPUTED_VALUE"""),"")</f>
        <v/>
      </c>
      <c r="M164" s="1"/>
    </row>
    <row r="165">
      <c r="A165" s="1"/>
      <c r="B165" s="1"/>
      <c r="C165" s="2"/>
      <c r="D165" s="1"/>
      <c r="E165" s="1"/>
      <c r="F165" s="1"/>
      <c r="G165" s="2"/>
      <c r="H165" s="1"/>
      <c r="I165" s="1" t="str">
        <f>IFERROR(__xludf.DUMMYFUNCTION("""COMPUTED_VALUE"""),"")</f>
        <v/>
      </c>
      <c r="J165" s="1"/>
      <c r="K165" s="1"/>
      <c r="L165" s="1" t="str">
        <f>IFERROR(__xludf.DUMMYFUNCTION("""COMPUTED_VALUE"""),"")</f>
        <v/>
      </c>
      <c r="M165" s="1"/>
    </row>
    <row r="166">
      <c r="A166" s="1"/>
      <c r="B166" s="1"/>
      <c r="C166" s="2"/>
      <c r="D166" s="1"/>
      <c r="E166" s="1"/>
      <c r="F166" s="1"/>
      <c r="G166" s="2"/>
      <c r="H166" s="1"/>
      <c r="I166" s="1" t="str">
        <f>IFERROR(__xludf.DUMMYFUNCTION("""COMPUTED_VALUE"""),"")</f>
        <v/>
      </c>
      <c r="J166" s="1"/>
      <c r="K166" s="1"/>
      <c r="L166" s="1" t="str">
        <f>IFERROR(__xludf.DUMMYFUNCTION("""COMPUTED_VALUE"""),"")</f>
        <v/>
      </c>
      <c r="M166" s="1"/>
    </row>
    <row r="167">
      <c r="A167" s="1"/>
      <c r="B167" s="1"/>
      <c r="C167" s="2"/>
      <c r="D167" s="1"/>
      <c r="E167" s="1"/>
      <c r="F167" s="1"/>
      <c r="G167" s="2"/>
      <c r="H167" s="1"/>
      <c r="I167" s="1" t="str">
        <f>IFERROR(__xludf.DUMMYFUNCTION("""COMPUTED_VALUE"""),"")</f>
        <v/>
      </c>
      <c r="J167" s="1"/>
      <c r="K167" s="1"/>
      <c r="L167" s="1" t="str">
        <f>IFERROR(__xludf.DUMMYFUNCTION("""COMPUTED_VALUE"""),"")</f>
        <v/>
      </c>
      <c r="M167" s="1"/>
    </row>
    <row r="168">
      <c r="A168" s="1"/>
      <c r="B168" s="1"/>
      <c r="C168" s="2"/>
      <c r="D168" s="1"/>
      <c r="E168" s="1"/>
      <c r="F168" s="1"/>
      <c r="G168" s="2"/>
      <c r="H168" s="1"/>
      <c r="I168" s="1" t="str">
        <f>IFERROR(__xludf.DUMMYFUNCTION("""COMPUTED_VALUE"""),"")</f>
        <v/>
      </c>
      <c r="J168" s="1"/>
      <c r="K168" s="1"/>
      <c r="L168" s="1" t="str">
        <f>IFERROR(__xludf.DUMMYFUNCTION("""COMPUTED_VALUE"""),"")</f>
        <v/>
      </c>
      <c r="M168" s="1"/>
    </row>
    <row r="169">
      <c r="A169" s="1"/>
      <c r="B169" s="1"/>
      <c r="C169" s="2"/>
      <c r="D169" s="1"/>
      <c r="E169" s="1"/>
      <c r="F169" s="1"/>
      <c r="G169" s="2"/>
      <c r="H169" s="1"/>
      <c r="I169" s="1" t="str">
        <f>IFERROR(__xludf.DUMMYFUNCTION("""COMPUTED_VALUE"""),"")</f>
        <v/>
      </c>
      <c r="J169" s="1"/>
      <c r="K169" s="1"/>
      <c r="L169" s="1" t="str">
        <f>IFERROR(__xludf.DUMMYFUNCTION("""COMPUTED_VALUE"""),"")</f>
        <v/>
      </c>
      <c r="M169" s="1"/>
    </row>
    <row r="170">
      <c r="A170" s="1"/>
      <c r="B170" s="1"/>
      <c r="C170" s="2"/>
      <c r="D170" s="1"/>
      <c r="E170" s="1"/>
      <c r="F170" s="1"/>
      <c r="G170" s="2"/>
      <c r="H170" s="1"/>
      <c r="I170" s="1" t="str">
        <f>IFERROR(__xludf.DUMMYFUNCTION("""COMPUTED_VALUE"""),"")</f>
        <v/>
      </c>
      <c r="J170" s="1"/>
      <c r="K170" s="1"/>
      <c r="L170" s="1" t="str">
        <f>IFERROR(__xludf.DUMMYFUNCTION("""COMPUTED_VALUE"""),"")</f>
        <v/>
      </c>
      <c r="M170" s="1"/>
    </row>
    <row r="171">
      <c r="A171" s="1"/>
      <c r="B171" s="1"/>
      <c r="C171" s="2"/>
      <c r="D171" s="1"/>
      <c r="E171" s="1"/>
      <c r="F171" s="1"/>
      <c r="G171" s="2"/>
      <c r="H171" s="1"/>
      <c r="I171" s="1" t="str">
        <f>IFERROR(__xludf.DUMMYFUNCTION("""COMPUTED_VALUE"""),"")</f>
        <v/>
      </c>
      <c r="J171" s="1"/>
      <c r="K171" s="1"/>
      <c r="L171" s="1" t="str">
        <f>IFERROR(__xludf.DUMMYFUNCTION("""COMPUTED_VALUE"""),"")</f>
        <v/>
      </c>
      <c r="M171" s="1"/>
    </row>
    <row r="172">
      <c r="A172" s="1"/>
      <c r="B172" s="1"/>
      <c r="C172" s="2"/>
      <c r="D172" s="1"/>
      <c r="E172" s="1"/>
      <c r="F172" s="1"/>
      <c r="G172" s="2"/>
      <c r="H172" s="1"/>
      <c r="I172" s="1" t="str">
        <f>IFERROR(__xludf.DUMMYFUNCTION("""COMPUTED_VALUE"""),"")</f>
        <v/>
      </c>
      <c r="J172" s="1"/>
      <c r="K172" s="1"/>
      <c r="L172" s="1" t="str">
        <f>IFERROR(__xludf.DUMMYFUNCTION("""COMPUTED_VALUE"""),"")</f>
        <v/>
      </c>
      <c r="M172" s="1"/>
    </row>
    <row r="173">
      <c r="A173" s="1"/>
      <c r="B173" s="1"/>
      <c r="C173" s="2"/>
      <c r="D173" s="1"/>
      <c r="E173" s="1"/>
      <c r="F173" s="1"/>
      <c r="G173" s="2"/>
      <c r="H173" s="1"/>
      <c r="I173" s="1" t="str">
        <f>IFERROR(__xludf.DUMMYFUNCTION("""COMPUTED_VALUE"""),"")</f>
        <v/>
      </c>
      <c r="J173" s="1"/>
      <c r="K173" s="1"/>
      <c r="L173" s="1" t="str">
        <f>IFERROR(__xludf.DUMMYFUNCTION("""COMPUTED_VALUE"""),"")</f>
        <v/>
      </c>
      <c r="M173" s="1"/>
    </row>
    <row r="174">
      <c r="A174" s="1"/>
      <c r="B174" s="1"/>
      <c r="C174" s="2"/>
      <c r="D174" s="1"/>
      <c r="E174" s="1"/>
      <c r="F174" s="1"/>
      <c r="G174" s="2"/>
      <c r="H174" s="1"/>
      <c r="I174" s="1" t="str">
        <f>IFERROR(__xludf.DUMMYFUNCTION("""COMPUTED_VALUE"""),"")</f>
        <v/>
      </c>
      <c r="J174" s="1"/>
      <c r="K174" s="1"/>
      <c r="L174" s="1" t="str">
        <f>IFERROR(__xludf.DUMMYFUNCTION("""COMPUTED_VALUE"""),"")</f>
        <v/>
      </c>
      <c r="M174" s="1"/>
    </row>
    <row r="175">
      <c r="A175" s="1"/>
      <c r="B175" s="1"/>
      <c r="C175" s="2"/>
      <c r="D175" s="1"/>
      <c r="E175" s="1"/>
      <c r="F175" s="1"/>
      <c r="G175" s="2"/>
      <c r="H175" s="1"/>
      <c r="I175" s="1" t="str">
        <f>IFERROR(__xludf.DUMMYFUNCTION("""COMPUTED_VALUE"""),"")</f>
        <v/>
      </c>
      <c r="J175" s="1"/>
      <c r="K175" s="1"/>
      <c r="L175" s="1" t="str">
        <f>IFERROR(__xludf.DUMMYFUNCTION("""COMPUTED_VALUE"""),"")</f>
        <v/>
      </c>
      <c r="M175" s="1"/>
    </row>
    <row r="176">
      <c r="A176" s="1"/>
      <c r="B176" s="1"/>
      <c r="C176" s="2"/>
      <c r="D176" s="1"/>
      <c r="E176" s="1"/>
      <c r="F176" s="1"/>
      <c r="G176" s="2"/>
      <c r="H176" s="1"/>
      <c r="I176" s="1" t="str">
        <f>IFERROR(__xludf.DUMMYFUNCTION("""COMPUTED_VALUE"""),"")</f>
        <v/>
      </c>
      <c r="J176" s="1"/>
      <c r="K176" s="1"/>
      <c r="L176" s="1" t="str">
        <f>IFERROR(__xludf.DUMMYFUNCTION("""COMPUTED_VALUE"""),"")</f>
        <v/>
      </c>
      <c r="M176" s="1"/>
    </row>
    <row r="177">
      <c r="A177" s="1"/>
      <c r="B177" s="1"/>
      <c r="C177" s="2"/>
      <c r="D177" s="1"/>
      <c r="E177" s="1"/>
      <c r="F177" s="1"/>
      <c r="G177" s="2"/>
      <c r="H177" s="1"/>
      <c r="I177" s="1" t="str">
        <f>IFERROR(__xludf.DUMMYFUNCTION("""COMPUTED_VALUE"""),"")</f>
        <v/>
      </c>
      <c r="J177" s="1"/>
      <c r="K177" s="1"/>
      <c r="L177" s="1" t="str">
        <f>IFERROR(__xludf.DUMMYFUNCTION("""COMPUTED_VALUE"""),"")</f>
        <v/>
      </c>
      <c r="M177" s="1"/>
    </row>
    <row r="178">
      <c r="A178" s="1"/>
      <c r="B178" s="1"/>
      <c r="C178" s="2"/>
      <c r="D178" s="1"/>
      <c r="E178" s="1"/>
      <c r="F178" s="1"/>
      <c r="G178" s="2"/>
      <c r="H178" s="1"/>
      <c r="I178" s="1" t="str">
        <f>IFERROR(__xludf.DUMMYFUNCTION("""COMPUTED_VALUE"""),"")</f>
        <v/>
      </c>
      <c r="J178" s="1"/>
      <c r="K178" s="1"/>
      <c r="L178" s="1" t="str">
        <f>IFERROR(__xludf.DUMMYFUNCTION("""COMPUTED_VALUE"""),"")</f>
        <v/>
      </c>
      <c r="M178" s="1"/>
    </row>
    <row r="179">
      <c r="A179" s="1"/>
      <c r="B179" s="1"/>
      <c r="C179" s="2"/>
      <c r="D179" s="1"/>
      <c r="E179" s="1"/>
      <c r="F179" s="1"/>
      <c r="G179" s="2"/>
      <c r="H179" s="1"/>
      <c r="I179" s="1" t="str">
        <f>IFERROR(__xludf.DUMMYFUNCTION("""COMPUTED_VALUE"""),"")</f>
        <v/>
      </c>
      <c r="J179" s="1"/>
      <c r="K179" s="1"/>
      <c r="L179" s="1" t="str">
        <f>IFERROR(__xludf.DUMMYFUNCTION("""COMPUTED_VALUE"""),"")</f>
        <v/>
      </c>
      <c r="M179" s="1"/>
    </row>
    <row r="180">
      <c r="A180" s="1"/>
      <c r="B180" s="1"/>
      <c r="C180" s="2"/>
      <c r="D180" s="1"/>
      <c r="E180" s="1"/>
      <c r="F180" s="1"/>
      <c r="G180" s="2"/>
      <c r="H180" s="1"/>
      <c r="I180" s="1" t="str">
        <f>IFERROR(__xludf.DUMMYFUNCTION("""COMPUTED_VALUE"""),"")</f>
        <v/>
      </c>
      <c r="J180" s="1"/>
      <c r="K180" s="1"/>
      <c r="L180" s="1" t="str">
        <f>IFERROR(__xludf.DUMMYFUNCTION("""COMPUTED_VALUE"""),"")</f>
        <v/>
      </c>
      <c r="M180" s="1"/>
    </row>
    <row r="181">
      <c r="A181" s="1"/>
      <c r="B181" s="1"/>
      <c r="C181" s="2"/>
      <c r="D181" s="1"/>
      <c r="E181" s="1"/>
      <c r="F181" s="1"/>
      <c r="G181" s="2"/>
      <c r="H181" s="1"/>
      <c r="I181" s="1" t="str">
        <f>IFERROR(__xludf.DUMMYFUNCTION("""COMPUTED_VALUE"""),"")</f>
        <v/>
      </c>
      <c r="J181" s="1"/>
      <c r="K181" s="1"/>
      <c r="L181" s="1" t="str">
        <f>IFERROR(__xludf.DUMMYFUNCTION("""COMPUTED_VALUE"""),"")</f>
        <v/>
      </c>
      <c r="M181" s="1"/>
    </row>
    <row r="182">
      <c r="A182" s="1"/>
      <c r="B182" s="1"/>
      <c r="C182" s="2"/>
      <c r="D182" s="1"/>
      <c r="E182" s="1"/>
      <c r="F182" s="1"/>
      <c r="G182" s="2"/>
      <c r="H182" s="1"/>
      <c r="I182" s="1" t="str">
        <f>IFERROR(__xludf.DUMMYFUNCTION("""COMPUTED_VALUE"""),"")</f>
        <v/>
      </c>
      <c r="J182" s="1"/>
      <c r="K182" s="1"/>
      <c r="L182" s="1" t="str">
        <f>IFERROR(__xludf.DUMMYFUNCTION("""COMPUTED_VALUE"""),"")</f>
        <v/>
      </c>
      <c r="M182" s="1"/>
    </row>
    <row r="183">
      <c r="A183" s="1"/>
      <c r="B183" s="1"/>
      <c r="C183" s="2"/>
      <c r="D183" s="1"/>
      <c r="E183" s="1"/>
      <c r="F183" s="1"/>
      <c r="G183" s="2"/>
      <c r="H183" s="1"/>
      <c r="I183" s="1" t="str">
        <f>IFERROR(__xludf.DUMMYFUNCTION("""COMPUTED_VALUE"""),"")</f>
        <v/>
      </c>
      <c r="J183" s="1"/>
      <c r="K183" s="1"/>
      <c r="L183" s="1" t="str">
        <f>IFERROR(__xludf.DUMMYFUNCTION("""COMPUTED_VALUE"""),"")</f>
        <v/>
      </c>
      <c r="M183" s="1"/>
    </row>
    <row r="184">
      <c r="A184" s="1"/>
      <c r="B184" s="1"/>
      <c r="C184" s="2"/>
      <c r="D184" s="1"/>
      <c r="E184" s="1"/>
      <c r="F184" s="1"/>
      <c r="G184" s="2"/>
      <c r="H184" s="1"/>
      <c r="I184" s="1" t="str">
        <f>IFERROR(__xludf.DUMMYFUNCTION("""COMPUTED_VALUE"""),"")</f>
        <v/>
      </c>
      <c r="J184" s="1"/>
      <c r="K184" s="1"/>
      <c r="L184" s="1" t="str">
        <f>IFERROR(__xludf.DUMMYFUNCTION("""COMPUTED_VALUE"""),"")</f>
        <v/>
      </c>
      <c r="M184" s="1"/>
    </row>
    <row r="185">
      <c r="A185" s="1"/>
      <c r="B185" s="1"/>
      <c r="C185" s="2"/>
      <c r="D185" s="1"/>
      <c r="E185" s="1"/>
      <c r="F185" s="1"/>
      <c r="G185" s="2"/>
      <c r="H185" s="1"/>
      <c r="I185" s="1" t="str">
        <f>IFERROR(__xludf.DUMMYFUNCTION("""COMPUTED_VALUE"""),"")</f>
        <v/>
      </c>
      <c r="J185" s="1"/>
      <c r="K185" s="1"/>
      <c r="L185" s="1" t="str">
        <f>IFERROR(__xludf.DUMMYFUNCTION("""COMPUTED_VALUE"""),"")</f>
        <v/>
      </c>
      <c r="M185" s="1"/>
    </row>
    <row r="186">
      <c r="A186" s="1"/>
      <c r="B186" s="1"/>
      <c r="C186" s="2"/>
      <c r="D186" s="1"/>
      <c r="E186" s="1"/>
      <c r="F186" s="1"/>
      <c r="G186" s="2"/>
      <c r="H186" s="1"/>
      <c r="I186" s="1" t="str">
        <f>IFERROR(__xludf.DUMMYFUNCTION("""COMPUTED_VALUE"""),"")</f>
        <v/>
      </c>
      <c r="J186" s="1"/>
      <c r="K186" s="1"/>
      <c r="L186" s="1" t="str">
        <f>IFERROR(__xludf.DUMMYFUNCTION("""COMPUTED_VALUE"""),"")</f>
        <v/>
      </c>
      <c r="M186" s="1"/>
    </row>
    <row r="187">
      <c r="A187" s="1"/>
      <c r="B187" s="1"/>
      <c r="C187" s="2"/>
      <c r="D187" s="1"/>
      <c r="E187" s="1"/>
      <c r="F187" s="1"/>
      <c r="G187" s="2"/>
      <c r="H187" s="1"/>
      <c r="I187" s="1" t="str">
        <f>IFERROR(__xludf.DUMMYFUNCTION("""COMPUTED_VALUE"""),"")</f>
        <v/>
      </c>
      <c r="J187" s="1"/>
      <c r="K187" s="1"/>
      <c r="L187" s="1" t="str">
        <f>IFERROR(__xludf.DUMMYFUNCTION("""COMPUTED_VALUE"""),"")</f>
        <v/>
      </c>
      <c r="M187" s="1"/>
    </row>
    <row r="188">
      <c r="A188" s="1"/>
      <c r="B188" s="1"/>
      <c r="C188" s="2"/>
      <c r="D188" s="1"/>
      <c r="E188" s="1"/>
      <c r="F188" s="1"/>
      <c r="G188" s="2"/>
      <c r="H188" s="1"/>
      <c r="I188" s="1" t="str">
        <f>IFERROR(__xludf.DUMMYFUNCTION("""COMPUTED_VALUE"""),"")</f>
        <v/>
      </c>
      <c r="J188" s="1"/>
      <c r="K188" s="1"/>
      <c r="L188" s="1" t="str">
        <f>IFERROR(__xludf.DUMMYFUNCTION("""COMPUTED_VALUE"""),"")</f>
        <v/>
      </c>
      <c r="M188" s="1"/>
    </row>
    <row r="189">
      <c r="A189" s="1"/>
      <c r="B189" s="1"/>
      <c r="C189" s="2"/>
      <c r="D189" s="1"/>
      <c r="E189" s="1"/>
      <c r="F189" s="1"/>
      <c r="G189" s="2"/>
      <c r="H189" s="1"/>
      <c r="I189" s="1" t="str">
        <f>IFERROR(__xludf.DUMMYFUNCTION("""COMPUTED_VALUE"""),"")</f>
        <v/>
      </c>
      <c r="J189" s="1"/>
      <c r="K189" s="1"/>
      <c r="L189" s="1" t="str">
        <f>IFERROR(__xludf.DUMMYFUNCTION("""COMPUTED_VALUE"""),"")</f>
        <v/>
      </c>
      <c r="M189" s="1"/>
    </row>
    <row r="190">
      <c r="A190" s="1"/>
      <c r="B190" s="1"/>
      <c r="C190" s="2"/>
      <c r="D190" s="1"/>
      <c r="E190" s="1"/>
      <c r="F190" s="1"/>
      <c r="G190" s="2"/>
      <c r="H190" s="1"/>
      <c r="I190" s="1" t="str">
        <f>IFERROR(__xludf.DUMMYFUNCTION("""COMPUTED_VALUE"""),"")</f>
        <v/>
      </c>
      <c r="J190" s="1"/>
      <c r="K190" s="1"/>
      <c r="L190" s="1" t="str">
        <f>IFERROR(__xludf.DUMMYFUNCTION("""COMPUTED_VALUE"""),"")</f>
        <v/>
      </c>
      <c r="M190" s="1"/>
    </row>
    <row r="191">
      <c r="A191" s="1"/>
      <c r="B191" s="1"/>
      <c r="C191" s="2"/>
      <c r="D191" s="1"/>
      <c r="E191" s="1"/>
      <c r="F191" s="1"/>
      <c r="G191" s="2"/>
      <c r="H191" s="1"/>
      <c r="I191" s="1" t="str">
        <f>IFERROR(__xludf.DUMMYFUNCTION("""COMPUTED_VALUE"""),"")</f>
        <v/>
      </c>
      <c r="J191" s="1"/>
      <c r="K191" s="1"/>
      <c r="L191" s="1" t="str">
        <f>IFERROR(__xludf.DUMMYFUNCTION("""COMPUTED_VALUE"""),"")</f>
        <v/>
      </c>
      <c r="M191" s="1"/>
    </row>
    <row r="192">
      <c r="A192" s="1"/>
      <c r="B192" s="1"/>
      <c r="C192" s="2"/>
      <c r="D192" s="1"/>
      <c r="E192" s="1"/>
      <c r="F192" s="1"/>
      <c r="G192" s="2"/>
      <c r="H192" s="1"/>
      <c r="I192" s="1" t="str">
        <f>IFERROR(__xludf.DUMMYFUNCTION("""COMPUTED_VALUE"""),"")</f>
        <v/>
      </c>
      <c r="J192" s="1"/>
      <c r="K192" s="1"/>
      <c r="L192" s="1" t="str">
        <f>IFERROR(__xludf.DUMMYFUNCTION("""COMPUTED_VALUE"""),"")</f>
        <v/>
      </c>
      <c r="M192" s="1"/>
    </row>
    <row r="193">
      <c r="A193" s="1"/>
      <c r="B193" s="1"/>
      <c r="C193" s="2"/>
      <c r="D193" s="1"/>
      <c r="E193" s="1"/>
      <c r="F193" s="1"/>
      <c r="G193" s="2"/>
      <c r="H193" s="1"/>
      <c r="I193" s="1" t="str">
        <f>IFERROR(__xludf.DUMMYFUNCTION("""COMPUTED_VALUE"""),"")</f>
        <v/>
      </c>
      <c r="J193" s="1"/>
      <c r="K193" s="1"/>
      <c r="L193" s="1" t="str">
        <f>IFERROR(__xludf.DUMMYFUNCTION("""COMPUTED_VALUE"""),"")</f>
        <v/>
      </c>
      <c r="M193" s="1"/>
    </row>
    <row r="194">
      <c r="A194" s="1"/>
      <c r="B194" s="1"/>
      <c r="C194" s="2"/>
      <c r="D194" s="1"/>
      <c r="E194" s="1"/>
      <c r="F194" s="1"/>
      <c r="G194" s="2"/>
      <c r="H194" s="1"/>
      <c r="I194" s="1" t="str">
        <f>IFERROR(__xludf.DUMMYFUNCTION("""COMPUTED_VALUE"""),"")</f>
        <v/>
      </c>
      <c r="J194" s="1"/>
      <c r="K194" s="1"/>
      <c r="L194" s="1" t="str">
        <f>IFERROR(__xludf.DUMMYFUNCTION("""COMPUTED_VALUE"""),"")</f>
        <v/>
      </c>
      <c r="M194" s="1"/>
    </row>
    <row r="195">
      <c r="A195" s="1"/>
      <c r="B195" s="1"/>
      <c r="C195" s="2"/>
      <c r="D195" s="1"/>
      <c r="E195" s="1"/>
      <c r="F195" s="1"/>
      <c r="G195" s="2"/>
      <c r="H195" s="1"/>
      <c r="I195" s="1" t="str">
        <f>IFERROR(__xludf.DUMMYFUNCTION("""COMPUTED_VALUE"""),"")</f>
        <v/>
      </c>
      <c r="J195" s="1"/>
      <c r="K195" s="1"/>
      <c r="L195" s="1" t="str">
        <f>IFERROR(__xludf.DUMMYFUNCTION("""COMPUTED_VALUE"""),"")</f>
        <v/>
      </c>
      <c r="M195" s="1"/>
    </row>
    <row r="196">
      <c r="A196" s="1"/>
      <c r="B196" s="1"/>
      <c r="C196" s="2"/>
      <c r="D196" s="1"/>
      <c r="E196" s="1"/>
      <c r="F196" s="1"/>
      <c r="G196" s="2"/>
      <c r="H196" s="1"/>
      <c r="I196" s="1" t="str">
        <f>IFERROR(__xludf.DUMMYFUNCTION("""COMPUTED_VALUE"""),"")</f>
        <v/>
      </c>
      <c r="J196" s="1"/>
      <c r="K196" s="1"/>
      <c r="L196" s="1" t="str">
        <f>IFERROR(__xludf.DUMMYFUNCTION("""COMPUTED_VALUE"""),"")</f>
        <v/>
      </c>
      <c r="M196" s="1"/>
    </row>
    <row r="197">
      <c r="A197" s="1"/>
      <c r="B197" s="1"/>
      <c r="C197" s="2"/>
      <c r="D197" s="1"/>
      <c r="E197" s="1"/>
      <c r="F197" s="1"/>
      <c r="G197" s="2"/>
      <c r="H197" s="1"/>
      <c r="I197" s="1" t="str">
        <f>IFERROR(__xludf.DUMMYFUNCTION("""COMPUTED_VALUE"""),"")</f>
        <v/>
      </c>
      <c r="J197" s="1"/>
      <c r="K197" s="1"/>
      <c r="L197" s="1" t="str">
        <f>IFERROR(__xludf.DUMMYFUNCTION("""COMPUTED_VALUE"""),"")</f>
        <v/>
      </c>
      <c r="M197" s="1"/>
    </row>
    <row r="198">
      <c r="A198" s="1"/>
      <c r="B198" s="1"/>
      <c r="C198" s="2"/>
      <c r="D198" s="1"/>
      <c r="E198" s="1"/>
      <c r="F198" s="1"/>
      <c r="G198" s="2"/>
      <c r="H198" s="1"/>
      <c r="I198" s="1" t="str">
        <f>IFERROR(__xludf.DUMMYFUNCTION("""COMPUTED_VALUE"""),"")</f>
        <v/>
      </c>
      <c r="J198" s="1"/>
      <c r="K198" s="1"/>
      <c r="L198" s="1" t="str">
        <f>IFERROR(__xludf.DUMMYFUNCTION("""COMPUTED_VALUE"""),"")</f>
        <v/>
      </c>
      <c r="M198" s="1"/>
    </row>
    <row r="199">
      <c r="A199" s="1"/>
      <c r="B199" s="1"/>
      <c r="C199" s="2"/>
      <c r="D199" s="1"/>
      <c r="E199" s="1"/>
      <c r="F199" s="1"/>
      <c r="G199" s="2"/>
      <c r="H199" s="1"/>
      <c r="I199" s="1" t="str">
        <f>IFERROR(__xludf.DUMMYFUNCTION("""COMPUTED_VALUE"""),"")</f>
        <v/>
      </c>
      <c r="J199" s="1"/>
      <c r="K199" s="1"/>
      <c r="L199" s="1" t="str">
        <f>IFERROR(__xludf.DUMMYFUNCTION("""COMPUTED_VALUE"""),"")</f>
        <v/>
      </c>
      <c r="M199" s="1"/>
    </row>
    <row r="200">
      <c r="A200" s="1"/>
      <c r="B200" s="1"/>
      <c r="C200" s="2"/>
      <c r="D200" s="1"/>
      <c r="E200" s="1"/>
      <c r="F200" s="1"/>
      <c r="G200" s="2"/>
      <c r="H200" s="1"/>
      <c r="I200" s="1" t="str">
        <f>IFERROR(__xludf.DUMMYFUNCTION("""COMPUTED_VALUE"""),"")</f>
        <v/>
      </c>
      <c r="J200" s="1"/>
      <c r="K200" s="1"/>
      <c r="L200" s="1" t="str">
        <f>IFERROR(__xludf.DUMMYFUNCTION("""COMPUTED_VALUE"""),"")</f>
        <v/>
      </c>
      <c r="M200" s="1"/>
    </row>
    <row r="201">
      <c r="A201" s="1"/>
      <c r="B201" s="1"/>
      <c r="C201" s="2"/>
      <c r="D201" s="1"/>
      <c r="E201" s="1"/>
      <c r="F201" s="1"/>
      <c r="G201" s="2"/>
      <c r="H201" s="1"/>
      <c r="I201" s="1" t="str">
        <f>IFERROR(__xludf.DUMMYFUNCTION("""COMPUTED_VALUE"""),"")</f>
        <v/>
      </c>
      <c r="J201" s="1"/>
      <c r="K201" s="1"/>
      <c r="L201" s="1" t="str">
        <f>IFERROR(__xludf.DUMMYFUNCTION("""COMPUTED_VALUE"""),"")</f>
        <v/>
      </c>
      <c r="M201" s="1"/>
    </row>
    <row r="202">
      <c r="A202" s="1"/>
      <c r="B202" s="1"/>
      <c r="C202" s="2"/>
      <c r="D202" s="1"/>
      <c r="E202" s="1"/>
      <c r="F202" s="1"/>
      <c r="G202" s="2"/>
      <c r="H202" s="1"/>
      <c r="I202" s="1" t="str">
        <f>IFERROR(__xludf.DUMMYFUNCTION("""COMPUTED_VALUE"""),"")</f>
        <v/>
      </c>
      <c r="J202" s="1"/>
      <c r="K202" s="1"/>
      <c r="L202" s="1" t="str">
        <f>IFERROR(__xludf.DUMMYFUNCTION("""COMPUTED_VALUE"""),"")</f>
        <v/>
      </c>
      <c r="M202" s="1"/>
    </row>
    <row r="203">
      <c r="A203" s="1"/>
      <c r="B203" s="1"/>
      <c r="C203" s="2"/>
      <c r="D203" s="1"/>
      <c r="E203" s="1"/>
      <c r="F203" s="1"/>
      <c r="G203" s="2"/>
      <c r="H203" s="1"/>
      <c r="I203" s="1" t="str">
        <f>IFERROR(__xludf.DUMMYFUNCTION("""COMPUTED_VALUE"""),"")</f>
        <v/>
      </c>
      <c r="J203" s="1"/>
      <c r="K203" s="1"/>
      <c r="L203" s="1" t="str">
        <f>IFERROR(__xludf.DUMMYFUNCTION("""COMPUTED_VALUE"""),"")</f>
        <v/>
      </c>
      <c r="M203" s="1"/>
    </row>
    <row r="204">
      <c r="A204" s="1"/>
      <c r="B204" s="1"/>
      <c r="C204" s="2"/>
      <c r="D204" s="1"/>
      <c r="E204" s="1"/>
      <c r="F204" s="1"/>
      <c r="G204" s="2"/>
      <c r="H204" s="1"/>
      <c r="I204" s="1" t="str">
        <f>IFERROR(__xludf.DUMMYFUNCTION("""COMPUTED_VALUE"""),"")</f>
        <v/>
      </c>
      <c r="J204" s="1"/>
      <c r="K204" s="1"/>
      <c r="L204" s="1" t="str">
        <f>IFERROR(__xludf.DUMMYFUNCTION("""COMPUTED_VALUE"""),"")</f>
        <v/>
      </c>
      <c r="M204" s="1"/>
    </row>
    <row r="205">
      <c r="A205" s="1"/>
      <c r="B205" s="1"/>
      <c r="C205" s="2"/>
      <c r="D205" s="1"/>
      <c r="E205" s="1"/>
      <c r="F205" s="1"/>
      <c r="G205" s="2"/>
      <c r="H205" s="1"/>
      <c r="I205" s="1" t="str">
        <f>IFERROR(__xludf.DUMMYFUNCTION("""COMPUTED_VALUE"""),"")</f>
        <v/>
      </c>
      <c r="J205" s="1"/>
      <c r="K205" s="1"/>
      <c r="L205" s="1" t="str">
        <f>IFERROR(__xludf.DUMMYFUNCTION("""COMPUTED_VALUE"""),"")</f>
        <v/>
      </c>
      <c r="M205" s="1"/>
    </row>
    <row r="206">
      <c r="A206" s="1"/>
      <c r="B206" s="1"/>
      <c r="C206" s="2"/>
      <c r="D206" s="1"/>
      <c r="E206" s="1"/>
      <c r="F206" s="1"/>
      <c r="G206" s="2"/>
      <c r="H206" s="1"/>
      <c r="I206" s="1" t="str">
        <f>IFERROR(__xludf.DUMMYFUNCTION("""COMPUTED_VALUE"""),"")</f>
        <v/>
      </c>
      <c r="J206" s="1"/>
      <c r="K206" s="1"/>
      <c r="L206" s="1" t="str">
        <f>IFERROR(__xludf.DUMMYFUNCTION("""COMPUTED_VALUE"""),"")</f>
        <v/>
      </c>
      <c r="M206" s="1"/>
    </row>
    <row r="207">
      <c r="A207" s="1"/>
      <c r="B207" s="1"/>
      <c r="C207" s="2"/>
      <c r="D207" s="1"/>
      <c r="E207" s="1"/>
      <c r="F207" s="1"/>
      <c r="G207" s="2"/>
      <c r="H207" s="1"/>
      <c r="I207" s="1" t="str">
        <f>IFERROR(__xludf.DUMMYFUNCTION("""COMPUTED_VALUE"""),"")</f>
        <v/>
      </c>
      <c r="J207" s="1"/>
      <c r="K207" s="1"/>
      <c r="L207" s="1" t="str">
        <f>IFERROR(__xludf.DUMMYFUNCTION("""COMPUTED_VALUE"""),"")</f>
        <v/>
      </c>
      <c r="M207" s="1"/>
    </row>
    <row r="208">
      <c r="A208" s="1"/>
      <c r="B208" s="1"/>
      <c r="C208" s="2"/>
      <c r="D208" s="1"/>
      <c r="E208" s="1"/>
      <c r="F208" s="1"/>
      <c r="G208" s="2"/>
      <c r="H208" s="1"/>
      <c r="I208" s="1" t="str">
        <f>IFERROR(__xludf.DUMMYFUNCTION("""COMPUTED_VALUE"""),"")</f>
        <v/>
      </c>
      <c r="J208" s="1"/>
      <c r="K208" s="1"/>
      <c r="L208" s="1" t="str">
        <f>IFERROR(__xludf.DUMMYFUNCTION("""COMPUTED_VALUE"""),"")</f>
        <v/>
      </c>
      <c r="M208" s="1"/>
    </row>
    <row r="209">
      <c r="A209" s="1"/>
      <c r="B209" s="1"/>
      <c r="C209" s="2"/>
      <c r="D209" s="1"/>
      <c r="E209" s="1"/>
      <c r="F209" s="1"/>
      <c r="G209" s="2"/>
      <c r="H209" s="1"/>
      <c r="I209" s="1" t="str">
        <f>IFERROR(__xludf.DUMMYFUNCTION("""COMPUTED_VALUE"""),"")</f>
        <v/>
      </c>
      <c r="J209" s="1"/>
      <c r="K209" s="1"/>
      <c r="L209" s="1" t="str">
        <f>IFERROR(__xludf.DUMMYFUNCTION("""COMPUTED_VALUE"""),"")</f>
        <v/>
      </c>
      <c r="M209" s="1"/>
    </row>
    <row r="210">
      <c r="A210" s="1"/>
      <c r="B210" s="1"/>
      <c r="C210" s="2"/>
      <c r="D210" s="1"/>
      <c r="E210" s="1"/>
      <c r="F210" s="1"/>
      <c r="G210" s="2"/>
      <c r="H210" s="1"/>
      <c r="I210" s="1" t="str">
        <f>IFERROR(__xludf.DUMMYFUNCTION("""COMPUTED_VALUE"""),"")</f>
        <v/>
      </c>
      <c r="J210" s="1"/>
      <c r="K210" s="1"/>
      <c r="L210" s="1" t="str">
        <f>IFERROR(__xludf.DUMMYFUNCTION("""COMPUTED_VALUE"""),"")</f>
        <v/>
      </c>
      <c r="M210" s="1"/>
    </row>
    <row r="211">
      <c r="A211" s="1"/>
      <c r="B211" s="1"/>
      <c r="C211" s="2"/>
      <c r="D211" s="1"/>
      <c r="E211" s="1"/>
      <c r="F211" s="1"/>
      <c r="G211" s="2"/>
      <c r="H211" s="1"/>
      <c r="I211" s="1" t="str">
        <f>IFERROR(__xludf.DUMMYFUNCTION("""COMPUTED_VALUE"""),"")</f>
        <v/>
      </c>
      <c r="J211" s="1"/>
      <c r="K211" s="1"/>
      <c r="L211" s="1" t="str">
        <f>IFERROR(__xludf.DUMMYFUNCTION("""COMPUTED_VALUE"""),"")</f>
        <v/>
      </c>
      <c r="M211" s="1"/>
    </row>
    <row r="212">
      <c r="A212" s="1"/>
      <c r="B212" s="1"/>
      <c r="C212" s="2"/>
      <c r="D212" s="1"/>
      <c r="E212" s="1"/>
      <c r="F212" s="1"/>
      <c r="G212" s="2"/>
      <c r="H212" s="1"/>
      <c r="I212" s="1" t="str">
        <f>IFERROR(__xludf.DUMMYFUNCTION("""COMPUTED_VALUE"""),"")</f>
        <v/>
      </c>
      <c r="J212" s="1"/>
      <c r="K212" s="1"/>
      <c r="L212" s="1" t="str">
        <f>IFERROR(__xludf.DUMMYFUNCTION("""COMPUTED_VALUE"""),"")</f>
        <v/>
      </c>
      <c r="M212" s="1"/>
    </row>
    <row r="213">
      <c r="A213" s="1"/>
      <c r="B213" s="1"/>
      <c r="C213" s="2"/>
      <c r="D213" s="1"/>
      <c r="E213" s="1"/>
      <c r="F213" s="1"/>
      <c r="G213" s="2"/>
      <c r="H213" s="1"/>
      <c r="I213" s="1" t="str">
        <f>IFERROR(__xludf.DUMMYFUNCTION("""COMPUTED_VALUE"""),"")</f>
        <v/>
      </c>
      <c r="J213" s="1"/>
      <c r="K213" s="1"/>
      <c r="L213" s="1" t="str">
        <f>IFERROR(__xludf.DUMMYFUNCTION("""COMPUTED_VALUE"""),"")</f>
        <v/>
      </c>
      <c r="M213" s="1"/>
    </row>
    <row r="214">
      <c r="A214" s="1"/>
      <c r="B214" s="1"/>
      <c r="C214" s="2"/>
      <c r="D214" s="1"/>
      <c r="E214" s="1"/>
      <c r="F214" s="1"/>
      <c r="G214" s="2"/>
      <c r="H214" s="1"/>
      <c r="I214" s="1" t="str">
        <f>IFERROR(__xludf.DUMMYFUNCTION("""COMPUTED_VALUE"""),"")</f>
        <v/>
      </c>
      <c r="J214" s="1"/>
      <c r="K214" s="1"/>
      <c r="L214" s="1" t="str">
        <f>IFERROR(__xludf.DUMMYFUNCTION("""COMPUTED_VALUE"""),"")</f>
        <v/>
      </c>
      <c r="M214" s="1"/>
    </row>
    <row r="215">
      <c r="A215" s="1"/>
      <c r="B215" s="1"/>
      <c r="C215" s="2"/>
      <c r="D215" s="1"/>
      <c r="E215" s="1"/>
      <c r="F215" s="1"/>
      <c r="G215" s="2"/>
      <c r="H215" s="1"/>
      <c r="I215" s="1" t="str">
        <f>IFERROR(__xludf.DUMMYFUNCTION("""COMPUTED_VALUE"""),"")</f>
        <v/>
      </c>
      <c r="J215" s="1"/>
      <c r="K215" s="1"/>
      <c r="L215" s="1" t="str">
        <f>IFERROR(__xludf.DUMMYFUNCTION("""COMPUTED_VALUE"""),"")</f>
        <v/>
      </c>
      <c r="M215" s="1"/>
    </row>
    <row r="216">
      <c r="A216" s="1"/>
      <c r="B216" s="1"/>
      <c r="C216" s="2"/>
      <c r="D216" s="1"/>
      <c r="E216" s="1"/>
      <c r="F216" s="1"/>
      <c r="G216" s="2"/>
      <c r="H216" s="1"/>
      <c r="I216" s="1" t="str">
        <f>IFERROR(__xludf.DUMMYFUNCTION("""COMPUTED_VALUE"""),"")</f>
        <v/>
      </c>
      <c r="J216" s="1"/>
      <c r="K216" s="1"/>
      <c r="L216" s="1" t="str">
        <f>IFERROR(__xludf.DUMMYFUNCTION("""COMPUTED_VALUE"""),"")</f>
        <v/>
      </c>
      <c r="M216" s="1"/>
    </row>
    <row r="217">
      <c r="A217" s="1"/>
      <c r="B217" s="1"/>
      <c r="C217" s="2"/>
      <c r="D217" s="1"/>
      <c r="E217" s="1"/>
      <c r="F217" s="1"/>
      <c r="G217" s="2"/>
      <c r="H217" s="1"/>
      <c r="I217" s="1" t="str">
        <f>IFERROR(__xludf.DUMMYFUNCTION("""COMPUTED_VALUE"""),"")</f>
        <v/>
      </c>
      <c r="J217" s="1"/>
      <c r="K217" s="1"/>
      <c r="L217" s="1" t="str">
        <f>IFERROR(__xludf.DUMMYFUNCTION("""COMPUTED_VALUE"""),"")</f>
        <v/>
      </c>
      <c r="M217" s="1"/>
    </row>
    <row r="218">
      <c r="A218" s="1"/>
      <c r="B218" s="1"/>
      <c r="C218" s="2"/>
      <c r="D218" s="1"/>
      <c r="E218" s="1"/>
      <c r="F218" s="1"/>
      <c r="G218" s="2"/>
      <c r="H218" s="1"/>
      <c r="I218" s="1" t="str">
        <f>IFERROR(__xludf.DUMMYFUNCTION("""COMPUTED_VALUE"""),"")</f>
        <v/>
      </c>
      <c r="J218" s="1"/>
      <c r="K218" s="1"/>
      <c r="L218" s="1" t="str">
        <f>IFERROR(__xludf.DUMMYFUNCTION("""COMPUTED_VALUE"""),"")</f>
        <v/>
      </c>
      <c r="M218" s="1"/>
    </row>
    <row r="219">
      <c r="A219" s="1"/>
      <c r="B219" s="1"/>
      <c r="C219" s="2"/>
      <c r="D219" s="1"/>
      <c r="E219" s="1"/>
      <c r="F219" s="1"/>
      <c r="G219" s="2"/>
      <c r="H219" s="1"/>
      <c r="I219" s="1" t="str">
        <f>IFERROR(__xludf.DUMMYFUNCTION("""COMPUTED_VALUE"""),"")</f>
        <v/>
      </c>
      <c r="J219" s="1"/>
      <c r="K219" s="1"/>
      <c r="L219" s="1" t="str">
        <f>IFERROR(__xludf.DUMMYFUNCTION("""COMPUTED_VALUE"""),"")</f>
        <v/>
      </c>
      <c r="M219" s="1"/>
    </row>
    <row r="220">
      <c r="A220" s="1"/>
      <c r="B220" s="1"/>
      <c r="C220" s="2"/>
      <c r="D220" s="1"/>
      <c r="E220" s="1"/>
      <c r="F220" s="1"/>
      <c r="G220" s="2"/>
      <c r="H220" s="1"/>
      <c r="I220" s="1" t="str">
        <f>IFERROR(__xludf.DUMMYFUNCTION("""COMPUTED_VALUE"""),"")</f>
        <v/>
      </c>
      <c r="J220" s="1"/>
      <c r="K220" s="1"/>
      <c r="L220" s="1" t="str">
        <f>IFERROR(__xludf.DUMMYFUNCTION("""COMPUTED_VALUE"""),"")</f>
        <v/>
      </c>
      <c r="M220" s="1"/>
    </row>
    <row r="221">
      <c r="A221" s="1"/>
      <c r="B221" s="1"/>
      <c r="C221" s="2"/>
      <c r="D221" s="1"/>
      <c r="E221" s="1"/>
      <c r="F221" s="1"/>
      <c r="G221" s="2"/>
      <c r="H221" s="1"/>
      <c r="I221" s="1" t="str">
        <f>IFERROR(__xludf.DUMMYFUNCTION("""COMPUTED_VALUE"""),"")</f>
        <v/>
      </c>
      <c r="J221" s="1"/>
      <c r="K221" s="1"/>
      <c r="L221" s="1" t="str">
        <f>IFERROR(__xludf.DUMMYFUNCTION("""COMPUTED_VALUE"""),"")</f>
        <v/>
      </c>
      <c r="M221" s="1"/>
    </row>
    <row r="222">
      <c r="A222" s="1"/>
      <c r="B222" s="1"/>
      <c r="C222" s="2"/>
      <c r="D222" s="1"/>
      <c r="E222" s="1"/>
      <c r="F222" s="1"/>
      <c r="G222" s="2"/>
      <c r="H222" s="1"/>
      <c r="I222" s="1" t="str">
        <f>IFERROR(__xludf.DUMMYFUNCTION("""COMPUTED_VALUE"""),"")</f>
        <v/>
      </c>
      <c r="J222" s="1"/>
      <c r="K222" s="1"/>
      <c r="L222" s="1" t="str">
        <f>IFERROR(__xludf.DUMMYFUNCTION("""COMPUTED_VALUE"""),"")</f>
        <v/>
      </c>
      <c r="M222" s="1"/>
    </row>
    <row r="223">
      <c r="A223" s="1"/>
      <c r="B223" s="1"/>
      <c r="C223" s="2"/>
      <c r="D223" s="1"/>
      <c r="E223" s="1"/>
      <c r="F223" s="1"/>
      <c r="G223" s="2"/>
      <c r="H223" s="1"/>
      <c r="I223" s="1" t="str">
        <f>IFERROR(__xludf.DUMMYFUNCTION("""COMPUTED_VALUE"""),"")</f>
        <v/>
      </c>
      <c r="J223" s="1"/>
      <c r="K223" s="1"/>
      <c r="L223" s="1" t="str">
        <f>IFERROR(__xludf.DUMMYFUNCTION("""COMPUTED_VALUE"""),"")</f>
        <v/>
      </c>
      <c r="M223" s="1"/>
    </row>
    <row r="224">
      <c r="A224" s="1"/>
      <c r="B224" s="1"/>
      <c r="C224" s="2"/>
      <c r="D224" s="1"/>
      <c r="E224" s="1"/>
      <c r="F224" s="1"/>
      <c r="G224" s="2"/>
      <c r="H224" s="1"/>
      <c r="I224" s="1" t="str">
        <f>IFERROR(__xludf.DUMMYFUNCTION("""COMPUTED_VALUE"""),"")</f>
        <v/>
      </c>
      <c r="J224" s="1"/>
      <c r="K224" s="1"/>
      <c r="L224" s="1" t="str">
        <f>IFERROR(__xludf.DUMMYFUNCTION("""COMPUTED_VALUE"""),"")</f>
        <v/>
      </c>
      <c r="M224" s="1"/>
    </row>
    <row r="225">
      <c r="A225" s="1"/>
      <c r="B225" s="1"/>
      <c r="C225" s="2"/>
      <c r="D225" s="1"/>
      <c r="E225" s="1"/>
      <c r="F225" s="1"/>
      <c r="G225" s="2"/>
      <c r="H225" s="1"/>
      <c r="I225" s="1" t="str">
        <f>IFERROR(__xludf.DUMMYFUNCTION("""COMPUTED_VALUE"""),"")</f>
        <v/>
      </c>
      <c r="J225" s="1"/>
      <c r="K225" s="1"/>
      <c r="L225" s="1" t="str">
        <f>IFERROR(__xludf.DUMMYFUNCTION("""COMPUTED_VALUE"""),"")</f>
        <v/>
      </c>
      <c r="M225" s="1"/>
    </row>
    <row r="226">
      <c r="A226" s="1"/>
      <c r="B226" s="1"/>
      <c r="C226" s="2"/>
      <c r="D226" s="1"/>
      <c r="E226" s="1"/>
      <c r="F226" s="1"/>
      <c r="G226" s="2"/>
      <c r="H226" s="1"/>
      <c r="I226" s="1" t="str">
        <f>IFERROR(__xludf.DUMMYFUNCTION("""COMPUTED_VALUE"""),"")</f>
        <v/>
      </c>
      <c r="J226" s="1"/>
      <c r="K226" s="1"/>
      <c r="L226" s="1" t="str">
        <f>IFERROR(__xludf.DUMMYFUNCTION("""COMPUTED_VALUE"""),"")</f>
        <v/>
      </c>
      <c r="M226" s="1"/>
    </row>
    <row r="227">
      <c r="A227" s="1"/>
      <c r="B227" s="1"/>
      <c r="C227" s="2"/>
      <c r="D227" s="1"/>
      <c r="E227" s="1"/>
      <c r="F227" s="1"/>
      <c r="G227" s="2"/>
      <c r="H227" s="1"/>
      <c r="I227" s="1" t="str">
        <f>IFERROR(__xludf.DUMMYFUNCTION("""COMPUTED_VALUE"""),"")</f>
        <v/>
      </c>
      <c r="J227" s="1"/>
      <c r="K227" s="1"/>
      <c r="L227" s="1" t="str">
        <f>IFERROR(__xludf.DUMMYFUNCTION("""COMPUTED_VALUE"""),"")</f>
        <v/>
      </c>
      <c r="M227" s="1"/>
    </row>
    <row r="228">
      <c r="A228" s="1"/>
      <c r="B228" s="1"/>
      <c r="C228" s="2"/>
      <c r="D228" s="1"/>
      <c r="E228" s="1"/>
      <c r="F228" s="1"/>
      <c r="G228" s="2"/>
      <c r="H228" s="1"/>
      <c r="I228" s="1" t="str">
        <f>IFERROR(__xludf.DUMMYFUNCTION("""COMPUTED_VALUE"""),"")</f>
        <v/>
      </c>
      <c r="J228" s="1"/>
      <c r="K228" s="1"/>
      <c r="L228" s="1" t="str">
        <f>IFERROR(__xludf.DUMMYFUNCTION("""COMPUTED_VALUE"""),"")</f>
        <v/>
      </c>
      <c r="M228" s="1"/>
    </row>
    <row r="229">
      <c r="A229" s="1"/>
      <c r="B229" s="1"/>
      <c r="C229" s="2"/>
      <c r="D229" s="1"/>
      <c r="E229" s="1"/>
      <c r="F229" s="1"/>
      <c r="G229" s="2"/>
      <c r="H229" s="1"/>
      <c r="I229" s="1" t="str">
        <f>IFERROR(__xludf.DUMMYFUNCTION("""COMPUTED_VALUE"""),"")</f>
        <v/>
      </c>
      <c r="J229" s="1"/>
      <c r="K229" s="1"/>
      <c r="L229" s="1" t="str">
        <f>IFERROR(__xludf.DUMMYFUNCTION("""COMPUTED_VALUE"""),"")</f>
        <v/>
      </c>
      <c r="M229" s="1"/>
    </row>
    <row r="230">
      <c r="A230" s="1"/>
      <c r="B230" s="1"/>
      <c r="C230" s="2"/>
      <c r="D230" s="1"/>
      <c r="E230" s="1"/>
      <c r="F230" s="1"/>
      <c r="G230" s="2"/>
      <c r="H230" s="1"/>
      <c r="I230" s="1" t="str">
        <f>IFERROR(__xludf.DUMMYFUNCTION("""COMPUTED_VALUE"""),"")</f>
        <v/>
      </c>
      <c r="J230" s="1"/>
      <c r="K230" s="1"/>
      <c r="L230" s="1" t="str">
        <f>IFERROR(__xludf.DUMMYFUNCTION("""COMPUTED_VALUE"""),"")</f>
        <v/>
      </c>
      <c r="M230" s="1"/>
    </row>
    <row r="231">
      <c r="A231" s="1"/>
      <c r="B231" s="1"/>
      <c r="C231" s="2"/>
      <c r="D231" s="1"/>
      <c r="E231" s="1"/>
      <c r="F231" s="1"/>
      <c r="G231" s="2"/>
      <c r="H231" s="1"/>
      <c r="I231" s="1" t="str">
        <f>IFERROR(__xludf.DUMMYFUNCTION("""COMPUTED_VALUE"""),"")</f>
        <v/>
      </c>
      <c r="J231" s="1"/>
      <c r="K231" s="1"/>
      <c r="L231" s="1" t="str">
        <f>IFERROR(__xludf.DUMMYFUNCTION("""COMPUTED_VALUE"""),"")</f>
        <v/>
      </c>
      <c r="M231" s="1"/>
    </row>
    <row r="232">
      <c r="A232" s="1"/>
      <c r="B232" s="1"/>
      <c r="C232" s="2"/>
      <c r="D232" s="1"/>
      <c r="E232" s="1"/>
      <c r="F232" s="1"/>
      <c r="G232" s="2"/>
      <c r="H232" s="1"/>
      <c r="I232" s="1" t="str">
        <f>IFERROR(__xludf.DUMMYFUNCTION("""COMPUTED_VALUE"""),"")</f>
        <v/>
      </c>
      <c r="J232" s="1"/>
      <c r="K232" s="1"/>
      <c r="L232" s="1" t="str">
        <f>IFERROR(__xludf.DUMMYFUNCTION("""COMPUTED_VALUE"""),"")</f>
        <v/>
      </c>
      <c r="M232" s="1"/>
    </row>
    <row r="233">
      <c r="A233" s="1"/>
      <c r="B233" s="1"/>
      <c r="C233" s="2"/>
      <c r="D233" s="1"/>
      <c r="E233" s="1"/>
      <c r="F233" s="1"/>
      <c r="G233" s="2"/>
      <c r="H233" s="1"/>
      <c r="I233" s="1" t="str">
        <f>IFERROR(__xludf.DUMMYFUNCTION("""COMPUTED_VALUE"""),"")</f>
        <v/>
      </c>
      <c r="J233" s="1"/>
      <c r="K233" s="1"/>
      <c r="L233" s="1" t="str">
        <f>IFERROR(__xludf.DUMMYFUNCTION("""COMPUTED_VALUE"""),"")</f>
        <v/>
      </c>
      <c r="M233" s="1"/>
    </row>
    <row r="234">
      <c r="A234" s="1"/>
      <c r="B234" s="1"/>
      <c r="C234" s="2"/>
      <c r="D234" s="1"/>
      <c r="E234" s="1"/>
      <c r="F234" s="1"/>
      <c r="G234" s="2"/>
      <c r="H234" s="1"/>
      <c r="I234" s="1" t="str">
        <f>IFERROR(__xludf.DUMMYFUNCTION("""COMPUTED_VALUE"""),"")</f>
        <v/>
      </c>
      <c r="J234" s="1"/>
      <c r="K234" s="1"/>
      <c r="L234" s="1" t="str">
        <f>IFERROR(__xludf.DUMMYFUNCTION("""COMPUTED_VALUE"""),"")</f>
        <v/>
      </c>
      <c r="M234" s="1"/>
    </row>
    <row r="235">
      <c r="A235" s="1"/>
      <c r="B235" s="1"/>
      <c r="C235" s="2"/>
      <c r="D235" s="1"/>
      <c r="E235" s="1"/>
      <c r="F235" s="1"/>
      <c r="G235" s="2"/>
      <c r="H235" s="1"/>
      <c r="I235" s="1" t="str">
        <f>IFERROR(__xludf.DUMMYFUNCTION("""COMPUTED_VALUE"""),"")</f>
        <v/>
      </c>
      <c r="J235" s="1"/>
      <c r="K235" s="1"/>
      <c r="L235" s="1" t="str">
        <f>IFERROR(__xludf.DUMMYFUNCTION("""COMPUTED_VALUE"""),"")</f>
        <v/>
      </c>
      <c r="M235" s="1"/>
    </row>
    <row r="236">
      <c r="A236" s="1"/>
      <c r="B236" s="1"/>
      <c r="C236" s="2"/>
      <c r="D236" s="1"/>
      <c r="E236" s="1"/>
      <c r="F236" s="1"/>
      <c r="G236" s="2"/>
      <c r="H236" s="1"/>
      <c r="I236" s="1" t="str">
        <f>IFERROR(__xludf.DUMMYFUNCTION("""COMPUTED_VALUE"""),"")</f>
        <v/>
      </c>
      <c r="J236" s="1"/>
      <c r="K236" s="1"/>
      <c r="L236" s="1" t="str">
        <f>IFERROR(__xludf.DUMMYFUNCTION("""COMPUTED_VALUE"""),"")</f>
        <v/>
      </c>
      <c r="M236" s="1"/>
    </row>
    <row r="237">
      <c r="A237" s="1"/>
      <c r="B237" s="1"/>
      <c r="C237" s="2"/>
      <c r="D237" s="1"/>
      <c r="E237" s="1"/>
      <c r="F237" s="1"/>
      <c r="G237" s="2"/>
      <c r="H237" s="1"/>
      <c r="I237" s="1" t="str">
        <f>IFERROR(__xludf.DUMMYFUNCTION("""COMPUTED_VALUE"""),"")</f>
        <v/>
      </c>
      <c r="J237" s="1"/>
      <c r="K237" s="1"/>
      <c r="L237" s="1" t="str">
        <f>IFERROR(__xludf.DUMMYFUNCTION("""COMPUTED_VALUE"""),"")</f>
        <v/>
      </c>
      <c r="M237" s="1"/>
    </row>
    <row r="238">
      <c r="A238" s="1"/>
      <c r="B238" s="1"/>
      <c r="C238" s="2"/>
      <c r="D238" s="1"/>
      <c r="E238" s="1"/>
      <c r="F238" s="1"/>
      <c r="G238" s="2"/>
      <c r="H238" s="1"/>
      <c r="I238" s="1" t="str">
        <f>IFERROR(__xludf.DUMMYFUNCTION("""COMPUTED_VALUE"""),"")</f>
        <v/>
      </c>
      <c r="J238" s="1"/>
      <c r="K238" s="1"/>
      <c r="L238" s="1" t="str">
        <f>IFERROR(__xludf.DUMMYFUNCTION("""COMPUTED_VALUE"""),"")</f>
        <v/>
      </c>
      <c r="M238" s="1"/>
    </row>
    <row r="239">
      <c r="A239" s="1"/>
      <c r="B239" s="1"/>
      <c r="C239" s="2"/>
      <c r="D239" s="1"/>
      <c r="E239" s="1"/>
      <c r="F239" s="1"/>
      <c r="G239" s="2"/>
      <c r="H239" s="1"/>
      <c r="I239" s="1" t="str">
        <f>IFERROR(__xludf.DUMMYFUNCTION("""COMPUTED_VALUE"""),"")</f>
        <v/>
      </c>
      <c r="J239" s="1"/>
      <c r="K239" s="1"/>
      <c r="L239" s="1" t="str">
        <f>IFERROR(__xludf.DUMMYFUNCTION("""COMPUTED_VALUE"""),"")</f>
        <v/>
      </c>
      <c r="M239" s="1"/>
    </row>
    <row r="240">
      <c r="A240" s="1"/>
      <c r="B240" s="1"/>
      <c r="C240" s="2"/>
      <c r="D240" s="1"/>
      <c r="E240" s="1"/>
      <c r="F240" s="1"/>
      <c r="G240" s="2"/>
      <c r="H240" s="1"/>
      <c r="I240" s="1" t="str">
        <f>IFERROR(__xludf.DUMMYFUNCTION("""COMPUTED_VALUE"""),"")</f>
        <v/>
      </c>
      <c r="J240" s="1"/>
      <c r="K240" s="1"/>
      <c r="L240" s="1" t="str">
        <f>IFERROR(__xludf.DUMMYFUNCTION("""COMPUTED_VALUE"""),"")</f>
        <v/>
      </c>
      <c r="M240" s="1"/>
    </row>
    <row r="241">
      <c r="A241" s="1"/>
      <c r="B241" s="1"/>
      <c r="C241" s="2"/>
      <c r="D241" s="1"/>
      <c r="E241" s="1"/>
      <c r="F241" s="1"/>
      <c r="G241" s="2"/>
      <c r="H241" s="1"/>
      <c r="I241" s="1" t="str">
        <f>IFERROR(__xludf.DUMMYFUNCTION("""COMPUTED_VALUE"""),"")</f>
        <v/>
      </c>
      <c r="J241" s="1"/>
      <c r="K241" s="1"/>
      <c r="L241" s="1" t="str">
        <f>IFERROR(__xludf.DUMMYFUNCTION("""COMPUTED_VALUE"""),"")</f>
        <v/>
      </c>
      <c r="M241" s="1"/>
    </row>
    <row r="242">
      <c r="A242" s="1"/>
      <c r="B242" s="1"/>
      <c r="C242" s="2"/>
      <c r="D242" s="1"/>
      <c r="E242" s="1"/>
      <c r="F242" s="1"/>
      <c r="G242" s="2"/>
      <c r="H242" s="1"/>
      <c r="I242" s="1" t="str">
        <f>IFERROR(__xludf.DUMMYFUNCTION("""COMPUTED_VALUE"""),"")</f>
        <v/>
      </c>
      <c r="J242" s="1"/>
      <c r="K242" s="1"/>
      <c r="L242" s="1" t="str">
        <f>IFERROR(__xludf.DUMMYFUNCTION("""COMPUTED_VALUE"""),"")</f>
        <v/>
      </c>
      <c r="M242" s="1"/>
    </row>
    <row r="243">
      <c r="A243" s="1"/>
      <c r="B243" s="1"/>
      <c r="C243" s="2"/>
      <c r="D243" s="1"/>
      <c r="E243" s="1"/>
      <c r="F243" s="1"/>
      <c r="G243" s="2"/>
      <c r="H243" s="1"/>
      <c r="I243" s="1" t="str">
        <f>IFERROR(__xludf.DUMMYFUNCTION("""COMPUTED_VALUE"""),"")</f>
        <v/>
      </c>
      <c r="J243" s="1"/>
      <c r="K243" s="1"/>
      <c r="L243" s="1" t="str">
        <f>IFERROR(__xludf.DUMMYFUNCTION("""COMPUTED_VALUE"""),"")</f>
        <v/>
      </c>
      <c r="M243" s="1"/>
    </row>
    <row r="244">
      <c r="A244" s="1"/>
      <c r="B244" s="1"/>
      <c r="C244" s="2"/>
      <c r="D244" s="1"/>
      <c r="E244" s="1"/>
      <c r="F244" s="1"/>
      <c r="G244" s="2"/>
      <c r="H244" s="1"/>
      <c r="I244" s="1" t="str">
        <f>IFERROR(__xludf.DUMMYFUNCTION("""COMPUTED_VALUE"""),"")</f>
        <v/>
      </c>
      <c r="J244" s="1"/>
      <c r="K244" s="1"/>
      <c r="L244" s="1" t="str">
        <f>IFERROR(__xludf.DUMMYFUNCTION("""COMPUTED_VALUE"""),"")</f>
        <v/>
      </c>
      <c r="M244" s="1"/>
    </row>
    <row r="245">
      <c r="A245" s="1"/>
      <c r="B245" s="1"/>
      <c r="C245" s="2"/>
      <c r="D245" s="1"/>
      <c r="E245" s="1"/>
      <c r="F245" s="1"/>
      <c r="G245" s="2"/>
      <c r="H245" s="1"/>
      <c r="I245" s="1" t="str">
        <f>IFERROR(__xludf.DUMMYFUNCTION("""COMPUTED_VALUE"""),"")</f>
        <v/>
      </c>
      <c r="J245" s="1"/>
      <c r="K245" s="1"/>
      <c r="L245" s="1" t="str">
        <f>IFERROR(__xludf.DUMMYFUNCTION("""COMPUTED_VALUE"""),"")</f>
        <v/>
      </c>
      <c r="M245" s="1"/>
    </row>
    <row r="246">
      <c r="A246" s="1"/>
      <c r="B246" s="1"/>
      <c r="C246" s="2"/>
      <c r="D246" s="1"/>
      <c r="E246" s="1"/>
      <c r="F246" s="1"/>
      <c r="G246" s="2"/>
      <c r="H246" s="1"/>
      <c r="I246" s="1" t="str">
        <f>IFERROR(__xludf.DUMMYFUNCTION("""COMPUTED_VALUE"""),"")</f>
        <v/>
      </c>
      <c r="J246" s="1"/>
      <c r="K246" s="1"/>
      <c r="L246" s="1" t="str">
        <f>IFERROR(__xludf.DUMMYFUNCTION("""COMPUTED_VALUE"""),"")</f>
        <v/>
      </c>
      <c r="M246" s="1"/>
    </row>
    <row r="247">
      <c r="A247" s="1"/>
      <c r="B247" s="1"/>
      <c r="C247" s="2"/>
      <c r="D247" s="1"/>
      <c r="E247" s="1"/>
      <c r="F247" s="1"/>
      <c r="G247" s="2"/>
      <c r="H247" s="1"/>
      <c r="I247" s="1" t="str">
        <f>IFERROR(__xludf.DUMMYFUNCTION("""COMPUTED_VALUE"""),"")</f>
        <v/>
      </c>
      <c r="J247" s="1"/>
      <c r="K247" s="1"/>
      <c r="L247" s="1" t="str">
        <f>IFERROR(__xludf.DUMMYFUNCTION("""COMPUTED_VALUE"""),"")</f>
        <v/>
      </c>
      <c r="M247" s="1"/>
    </row>
    <row r="248">
      <c r="A248" s="1"/>
      <c r="B248" s="1"/>
      <c r="C248" s="2"/>
      <c r="D248" s="1"/>
      <c r="E248" s="1"/>
      <c r="F248" s="1"/>
      <c r="G248" s="2"/>
      <c r="H248" s="1"/>
      <c r="I248" s="1" t="str">
        <f>IFERROR(__xludf.DUMMYFUNCTION("""COMPUTED_VALUE"""),"")</f>
        <v/>
      </c>
      <c r="J248" s="1"/>
      <c r="K248" s="1"/>
      <c r="L248" s="1" t="str">
        <f>IFERROR(__xludf.DUMMYFUNCTION("""COMPUTED_VALUE"""),"")</f>
        <v/>
      </c>
      <c r="M248" s="1"/>
    </row>
    <row r="249">
      <c r="A249" s="1"/>
      <c r="B249" s="1"/>
      <c r="C249" s="2"/>
      <c r="D249" s="1"/>
      <c r="E249" s="1"/>
      <c r="F249" s="1"/>
      <c r="G249" s="2"/>
      <c r="H249" s="1"/>
      <c r="I249" s="1" t="str">
        <f>IFERROR(__xludf.DUMMYFUNCTION("""COMPUTED_VALUE"""),"")</f>
        <v/>
      </c>
      <c r="J249" s="1"/>
      <c r="K249" s="1"/>
      <c r="L249" s="1" t="str">
        <f>IFERROR(__xludf.DUMMYFUNCTION("""COMPUTED_VALUE"""),"")</f>
        <v/>
      </c>
      <c r="M249" s="1"/>
    </row>
    <row r="250">
      <c r="A250" s="1"/>
      <c r="B250" s="1"/>
      <c r="C250" s="2"/>
      <c r="D250" s="1"/>
      <c r="E250" s="1"/>
      <c r="F250" s="1"/>
      <c r="G250" s="2"/>
      <c r="H250" s="1"/>
      <c r="I250" s="1" t="str">
        <f>IFERROR(__xludf.DUMMYFUNCTION("""COMPUTED_VALUE"""),"")</f>
        <v/>
      </c>
      <c r="J250" s="1"/>
      <c r="K250" s="1"/>
      <c r="L250" s="1" t="str">
        <f>IFERROR(__xludf.DUMMYFUNCTION("""COMPUTED_VALUE"""),"")</f>
        <v/>
      </c>
      <c r="M250" s="1"/>
    </row>
    <row r="251">
      <c r="A251" s="1"/>
      <c r="B251" s="1"/>
      <c r="C251" s="2"/>
      <c r="D251" s="1"/>
      <c r="E251" s="1"/>
      <c r="F251" s="1"/>
      <c r="G251" s="2"/>
      <c r="H251" s="1"/>
      <c r="I251" s="1" t="str">
        <f>IFERROR(__xludf.DUMMYFUNCTION("""COMPUTED_VALUE"""),"")</f>
        <v/>
      </c>
      <c r="J251" s="1"/>
      <c r="K251" s="1"/>
      <c r="L251" s="1" t="str">
        <f>IFERROR(__xludf.DUMMYFUNCTION("""COMPUTED_VALUE"""),"")</f>
        <v/>
      </c>
      <c r="M251" s="1"/>
    </row>
    <row r="252">
      <c r="A252" s="1"/>
      <c r="B252" s="1"/>
      <c r="C252" s="2"/>
      <c r="D252" s="1"/>
      <c r="E252" s="1"/>
      <c r="F252" s="1"/>
      <c r="G252" s="2"/>
      <c r="H252" s="1"/>
      <c r="I252" s="1" t="str">
        <f>IFERROR(__xludf.DUMMYFUNCTION("""COMPUTED_VALUE"""),"")</f>
        <v/>
      </c>
      <c r="J252" s="1"/>
      <c r="K252" s="1"/>
      <c r="L252" s="1" t="str">
        <f>IFERROR(__xludf.DUMMYFUNCTION("""COMPUTED_VALUE"""),"")</f>
        <v/>
      </c>
      <c r="M252" s="1"/>
    </row>
    <row r="253">
      <c r="A253" s="1"/>
      <c r="B253" s="1"/>
      <c r="C253" s="2"/>
      <c r="D253" s="1"/>
      <c r="E253" s="1"/>
      <c r="F253" s="1"/>
      <c r="G253" s="2"/>
      <c r="H253" s="1"/>
      <c r="I253" s="1" t="str">
        <f>IFERROR(__xludf.DUMMYFUNCTION("""COMPUTED_VALUE"""),"")</f>
        <v/>
      </c>
      <c r="J253" s="1"/>
      <c r="K253" s="1"/>
      <c r="L253" s="1" t="str">
        <f>IFERROR(__xludf.DUMMYFUNCTION("""COMPUTED_VALUE"""),"")</f>
        <v/>
      </c>
      <c r="M253" s="1"/>
    </row>
    <row r="254">
      <c r="A254" s="1"/>
      <c r="B254" s="1"/>
      <c r="C254" s="2"/>
      <c r="D254" s="1"/>
      <c r="E254" s="1"/>
      <c r="F254" s="1"/>
      <c r="G254" s="2"/>
      <c r="H254" s="1"/>
      <c r="I254" s="1" t="str">
        <f>IFERROR(__xludf.DUMMYFUNCTION("""COMPUTED_VALUE"""),"")</f>
        <v/>
      </c>
      <c r="J254" s="1"/>
      <c r="K254" s="1"/>
      <c r="L254" s="1" t="str">
        <f>IFERROR(__xludf.DUMMYFUNCTION("""COMPUTED_VALUE"""),"")</f>
        <v/>
      </c>
      <c r="M254" s="1"/>
    </row>
    <row r="255">
      <c r="A255" s="1"/>
      <c r="B255" s="1"/>
      <c r="C255" s="2"/>
      <c r="D255" s="1"/>
      <c r="E255" s="1"/>
      <c r="F255" s="1"/>
      <c r="G255" s="2"/>
      <c r="H255" s="1"/>
      <c r="I255" s="1" t="str">
        <f>IFERROR(__xludf.DUMMYFUNCTION("""COMPUTED_VALUE"""),"")</f>
        <v/>
      </c>
      <c r="J255" s="1"/>
      <c r="K255" s="1"/>
      <c r="L255" s="1" t="str">
        <f>IFERROR(__xludf.DUMMYFUNCTION("""COMPUTED_VALUE"""),"")</f>
        <v/>
      </c>
      <c r="M255" s="1"/>
    </row>
    <row r="256">
      <c r="A256" s="1"/>
      <c r="B256" s="1"/>
      <c r="C256" s="2"/>
      <c r="D256" s="1"/>
      <c r="E256" s="1"/>
      <c r="F256" s="1"/>
      <c r="G256" s="2"/>
      <c r="H256" s="1"/>
      <c r="I256" s="1" t="str">
        <f>IFERROR(__xludf.DUMMYFUNCTION("""COMPUTED_VALUE"""),"")</f>
        <v/>
      </c>
      <c r="J256" s="1"/>
      <c r="K256" s="1"/>
      <c r="L256" s="1" t="str">
        <f>IFERROR(__xludf.DUMMYFUNCTION("""COMPUTED_VALUE"""),"")</f>
        <v/>
      </c>
      <c r="M256" s="1"/>
    </row>
    <row r="257">
      <c r="A257" s="1"/>
      <c r="B257" s="1"/>
      <c r="C257" s="2"/>
      <c r="D257" s="1"/>
      <c r="E257" s="1"/>
      <c r="F257" s="1"/>
      <c r="G257" s="2"/>
      <c r="H257" s="1"/>
      <c r="I257" s="1" t="str">
        <f>IFERROR(__xludf.DUMMYFUNCTION("""COMPUTED_VALUE"""),"")</f>
        <v/>
      </c>
      <c r="J257" s="1"/>
      <c r="K257" s="1"/>
      <c r="L257" s="1" t="str">
        <f>IFERROR(__xludf.DUMMYFUNCTION("""COMPUTED_VALUE"""),"")</f>
        <v/>
      </c>
      <c r="M257" s="1"/>
    </row>
    <row r="258">
      <c r="A258" s="1"/>
      <c r="B258" s="1"/>
      <c r="C258" s="2"/>
      <c r="D258" s="1"/>
      <c r="E258" s="1"/>
      <c r="F258" s="1"/>
      <c r="G258" s="2"/>
      <c r="H258" s="1"/>
      <c r="I258" s="1" t="str">
        <f>IFERROR(__xludf.DUMMYFUNCTION("""COMPUTED_VALUE"""),"")</f>
        <v/>
      </c>
      <c r="J258" s="1"/>
      <c r="K258" s="1"/>
      <c r="L258" s="1" t="str">
        <f>IFERROR(__xludf.DUMMYFUNCTION("""COMPUTED_VALUE"""),"")</f>
        <v/>
      </c>
      <c r="M258" s="1"/>
    </row>
    <row r="259">
      <c r="A259" s="1"/>
      <c r="B259" s="1"/>
      <c r="C259" s="2"/>
      <c r="D259" s="1"/>
      <c r="E259" s="1"/>
      <c r="F259" s="1"/>
      <c r="G259" s="2"/>
      <c r="H259" s="1"/>
      <c r="I259" s="1" t="str">
        <f>IFERROR(__xludf.DUMMYFUNCTION("""COMPUTED_VALUE"""),"")</f>
        <v/>
      </c>
      <c r="J259" s="1"/>
      <c r="K259" s="1"/>
      <c r="L259" s="1" t="str">
        <f>IFERROR(__xludf.DUMMYFUNCTION("""COMPUTED_VALUE"""),"")</f>
        <v/>
      </c>
      <c r="M259" s="1"/>
    </row>
    <row r="260">
      <c r="A260" s="1"/>
      <c r="B260" s="1"/>
      <c r="C260" s="2"/>
      <c r="D260" s="1"/>
      <c r="E260" s="1"/>
      <c r="F260" s="1"/>
      <c r="G260" s="2"/>
      <c r="H260" s="1"/>
      <c r="I260" s="1" t="str">
        <f>IFERROR(__xludf.DUMMYFUNCTION("""COMPUTED_VALUE"""),"")</f>
        <v/>
      </c>
      <c r="J260" s="1"/>
      <c r="K260" s="1"/>
      <c r="L260" s="1" t="str">
        <f>IFERROR(__xludf.DUMMYFUNCTION("""COMPUTED_VALUE"""),"")</f>
        <v/>
      </c>
      <c r="M260" s="1"/>
    </row>
    <row r="261">
      <c r="A261" s="1"/>
      <c r="B261" s="1"/>
      <c r="C261" s="2"/>
      <c r="D261" s="1"/>
      <c r="E261" s="1"/>
      <c r="F261" s="1"/>
      <c r="G261" s="2"/>
      <c r="H261" s="1"/>
      <c r="I261" s="1" t="str">
        <f>IFERROR(__xludf.DUMMYFUNCTION("""COMPUTED_VALUE"""),"")</f>
        <v/>
      </c>
      <c r="J261" s="1"/>
      <c r="K261" s="1"/>
      <c r="L261" s="1" t="str">
        <f>IFERROR(__xludf.DUMMYFUNCTION("""COMPUTED_VALUE"""),"")</f>
        <v/>
      </c>
      <c r="M261" s="1"/>
    </row>
    <row r="262">
      <c r="A262" s="1"/>
      <c r="B262" s="1"/>
      <c r="C262" s="2"/>
      <c r="D262" s="1"/>
      <c r="E262" s="1"/>
      <c r="F262" s="1"/>
      <c r="G262" s="2"/>
      <c r="H262" s="1"/>
      <c r="I262" s="1" t="str">
        <f>IFERROR(__xludf.DUMMYFUNCTION("""COMPUTED_VALUE"""),"")</f>
        <v/>
      </c>
      <c r="J262" s="1"/>
      <c r="K262" s="1"/>
      <c r="L262" s="1" t="str">
        <f>IFERROR(__xludf.DUMMYFUNCTION("""COMPUTED_VALUE"""),"")</f>
        <v/>
      </c>
      <c r="M262" s="1"/>
    </row>
    <row r="263">
      <c r="A263" s="1"/>
      <c r="B263" s="1"/>
      <c r="C263" s="2"/>
      <c r="D263" s="1"/>
      <c r="E263" s="1"/>
      <c r="F263" s="1"/>
      <c r="G263" s="2"/>
      <c r="H263" s="1"/>
      <c r="I263" s="1" t="str">
        <f>IFERROR(__xludf.DUMMYFUNCTION("""COMPUTED_VALUE"""),"")</f>
        <v/>
      </c>
      <c r="J263" s="1"/>
      <c r="K263" s="1"/>
      <c r="L263" s="1" t="str">
        <f>IFERROR(__xludf.DUMMYFUNCTION("""COMPUTED_VALUE"""),"")</f>
        <v/>
      </c>
      <c r="M263" s="1"/>
    </row>
    <row r="264">
      <c r="A264" s="1"/>
      <c r="B264" s="1"/>
      <c r="C264" s="2"/>
      <c r="D264" s="1"/>
      <c r="E264" s="1"/>
      <c r="F264" s="1"/>
      <c r="G264" s="2"/>
      <c r="H264" s="1"/>
      <c r="I264" s="1" t="str">
        <f>IFERROR(__xludf.DUMMYFUNCTION("""COMPUTED_VALUE"""),"")</f>
        <v/>
      </c>
      <c r="J264" s="1"/>
      <c r="K264" s="1"/>
      <c r="L264" s="1" t="str">
        <f>IFERROR(__xludf.DUMMYFUNCTION("""COMPUTED_VALUE"""),"")</f>
        <v/>
      </c>
      <c r="M264" s="1"/>
    </row>
    <row r="265">
      <c r="A265" s="1"/>
      <c r="B265" s="1"/>
      <c r="C265" s="2"/>
      <c r="D265" s="1"/>
      <c r="E265" s="1"/>
      <c r="F265" s="1"/>
      <c r="G265" s="2"/>
      <c r="H265" s="1"/>
      <c r="I265" s="1" t="str">
        <f>IFERROR(__xludf.DUMMYFUNCTION("""COMPUTED_VALUE"""),"")</f>
        <v/>
      </c>
      <c r="J265" s="1"/>
      <c r="K265" s="1"/>
      <c r="L265" s="1" t="str">
        <f>IFERROR(__xludf.DUMMYFUNCTION("""COMPUTED_VALUE"""),"")</f>
        <v/>
      </c>
      <c r="M265" s="1"/>
    </row>
    <row r="266">
      <c r="A266" s="1"/>
      <c r="B266" s="1"/>
      <c r="C266" s="2"/>
      <c r="D266" s="1"/>
      <c r="E266" s="1"/>
      <c r="F266" s="1"/>
      <c r="G266" s="2"/>
      <c r="H266" s="1"/>
      <c r="I266" s="1" t="str">
        <f>IFERROR(__xludf.DUMMYFUNCTION("""COMPUTED_VALUE"""),"")</f>
        <v/>
      </c>
      <c r="J266" s="1"/>
      <c r="K266" s="1"/>
      <c r="L266" s="1" t="str">
        <f>IFERROR(__xludf.DUMMYFUNCTION("""COMPUTED_VALUE"""),"")</f>
        <v/>
      </c>
      <c r="M266" s="1"/>
    </row>
    <row r="267">
      <c r="A267" s="1"/>
      <c r="B267" s="1"/>
      <c r="C267" s="2"/>
      <c r="D267" s="1"/>
      <c r="E267" s="1"/>
      <c r="F267" s="1"/>
      <c r="G267" s="2"/>
      <c r="H267" s="1"/>
      <c r="I267" s="1" t="str">
        <f>IFERROR(__xludf.DUMMYFUNCTION("""COMPUTED_VALUE"""),"")</f>
        <v/>
      </c>
      <c r="J267" s="1"/>
      <c r="K267" s="1"/>
      <c r="L267" s="1" t="str">
        <f>IFERROR(__xludf.DUMMYFUNCTION("""COMPUTED_VALUE"""),"")</f>
        <v/>
      </c>
      <c r="M267" s="1"/>
    </row>
    <row r="268">
      <c r="A268" s="1"/>
      <c r="B268" s="1"/>
      <c r="C268" s="2"/>
      <c r="D268" s="1"/>
      <c r="E268" s="1"/>
      <c r="F268" s="1"/>
      <c r="G268" s="2"/>
      <c r="H268" s="1"/>
      <c r="I268" s="1" t="str">
        <f>IFERROR(__xludf.DUMMYFUNCTION("""COMPUTED_VALUE"""),"")</f>
        <v/>
      </c>
      <c r="J268" s="1"/>
      <c r="K268" s="1"/>
      <c r="L268" s="1" t="str">
        <f>IFERROR(__xludf.DUMMYFUNCTION("""COMPUTED_VALUE"""),"")</f>
        <v/>
      </c>
      <c r="M268" s="1"/>
    </row>
    <row r="269">
      <c r="A269" s="1"/>
      <c r="B269" s="1"/>
      <c r="C269" s="2"/>
      <c r="D269" s="1"/>
      <c r="E269" s="1"/>
      <c r="F269" s="1"/>
      <c r="G269" s="2"/>
      <c r="H269" s="1"/>
      <c r="I269" s="1" t="str">
        <f>IFERROR(__xludf.DUMMYFUNCTION("""COMPUTED_VALUE"""),"")</f>
        <v/>
      </c>
      <c r="J269" s="1"/>
      <c r="K269" s="1"/>
      <c r="L269" s="1" t="str">
        <f>IFERROR(__xludf.DUMMYFUNCTION("""COMPUTED_VALUE"""),"")</f>
        <v/>
      </c>
      <c r="M269" s="1"/>
    </row>
    <row r="270">
      <c r="A270" s="1"/>
      <c r="B270" s="1"/>
      <c r="C270" s="2"/>
      <c r="D270" s="1"/>
      <c r="E270" s="1"/>
      <c r="F270" s="1"/>
      <c r="G270" s="2"/>
      <c r="H270" s="1"/>
      <c r="I270" s="1" t="str">
        <f>IFERROR(__xludf.DUMMYFUNCTION("""COMPUTED_VALUE"""),"")</f>
        <v/>
      </c>
      <c r="J270" s="1"/>
      <c r="K270" s="1"/>
      <c r="L270" s="1" t="str">
        <f>IFERROR(__xludf.DUMMYFUNCTION("""COMPUTED_VALUE"""),"")</f>
        <v/>
      </c>
      <c r="M270" s="1"/>
    </row>
    <row r="271">
      <c r="A271" s="1"/>
      <c r="B271" s="1"/>
      <c r="C271" s="2"/>
      <c r="D271" s="1"/>
      <c r="E271" s="1"/>
      <c r="F271" s="1"/>
      <c r="G271" s="2"/>
      <c r="H271" s="1"/>
      <c r="I271" s="1" t="str">
        <f>IFERROR(__xludf.DUMMYFUNCTION("""COMPUTED_VALUE"""),"")</f>
        <v/>
      </c>
      <c r="J271" s="1"/>
      <c r="K271" s="1"/>
      <c r="L271" s="1" t="str">
        <f>IFERROR(__xludf.DUMMYFUNCTION("""COMPUTED_VALUE"""),"")</f>
        <v/>
      </c>
      <c r="M271" s="1"/>
    </row>
    <row r="272">
      <c r="A272" s="1"/>
      <c r="B272" s="1"/>
      <c r="C272" s="2"/>
      <c r="D272" s="1"/>
      <c r="E272" s="1"/>
      <c r="F272" s="1"/>
      <c r="G272" s="2"/>
      <c r="H272" s="1"/>
      <c r="I272" s="1" t="str">
        <f>IFERROR(__xludf.DUMMYFUNCTION("""COMPUTED_VALUE"""),"")</f>
        <v/>
      </c>
      <c r="J272" s="1"/>
      <c r="K272" s="1"/>
      <c r="L272" s="1" t="str">
        <f>IFERROR(__xludf.DUMMYFUNCTION("""COMPUTED_VALUE"""),"")</f>
        <v/>
      </c>
      <c r="M272" s="1"/>
    </row>
    <row r="273">
      <c r="A273" s="1"/>
      <c r="B273" s="1"/>
      <c r="C273" s="2"/>
      <c r="D273" s="1"/>
      <c r="E273" s="1"/>
      <c r="F273" s="1"/>
      <c r="G273" s="2"/>
      <c r="H273" s="1"/>
      <c r="I273" s="1" t="str">
        <f>IFERROR(__xludf.DUMMYFUNCTION("""COMPUTED_VALUE"""),"")</f>
        <v/>
      </c>
      <c r="J273" s="1"/>
      <c r="K273" s="1"/>
      <c r="L273" s="1" t="str">
        <f>IFERROR(__xludf.DUMMYFUNCTION("""COMPUTED_VALUE"""),"")</f>
        <v/>
      </c>
      <c r="M273" s="1"/>
    </row>
    <row r="274">
      <c r="A274" s="1"/>
      <c r="B274" s="1"/>
      <c r="C274" s="2"/>
      <c r="D274" s="1"/>
      <c r="E274" s="1"/>
      <c r="F274" s="1"/>
      <c r="G274" s="2"/>
      <c r="H274" s="1"/>
      <c r="I274" s="1" t="str">
        <f>IFERROR(__xludf.DUMMYFUNCTION("""COMPUTED_VALUE"""),"")</f>
        <v/>
      </c>
      <c r="J274" s="1"/>
      <c r="K274" s="1"/>
      <c r="L274" s="1" t="str">
        <f>IFERROR(__xludf.DUMMYFUNCTION("""COMPUTED_VALUE"""),"")</f>
        <v/>
      </c>
      <c r="M274" s="1"/>
    </row>
    <row r="275">
      <c r="A275" s="1"/>
      <c r="B275" s="1"/>
      <c r="C275" s="2"/>
      <c r="D275" s="1"/>
      <c r="E275" s="1"/>
      <c r="F275" s="1"/>
      <c r="G275" s="2"/>
      <c r="H275" s="1"/>
      <c r="I275" s="1" t="str">
        <f>IFERROR(__xludf.DUMMYFUNCTION("""COMPUTED_VALUE"""),"")</f>
        <v/>
      </c>
      <c r="J275" s="1"/>
      <c r="K275" s="1"/>
      <c r="L275" s="1" t="str">
        <f>IFERROR(__xludf.DUMMYFUNCTION("""COMPUTED_VALUE"""),"")</f>
        <v/>
      </c>
      <c r="M275" s="1"/>
    </row>
    <row r="276">
      <c r="A276" s="1"/>
      <c r="B276" s="1"/>
      <c r="C276" s="2"/>
      <c r="D276" s="1"/>
      <c r="E276" s="1"/>
      <c r="F276" s="1"/>
      <c r="G276" s="2"/>
      <c r="H276" s="1"/>
      <c r="I276" s="1" t="str">
        <f>IFERROR(__xludf.DUMMYFUNCTION("""COMPUTED_VALUE"""),"")</f>
        <v/>
      </c>
      <c r="J276" s="1"/>
      <c r="K276" s="1"/>
      <c r="L276" s="1" t="str">
        <f>IFERROR(__xludf.DUMMYFUNCTION("""COMPUTED_VALUE"""),"")</f>
        <v/>
      </c>
      <c r="M276" s="1"/>
    </row>
    <row r="277">
      <c r="A277" s="1"/>
      <c r="B277" s="1"/>
      <c r="C277" s="2"/>
      <c r="D277" s="1"/>
      <c r="E277" s="1"/>
      <c r="F277" s="1"/>
      <c r="G277" s="2"/>
      <c r="H277" s="1"/>
      <c r="I277" s="1" t="str">
        <f>IFERROR(__xludf.DUMMYFUNCTION("""COMPUTED_VALUE"""),"")</f>
        <v/>
      </c>
      <c r="J277" s="1"/>
      <c r="K277" s="1"/>
      <c r="L277" s="1" t="str">
        <f>IFERROR(__xludf.DUMMYFUNCTION("""COMPUTED_VALUE"""),"")</f>
        <v/>
      </c>
      <c r="M277" s="1"/>
    </row>
    <row r="278">
      <c r="A278" s="1"/>
      <c r="B278" s="1"/>
      <c r="C278" s="2"/>
      <c r="D278" s="1"/>
      <c r="E278" s="1"/>
      <c r="F278" s="1"/>
      <c r="G278" s="2"/>
      <c r="H278" s="1"/>
      <c r="I278" s="1" t="str">
        <f>IFERROR(__xludf.DUMMYFUNCTION("""COMPUTED_VALUE"""),"")</f>
        <v/>
      </c>
      <c r="J278" s="1"/>
      <c r="K278" s="1"/>
      <c r="L278" s="1" t="str">
        <f>IFERROR(__xludf.DUMMYFUNCTION("""COMPUTED_VALUE"""),"")</f>
        <v/>
      </c>
      <c r="M278" s="1"/>
    </row>
    <row r="279">
      <c r="A279" s="1"/>
      <c r="B279" s="1"/>
      <c r="C279" s="2"/>
      <c r="D279" s="1"/>
      <c r="E279" s="1"/>
      <c r="F279" s="1"/>
      <c r="G279" s="2"/>
      <c r="H279" s="1"/>
      <c r="I279" s="1" t="str">
        <f>IFERROR(__xludf.DUMMYFUNCTION("""COMPUTED_VALUE"""),"")</f>
        <v/>
      </c>
      <c r="J279" s="1"/>
      <c r="K279" s="1"/>
      <c r="L279" s="1" t="str">
        <f>IFERROR(__xludf.DUMMYFUNCTION("""COMPUTED_VALUE"""),"")</f>
        <v/>
      </c>
      <c r="M279" s="1"/>
    </row>
    <row r="280">
      <c r="A280" s="1"/>
      <c r="B280" s="1"/>
      <c r="C280" s="2"/>
      <c r="D280" s="1"/>
      <c r="E280" s="1"/>
      <c r="F280" s="1"/>
      <c r="G280" s="2"/>
      <c r="H280" s="1"/>
      <c r="I280" s="1" t="str">
        <f>IFERROR(__xludf.DUMMYFUNCTION("""COMPUTED_VALUE"""),"")</f>
        <v/>
      </c>
      <c r="J280" s="1"/>
      <c r="K280" s="1"/>
      <c r="L280" s="1" t="str">
        <f>IFERROR(__xludf.DUMMYFUNCTION("""COMPUTED_VALUE"""),"")</f>
        <v/>
      </c>
      <c r="M280" s="1"/>
    </row>
    <row r="281">
      <c r="A281" s="1"/>
      <c r="B281" s="1"/>
      <c r="C281" s="2"/>
      <c r="D281" s="1"/>
      <c r="E281" s="1"/>
      <c r="F281" s="1"/>
      <c r="G281" s="2"/>
      <c r="H281" s="1"/>
      <c r="I281" s="1" t="str">
        <f>IFERROR(__xludf.DUMMYFUNCTION("""COMPUTED_VALUE"""),"")</f>
        <v/>
      </c>
      <c r="J281" s="1"/>
      <c r="K281" s="1"/>
      <c r="L281" s="1" t="str">
        <f>IFERROR(__xludf.DUMMYFUNCTION("""COMPUTED_VALUE"""),"")</f>
        <v/>
      </c>
      <c r="M281" s="1"/>
    </row>
    <row r="282">
      <c r="A282" s="1"/>
      <c r="B282" s="1"/>
      <c r="C282" s="2"/>
      <c r="D282" s="1"/>
      <c r="E282" s="1"/>
      <c r="F282" s="1"/>
      <c r="G282" s="2"/>
      <c r="H282" s="1"/>
      <c r="I282" s="1" t="str">
        <f>IFERROR(__xludf.DUMMYFUNCTION("""COMPUTED_VALUE"""),"")</f>
        <v/>
      </c>
      <c r="J282" s="1"/>
      <c r="K282" s="1"/>
      <c r="L282" s="1" t="str">
        <f>IFERROR(__xludf.DUMMYFUNCTION("""COMPUTED_VALUE"""),"")</f>
        <v/>
      </c>
      <c r="M282" s="1"/>
    </row>
    <row r="283">
      <c r="A283" s="1"/>
      <c r="B283" s="1"/>
      <c r="C283" s="2"/>
      <c r="D283" s="1"/>
      <c r="E283" s="1"/>
      <c r="F283" s="1"/>
      <c r="G283" s="2"/>
      <c r="H283" s="1"/>
      <c r="I283" s="1" t="str">
        <f>IFERROR(__xludf.DUMMYFUNCTION("""COMPUTED_VALUE"""),"")</f>
        <v/>
      </c>
      <c r="J283" s="1"/>
      <c r="K283" s="1"/>
      <c r="L283" s="1" t="str">
        <f>IFERROR(__xludf.DUMMYFUNCTION("""COMPUTED_VALUE"""),"")</f>
        <v/>
      </c>
      <c r="M283" s="1"/>
    </row>
    <row r="284">
      <c r="A284" s="1"/>
      <c r="B284" s="1"/>
      <c r="C284" s="2"/>
      <c r="D284" s="1"/>
      <c r="E284" s="1"/>
      <c r="F284" s="1"/>
      <c r="G284" s="2"/>
      <c r="H284" s="1"/>
      <c r="I284" s="1" t="str">
        <f>IFERROR(__xludf.DUMMYFUNCTION("""COMPUTED_VALUE"""),"")</f>
        <v/>
      </c>
      <c r="J284" s="1"/>
      <c r="K284" s="1"/>
      <c r="L284" s="1" t="str">
        <f>IFERROR(__xludf.DUMMYFUNCTION("""COMPUTED_VALUE"""),"")</f>
        <v/>
      </c>
      <c r="M284" s="1"/>
    </row>
    <row r="285">
      <c r="A285" s="1"/>
      <c r="B285" s="1"/>
      <c r="C285" s="2"/>
      <c r="D285" s="1"/>
      <c r="E285" s="1"/>
      <c r="F285" s="1"/>
      <c r="G285" s="2"/>
      <c r="H285" s="1"/>
      <c r="I285" s="1" t="str">
        <f>IFERROR(__xludf.DUMMYFUNCTION("""COMPUTED_VALUE"""),"")</f>
        <v/>
      </c>
      <c r="J285" s="1"/>
      <c r="K285" s="1"/>
      <c r="L285" s="1" t="str">
        <f>IFERROR(__xludf.DUMMYFUNCTION("""COMPUTED_VALUE"""),"")</f>
        <v/>
      </c>
      <c r="M285" s="1"/>
    </row>
    <row r="286">
      <c r="A286" s="1"/>
      <c r="B286" s="1"/>
      <c r="C286" s="2"/>
      <c r="D286" s="1"/>
      <c r="E286" s="1"/>
      <c r="F286" s="1"/>
      <c r="G286" s="2"/>
      <c r="H286" s="1"/>
      <c r="I286" s="1" t="str">
        <f>IFERROR(__xludf.DUMMYFUNCTION("""COMPUTED_VALUE"""),"")</f>
        <v/>
      </c>
      <c r="J286" s="1"/>
      <c r="K286" s="1"/>
      <c r="L286" s="1" t="str">
        <f>IFERROR(__xludf.DUMMYFUNCTION("""COMPUTED_VALUE"""),"")</f>
        <v/>
      </c>
      <c r="M286" s="1"/>
    </row>
    <row r="287">
      <c r="A287" s="1"/>
      <c r="B287" s="1"/>
      <c r="C287" s="2"/>
      <c r="D287" s="1"/>
      <c r="E287" s="1"/>
      <c r="F287" s="1"/>
      <c r="G287" s="2"/>
      <c r="H287" s="1"/>
      <c r="I287" s="1" t="str">
        <f>IFERROR(__xludf.DUMMYFUNCTION("""COMPUTED_VALUE"""),"")</f>
        <v/>
      </c>
      <c r="J287" s="1"/>
      <c r="K287" s="1"/>
      <c r="L287" s="1" t="str">
        <f>IFERROR(__xludf.DUMMYFUNCTION("""COMPUTED_VALUE"""),"")</f>
        <v/>
      </c>
      <c r="M287" s="1"/>
    </row>
    <row r="288">
      <c r="A288" s="1"/>
      <c r="B288" s="1"/>
      <c r="C288" s="2"/>
      <c r="D288" s="1"/>
      <c r="E288" s="1"/>
      <c r="F288" s="1"/>
      <c r="G288" s="2"/>
      <c r="H288" s="1"/>
      <c r="I288" s="1" t="str">
        <f>IFERROR(__xludf.DUMMYFUNCTION("""COMPUTED_VALUE"""),"")</f>
        <v/>
      </c>
      <c r="J288" s="1"/>
      <c r="K288" s="1"/>
      <c r="L288" s="1" t="str">
        <f>IFERROR(__xludf.DUMMYFUNCTION("""COMPUTED_VALUE"""),"")</f>
        <v/>
      </c>
      <c r="M288" s="1"/>
    </row>
    <row r="289">
      <c r="A289" s="1"/>
      <c r="B289" s="1"/>
      <c r="C289" s="2"/>
      <c r="D289" s="1"/>
      <c r="E289" s="1"/>
      <c r="F289" s="1"/>
      <c r="G289" s="2"/>
      <c r="H289" s="1"/>
      <c r="I289" s="1" t="str">
        <f>IFERROR(__xludf.DUMMYFUNCTION("""COMPUTED_VALUE"""),"")</f>
        <v/>
      </c>
      <c r="J289" s="1"/>
      <c r="K289" s="1"/>
      <c r="L289" s="1" t="str">
        <f>IFERROR(__xludf.DUMMYFUNCTION("""COMPUTED_VALUE"""),"")</f>
        <v/>
      </c>
      <c r="M289" s="1"/>
    </row>
    <row r="290">
      <c r="A290" s="1"/>
      <c r="B290" s="1"/>
      <c r="C290" s="2"/>
      <c r="D290" s="1"/>
      <c r="E290" s="1"/>
      <c r="F290" s="1"/>
      <c r="G290" s="2"/>
      <c r="H290" s="1"/>
      <c r="I290" s="1" t="str">
        <f>IFERROR(__xludf.DUMMYFUNCTION("""COMPUTED_VALUE"""),"")</f>
        <v/>
      </c>
      <c r="J290" s="1"/>
      <c r="K290" s="1"/>
      <c r="L290" s="1" t="str">
        <f>IFERROR(__xludf.DUMMYFUNCTION("""COMPUTED_VALUE"""),"")</f>
        <v/>
      </c>
      <c r="M290" s="1"/>
    </row>
    <row r="291">
      <c r="A291" s="1"/>
      <c r="B291" s="1"/>
      <c r="C291" s="2"/>
      <c r="D291" s="1"/>
      <c r="E291" s="1"/>
      <c r="F291" s="1"/>
      <c r="G291" s="2"/>
      <c r="H291" s="1"/>
      <c r="I291" s="1" t="str">
        <f>IFERROR(__xludf.DUMMYFUNCTION("""COMPUTED_VALUE"""),"")</f>
        <v/>
      </c>
      <c r="J291" s="1"/>
      <c r="K291" s="1"/>
      <c r="L291" s="1" t="str">
        <f>IFERROR(__xludf.DUMMYFUNCTION("""COMPUTED_VALUE"""),"")</f>
        <v/>
      </c>
      <c r="M291" s="1"/>
    </row>
    <row r="292">
      <c r="A292" s="1"/>
      <c r="B292" s="1"/>
      <c r="C292" s="2"/>
      <c r="D292" s="1"/>
      <c r="E292" s="1"/>
      <c r="F292" s="1"/>
      <c r="G292" s="2"/>
      <c r="H292" s="1"/>
      <c r="I292" s="1" t="str">
        <f>IFERROR(__xludf.DUMMYFUNCTION("""COMPUTED_VALUE"""),"")</f>
        <v/>
      </c>
      <c r="J292" s="1"/>
      <c r="K292" s="1"/>
      <c r="L292" s="1" t="str">
        <f>IFERROR(__xludf.DUMMYFUNCTION("""COMPUTED_VALUE"""),"")</f>
        <v/>
      </c>
      <c r="M292" s="1"/>
    </row>
    <row r="293">
      <c r="A293" s="1"/>
      <c r="B293" s="1"/>
      <c r="C293" s="2"/>
      <c r="D293" s="1"/>
      <c r="E293" s="1"/>
      <c r="F293" s="1"/>
      <c r="G293" s="2"/>
      <c r="H293" s="1"/>
      <c r="I293" s="1" t="str">
        <f>IFERROR(__xludf.DUMMYFUNCTION("""COMPUTED_VALUE"""),"")</f>
        <v/>
      </c>
      <c r="J293" s="1"/>
      <c r="K293" s="1"/>
      <c r="L293" s="1" t="str">
        <f>IFERROR(__xludf.DUMMYFUNCTION("""COMPUTED_VALUE"""),"")</f>
        <v/>
      </c>
      <c r="M293" s="1"/>
    </row>
    <row r="294">
      <c r="A294" s="1"/>
      <c r="B294" s="1"/>
      <c r="C294" s="2"/>
      <c r="D294" s="1"/>
      <c r="E294" s="1"/>
      <c r="F294" s="1"/>
      <c r="G294" s="2"/>
      <c r="H294" s="1"/>
      <c r="I294" s="1" t="str">
        <f>IFERROR(__xludf.DUMMYFUNCTION("""COMPUTED_VALUE"""),"")</f>
        <v/>
      </c>
      <c r="J294" s="1"/>
      <c r="K294" s="1"/>
      <c r="L294" s="1" t="str">
        <f>IFERROR(__xludf.DUMMYFUNCTION("""COMPUTED_VALUE"""),"")</f>
        <v/>
      </c>
      <c r="M294" s="1"/>
    </row>
    <row r="295">
      <c r="A295" s="1"/>
      <c r="B295" s="1"/>
      <c r="C295" s="2"/>
      <c r="D295" s="1"/>
      <c r="E295" s="1"/>
      <c r="F295" s="1"/>
      <c r="G295" s="2"/>
      <c r="H295" s="1"/>
      <c r="I295" s="1" t="str">
        <f>IFERROR(__xludf.DUMMYFUNCTION("""COMPUTED_VALUE"""),"")</f>
        <v/>
      </c>
      <c r="J295" s="1"/>
      <c r="K295" s="1"/>
      <c r="L295" s="1" t="str">
        <f>IFERROR(__xludf.DUMMYFUNCTION("""COMPUTED_VALUE"""),"")</f>
        <v/>
      </c>
      <c r="M295" s="1"/>
    </row>
    <row r="296">
      <c r="A296" s="1"/>
      <c r="B296" s="1"/>
      <c r="C296" s="2"/>
      <c r="D296" s="1"/>
      <c r="E296" s="1"/>
      <c r="F296" s="1"/>
      <c r="G296" s="2"/>
      <c r="H296" s="1"/>
      <c r="I296" s="1" t="str">
        <f>IFERROR(__xludf.DUMMYFUNCTION("""COMPUTED_VALUE"""),"")</f>
        <v/>
      </c>
      <c r="J296" s="1"/>
      <c r="K296" s="1"/>
      <c r="L296" s="1" t="str">
        <f>IFERROR(__xludf.DUMMYFUNCTION("""COMPUTED_VALUE"""),"")</f>
        <v/>
      </c>
      <c r="M296" s="1"/>
    </row>
    <row r="297">
      <c r="A297" s="1"/>
      <c r="B297" s="1"/>
      <c r="C297" s="2"/>
      <c r="D297" s="1"/>
      <c r="E297" s="1"/>
      <c r="F297" s="1"/>
      <c r="G297" s="2"/>
      <c r="H297" s="1"/>
      <c r="I297" s="1" t="str">
        <f>IFERROR(__xludf.DUMMYFUNCTION("""COMPUTED_VALUE"""),"")</f>
        <v/>
      </c>
      <c r="J297" s="1"/>
      <c r="K297" s="1"/>
      <c r="L297" s="1" t="str">
        <f>IFERROR(__xludf.DUMMYFUNCTION("""COMPUTED_VALUE"""),"")</f>
        <v/>
      </c>
      <c r="M297" s="1"/>
    </row>
    <row r="298">
      <c r="A298" s="1"/>
      <c r="B298" s="1"/>
      <c r="C298" s="2"/>
      <c r="D298" s="1"/>
      <c r="E298" s="1"/>
      <c r="F298" s="1"/>
      <c r="G298" s="2"/>
      <c r="H298" s="1"/>
      <c r="I298" s="1" t="str">
        <f>IFERROR(__xludf.DUMMYFUNCTION("""COMPUTED_VALUE"""),"")</f>
        <v/>
      </c>
      <c r="J298" s="1"/>
      <c r="K298" s="1"/>
      <c r="L298" s="1" t="str">
        <f>IFERROR(__xludf.DUMMYFUNCTION("""COMPUTED_VALUE"""),"")</f>
        <v/>
      </c>
      <c r="M298" s="1"/>
    </row>
    <row r="299">
      <c r="A299" s="1"/>
      <c r="B299" s="1"/>
      <c r="C299" s="2"/>
      <c r="D299" s="1"/>
      <c r="E299" s="1"/>
      <c r="F299" s="1"/>
      <c r="G299" s="2"/>
      <c r="H299" s="1"/>
      <c r="I299" s="1" t="str">
        <f>IFERROR(__xludf.DUMMYFUNCTION("""COMPUTED_VALUE"""),"")</f>
        <v/>
      </c>
      <c r="J299" s="1"/>
      <c r="K299" s="1"/>
      <c r="L299" s="1" t="str">
        <f>IFERROR(__xludf.DUMMYFUNCTION("""COMPUTED_VALUE"""),"")</f>
        <v/>
      </c>
      <c r="M299" s="1"/>
    </row>
    <row r="300">
      <c r="A300" s="1"/>
      <c r="B300" s="1"/>
      <c r="C300" s="2"/>
      <c r="D300" s="1"/>
      <c r="E300" s="1"/>
      <c r="F300" s="1"/>
      <c r="G300" s="2"/>
      <c r="H300" s="1"/>
      <c r="I300" s="1" t="str">
        <f>IFERROR(__xludf.DUMMYFUNCTION("""COMPUTED_VALUE"""),"")</f>
        <v/>
      </c>
      <c r="J300" s="1"/>
      <c r="K300" s="1"/>
      <c r="L300" s="1" t="str">
        <f>IFERROR(__xludf.DUMMYFUNCTION("""COMPUTED_VALUE"""),"")</f>
        <v/>
      </c>
      <c r="M300" s="1"/>
    </row>
    <row r="301">
      <c r="A301" s="1"/>
      <c r="B301" s="1"/>
      <c r="C301" s="2"/>
      <c r="D301" s="1"/>
      <c r="E301" s="1"/>
      <c r="F301" s="1"/>
      <c r="G301" s="2"/>
      <c r="H301" s="1"/>
      <c r="I301" s="1" t="str">
        <f>IFERROR(__xludf.DUMMYFUNCTION("""COMPUTED_VALUE"""),"")</f>
        <v/>
      </c>
      <c r="J301" s="1"/>
      <c r="K301" s="1"/>
      <c r="L301" s="1" t="str">
        <f>IFERROR(__xludf.DUMMYFUNCTION("""COMPUTED_VALUE"""),"")</f>
        <v/>
      </c>
      <c r="M301" s="1"/>
    </row>
    <row r="302">
      <c r="A302" s="1"/>
      <c r="B302" s="1"/>
      <c r="C302" s="2"/>
      <c r="D302" s="1"/>
      <c r="E302" s="1"/>
      <c r="F302" s="1"/>
      <c r="G302" s="2"/>
      <c r="H302" s="1"/>
      <c r="I302" s="1" t="str">
        <f>IFERROR(__xludf.DUMMYFUNCTION("""COMPUTED_VALUE"""),"")</f>
        <v/>
      </c>
      <c r="J302" s="1"/>
      <c r="K302" s="1"/>
      <c r="L302" s="1" t="str">
        <f>IFERROR(__xludf.DUMMYFUNCTION("""COMPUTED_VALUE"""),"")</f>
        <v/>
      </c>
      <c r="M302" s="1"/>
    </row>
    <row r="303">
      <c r="A303" s="1"/>
      <c r="B303" s="1"/>
      <c r="C303" s="2"/>
      <c r="D303" s="1"/>
      <c r="E303" s="1"/>
      <c r="F303" s="1"/>
      <c r="G303" s="2"/>
      <c r="H303" s="1"/>
      <c r="I303" s="1" t="str">
        <f>IFERROR(__xludf.DUMMYFUNCTION("""COMPUTED_VALUE"""),"")</f>
        <v/>
      </c>
      <c r="J303" s="1"/>
      <c r="K303" s="1"/>
      <c r="L303" s="1" t="str">
        <f>IFERROR(__xludf.DUMMYFUNCTION("""COMPUTED_VALUE"""),"")</f>
        <v/>
      </c>
      <c r="M303" s="1"/>
    </row>
    <row r="304">
      <c r="A304" s="1"/>
      <c r="B304" s="1"/>
      <c r="C304" s="2"/>
      <c r="D304" s="1"/>
      <c r="E304" s="1"/>
      <c r="F304" s="1"/>
      <c r="G304" s="2"/>
      <c r="H304" s="1"/>
      <c r="I304" s="1" t="str">
        <f>IFERROR(__xludf.DUMMYFUNCTION("""COMPUTED_VALUE"""),"")</f>
        <v/>
      </c>
      <c r="J304" s="1"/>
      <c r="K304" s="1"/>
      <c r="L304" s="1" t="str">
        <f>IFERROR(__xludf.DUMMYFUNCTION("""COMPUTED_VALUE"""),"")</f>
        <v/>
      </c>
      <c r="M304" s="1"/>
    </row>
    <row r="305">
      <c r="A305" s="1"/>
      <c r="B305" s="1"/>
      <c r="C305" s="2"/>
      <c r="D305" s="1"/>
      <c r="E305" s="1"/>
      <c r="F305" s="1"/>
      <c r="G305" s="2"/>
      <c r="H305" s="1"/>
      <c r="I305" s="1" t="str">
        <f>IFERROR(__xludf.DUMMYFUNCTION("""COMPUTED_VALUE"""),"")</f>
        <v/>
      </c>
      <c r="J305" s="1"/>
      <c r="K305" s="1"/>
      <c r="L305" s="1" t="str">
        <f>IFERROR(__xludf.DUMMYFUNCTION("""COMPUTED_VALUE"""),"")</f>
        <v/>
      </c>
      <c r="M305" s="1"/>
    </row>
    <row r="306">
      <c r="A306" s="1"/>
      <c r="B306" s="1"/>
      <c r="C306" s="2"/>
      <c r="D306" s="1"/>
      <c r="E306" s="1"/>
      <c r="F306" s="1"/>
      <c r="G306" s="2"/>
      <c r="H306" s="1"/>
      <c r="I306" s="1" t="str">
        <f>IFERROR(__xludf.DUMMYFUNCTION("""COMPUTED_VALUE"""),"")</f>
        <v/>
      </c>
      <c r="J306" s="1"/>
      <c r="K306" s="1"/>
      <c r="L306" s="1" t="str">
        <f>IFERROR(__xludf.DUMMYFUNCTION("""COMPUTED_VALUE"""),"")</f>
        <v/>
      </c>
      <c r="M306" s="1"/>
    </row>
    <row r="307">
      <c r="A307" s="1"/>
      <c r="B307" s="1"/>
      <c r="C307" s="2"/>
      <c r="D307" s="1"/>
      <c r="E307" s="1"/>
      <c r="F307" s="1"/>
      <c r="G307" s="2"/>
      <c r="H307" s="1"/>
      <c r="I307" s="1" t="str">
        <f>IFERROR(__xludf.DUMMYFUNCTION("""COMPUTED_VALUE"""),"")</f>
        <v/>
      </c>
      <c r="J307" s="1"/>
      <c r="K307" s="1"/>
      <c r="L307" s="1" t="str">
        <f>IFERROR(__xludf.DUMMYFUNCTION("""COMPUTED_VALUE"""),"")</f>
        <v/>
      </c>
      <c r="M307" s="1"/>
    </row>
    <row r="308">
      <c r="A308" s="1"/>
      <c r="B308" s="1"/>
      <c r="C308" s="2"/>
      <c r="D308" s="1"/>
      <c r="E308" s="1"/>
      <c r="F308" s="1"/>
      <c r="G308" s="2"/>
      <c r="H308" s="1"/>
      <c r="I308" s="1" t="str">
        <f>IFERROR(__xludf.DUMMYFUNCTION("""COMPUTED_VALUE"""),"")</f>
        <v/>
      </c>
      <c r="J308" s="1"/>
      <c r="K308" s="1"/>
      <c r="L308" s="1" t="str">
        <f>IFERROR(__xludf.DUMMYFUNCTION("""COMPUTED_VALUE"""),"")</f>
        <v/>
      </c>
      <c r="M308" s="1"/>
    </row>
    <row r="309">
      <c r="A309" s="1"/>
      <c r="B309" s="1"/>
      <c r="C309" s="2"/>
      <c r="D309" s="1"/>
      <c r="E309" s="1"/>
      <c r="F309" s="1"/>
      <c r="G309" s="2"/>
      <c r="H309" s="1"/>
      <c r="I309" s="1" t="str">
        <f>IFERROR(__xludf.DUMMYFUNCTION("""COMPUTED_VALUE"""),"")</f>
        <v/>
      </c>
      <c r="J309" s="1"/>
      <c r="K309" s="1"/>
      <c r="L309" s="1" t="str">
        <f>IFERROR(__xludf.DUMMYFUNCTION("""COMPUTED_VALUE"""),"")</f>
        <v/>
      </c>
      <c r="M309" s="1"/>
    </row>
    <row r="310">
      <c r="A310" s="1"/>
      <c r="B310" s="1"/>
      <c r="C310" s="2"/>
      <c r="D310" s="1"/>
      <c r="E310" s="1"/>
      <c r="F310" s="1"/>
      <c r="G310" s="2"/>
      <c r="H310" s="1"/>
      <c r="I310" s="1" t="str">
        <f>IFERROR(__xludf.DUMMYFUNCTION("""COMPUTED_VALUE"""),"")</f>
        <v/>
      </c>
      <c r="J310" s="1"/>
      <c r="K310" s="1"/>
      <c r="L310" s="1" t="str">
        <f>IFERROR(__xludf.DUMMYFUNCTION("""COMPUTED_VALUE"""),"")</f>
        <v/>
      </c>
      <c r="M310" s="1"/>
    </row>
    <row r="311">
      <c r="A311" s="1"/>
      <c r="B311" s="1"/>
      <c r="C311" s="2"/>
      <c r="D311" s="1"/>
      <c r="E311" s="1"/>
      <c r="F311" s="1"/>
      <c r="G311" s="2"/>
      <c r="H311" s="1"/>
      <c r="I311" s="1" t="str">
        <f>IFERROR(__xludf.DUMMYFUNCTION("""COMPUTED_VALUE"""),"")</f>
        <v/>
      </c>
      <c r="J311" s="1"/>
      <c r="K311" s="1"/>
      <c r="L311" s="1" t="str">
        <f>IFERROR(__xludf.DUMMYFUNCTION("""COMPUTED_VALUE"""),"")</f>
        <v/>
      </c>
      <c r="M311" s="1"/>
    </row>
    <row r="312">
      <c r="A312" s="1"/>
      <c r="B312" s="1"/>
      <c r="C312" s="2"/>
      <c r="D312" s="1"/>
      <c r="E312" s="1"/>
      <c r="F312" s="1"/>
      <c r="G312" s="2"/>
      <c r="H312" s="1"/>
      <c r="I312" s="1" t="str">
        <f>IFERROR(__xludf.DUMMYFUNCTION("""COMPUTED_VALUE"""),"")</f>
        <v/>
      </c>
      <c r="J312" s="1"/>
      <c r="K312" s="1"/>
      <c r="L312" s="1" t="str">
        <f>IFERROR(__xludf.DUMMYFUNCTION("""COMPUTED_VALUE"""),"")</f>
        <v/>
      </c>
      <c r="M312" s="1"/>
    </row>
    <row r="313">
      <c r="A313" s="1"/>
      <c r="B313" s="1"/>
      <c r="C313" s="2"/>
      <c r="D313" s="1"/>
      <c r="E313" s="1"/>
      <c r="F313" s="1"/>
      <c r="G313" s="2"/>
      <c r="H313" s="1"/>
      <c r="I313" s="1" t="str">
        <f>IFERROR(__xludf.DUMMYFUNCTION("""COMPUTED_VALUE"""),"")</f>
        <v/>
      </c>
      <c r="J313" s="1"/>
      <c r="K313" s="1"/>
      <c r="L313" s="1" t="str">
        <f>IFERROR(__xludf.DUMMYFUNCTION("""COMPUTED_VALUE"""),"")</f>
        <v/>
      </c>
      <c r="M313" s="1"/>
    </row>
    <row r="314">
      <c r="A314" s="1"/>
      <c r="B314" s="1"/>
      <c r="C314" s="2"/>
      <c r="D314" s="1"/>
      <c r="E314" s="1"/>
      <c r="F314" s="1"/>
      <c r="G314" s="2"/>
      <c r="H314" s="1"/>
      <c r="I314" s="1" t="str">
        <f>IFERROR(__xludf.DUMMYFUNCTION("""COMPUTED_VALUE"""),"")</f>
        <v/>
      </c>
      <c r="J314" s="1"/>
      <c r="K314" s="1"/>
      <c r="L314" s="1" t="str">
        <f>IFERROR(__xludf.DUMMYFUNCTION("""COMPUTED_VALUE"""),"")</f>
        <v/>
      </c>
      <c r="M314" s="1"/>
    </row>
    <row r="315">
      <c r="A315" s="1"/>
      <c r="B315" s="1"/>
      <c r="C315" s="2"/>
      <c r="D315" s="1"/>
      <c r="E315" s="1"/>
      <c r="F315" s="1"/>
      <c r="G315" s="2"/>
      <c r="H315" s="1"/>
      <c r="I315" s="1" t="str">
        <f>IFERROR(__xludf.DUMMYFUNCTION("""COMPUTED_VALUE"""),"")</f>
        <v/>
      </c>
      <c r="J315" s="1"/>
      <c r="K315" s="1"/>
      <c r="L315" s="1" t="str">
        <f>IFERROR(__xludf.DUMMYFUNCTION("""COMPUTED_VALUE"""),"")</f>
        <v/>
      </c>
      <c r="M315" s="1"/>
    </row>
    <row r="316">
      <c r="A316" s="1"/>
      <c r="B316" s="1"/>
      <c r="C316" s="2"/>
      <c r="D316" s="1"/>
      <c r="E316" s="1"/>
      <c r="F316" s="1"/>
      <c r="G316" s="2"/>
      <c r="H316" s="1"/>
      <c r="I316" s="1" t="str">
        <f>IFERROR(__xludf.DUMMYFUNCTION("""COMPUTED_VALUE"""),"")</f>
        <v/>
      </c>
      <c r="J316" s="1"/>
      <c r="K316" s="1"/>
      <c r="L316" s="1" t="str">
        <f>IFERROR(__xludf.DUMMYFUNCTION("""COMPUTED_VALUE"""),"")</f>
        <v/>
      </c>
      <c r="M316" s="1"/>
    </row>
    <row r="317">
      <c r="A317" s="1"/>
      <c r="B317" s="1"/>
      <c r="C317" s="2"/>
      <c r="D317" s="1"/>
      <c r="E317" s="1"/>
      <c r="F317" s="1"/>
      <c r="G317" s="2"/>
      <c r="H317" s="1"/>
      <c r="I317" s="1" t="str">
        <f>IFERROR(__xludf.DUMMYFUNCTION("""COMPUTED_VALUE"""),"")</f>
        <v/>
      </c>
      <c r="J317" s="1"/>
      <c r="K317" s="1"/>
      <c r="L317" s="1" t="str">
        <f>IFERROR(__xludf.DUMMYFUNCTION("""COMPUTED_VALUE"""),"")</f>
        <v/>
      </c>
      <c r="M317" s="1"/>
    </row>
    <row r="318">
      <c r="A318" s="1"/>
      <c r="B318" s="1"/>
      <c r="C318" s="2"/>
      <c r="D318" s="1"/>
      <c r="E318" s="1"/>
      <c r="F318" s="1"/>
      <c r="G318" s="2"/>
      <c r="H318" s="1"/>
      <c r="I318" s="1" t="str">
        <f>IFERROR(__xludf.DUMMYFUNCTION("""COMPUTED_VALUE"""),"")</f>
        <v/>
      </c>
      <c r="J318" s="1"/>
      <c r="K318" s="1"/>
      <c r="L318" s="1" t="str">
        <f>IFERROR(__xludf.DUMMYFUNCTION("""COMPUTED_VALUE"""),"")</f>
        <v/>
      </c>
      <c r="M318" s="1"/>
    </row>
    <row r="319">
      <c r="A319" s="1"/>
      <c r="B319" s="1"/>
      <c r="C319" s="2"/>
      <c r="D319" s="1"/>
      <c r="E319" s="1"/>
      <c r="F319" s="1"/>
      <c r="G319" s="2"/>
      <c r="H319" s="1"/>
      <c r="I319" s="1" t="str">
        <f>IFERROR(__xludf.DUMMYFUNCTION("""COMPUTED_VALUE"""),"")</f>
        <v/>
      </c>
      <c r="J319" s="1"/>
      <c r="K319" s="1"/>
      <c r="L319" s="1" t="str">
        <f>IFERROR(__xludf.DUMMYFUNCTION("""COMPUTED_VALUE"""),"")</f>
        <v/>
      </c>
      <c r="M319" s="1"/>
    </row>
    <row r="320">
      <c r="A320" s="1"/>
      <c r="B320" s="1"/>
      <c r="C320" s="2"/>
      <c r="D320" s="1"/>
      <c r="E320" s="1"/>
      <c r="F320" s="1"/>
      <c r="G320" s="2"/>
      <c r="H320" s="1"/>
      <c r="I320" s="1" t="str">
        <f>IFERROR(__xludf.DUMMYFUNCTION("""COMPUTED_VALUE"""),"")</f>
        <v/>
      </c>
      <c r="J320" s="1"/>
      <c r="K320" s="1"/>
      <c r="L320" s="1" t="str">
        <f>IFERROR(__xludf.DUMMYFUNCTION("""COMPUTED_VALUE"""),"")</f>
        <v/>
      </c>
      <c r="M320" s="1"/>
    </row>
    <row r="321">
      <c r="A321" s="1"/>
      <c r="B321" s="1"/>
      <c r="C321" s="2"/>
      <c r="D321" s="1"/>
      <c r="E321" s="1"/>
      <c r="F321" s="1"/>
      <c r="G321" s="2"/>
      <c r="H321" s="1"/>
      <c r="I321" s="1" t="str">
        <f>IFERROR(__xludf.DUMMYFUNCTION("""COMPUTED_VALUE"""),"")</f>
        <v/>
      </c>
      <c r="J321" s="1"/>
      <c r="K321" s="1"/>
      <c r="L321" s="1" t="str">
        <f>IFERROR(__xludf.DUMMYFUNCTION("""COMPUTED_VALUE"""),"")</f>
        <v/>
      </c>
      <c r="M321" s="1"/>
    </row>
    <row r="322">
      <c r="A322" s="1"/>
      <c r="B322" s="1"/>
      <c r="C322" s="2"/>
      <c r="D322" s="1"/>
      <c r="E322" s="1"/>
      <c r="F322" s="1"/>
      <c r="G322" s="2"/>
      <c r="H322" s="1"/>
      <c r="I322" s="1" t="str">
        <f>IFERROR(__xludf.DUMMYFUNCTION("""COMPUTED_VALUE"""),"")</f>
        <v/>
      </c>
      <c r="J322" s="1"/>
      <c r="K322" s="1"/>
      <c r="L322" s="1" t="str">
        <f>IFERROR(__xludf.DUMMYFUNCTION("""COMPUTED_VALUE"""),"")</f>
        <v/>
      </c>
      <c r="M322" s="1"/>
    </row>
    <row r="323">
      <c r="A323" s="1"/>
      <c r="B323" s="1"/>
      <c r="C323" s="2"/>
      <c r="D323" s="1"/>
      <c r="E323" s="1"/>
      <c r="F323" s="1"/>
      <c r="G323" s="2"/>
      <c r="H323" s="1"/>
      <c r="I323" s="1" t="str">
        <f>IFERROR(__xludf.DUMMYFUNCTION("""COMPUTED_VALUE"""),"")</f>
        <v/>
      </c>
      <c r="J323" s="1"/>
      <c r="K323" s="1"/>
      <c r="L323" s="1" t="str">
        <f>IFERROR(__xludf.DUMMYFUNCTION("""COMPUTED_VALUE"""),"")</f>
        <v/>
      </c>
      <c r="M323" s="1"/>
    </row>
    <row r="324">
      <c r="A324" s="1"/>
      <c r="B324" s="1"/>
      <c r="C324" s="2"/>
      <c r="D324" s="1"/>
      <c r="E324" s="1"/>
      <c r="F324" s="1"/>
      <c r="G324" s="2"/>
      <c r="H324" s="1"/>
      <c r="I324" s="1" t="str">
        <f>IFERROR(__xludf.DUMMYFUNCTION("""COMPUTED_VALUE"""),"")</f>
        <v/>
      </c>
      <c r="J324" s="1"/>
      <c r="K324" s="1"/>
      <c r="L324" s="1" t="str">
        <f>IFERROR(__xludf.DUMMYFUNCTION("""COMPUTED_VALUE"""),"")</f>
        <v/>
      </c>
      <c r="M324" s="1"/>
    </row>
    <row r="325">
      <c r="A325" s="1"/>
      <c r="B325" s="1"/>
      <c r="C325" s="2"/>
      <c r="D325" s="1"/>
      <c r="E325" s="1"/>
      <c r="F325" s="1"/>
      <c r="G325" s="2"/>
      <c r="H325" s="1"/>
      <c r="I325" s="1" t="str">
        <f>IFERROR(__xludf.DUMMYFUNCTION("""COMPUTED_VALUE"""),"")</f>
        <v/>
      </c>
      <c r="J325" s="1"/>
      <c r="K325" s="1"/>
      <c r="L325" s="1" t="str">
        <f>IFERROR(__xludf.DUMMYFUNCTION("""COMPUTED_VALUE"""),"")</f>
        <v/>
      </c>
      <c r="M325" s="1"/>
    </row>
    <row r="326">
      <c r="A326" s="1"/>
      <c r="B326" s="1"/>
      <c r="C326" s="2"/>
      <c r="D326" s="1"/>
      <c r="E326" s="1"/>
      <c r="F326" s="1"/>
      <c r="G326" s="2"/>
      <c r="H326" s="1"/>
      <c r="I326" s="1" t="str">
        <f>IFERROR(__xludf.DUMMYFUNCTION("""COMPUTED_VALUE"""),"")</f>
        <v/>
      </c>
      <c r="J326" s="1"/>
      <c r="K326" s="1"/>
      <c r="L326" s="1" t="str">
        <f>IFERROR(__xludf.DUMMYFUNCTION("""COMPUTED_VALUE"""),"")</f>
        <v/>
      </c>
      <c r="M326" s="1"/>
    </row>
    <row r="327">
      <c r="A327" s="1"/>
      <c r="B327" s="1"/>
      <c r="C327" s="2"/>
      <c r="D327" s="1"/>
      <c r="E327" s="1"/>
      <c r="F327" s="1"/>
      <c r="G327" s="2"/>
      <c r="H327" s="1"/>
      <c r="I327" s="1" t="str">
        <f>IFERROR(__xludf.DUMMYFUNCTION("""COMPUTED_VALUE"""),"")</f>
        <v/>
      </c>
      <c r="J327" s="1"/>
      <c r="K327" s="1"/>
      <c r="L327" s="1" t="str">
        <f>IFERROR(__xludf.DUMMYFUNCTION("""COMPUTED_VALUE"""),"")</f>
        <v/>
      </c>
      <c r="M327" s="1"/>
    </row>
    <row r="328">
      <c r="A328" s="1"/>
      <c r="B328" s="1"/>
      <c r="C328" s="2"/>
      <c r="D328" s="1"/>
      <c r="E328" s="1"/>
      <c r="F328" s="1"/>
      <c r="G328" s="2"/>
      <c r="H328" s="1"/>
      <c r="I328" s="1" t="str">
        <f>IFERROR(__xludf.DUMMYFUNCTION("""COMPUTED_VALUE"""),"")</f>
        <v/>
      </c>
      <c r="J328" s="1"/>
      <c r="K328" s="1"/>
      <c r="L328" s="1" t="str">
        <f>IFERROR(__xludf.DUMMYFUNCTION("""COMPUTED_VALUE"""),"")</f>
        <v/>
      </c>
      <c r="M328" s="1"/>
    </row>
    <row r="329">
      <c r="A329" s="1"/>
      <c r="B329" s="1"/>
      <c r="C329" s="2"/>
      <c r="D329" s="1"/>
      <c r="E329" s="1"/>
      <c r="F329" s="1"/>
      <c r="G329" s="2"/>
      <c r="H329" s="1"/>
      <c r="I329" s="1" t="str">
        <f>IFERROR(__xludf.DUMMYFUNCTION("""COMPUTED_VALUE"""),"")</f>
        <v/>
      </c>
      <c r="J329" s="1"/>
      <c r="K329" s="1"/>
      <c r="L329" s="1" t="str">
        <f>IFERROR(__xludf.DUMMYFUNCTION("""COMPUTED_VALUE"""),"")</f>
        <v/>
      </c>
      <c r="M329" s="1"/>
    </row>
    <row r="330">
      <c r="A330" s="1"/>
      <c r="B330" s="1"/>
      <c r="C330" s="2"/>
      <c r="D330" s="1"/>
      <c r="E330" s="1"/>
      <c r="F330" s="1"/>
      <c r="G330" s="2"/>
      <c r="H330" s="1"/>
      <c r="I330" s="1" t="str">
        <f>IFERROR(__xludf.DUMMYFUNCTION("""COMPUTED_VALUE"""),"")</f>
        <v/>
      </c>
      <c r="J330" s="1"/>
      <c r="K330" s="1"/>
      <c r="L330" s="1" t="str">
        <f>IFERROR(__xludf.DUMMYFUNCTION("""COMPUTED_VALUE"""),"")</f>
        <v/>
      </c>
      <c r="M330" s="1"/>
    </row>
    <row r="331">
      <c r="A331" s="1"/>
      <c r="B331" s="1"/>
      <c r="C331" s="2"/>
      <c r="D331" s="1"/>
      <c r="E331" s="1"/>
      <c r="F331" s="1"/>
      <c r="G331" s="2"/>
      <c r="H331" s="1"/>
      <c r="I331" s="1" t="str">
        <f>IFERROR(__xludf.DUMMYFUNCTION("""COMPUTED_VALUE"""),"")</f>
        <v/>
      </c>
      <c r="J331" s="1"/>
      <c r="K331" s="1"/>
      <c r="L331" s="1" t="str">
        <f>IFERROR(__xludf.DUMMYFUNCTION("""COMPUTED_VALUE"""),"")</f>
        <v/>
      </c>
      <c r="M331" s="1"/>
    </row>
    <row r="332">
      <c r="A332" s="1"/>
      <c r="B332" s="1"/>
      <c r="C332" s="2"/>
      <c r="D332" s="1"/>
      <c r="E332" s="1"/>
      <c r="F332" s="1"/>
      <c r="G332" s="2"/>
      <c r="H332" s="1"/>
      <c r="I332" s="1" t="str">
        <f>IFERROR(__xludf.DUMMYFUNCTION("""COMPUTED_VALUE"""),"")</f>
        <v/>
      </c>
      <c r="J332" s="1"/>
      <c r="K332" s="1"/>
      <c r="L332" s="1" t="str">
        <f>IFERROR(__xludf.DUMMYFUNCTION("""COMPUTED_VALUE"""),"")</f>
        <v/>
      </c>
      <c r="M332" s="1"/>
    </row>
    <row r="333">
      <c r="A333" s="1"/>
      <c r="B333" s="1"/>
      <c r="C333" s="2"/>
      <c r="D333" s="1"/>
      <c r="E333" s="1"/>
      <c r="F333" s="1"/>
      <c r="G333" s="2"/>
      <c r="H333" s="1"/>
      <c r="I333" s="1" t="str">
        <f>IFERROR(__xludf.DUMMYFUNCTION("""COMPUTED_VALUE"""),"")</f>
        <v/>
      </c>
      <c r="J333" s="1"/>
      <c r="K333" s="1"/>
      <c r="L333" s="1" t="str">
        <f>IFERROR(__xludf.DUMMYFUNCTION("""COMPUTED_VALUE"""),"")</f>
        <v/>
      </c>
      <c r="M333" s="1"/>
    </row>
    <row r="334">
      <c r="A334" s="1"/>
      <c r="B334" s="1"/>
      <c r="C334" s="2"/>
      <c r="D334" s="1"/>
      <c r="E334" s="1"/>
      <c r="F334" s="1"/>
      <c r="G334" s="2"/>
      <c r="H334" s="1"/>
      <c r="I334" s="1" t="str">
        <f>IFERROR(__xludf.DUMMYFUNCTION("""COMPUTED_VALUE"""),"")</f>
        <v/>
      </c>
      <c r="J334" s="1"/>
      <c r="K334" s="1"/>
      <c r="L334" s="1" t="str">
        <f>IFERROR(__xludf.DUMMYFUNCTION("""COMPUTED_VALUE"""),"")</f>
        <v/>
      </c>
      <c r="M334" s="1"/>
    </row>
    <row r="335">
      <c r="A335" s="1"/>
      <c r="B335" s="1"/>
      <c r="C335" s="2"/>
      <c r="D335" s="1"/>
      <c r="E335" s="1"/>
      <c r="F335" s="1"/>
      <c r="G335" s="2"/>
      <c r="H335" s="1"/>
      <c r="I335" s="1" t="str">
        <f>IFERROR(__xludf.DUMMYFUNCTION("""COMPUTED_VALUE"""),"")</f>
        <v/>
      </c>
      <c r="J335" s="1"/>
      <c r="K335" s="1"/>
      <c r="L335" s="1" t="str">
        <f>IFERROR(__xludf.DUMMYFUNCTION("""COMPUTED_VALUE"""),"")</f>
        <v/>
      </c>
      <c r="M335" s="1"/>
    </row>
    <row r="336">
      <c r="A336" s="1"/>
      <c r="B336" s="1"/>
      <c r="C336" s="2"/>
      <c r="D336" s="1"/>
      <c r="E336" s="1"/>
      <c r="F336" s="1"/>
      <c r="G336" s="2"/>
      <c r="H336" s="1"/>
      <c r="I336" s="1" t="str">
        <f>IFERROR(__xludf.DUMMYFUNCTION("""COMPUTED_VALUE"""),"")</f>
        <v/>
      </c>
      <c r="J336" s="1"/>
      <c r="K336" s="1"/>
      <c r="L336" s="1" t="str">
        <f>IFERROR(__xludf.DUMMYFUNCTION("""COMPUTED_VALUE"""),"")</f>
        <v/>
      </c>
      <c r="M336" s="1"/>
    </row>
    <row r="337">
      <c r="A337" s="1"/>
      <c r="B337" s="1"/>
      <c r="C337" s="2"/>
      <c r="D337" s="1"/>
      <c r="E337" s="1"/>
      <c r="F337" s="1"/>
      <c r="G337" s="2"/>
      <c r="H337" s="1"/>
      <c r="I337" s="1" t="str">
        <f>IFERROR(__xludf.DUMMYFUNCTION("""COMPUTED_VALUE"""),"")</f>
        <v/>
      </c>
      <c r="J337" s="1"/>
      <c r="K337" s="1"/>
      <c r="L337" s="1" t="str">
        <f>IFERROR(__xludf.DUMMYFUNCTION("""COMPUTED_VALUE"""),"")</f>
        <v/>
      </c>
      <c r="M337" s="1"/>
    </row>
    <row r="338">
      <c r="A338" s="1"/>
      <c r="B338" s="1"/>
      <c r="C338" s="2"/>
      <c r="D338" s="1"/>
      <c r="E338" s="1"/>
      <c r="F338" s="1"/>
      <c r="G338" s="2"/>
      <c r="H338" s="1"/>
      <c r="I338" s="1" t="str">
        <f>IFERROR(__xludf.DUMMYFUNCTION("""COMPUTED_VALUE"""),"")</f>
        <v/>
      </c>
      <c r="J338" s="1"/>
      <c r="K338" s="1"/>
      <c r="L338" s="1" t="str">
        <f>IFERROR(__xludf.DUMMYFUNCTION("""COMPUTED_VALUE"""),"")</f>
        <v/>
      </c>
      <c r="M338" s="1"/>
    </row>
    <row r="339">
      <c r="A339" s="1"/>
      <c r="B339" s="1"/>
      <c r="C339" s="2"/>
      <c r="D339" s="1"/>
      <c r="E339" s="1"/>
      <c r="F339" s="1"/>
      <c r="G339" s="2"/>
      <c r="H339" s="1"/>
      <c r="I339" s="1" t="str">
        <f>IFERROR(__xludf.DUMMYFUNCTION("""COMPUTED_VALUE"""),"")</f>
        <v/>
      </c>
      <c r="J339" s="1"/>
      <c r="K339" s="1"/>
      <c r="L339" s="1" t="str">
        <f>IFERROR(__xludf.DUMMYFUNCTION("""COMPUTED_VALUE"""),"")</f>
        <v/>
      </c>
      <c r="M339" s="1"/>
    </row>
    <row r="340">
      <c r="A340" s="1"/>
      <c r="B340" s="1"/>
      <c r="C340" s="2"/>
      <c r="D340" s="1"/>
      <c r="E340" s="1"/>
      <c r="F340" s="1"/>
      <c r="G340" s="2"/>
      <c r="H340" s="1"/>
      <c r="I340" s="1" t="str">
        <f>IFERROR(__xludf.DUMMYFUNCTION("""COMPUTED_VALUE"""),"")</f>
        <v/>
      </c>
      <c r="J340" s="1"/>
      <c r="K340" s="1"/>
      <c r="L340" s="1" t="str">
        <f>IFERROR(__xludf.DUMMYFUNCTION("""COMPUTED_VALUE"""),"")</f>
        <v/>
      </c>
      <c r="M340" s="1"/>
    </row>
    <row r="341">
      <c r="A341" s="1"/>
      <c r="B341" s="1"/>
      <c r="C341" s="2"/>
      <c r="D341" s="1"/>
      <c r="E341" s="1"/>
      <c r="F341" s="1"/>
      <c r="G341" s="2"/>
      <c r="H341" s="1"/>
      <c r="I341" s="1" t="str">
        <f>IFERROR(__xludf.DUMMYFUNCTION("""COMPUTED_VALUE"""),"")</f>
        <v/>
      </c>
      <c r="J341" s="1"/>
      <c r="K341" s="1"/>
      <c r="L341" s="1" t="str">
        <f>IFERROR(__xludf.DUMMYFUNCTION("""COMPUTED_VALUE"""),"")</f>
        <v/>
      </c>
      <c r="M341" s="1"/>
    </row>
    <row r="342">
      <c r="A342" s="1"/>
      <c r="B342" s="1"/>
      <c r="C342" s="2"/>
      <c r="D342" s="1"/>
      <c r="E342" s="1"/>
      <c r="F342" s="1"/>
      <c r="G342" s="2"/>
      <c r="H342" s="1"/>
      <c r="I342" s="1" t="str">
        <f>IFERROR(__xludf.DUMMYFUNCTION("""COMPUTED_VALUE"""),"")</f>
        <v/>
      </c>
      <c r="J342" s="1"/>
      <c r="K342" s="1"/>
      <c r="L342" s="1" t="str">
        <f>IFERROR(__xludf.DUMMYFUNCTION("""COMPUTED_VALUE"""),"")</f>
        <v/>
      </c>
      <c r="M342" s="1"/>
    </row>
    <row r="343">
      <c r="A343" s="1"/>
      <c r="B343" s="1"/>
      <c r="C343" s="2"/>
      <c r="D343" s="1"/>
      <c r="E343" s="1"/>
      <c r="F343" s="1"/>
      <c r="G343" s="2"/>
      <c r="H343" s="1"/>
      <c r="I343" s="1" t="str">
        <f>IFERROR(__xludf.DUMMYFUNCTION("""COMPUTED_VALUE"""),"")</f>
        <v/>
      </c>
      <c r="J343" s="1"/>
      <c r="K343" s="1"/>
      <c r="L343" s="1" t="str">
        <f>IFERROR(__xludf.DUMMYFUNCTION("""COMPUTED_VALUE"""),"")</f>
        <v/>
      </c>
      <c r="M343" s="1"/>
    </row>
    <row r="344">
      <c r="A344" s="1"/>
      <c r="B344" s="1"/>
      <c r="C344" s="2"/>
      <c r="D344" s="1"/>
      <c r="E344" s="1"/>
      <c r="F344" s="1"/>
      <c r="G344" s="2"/>
      <c r="H344" s="1"/>
      <c r="I344" s="1" t="str">
        <f>IFERROR(__xludf.DUMMYFUNCTION("""COMPUTED_VALUE"""),"")</f>
        <v/>
      </c>
      <c r="J344" s="1"/>
      <c r="K344" s="1"/>
      <c r="L344" s="1" t="str">
        <f>IFERROR(__xludf.DUMMYFUNCTION("""COMPUTED_VALUE"""),"")</f>
        <v/>
      </c>
      <c r="M344" s="1"/>
    </row>
    <row r="345">
      <c r="A345" s="1"/>
      <c r="B345" s="1"/>
      <c r="C345" s="2"/>
      <c r="D345" s="1"/>
      <c r="E345" s="1"/>
      <c r="F345" s="1"/>
      <c r="G345" s="2"/>
      <c r="H345" s="1"/>
      <c r="I345" s="1" t="str">
        <f>IFERROR(__xludf.DUMMYFUNCTION("""COMPUTED_VALUE"""),"")</f>
        <v/>
      </c>
      <c r="J345" s="1"/>
      <c r="K345" s="1"/>
      <c r="L345" s="1" t="str">
        <f>IFERROR(__xludf.DUMMYFUNCTION("""COMPUTED_VALUE"""),"")</f>
        <v/>
      </c>
      <c r="M345" s="1"/>
    </row>
    <row r="346">
      <c r="A346" s="1"/>
      <c r="B346" s="1"/>
      <c r="C346" s="2"/>
      <c r="D346" s="1"/>
      <c r="E346" s="1"/>
      <c r="F346" s="1"/>
      <c r="G346" s="2"/>
      <c r="H346" s="1"/>
      <c r="I346" s="1" t="str">
        <f>IFERROR(__xludf.DUMMYFUNCTION("""COMPUTED_VALUE"""),"")</f>
        <v/>
      </c>
      <c r="J346" s="1"/>
      <c r="K346" s="1"/>
      <c r="L346" s="1" t="str">
        <f>IFERROR(__xludf.DUMMYFUNCTION("""COMPUTED_VALUE"""),"")</f>
        <v/>
      </c>
      <c r="M346" s="1"/>
    </row>
    <row r="347">
      <c r="A347" s="1"/>
      <c r="B347" s="1"/>
      <c r="C347" s="2"/>
      <c r="D347" s="1"/>
      <c r="E347" s="1"/>
      <c r="F347" s="1"/>
      <c r="G347" s="2"/>
      <c r="H347" s="1"/>
      <c r="I347" s="1" t="str">
        <f>IFERROR(__xludf.DUMMYFUNCTION("""COMPUTED_VALUE"""),"")</f>
        <v/>
      </c>
      <c r="J347" s="1"/>
      <c r="K347" s="1"/>
      <c r="L347" s="1" t="str">
        <f>IFERROR(__xludf.DUMMYFUNCTION("""COMPUTED_VALUE"""),"")</f>
        <v/>
      </c>
      <c r="M347" s="1"/>
    </row>
    <row r="348">
      <c r="A348" s="1"/>
      <c r="B348" s="1"/>
      <c r="C348" s="2"/>
      <c r="D348" s="1"/>
      <c r="E348" s="1"/>
      <c r="F348" s="1"/>
      <c r="G348" s="2"/>
      <c r="H348" s="1"/>
      <c r="I348" s="1" t="str">
        <f>IFERROR(__xludf.DUMMYFUNCTION("""COMPUTED_VALUE"""),"")</f>
        <v/>
      </c>
      <c r="J348" s="1"/>
      <c r="K348" s="1"/>
      <c r="L348" s="1" t="str">
        <f>IFERROR(__xludf.DUMMYFUNCTION("""COMPUTED_VALUE"""),"")</f>
        <v/>
      </c>
      <c r="M348" s="1"/>
    </row>
    <row r="349">
      <c r="A349" s="1"/>
      <c r="B349" s="1"/>
      <c r="C349" s="2"/>
      <c r="D349" s="1"/>
      <c r="E349" s="1"/>
      <c r="F349" s="1"/>
      <c r="G349" s="2"/>
      <c r="H349" s="1"/>
      <c r="I349" s="1" t="str">
        <f>IFERROR(__xludf.DUMMYFUNCTION("""COMPUTED_VALUE"""),"")</f>
        <v/>
      </c>
      <c r="J349" s="1"/>
      <c r="K349" s="1"/>
      <c r="L349" s="1" t="str">
        <f>IFERROR(__xludf.DUMMYFUNCTION("""COMPUTED_VALUE"""),"")</f>
        <v/>
      </c>
      <c r="M349" s="1"/>
    </row>
    <row r="350">
      <c r="A350" s="1"/>
      <c r="B350" s="1"/>
      <c r="C350" s="2"/>
      <c r="D350" s="1"/>
      <c r="E350" s="1"/>
      <c r="F350" s="1"/>
      <c r="G350" s="2"/>
      <c r="H350" s="1"/>
      <c r="I350" s="1" t="str">
        <f>IFERROR(__xludf.DUMMYFUNCTION("""COMPUTED_VALUE"""),"")</f>
        <v/>
      </c>
      <c r="J350" s="1"/>
      <c r="K350" s="1"/>
      <c r="L350" s="1" t="str">
        <f>IFERROR(__xludf.DUMMYFUNCTION("""COMPUTED_VALUE"""),"")</f>
        <v/>
      </c>
      <c r="M350" s="1"/>
    </row>
    <row r="351">
      <c r="A351" s="1"/>
      <c r="B351" s="1"/>
      <c r="C351" s="2"/>
      <c r="D351" s="1"/>
      <c r="E351" s="1"/>
      <c r="F351" s="1"/>
      <c r="G351" s="2"/>
      <c r="H351" s="1"/>
      <c r="I351" s="1" t="str">
        <f>IFERROR(__xludf.DUMMYFUNCTION("""COMPUTED_VALUE"""),"")</f>
        <v/>
      </c>
      <c r="J351" s="1"/>
      <c r="K351" s="1"/>
      <c r="L351" s="1" t="str">
        <f>IFERROR(__xludf.DUMMYFUNCTION("""COMPUTED_VALUE"""),"")</f>
        <v/>
      </c>
      <c r="M351" s="1"/>
    </row>
    <row r="352">
      <c r="A352" s="1"/>
      <c r="B352" s="1"/>
      <c r="C352" s="2"/>
      <c r="D352" s="1"/>
      <c r="E352" s="1"/>
      <c r="F352" s="1"/>
      <c r="G352" s="2"/>
      <c r="H352" s="1"/>
      <c r="I352" s="1" t="str">
        <f>IFERROR(__xludf.DUMMYFUNCTION("""COMPUTED_VALUE"""),"")</f>
        <v/>
      </c>
      <c r="J352" s="1"/>
      <c r="K352" s="1"/>
      <c r="L352" s="1" t="str">
        <f>IFERROR(__xludf.DUMMYFUNCTION("""COMPUTED_VALUE"""),"")</f>
        <v/>
      </c>
      <c r="M352" s="1"/>
    </row>
    <row r="353">
      <c r="A353" s="1"/>
      <c r="B353" s="1"/>
      <c r="C353" s="2"/>
      <c r="D353" s="1"/>
      <c r="E353" s="1"/>
      <c r="F353" s="1"/>
      <c r="G353" s="2"/>
      <c r="H353" s="1"/>
      <c r="I353" s="1" t="str">
        <f>IFERROR(__xludf.DUMMYFUNCTION("""COMPUTED_VALUE"""),"")</f>
        <v/>
      </c>
      <c r="J353" s="1"/>
      <c r="K353" s="1"/>
      <c r="L353" s="1" t="str">
        <f>IFERROR(__xludf.DUMMYFUNCTION("""COMPUTED_VALUE"""),"")</f>
        <v/>
      </c>
      <c r="M353" s="1"/>
    </row>
    <row r="354">
      <c r="A354" s="1"/>
      <c r="B354" s="1"/>
      <c r="C354" s="2"/>
      <c r="D354" s="1"/>
      <c r="E354" s="1"/>
      <c r="F354" s="1"/>
      <c r="G354" s="2"/>
      <c r="H354" s="1"/>
      <c r="I354" s="1" t="str">
        <f>IFERROR(__xludf.DUMMYFUNCTION("""COMPUTED_VALUE"""),"")</f>
        <v/>
      </c>
      <c r="J354" s="1"/>
      <c r="K354" s="1"/>
      <c r="L354" s="1" t="str">
        <f>IFERROR(__xludf.DUMMYFUNCTION("""COMPUTED_VALUE"""),"")</f>
        <v/>
      </c>
      <c r="M354" s="1"/>
    </row>
    <row r="355">
      <c r="A355" s="1"/>
      <c r="B355" s="1"/>
      <c r="C355" s="2"/>
      <c r="D355" s="1"/>
      <c r="E355" s="1"/>
      <c r="F355" s="1"/>
      <c r="G355" s="2"/>
      <c r="H355" s="1"/>
      <c r="I355" s="1" t="str">
        <f>IFERROR(__xludf.DUMMYFUNCTION("""COMPUTED_VALUE"""),"")</f>
        <v/>
      </c>
      <c r="J355" s="1"/>
      <c r="K355" s="1"/>
      <c r="L355" s="1" t="str">
        <f>IFERROR(__xludf.DUMMYFUNCTION("""COMPUTED_VALUE"""),"")</f>
        <v/>
      </c>
      <c r="M355" s="1"/>
    </row>
    <row r="356">
      <c r="A356" s="1"/>
      <c r="B356" s="1"/>
      <c r="C356" s="2"/>
      <c r="D356" s="1"/>
      <c r="E356" s="1"/>
      <c r="F356" s="1"/>
      <c r="G356" s="2"/>
      <c r="H356" s="1"/>
      <c r="I356" s="1" t="str">
        <f>IFERROR(__xludf.DUMMYFUNCTION("""COMPUTED_VALUE"""),"")</f>
        <v/>
      </c>
      <c r="J356" s="1"/>
      <c r="K356" s="1"/>
      <c r="L356" s="1" t="str">
        <f>IFERROR(__xludf.DUMMYFUNCTION("""COMPUTED_VALUE"""),"")</f>
        <v/>
      </c>
      <c r="M356" s="1"/>
    </row>
    <row r="357">
      <c r="A357" s="1"/>
      <c r="B357" s="1"/>
      <c r="C357" s="2"/>
      <c r="D357" s="1"/>
      <c r="E357" s="1"/>
      <c r="F357" s="1"/>
      <c r="G357" s="2"/>
      <c r="H357" s="1"/>
      <c r="I357" s="1" t="str">
        <f>IFERROR(__xludf.DUMMYFUNCTION("""COMPUTED_VALUE"""),"")</f>
        <v/>
      </c>
      <c r="J357" s="1"/>
      <c r="K357" s="1"/>
      <c r="L357" s="1" t="str">
        <f>IFERROR(__xludf.DUMMYFUNCTION("""COMPUTED_VALUE"""),"")</f>
        <v/>
      </c>
      <c r="M357" s="1"/>
    </row>
    <row r="358">
      <c r="A358" s="1"/>
      <c r="B358" s="1"/>
      <c r="C358" s="2"/>
      <c r="D358" s="1"/>
      <c r="E358" s="1"/>
      <c r="F358" s="1"/>
      <c r="G358" s="2"/>
      <c r="H358" s="1"/>
      <c r="I358" s="1" t="str">
        <f>IFERROR(__xludf.DUMMYFUNCTION("""COMPUTED_VALUE"""),"")</f>
        <v/>
      </c>
      <c r="J358" s="1"/>
      <c r="K358" s="1"/>
      <c r="L358" s="1" t="str">
        <f>IFERROR(__xludf.DUMMYFUNCTION("""COMPUTED_VALUE"""),"")</f>
        <v/>
      </c>
      <c r="M358" s="1"/>
    </row>
    <row r="359">
      <c r="A359" s="1"/>
      <c r="B359" s="1"/>
      <c r="C359" s="2"/>
      <c r="D359" s="1"/>
      <c r="E359" s="1"/>
      <c r="F359" s="1"/>
      <c r="G359" s="2"/>
      <c r="H359" s="1"/>
      <c r="I359" s="1" t="str">
        <f>IFERROR(__xludf.DUMMYFUNCTION("""COMPUTED_VALUE"""),"")</f>
        <v/>
      </c>
      <c r="J359" s="1"/>
      <c r="K359" s="1"/>
      <c r="L359" s="1" t="str">
        <f>IFERROR(__xludf.DUMMYFUNCTION("""COMPUTED_VALUE"""),"")</f>
        <v/>
      </c>
      <c r="M359" s="1"/>
    </row>
    <row r="360">
      <c r="A360" s="1"/>
      <c r="B360" s="1"/>
      <c r="C360" s="2"/>
      <c r="D360" s="1"/>
      <c r="E360" s="1"/>
      <c r="F360" s="1"/>
      <c r="G360" s="2"/>
      <c r="H360" s="1"/>
      <c r="I360" s="1" t="str">
        <f>IFERROR(__xludf.DUMMYFUNCTION("""COMPUTED_VALUE"""),"")</f>
        <v/>
      </c>
      <c r="J360" s="1"/>
      <c r="K360" s="1"/>
      <c r="L360" s="1" t="str">
        <f>IFERROR(__xludf.DUMMYFUNCTION("""COMPUTED_VALUE"""),"")</f>
        <v/>
      </c>
      <c r="M360" s="1"/>
    </row>
    <row r="361">
      <c r="A361" s="1"/>
      <c r="B361" s="1"/>
      <c r="C361" s="2"/>
      <c r="D361" s="1"/>
      <c r="E361" s="1"/>
      <c r="F361" s="1"/>
      <c r="G361" s="2"/>
      <c r="H361" s="1"/>
      <c r="I361" s="1" t="str">
        <f>IFERROR(__xludf.DUMMYFUNCTION("""COMPUTED_VALUE"""),"")</f>
        <v/>
      </c>
      <c r="J361" s="1"/>
      <c r="K361" s="1"/>
      <c r="L361" s="1" t="str">
        <f>IFERROR(__xludf.DUMMYFUNCTION("""COMPUTED_VALUE"""),"")</f>
        <v/>
      </c>
      <c r="M361" s="1"/>
    </row>
    <row r="362">
      <c r="A362" s="1"/>
      <c r="B362" s="1"/>
      <c r="C362" s="2"/>
      <c r="D362" s="1"/>
      <c r="E362" s="1"/>
      <c r="F362" s="1"/>
      <c r="G362" s="2"/>
      <c r="H362" s="1"/>
      <c r="I362" s="1" t="str">
        <f>IFERROR(__xludf.DUMMYFUNCTION("""COMPUTED_VALUE"""),"")</f>
        <v/>
      </c>
      <c r="J362" s="1"/>
      <c r="K362" s="1"/>
      <c r="L362" s="1" t="str">
        <f>IFERROR(__xludf.DUMMYFUNCTION("""COMPUTED_VALUE"""),"")</f>
        <v/>
      </c>
      <c r="M362" s="1"/>
    </row>
    <row r="363">
      <c r="A363" s="1"/>
      <c r="B363" s="1"/>
      <c r="C363" s="2"/>
      <c r="D363" s="1"/>
      <c r="E363" s="1"/>
      <c r="F363" s="1"/>
      <c r="G363" s="2"/>
      <c r="H363" s="1"/>
      <c r="I363" s="1" t="str">
        <f>IFERROR(__xludf.DUMMYFUNCTION("""COMPUTED_VALUE"""),"")</f>
        <v/>
      </c>
      <c r="J363" s="1"/>
      <c r="K363" s="1"/>
      <c r="L363" s="1" t="str">
        <f>IFERROR(__xludf.DUMMYFUNCTION("""COMPUTED_VALUE"""),"")</f>
        <v/>
      </c>
      <c r="M363" s="1"/>
    </row>
    <row r="364">
      <c r="A364" s="1"/>
      <c r="B364" s="1"/>
      <c r="C364" s="2"/>
      <c r="D364" s="1"/>
      <c r="E364" s="1"/>
      <c r="F364" s="1"/>
      <c r="G364" s="2"/>
      <c r="H364" s="1"/>
      <c r="I364" s="1" t="str">
        <f>IFERROR(__xludf.DUMMYFUNCTION("""COMPUTED_VALUE"""),"")</f>
        <v/>
      </c>
      <c r="J364" s="1"/>
      <c r="K364" s="1"/>
      <c r="L364" s="1" t="str">
        <f>IFERROR(__xludf.DUMMYFUNCTION("""COMPUTED_VALUE"""),"")</f>
        <v/>
      </c>
      <c r="M364" s="1"/>
    </row>
    <row r="365">
      <c r="A365" s="1"/>
      <c r="B365" s="1"/>
      <c r="C365" s="2"/>
      <c r="D365" s="1"/>
      <c r="E365" s="1"/>
      <c r="F365" s="1"/>
      <c r="G365" s="2"/>
      <c r="H365" s="1"/>
      <c r="I365" s="1" t="str">
        <f>IFERROR(__xludf.DUMMYFUNCTION("""COMPUTED_VALUE"""),"")</f>
        <v/>
      </c>
      <c r="J365" s="1"/>
      <c r="K365" s="1"/>
      <c r="L365" s="1" t="str">
        <f>IFERROR(__xludf.DUMMYFUNCTION("""COMPUTED_VALUE"""),"")</f>
        <v/>
      </c>
      <c r="M365" s="1"/>
    </row>
    <row r="366">
      <c r="A366" s="1"/>
      <c r="B366" s="1"/>
      <c r="C366" s="2"/>
      <c r="D366" s="1"/>
      <c r="E366" s="1"/>
      <c r="F366" s="1"/>
      <c r="G366" s="2"/>
      <c r="H366" s="1"/>
      <c r="I366" s="1" t="str">
        <f>IFERROR(__xludf.DUMMYFUNCTION("""COMPUTED_VALUE"""),"")</f>
        <v/>
      </c>
      <c r="J366" s="1"/>
      <c r="K366" s="1"/>
      <c r="L366" s="1" t="str">
        <f>IFERROR(__xludf.DUMMYFUNCTION("""COMPUTED_VALUE"""),"")</f>
        <v/>
      </c>
      <c r="M366" s="1"/>
    </row>
    <row r="367">
      <c r="A367" s="1"/>
      <c r="B367" s="1"/>
      <c r="C367" s="2"/>
      <c r="D367" s="1"/>
      <c r="E367" s="1"/>
      <c r="F367" s="1"/>
      <c r="G367" s="2"/>
      <c r="H367" s="1"/>
      <c r="I367" s="1" t="str">
        <f>IFERROR(__xludf.DUMMYFUNCTION("""COMPUTED_VALUE"""),"")</f>
        <v/>
      </c>
      <c r="J367" s="1"/>
      <c r="K367" s="1"/>
      <c r="L367" s="1" t="str">
        <f>IFERROR(__xludf.DUMMYFUNCTION("""COMPUTED_VALUE"""),"")</f>
        <v/>
      </c>
      <c r="M367" s="1"/>
    </row>
    <row r="368">
      <c r="A368" s="1"/>
      <c r="B368" s="1"/>
      <c r="C368" s="2"/>
      <c r="D368" s="1"/>
      <c r="E368" s="1"/>
      <c r="F368" s="1"/>
      <c r="G368" s="2"/>
      <c r="H368" s="1"/>
      <c r="I368" s="1" t="str">
        <f>IFERROR(__xludf.DUMMYFUNCTION("""COMPUTED_VALUE"""),"")</f>
        <v/>
      </c>
      <c r="J368" s="1"/>
      <c r="K368" s="1"/>
      <c r="L368" s="1" t="str">
        <f>IFERROR(__xludf.DUMMYFUNCTION("""COMPUTED_VALUE"""),"")</f>
        <v/>
      </c>
      <c r="M368" s="1"/>
    </row>
    <row r="369">
      <c r="A369" s="1"/>
      <c r="B369" s="1"/>
      <c r="C369" s="2"/>
      <c r="D369" s="1"/>
      <c r="E369" s="1"/>
      <c r="F369" s="1"/>
      <c r="G369" s="2"/>
      <c r="H369" s="1"/>
      <c r="I369" s="1" t="str">
        <f>IFERROR(__xludf.DUMMYFUNCTION("""COMPUTED_VALUE"""),"")</f>
        <v/>
      </c>
      <c r="J369" s="1"/>
      <c r="K369" s="1"/>
      <c r="L369" s="1" t="str">
        <f>IFERROR(__xludf.DUMMYFUNCTION("""COMPUTED_VALUE"""),"")</f>
        <v/>
      </c>
      <c r="M369" s="1"/>
    </row>
    <row r="370">
      <c r="A370" s="1"/>
      <c r="B370" s="1"/>
      <c r="C370" s="2"/>
      <c r="D370" s="1"/>
      <c r="E370" s="1"/>
      <c r="F370" s="1"/>
      <c r="G370" s="2"/>
      <c r="H370" s="1"/>
      <c r="I370" s="1" t="str">
        <f>IFERROR(__xludf.DUMMYFUNCTION("""COMPUTED_VALUE"""),"")</f>
        <v/>
      </c>
      <c r="J370" s="1"/>
      <c r="K370" s="1"/>
      <c r="L370" s="1" t="str">
        <f>IFERROR(__xludf.DUMMYFUNCTION("""COMPUTED_VALUE"""),"")</f>
        <v/>
      </c>
      <c r="M370" s="1"/>
    </row>
    <row r="371">
      <c r="A371" s="1"/>
      <c r="B371" s="1"/>
      <c r="C371" s="2"/>
      <c r="D371" s="1"/>
      <c r="E371" s="1"/>
      <c r="F371" s="1"/>
      <c r="G371" s="2"/>
      <c r="H371" s="1"/>
      <c r="I371" s="1" t="str">
        <f>IFERROR(__xludf.DUMMYFUNCTION("""COMPUTED_VALUE"""),"")</f>
        <v/>
      </c>
      <c r="J371" s="1"/>
      <c r="K371" s="1"/>
      <c r="L371" s="1" t="str">
        <f>IFERROR(__xludf.DUMMYFUNCTION("""COMPUTED_VALUE"""),"")</f>
        <v/>
      </c>
      <c r="M371" s="1"/>
    </row>
    <row r="372">
      <c r="A372" s="1"/>
      <c r="B372" s="1"/>
      <c r="C372" s="2"/>
      <c r="D372" s="1"/>
      <c r="E372" s="1"/>
      <c r="F372" s="1"/>
      <c r="G372" s="2"/>
      <c r="H372" s="1"/>
      <c r="I372" s="1" t="str">
        <f>IFERROR(__xludf.DUMMYFUNCTION("""COMPUTED_VALUE"""),"")</f>
        <v/>
      </c>
      <c r="J372" s="1"/>
      <c r="K372" s="1"/>
      <c r="L372" s="1" t="str">
        <f>IFERROR(__xludf.DUMMYFUNCTION("""COMPUTED_VALUE"""),"")</f>
        <v/>
      </c>
      <c r="M372" s="1"/>
    </row>
    <row r="373">
      <c r="A373" s="1"/>
      <c r="B373" s="1"/>
      <c r="C373" s="2"/>
      <c r="D373" s="1"/>
      <c r="E373" s="1"/>
      <c r="F373" s="1"/>
      <c r="G373" s="2"/>
      <c r="H373" s="1"/>
      <c r="I373" s="1" t="str">
        <f>IFERROR(__xludf.DUMMYFUNCTION("""COMPUTED_VALUE"""),"")</f>
        <v/>
      </c>
      <c r="J373" s="1"/>
      <c r="K373" s="1"/>
      <c r="L373" s="1" t="str">
        <f>IFERROR(__xludf.DUMMYFUNCTION("""COMPUTED_VALUE"""),"")</f>
        <v/>
      </c>
      <c r="M373" s="1"/>
    </row>
    <row r="374">
      <c r="A374" s="1"/>
      <c r="B374" s="1"/>
      <c r="C374" s="2"/>
      <c r="D374" s="1"/>
      <c r="E374" s="1"/>
      <c r="F374" s="1"/>
      <c r="G374" s="2"/>
      <c r="H374" s="1"/>
      <c r="I374" s="1" t="str">
        <f>IFERROR(__xludf.DUMMYFUNCTION("""COMPUTED_VALUE"""),"")</f>
        <v/>
      </c>
      <c r="J374" s="1"/>
      <c r="K374" s="1"/>
      <c r="L374" s="1" t="str">
        <f>IFERROR(__xludf.DUMMYFUNCTION("""COMPUTED_VALUE"""),"")</f>
        <v/>
      </c>
      <c r="M374" s="1"/>
    </row>
    <row r="375">
      <c r="A375" s="1"/>
      <c r="B375" s="1"/>
      <c r="C375" s="2"/>
      <c r="D375" s="1"/>
      <c r="E375" s="1"/>
      <c r="F375" s="1"/>
      <c r="G375" s="2"/>
      <c r="H375" s="1"/>
      <c r="I375" s="1" t="str">
        <f>IFERROR(__xludf.DUMMYFUNCTION("""COMPUTED_VALUE"""),"")</f>
        <v/>
      </c>
      <c r="J375" s="1"/>
      <c r="K375" s="1"/>
      <c r="L375" s="1" t="str">
        <f>IFERROR(__xludf.DUMMYFUNCTION("""COMPUTED_VALUE"""),"")</f>
        <v/>
      </c>
      <c r="M375" s="1"/>
    </row>
    <row r="376">
      <c r="A376" s="1"/>
      <c r="B376" s="1"/>
      <c r="C376" s="2"/>
      <c r="D376" s="1"/>
      <c r="E376" s="1"/>
      <c r="F376" s="1"/>
      <c r="G376" s="2"/>
      <c r="H376" s="1"/>
      <c r="I376" s="1" t="str">
        <f>IFERROR(__xludf.DUMMYFUNCTION("""COMPUTED_VALUE"""),"")</f>
        <v/>
      </c>
      <c r="J376" s="1"/>
      <c r="K376" s="1"/>
      <c r="L376" s="1" t="str">
        <f>IFERROR(__xludf.DUMMYFUNCTION("""COMPUTED_VALUE"""),"")</f>
        <v/>
      </c>
      <c r="M376" s="1"/>
    </row>
    <row r="377">
      <c r="A377" s="1"/>
      <c r="B377" s="1"/>
      <c r="C377" s="2"/>
      <c r="D377" s="1"/>
      <c r="E377" s="1"/>
      <c r="F377" s="1"/>
      <c r="G377" s="2"/>
      <c r="H377" s="1"/>
      <c r="I377" s="1" t="str">
        <f>IFERROR(__xludf.DUMMYFUNCTION("""COMPUTED_VALUE"""),"")</f>
        <v/>
      </c>
      <c r="J377" s="1"/>
      <c r="K377" s="1"/>
      <c r="L377" s="1" t="str">
        <f>IFERROR(__xludf.DUMMYFUNCTION("""COMPUTED_VALUE"""),"")</f>
        <v/>
      </c>
      <c r="M377" s="1"/>
    </row>
    <row r="378">
      <c r="A378" s="1"/>
      <c r="B378" s="1"/>
      <c r="C378" s="2"/>
      <c r="D378" s="1"/>
      <c r="E378" s="1"/>
      <c r="F378" s="1"/>
      <c r="G378" s="2"/>
      <c r="H378" s="1"/>
      <c r="I378" s="1" t="str">
        <f>IFERROR(__xludf.DUMMYFUNCTION("""COMPUTED_VALUE"""),"")</f>
        <v/>
      </c>
      <c r="J378" s="1"/>
      <c r="K378" s="1"/>
      <c r="L378" s="1" t="str">
        <f>IFERROR(__xludf.DUMMYFUNCTION("""COMPUTED_VALUE"""),"")</f>
        <v/>
      </c>
      <c r="M378" s="1"/>
    </row>
    <row r="379">
      <c r="A379" s="1"/>
      <c r="B379" s="1"/>
      <c r="C379" s="2"/>
      <c r="D379" s="1"/>
      <c r="E379" s="1"/>
      <c r="F379" s="1"/>
      <c r="G379" s="2"/>
      <c r="H379" s="1"/>
      <c r="I379" s="1" t="str">
        <f>IFERROR(__xludf.DUMMYFUNCTION("""COMPUTED_VALUE"""),"")</f>
        <v/>
      </c>
      <c r="J379" s="1"/>
      <c r="K379" s="1"/>
      <c r="L379" s="1" t="str">
        <f>IFERROR(__xludf.DUMMYFUNCTION("""COMPUTED_VALUE"""),"")</f>
        <v/>
      </c>
      <c r="M379" s="1"/>
    </row>
    <row r="380">
      <c r="A380" s="1"/>
      <c r="B380" s="1"/>
      <c r="C380" s="2"/>
      <c r="D380" s="1"/>
      <c r="E380" s="1"/>
      <c r="F380" s="1"/>
      <c r="G380" s="2"/>
      <c r="H380" s="1"/>
      <c r="I380" s="1" t="str">
        <f>IFERROR(__xludf.DUMMYFUNCTION("""COMPUTED_VALUE"""),"")</f>
        <v/>
      </c>
      <c r="J380" s="1"/>
      <c r="K380" s="1"/>
      <c r="L380" s="1" t="str">
        <f>IFERROR(__xludf.DUMMYFUNCTION("""COMPUTED_VALUE"""),"")</f>
        <v/>
      </c>
      <c r="M380" s="1"/>
    </row>
    <row r="381">
      <c r="A381" s="1"/>
      <c r="B381" s="1"/>
      <c r="C381" s="2"/>
      <c r="D381" s="1"/>
      <c r="E381" s="1"/>
      <c r="F381" s="1"/>
      <c r="G381" s="2"/>
      <c r="H381" s="1"/>
      <c r="I381" s="1" t="str">
        <f>IFERROR(__xludf.DUMMYFUNCTION("""COMPUTED_VALUE"""),"")</f>
        <v/>
      </c>
      <c r="J381" s="1"/>
      <c r="K381" s="1"/>
      <c r="L381" s="1" t="str">
        <f>IFERROR(__xludf.DUMMYFUNCTION("""COMPUTED_VALUE"""),"")</f>
        <v/>
      </c>
      <c r="M381" s="1"/>
    </row>
    <row r="382">
      <c r="A382" s="1"/>
      <c r="B382" s="1"/>
      <c r="C382" s="2"/>
      <c r="D382" s="1"/>
      <c r="E382" s="1"/>
      <c r="F382" s="1"/>
      <c r="G382" s="2"/>
      <c r="H382" s="1"/>
      <c r="I382" s="1" t="str">
        <f>IFERROR(__xludf.DUMMYFUNCTION("""COMPUTED_VALUE"""),"")</f>
        <v/>
      </c>
      <c r="J382" s="1"/>
      <c r="K382" s="1"/>
      <c r="L382" s="1" t="str">
        <f>IFERROR(__xludf.DUMMYFUNCTION("""COMPUTED_VALUE"""),"")</f>
        <v/>
      </c>
      <c r="M382" s="1"/>
    </row>
    <row r="383">
      <c r="A383" s="1"/>
      <c r="B383" s="1"/>
      <c r="C383" s="2"/>
      <c r="D383" s="1"/>
      <c r="E383" s="1"/>
      <c r="F383" s="1"/>
      <c r="G383" s="2"/>
      <c r="H383" s="1"/>
      <c r="I383" s="1" t="str">
        <f>IFERROR(__xludf.DUMMYFUNCTION("""COMPUTED_VALUE"""),"")</f>
        <v/>
      </c>
      <c r="J383" s="1"/>
      <c r="K383" s="1"/>
      <c r="L383" s="1" t="str">
        <f>IFERROR(__xludf.DUMMYFUNCTION("""COMPUTED_VALUE"""),"")</f>
        <v/>
      </c>
      <c r="M383" s="1"/>
    </row>
    <row r="384">
      <c r="A384" s="1"/>
      <c r="B384" s="1"/>
      <c r="C384" s="2"/>
      <c r="D384" s="1"/>
      <c r="E384" s="1"/>
      <c r="F384" s="1"/>
      <c r="G384" s="2"/>
      <c r="H384" s="1"/>
      <c r="I384" s="1" t="str">
        <f>IFERROR(__xludf.DUMMYFUNCTION("""COMPUTED_VALUE"""),"")</f>
        <v/>
      </c>
      <c r="J384" s="1"/>
      <c r="K384" s="1"/>
      <c r="L384" s="1" t="str">
        <f>IFERROR(__xludf.DUMMYFUNCTION("""COMPUTED_VALUE"""),"")</f>
        <v/>
      </c>
      <c r="M384" s="1"/>
    </row>
    <row r="385">
      <c r="A385" s="1"/>
      <c r="B385" s="1"/>
      <c r="C385" s="2"/>
      <c r="D385" s="1"/>
      <c r="E385" s="1"/>
      <c r="F385" s="1"/>
      <c r="G385" s="2"/>
      <c r="H385" s="1"/>
      <c r="I385" s="1" t="str">
        <f>IFERROR(__xludf.DUMMYFUNCTION("""COMPUTED_VALUE"""),"")</f>
        <v/>
      </c>
      <c r="J385" s="1"/>
      <c r="K385" s="1"/>
      <c r="L385" s="1" t="str">
        <f>IFERROR(__xludf.DUMMYFUNCTION("""COMPUTED_VALUE"""),"")</f>
        <v/>
      </c>
      <c r="M385" s="1"/>
    </row>
    <row r="386">
      <c r="A386" s="1"/>
      <c r="B386" s="1"/>
      <c r="C386" s="2"/>
      <c r="D386" s="1"/>
      <c r="E386" s="1"/>
      <c r="F386" s="1"/>
      <c r="G386" s="2"/>
      <c r="H386" s="1"/>
      <c r="I386" s="1" t="str">
        <f>IFERROR(__xludf.DUMMYFUNCTION("""COMPUTED_VALUE"""),"")</f>
        <v/>
      </c>
      <c r="J386" s="1"/>
      <c r="K386" s="1"/>
      <c r="L386" s="1" t="str">
        <f>IFERROR(__xludf.DUMMYFUNCTION("""COMPUTED_VALUE"""),"")</f>
        <v/>
      </c>
      <c r="M386" s="1"/>
    </row>
    <row r="387">
      <c r="A387" s="1"/>
      <c r="B387" s="1"/>
      <c r="C387" s="2"/>
      <c r="D387" s="1"/>
      <c r="E387" s="1"/>
      <c r="F387" s="1"/>
      <c r="G387" s="2"/>
      <c r="H387" s="1"/>
      <c r="I387" s="1" t="str">
        <f>IFERROR(__xludf.DUMMYFUNCTION("""COMPUTED_VALUE"""),"")</f>
        <v/>
      </c>
      <c r="J387" s="1"/>
      <c r="K387" s="1"/>
      <c r="L387" s="1" t="str">
        <f>IFERROR(__xludf.DUMMYFUNCTION("""COMPUTED_VALUE"""),"")</f>
        <v/>
      </c>
      <c r="M387" s="1"/>
    </row>
    <row r="388">
      <c r="A388" s="1"/>
      <c r="B388" s="1"/>
      <c r="C388" s="2"/>
      <c r="D388" s="1"/>
      <c r="E388" s="1"/>
      <c r="F388" s="1"/>
      <c r="G388" s="2"/>
      <c r="H388" s="1"/>
      <c r="I388" s="1" t="str">
        <f>IFERROR(__xludf.DUMMYFUNCTION("""COMPUTED_VALUE"""),"")</f>
        <v/>
      </c>
      <c r="J388" s="1"/>
      <c r="K388" s="1"/>
      <c r="L388" s="1" t="str">
        <f>IFERROR(__xludf.DUMMYFUNCTION("""COMPUTED_VALUE"""),"")</f>
        <v/>
      </c>
      <c r="M388" s="1"/>
    </row>
    <row r="389">
      <c r="A389" s="1"/>
      <c r="B389" s="1"/>
      <c r="C389" s="2"/>
      <c r="D389" s="1"/>
      <c r="E389" s="1"/>
      <c r="F389" s="1"/>
      <c r="G389" s="2"/>
      <c r="H389" s="1"/>
      <c r="I389" s="1" t="str">
        <f>IFERROR(__xludf.DUMMYFUNCTION("""COMPUTED_VALUE"""),"")</f>
        <v/>
      </c>
      <c r="J389" s="1"/>
      <c r="K389" s="1"/>
      <c r="L389" s="1" t="str">
        <f>IFERROR(__xludf.DUMMYFUNCTION("""COMPUTED_VALUE"""),"")</f>
        <v/>
      </c>
      <c r="M389" s="1"/>
    </row>
    <row r="390">
      <c r="A390" s="1"/>
      <c r="B390" s="1"/>
      <c r="C390" s="2"/>
      <c r="D390" s="1"/>
      <c r="E390" s="1"/>
      <c r="F390" s="1"/>
      <c r="G390" s="2"/>
      <c r="H390" s="1"/>
      <c r="I390" s="1" t="str">
        <f>IFERROR(__xludf.DUMMYFUNCTION("""COMPUTED_VALUE"""),"")</f>
        <v/>
      </c>
      <c r="J390" s="1"/>
      <c r="K390" s="1"/>
      <c r="L390" s="1" t="str">
        <f>IFERROR(__xludf.DUMMYFUNCTION("""COMPUTED_VALUE"""),"")</f>
        <v/>
      </c>
      <c r="M390" s="1"/>
    </row>
    <row r="391">
      <c r="A391" s="1"/>
      <c r="B391" s="1"/>
      <c r="C391" s="2"/>
      <c r="D391" s="1"/>
      <c r="E391" s="1"/>
      <c r="F391" s="1"/>
      <c r="G391" s="2"/>
      <c r="H391" s="1"/>
      <c r="I391" s="1" t="str">
        <f>IFERROR(__xludf.DUMMYFUNCTION("""COMPUTED_VALUE"""),"")</f>
        <v/>
      </c>
      <c r="J391" s="1"/>
      <c r="K391" s="1"/>
      <c r="L391" s="1" t="str">
        <f>IFERROR(__xludf.DUMMYFUNCTION("""COMPUTED_VALUE"""),"")</f>
        <v/>
      </c>
      <c r="M391" s="1"/>
    </row>
    <row r="392">
      <c r="A392" s="1"/>
      <c r="B392" s="1"/>
      <c r="C392" s="2"/>
      <c r="D392" s="1"/>
      <c r="E392" s="1"/>
      <c r="F392" s="1"/>
      <c r="G392" s="2"/>
      <c r="H392" s="1"/>
      <c r="I392" s="1" t="str">
        <f>IFERROR(__xludf.DUMMYFUNCTION("""COMPUTED_VALUE"""),"")</f>
        <v/>
      </c>
      <c r="J392" s="1"/>
      <c r="K392" s="1"/>
      <c r="L392" s="1" t="str">
        <f>IFERROR(__xludf.DUMMYFUNCTION("""COMPUTED_VALUE"""),"")</f>
        <v/>
      </c>
      <c r="M392" s="1"/>
    </row>
    <row r="393">
      <c r="A393" s="1"/>
      <c r="B393" s="1"/>
      <c r="C393" s="2"/>
      <c r="D393" s="1"/>
      <c r="E393" s="1"/>
      <c r="F393" s="1"/>
      <c r="G393" s="2"/>
      <c r="H393" s="1"/>
      <c r="I393" s="1" t="str">
        <f>IFERROR(__xludf.DUMMYFUNCTION("""COMPUTED_VALUE"""),"")</f>
        <v/>
      </c>
      <c r="J393" s="1"/>
      <c r="K393" s="1"/>
      <c r="L393" s="1" t="str">
        <f>IFERROR(__xludf.DUMMYFUNCTION("""COMPUTED_VALUE"""),"")</f>
        <v/>
      </c>
      <c r="M393" s="1"/>
    </row>
    <row r="394">
      <c r="A394" s="1"/>
      <c r="B394" s="1"/>
      <c r="C394" s="2"/>
      <c r="D394" s="1"/>
      <c r="E394" s="1"/>
      <c r="F394" s="1"/>
      <c r="G394" s="2"/>
      <c r="H394" s="1"/>
      <c r="I394" s="1" t="str">
        <f>IFERROR(__xludf.DUMMYFUNCTION("""COMPUTED_VALUE"""),"")</f>
        <v/>
      </c>
      <c r="J394" s="1"/>
      <c r="K394" s="1"/>
      <c r="L394" s="1" t="str">
        <f>IFERROR(__xludf.DUMMYFUNCTION("""COMPUTED_VALUE"""),"")</f>
        <v/>
      </c>
      <c r="M394" s="1"/>
    </row>
    <row r="395">
      <c r="A395" s="1"/>
      <c r="B395" s="1"/>
      <c r="C395" s="2"/>
      <c r="D395" s="1"/>
      <c r="E395" s="1"/>
      <c r="F395" s="1"/>
      <c r="G395" s="2"/>
      <c r="H395" s="1"/>
      <c r="I395" s="1" t="str">
        <f>IFERROR(__xludf.DUMMYFUNCTION("""COMPUTED_VALUE"""),"")</f>
        <v/>
      </c>
      <c r="J395" s="1"/>
      <c r="K395" s="1"/>
      <c r="L395" s="1" t="str">
        <f>IFERROR(__xludf.DUMMYFUNCTION("""COMPUTED_VALUE"""),"")</f>
        <v/>
      </c>
      <c r="M395" s="1"/>
    </row>
    <row r="396">
      <c r="A396" s="1"/>
      <c r="B396" s="1"/>
      <c r="C396" s="2"/>
      <c r="D396" s="1"/>
      <c r="E396" s="1"/>
      <c r="F396" s="1"/>
      <c r="G396" s="2"/>
      <c r="H396" s="1"/>
      <c r="I396" s="1" t="str">
        <f>IFERROR(__xludf.DUMMYFUNCTION("""COMPUTED_VALUE"""),"")</f>
        <v/>
      </c>
      <c r="J396" s="1"/>
      <c r="K396" s="1"/>
      <c r="L396" s="1" t="str">
        <f>IFERROR(__xludf.DUMMYFUNCTION("""COMPUTED_VALUE"""),"")</f>
        <v/>
      </c>
      <c r="M396" s="1"/>
    </row>
    <row r="397">
      <c r="A397" s="1"/>
      <c r="B397" s="1"/>
      <c r="C397" s="2"/>
      <c r="D397" s="1"/>
      <c r="E397" s="1"/>
      <c r="F397" s="1"/>
      <c r="G397" s="2"/>
      <c r="H397" s="1"/>
      <c r="I397" s="1" t="str">
        <f>IFERROR(__xludf.DUMMYFUNCTION("""COMPUTED_VALUE"""),"")</f>
        <v/>
      </c>
      <c r="J397" s="1"/>
      <c r="K397" s="1"/>
      <c r="L397" s="1" t="str">
        <f>IFERROR(__xludf.DUMMYFUNCTION("""COMPUTED_VALUE"""),"")</f>
        <v/>
      </c>
      <c r="M397" s="1"/>
    </row>
    <row r="398">
      <c r="A398" s="1"/>
      <c r="B398" s="1"/>
      <c r="C398" s="2"/>
      <c r="D398" s="1"/>
      <c r="E398" s="1"/>
      <c r="F398" s="1"/>
      <c r="G398" s="2"/>
      <c r="H398" s="1"/>
      <c r="I398" s="1" t="str">
        <f>IFERROR(__xludf.DUMMYFUNCTION("""COMPUTED_VALUE"""),"")</f>
        <v/>
      </c>
      <c r="J398" s="1"/>
      <c r="K398" s="1"/>
      <c r="L398" s="1" t="str">
        <f>IFERROR(__xludf.DUMMYFUNCTION("""COMPUTED_VALUE"""),"")</f>
        <v/>
      </c>
      <c r="M398" s="1"/>
    </row>
    <row r="399">
      <c r="A399" s="1"/>
      <c r="B399" s="1"/>
      <c r="C399" s="2"/>
      <c r="D399" s="1"/>
      <c r="E399" s="1"/>
      <c r="F399" s="1"/>
      <c r="G399" s="2"/>
      <c r="H399" s="1"/>
      <c r="I399" s="1" t="str">
        <f>IFERROR(__xludf.DUMMYFUNCTION("""COMPUTED_VALUE"""),"")</f>
        <v/>
      </c>
      <c r="J399" s="1"/>
      <c r="K399" s="1"/>
      <c r="L399" s="1" t="str">
        <f>IFERROR(__xludf.DUMMYFUNCTION("""COMPUTED_VALUE"""),"")</f>
        <v/>
      </c>
      <c r="M399" s="1"/>
    </row>
    <row r="400">
      <c r="A400" s="1"/>
      <c r="B400" s="1"/>
      <c r="C400" s="2"/>
      <c r="D400" s="1"/>
      <c r="E400" s="1"/>
      <c r="F400" s="1"/>
      <c r="G400" s="2"/>
      <c r="H400" s="1"/>
      <c r="I400" s="1" t="str">
        <f>IFERROR(__xludf.DUMMYFUNCTION("""COMPUTED_VALUE"""),"")</f>
        <v/>
      </c>
      <c r="J400" s="1"/>
      <c r="K400" s="1"/>
      <c r="L400" s="1" t="str">
        <f>IFERROR(__xludf.DUMMYFUNCTION("""COMPUTED_VALUE"""),"")</f>
        <v/>
      </c>
      <c r="M400" s="1"/>
    </row>
    <row r="401">
      <c r="A401" s="1"/>
      <c r="B401" s="1"/>
      <c r="C401" s="2"/>
      <c r="D401" s="1"/>
      <c r="E401" s="1"/>
      <c r="F401" s="1"/>
      <c r="G401" s="2"/>
      <c r="H401" s="1"/>
      <c r="I401" s="1" t="str">
        <f>IFERROR(__xludf.DUMMYFUNCTION("""COMPUTED_VALUE"""),"")</f>
        <v/>
      </c>
      <c r="J401" s="1"/>
      <c r="K401" s="1"/>
      <c r="L401" s="1" t="str">
        <f>IFERROR(__xludf.DUMMYFUNCTION("""COMPUTED_VALUE"""),"")</f>
        <v/>
      </c>
      <c r="M401" s="1"/>
    </row>
    <row r="402">
      <c r="A402" s="1"/>
      <c r="B402" s="1"/>
      <c r="C402" s="2"/>
      <c r="D402" s="1"/>
      <c r="E402" s="1"/>
      <c r="F402" s="1"/>
      <c r="G402" s="2"/>
      <c r="H402" s="1"/>
      <c r="I402" s="1" t="str">
        <f>IFERROR(__xludf.DUMMYFUNCTION("""COMPUTED_VALUE"""),"")</f>
        <v/>
      </c>
      <c r="J402" s="1"/>
      <c r="K402" s="1"/>
      <c r="L402" s="1" t="str">
        <f>IFERROR(__xludf.DUMMYFUNCTION("""COMPUTED_VALUE"""),"")</f>
        <v/>
      </c>
      <c r="M402" s="1"/>
    </row>
    <row r="403">
      <c r="A403" s="1"/>
      <c r="B403" s="1"/>
      <c r="C403" s="2"/>
      <c r="D403" s="1"/>
      <c r="E403" s="1"/>
      <c r="F403" s="1"/>
      <c r="G403" s="2"/>
      <c r="H403" s="1"/>
      <c r="I403" s="1" t="str">
        <f>IFERROR(__xludf.DUMMYFUNCTION("""COMPUTED_VALUE"""),"")</f>
        <v/>
      </c>
      <c r="J403" s="1"/>
      <c r="K403" s="1"/>
      <c r="L403" s="1" t="str">
        <f>IFERROR(__xludf.DUMMYFUNCTION("""COMPUTED_VALUE"""),"")</f>
        <v/>
      </c>
      <c r="M403" s="1"/>
    </row>
    <row r="404">
      <c r="A404" s="1"/>
      <c r="B404" s="1"/>
      <c r="C404" s="2"/>
      <c r="D404" s="1"/>
      <c r="E404" s="1"/>
      <c r="F404" s="1"/>
      <c r="G404" s="2"/>
      <c r="H404" s="1"/>
      <c r="I404" s="1" t="str">
        <f>IFERROR(__xludf.DUMMYFUNCTION("""COMPUTED_VALUE"""),"")</f>
        <v/>
      </c>
      <c r="J404" s="1"/>
      <c r="K404" s="1"/>
      <c r="L404" s="1" t="str">
        <f>IFERROR(__xludf.DUMMYFUNCTION("""COMPUTED_VALUE"""),"")</f>
        <v/>
      </c>
      <c r="M404" s="1"/>
    </row>
    <row r="405">
      <c r="A405" s="1"/>
      <c r="B405" s="1"/>
      <c r="C405" s="2"/>
      <c r="D405" s="1"/>
      <c r="E405" s="1"/>
      <c r="F405" s="1"/>
      <c r="G405" s="2"/>
      <c r="H405" s="1"/>
      <c r="I405" s="1" t="str">
        <f>IFERROR(__xludf.DUMMYFUNCTION("""COMPUTED_VALUE"""),"")</f>
        <v/>
      </c>
      <c r="J405" s="1"/>
      <c r="K405" s="1"/>
      <c r="L405" s="1" t="str">
        <f>IFERROR(__xludf.DUMMYFUNCTION("""COMPUTED_VALUE"""),"")</f>
        <v/>
      </c>
      <c r="M405" s="1"/>
    </row>
    <row r="406">
      <c r="A406" s="1"/>
      <c r="B406" s="1"/>
      <c r="C406" s="2"/>
      <c r="D406" s="1"/>
      <c r="E406" s="1"/>
      <c r="F406" s="1"/>
      <c r="G406" s="2"/>
      <c r="H406" s="1"/>
      <c r="I406" s="1" t="str">
        <f>IFERROR(__xludf.DUMMYFUNCTION("""COMPUTED_VALUE"""),"")</f>
        <v/>
      </c>
      <c r="J406" s="1"/>
      <c r="K406" s="1"/>
      <c r="L406" s="1" t="str">
        <f>IFERROR(__xludf.DUMMYFUNCTION("""COMPUTED_VALUE"""),"")</f>
        <v/>
      </c>
      <c r="M406" s="1"/>
    </row>
    <row r="407">
      <c r="A407" s="1"/>
      <c r="B407" s="1"/>
      <c r="C407" s="2"/>
      <c r="D407" s="1"/>
      <c r="E407" s="1"/>
      <c r="F407" s="1"/>
      <c r="G407" s="2"/>
      <c r="H407" s="1"/>
      <c r="I407" s="1" t="str">
        <f>IFERROR(__xludf.DUMMYFUNCTION("""COMPUTED_VALUE"""),"")</f>
        <v/>
      </c>
      <c r="J407" s="1"/>
      <c r="K407" s="1"/>
      <c r="L407" s="1" t="str">
        <f>IFERROR(__xludf.DUMMYFUNCTION("""COMPUTED_VALUE"""),"")</f>
        <v/>
      </c>
      <c r="M407" s="1"/>
    </row>
    <row r="408">
      <c r="A408" s="1"/>
      <c r="B408" s="1"/>
      <c r="C408" s="2"/>
      <c r="D408" s="1"/>
      <c r="E408" s="1"/>
      <c r="F408" s="1"/>
      <c r="G408" s="2"/>
      <c r="H408" s="1"/>
      <c r="I408" s="1" t="str">
        <f>IFERROR(__xludf.DUMMYFUNCTION("""COMPUTED_VALUE"""),"")</f>
        <v/>
      </c>
      <c r="J408" s="1"/>
      <c r="K408" s="1"/>
      <c r="L408" s="1" t="str">
        <f>IFERROR(__xludf.DUMMYFUNCTION("""COMPUTED_VALUE"""),"")</f>
        <v/>
      </c>
      <c r="M408" s="1"/>
    </row>
    <row r="409">
      <c r="A409" s="1"/>
      <c r="B409" s="1"/>
      <c r="C409" s="2"/>
      <c r="D409" s="1"/>
      <c r="E409" s="1"/>
      <c r="F409" s="1"/>
      <c r="G409" s="2"/>
      <c r="H409" s="1"/>
      <c r="I409" s="1" t="str">
        <f>IFERROR(__xludf.DUMMYFUNCTION("""COMPUTED_VALUE"""),"")</f>
        <v/>
      </c>
      <c r="J409" s="1"/>
      <c r="K409" s="1"/>
      <c r="L409" s="1" t="str">
        <f>IFERROR(__xludf.DUMMYFUNCTION("""COMPUTED_VALUE"""),"")</f>
        <v/>
      </c>
      <c r="M409" s="1"/>
    </row>
    <row r="410">
      <c r="A410" s="1"/>
      <c r="B410" s="1"/>
      <c r="C410" s="2"/>
      <c r="D410" s="1"/>
      <c r="E410" s="1"/>
      <c r="F410" s="1"/>
      <c r="G410" s="2"/>
      <c r="H410" s="1"/>
      <c r="I410" s="1" t="str">
        <f>IFERROR(__xludf.DUMMYFUNCTION("""COMPUTED_VALUE"""),"")</f>
        <v/>
      </c>
      <c r="J410" s="1"/>
      <c r="K410" s="1"/>
      <c r="L410" s="1" t="str">
        <f>IFERROR(__xludf.DUMMYFUNCTION("""COMPUTED_VALUE"""),"")</f>
        <v/>
      </c>
      <c r="M410" s="1"/>
    </row>
    <row r="411">
      <c r="A411" s="1"/>
      <c r="B411" s="1"/>
      <c r="C411" s="2"/>
      <c r="D411" s="1"/>
      <c r="E411" s="1"/>
      <c r="F411" s="1"/>
      <c r="G411" s="2"/>
      <c r="H411" s="1"/>
      <c r="I411" s="1" t="str">
        <f>IFERROR(__xludf.DUMMYFUNCTION("""COMPUTED_VALUE"""),"")</f>
        <v/>
      </c>
      <c r="J411" s="1"/>
      <c r="K411" s="1"/>
      <c r="L411" s="1" t="str">
        <f>IFERROR(__xludf.DUMMYFUNCTION("""COMPUTED_VALUE"""),"")</f>
        <v/>
      </c>
      <c r="M411" s="1"/>
    </row>
    <row r="412">
      <c r="A412" s="1"/>
      <c r="B412" s="1"/>
      <c r="C412" s="2"/>
      <c r="D412" s="1"/>
      <c r="E412" s="1"/>
      <c r="F412" s="1"/>
      <c r="G412" s="2"/>
      <c r="H412" s="1"/>
      <c r="I412" s="1" t="str">
        <f>IFERROR(__xludf.DUMMYFUNCTION("""COMPUTED_VALUE"""),"")</f>
        <v/>
      </c>
      <c r="J412" s="1"/>
      <c r="K412" s="1"/>
      <c r="L412" s="1" t="str">
        <f>IFERROR(__xludf.DUMMYFUNCTION("""COMPUTED_VALUE"""),"")</f>
        <v/>
      </c>
      <c r="M412" s="1"/>
    </row>
    <row r="413">
      <c r="A413" s="1"/>
      <c r="B413" s="1"/>
      <c r="C413" s="2"/>
      <c r="D413" s="1"/>
      <c r="E413" s="1"/>
      <c r="F413" s="1"/>
      <c r="G413" s="2"/>
      <c r="H413" s="1"/>
      <c r="I413" s="1" t="str">
        <f>IFERROR(__xludf.DUMMYFUNCTION("""COMPUTED_VALUE"""),"")</f>
        <v/>
      </c>
      <c r="J413" s="1"/>
      <c r="K413" s="1"/>
      <c r="L413" s="1" t="str">
        <f>IFERROR(__xludf.DUMMYFUNCTION("""COMPUTED_VALUE"""),"")</f>
        <v/>
      </c>
      <c r="M413" s="1"/>
    </row>
    <row r="414">
      <c r="A414" s="1"/>
      <c r="B414" s="1"/>
      <c r="C414" s="2"/>
      <c r="D414" s="1"/>
      <c r="E414" s="1"/>
      <c r="F414" s="1"/>
      <c r="G414" s="2"/>
      <c r="H414" s="1"/>
      <c r="I414" s="1" t="str">
        <f>IFERROR(__xludf.DUMMYFUNCTION("""COMPUTED_VALUE"""),"")</f>
        <v/>
      </c>
      <c r="J414" s="1"/>
      <c r="K414" s="1"/>
      <c r="L414" s="1" t="str">
        <f>IFERROR(__xludf.DUMMYFUNCTION("""COMPUTED_VALUE"""),"")</f>
        <v/>
      </c>
      <c r="M414" s="1"/>
    </row>
    <row r="415">
      <c r="A415" s="1"/>
      <c r="B415" s="1"/>
      <c r="C415" s="2"/>
      <c r="D415" s="1"/>
      <c r="E415" s="1"/>
      <c r="F415" s="1"/>
      <c r="G415" s="2"/>
      <c r="H415" s="1"/>
      <c r="I415" s="1" t="str">
        <f>IFERROR(__xludf.DUMMYFUNCTION("""COMPUTED_VALUE"""),"")</f>
        <v/>
      </c>
      <c r="J415" s="1"/>
      <c r="K415" s="1"/>
      <c r="L415" s="1" t="str">
        <f>IFERROR(__xludf.DUMMYFUNCTION("""COMPUTED_VALUE"""),"")</f>
        <v/>
      </c>
      <c r="M415" s="1"/>
    </row>
    <row r="416">
      <c r="A416" s="1"/>
      <c r="B416" s="1"/>
      <c r="C416" s="2"/>
      <c r="D416" s="1"/>
      <c r="E416" s="1"/>
      <c r="F416" s="1"/>
      <c r="G416" s="2"/>
      <c r="H416" s="1"/>
      <c r="I416" s="1" t="str">
        <f>IFERROR(__xludf.DUMMYFUNCTION("""COMPUTED_VALUE"""),"")</f>
        <v/>
      </c>
      <c r="J416" s="1"/>
      <c r="K416" s="1"/>
      <c r="L416" s="1" t="str">
        <f>IFERROR(__xludf.DUMMYFUNCTION("""COMPUTED_VALUE"""),"")</f>
        <v/>
      </c>
      <c r="M416" s="1"/>
    </row>
    <row r="417">
      <c r="A417" s="1"/>
      <c r="B417" s="1"/>
      <c r="C417" s="2"/>
      <c r="D417" s="1"/>
      <c r="E417" s="1"/>
      <c r="F417" s="1"/>
      <c r="G417" s="2"/>
      <c r="H417" s="1"/>
      <c r="I417" s="1" t="str">
        <f>IFERROR(__xludf.DUMMYFUNCTION("""COMPUTED_VALUE"""),"")</f>
        <v/>
      </c>
      <c r="J417" s="1"/>
      <c r="K417" s="1"/>
      <c r="L417" s="1" t="str">
        <f>IFERROR(__xludf.DUMMYFUNCTION("""COMPUTED_VALUE"""),"")</f>
        <v/>
      </c>
      <c r="M417" s="1"/>
    </row>
    <row r="418">
      <c r="A418" s="1"/>
      <c r="B418" s="1"/>
      <c r="C418" s="2"/>
      <c r="D418" s="1"/>
      <c r="E418" s="1"/>
      <c r="F418" s="1"/>
      <c r="G418" s="2"/>
      <c r="H418" s="1"/>
      <c r="I418" s="1" t="str">
        <f>IFERROR(__xludf.DUMMYFUNCTION("""COMPUTED_VALUE"""),"")</f>
        <v/>
      </c>
      <c r="J418" s="1"/>
      <c r="K418" s="1"/>
      <c r="L418" s="1" t="str">
        <f>IFERROR(__xludf.DUMMYFUNCTION("""COMPUTED_VALUE"""),"")</f>
        <v/>
      </c>
      <c r="M418" s="1"/>
    </row>
    <row r="419">
      <c r="A419" s="1"/>
      <c r="B419" s="1"/>
      <c r="C419" s="2"/>
      <c r="D419" s="1"/>
      <c r="E419" s="1"/>
      <c r="F419" s="1"/>
      <c r="G419" s="2"/>
      <c r="H419" s="1"/>
      <c r="I419" s="1" t="str">
        <f>IFERROR(__xludf.DUMMYFUNCTION("""COMPUTED_VALUE"""),"")</f>
        <v/>
      </c>
      <c r="J419" s="1"/>
      <c r="K419" s="1"/>
      <c r="L419" s="1" t="str">
        <f>IFERROR(__xludf.DUMMYFUNCTION("""COMPUTED_VALUE"""),"")</f>
        <v/>
      </c>
      <c r="M419" s="1"/>
    </row>
    <row r="420">
      <c r="A420" s="1"/>
      <c r="B420" s="1"/>
      <c r="C420" s="2"/>
      <c r="D420" s="1"/>
      <c r="E420" s="1"/>
      <c r="F420" s="1"/>
      <c r="G420" s="2"/>
      <c r="H420" s="1"/>
      <c r="I420" s="1" t="str">
        <f>IFERROR(__xludf.DUMMYFUNCTION("""COMPUTED_VALUE"""),"")</f>
        <v/>
      </c>
      <c r="J420" s="1"/>
      <c r="K420" s="1"/>
      <c r="L420" s="1" t="str">
        <f>IFERROR(__xludf.DUMMYFUNCTION("""COMPUTED_VALUE"""),"")</f>
        <v/>
      </c>
      <c r="M420" s="1"/>
    </row>
    <row r="421">
      <c r="A421" s="1"/>
      <c r="B421" s="1"/>
      <c r="C421" s="2"/>
      <c r="D421" s="1"/>
      <c r="E421" s="1"/>
      <c r="F421" s="1"/>
      <c r="G421" s="2"/>
      <c r="H421" s="1"/>
      <c r="I421" s="1" t="str">
        <f>IFERROR(__xludf.DUMMYFUNCTION("""COMPUTED_VALUE"""),"")</f>
        <v/>
      </c>
      <c r="J421" s="1"/>
      <c r="K421" s="1"/>
      <c r="L421" s="1" t="str">
        <f>IFERROR(__xludf.DUMMYFUNCTION("""COMPUTED_VALUE"""),"")</f>
        <v/>
      </c>
      <c r="M421" s="1"/>
    </row>
    <row r="422">
      <c r="A422" s="1"/>
      <c r="B422" s="1"/>
      <c r="C422" s="2"/>
      <c r="D422" s="1"/>
      <c r="E422" s="1"/>
      <c r="F422" s="1"/>
      <c r="G422" s="2"/>
      <c r="H422" s="1"/>
      <c r="I422" s="1" t="str">
        <f>IFERROR(__xludf.DUMMYFUNCTION("""COMPUTED_VALUE"""),"")</f>
        <v/>
      </c>
      <c r="J422" s="1"/>
      <c r="K422" s="1"/>
      <c r="L422" s="1" t="str">
        <f>IFERROR(__xludf.DUMMYFUNCTION("""COMPUTED_VALUE"""),"")</f>
        <v/>
      </c>
      <c r="M422" s="1"/>
    </row>
    <row r="423">
      <c r="A423" s="1"/>
      <c r="B423" s="1"/>
      <c r="C423" s="2"/>
      <c r="D423" s="1"/>
      <c r="E423" s="1"/>
      <c r="F423" s="1"/>
      <c r="G423" s="2"/>
      <c r="H423" s="1"/>
      <c r="I423" s="1" t="str">
        <f>IFERROR(__xludf.DUMMYFUNCTION("""COMPUTED_VALUE"""),"")</f>
        <v/>
      </c>
      <c r="J423" s="1"/>
      <c r="K423" s="1"/>
      <c r="L423" s="1" t="str">
        <f>IFERROR(__xludf.DUMMYFUNCTION("""COMPUTED_VALUE"""),"")</f>
        <v/>
      </c>
      <c r="M423" s="1"/>
    </row>
    <row r="424">
      <c r="A424" s="1"/>
      <c r="B424" s="1"/>
      <c r="C424" s="2"/>
      <c r="D424" s="1"/>
      <c r="E424" s="1"/>
      <c r="F424" s="1"/>
      <c r="G424" s="2"/>
      <c r="H424" s="1"/>
      <c r="I424" s="1" t="str">
        <f>IFERROR(__xludf.DUMMYFUNCTION("""COMPUTED_VALUE"""),"")</f>
        <v/>
      </c>
      <c r="J424" s="1"/>
      <c r="K424" s="1"/>
      <c r="L424" s="1" t="str">
        <f>IFERROR(__xludf.DUMMYFUNCTION("""COMPUTED_VALUE"""),"")</f>
        <v/>
      </c>
      <c r="M424" s="1"/>
    </row>
    <row r="425">
      <c r="A425" s="1"/>
      <c r="B425" s="1"/>
      <c r="C425" s="2"/>
      <c r="D425" s="1"/>
      <c r="E425" s="1"/>
      <c r="F425" s="1"/>
      <c r="G425" s="2"/>
      <c r="H425" s="1"/>
      <c r="I425" s="1" t="str">
        <f>IFERROR(__xludf.DUMMYFUNCTION("""COMPUTED_VALUE"""),"")</f>
        <v/>
      </c>
      <c r="J425" s="1"/>
      <c r="K425" s="1"/>
      <c r="L425" s="1" t="str">
        <f>IFERROR(__xludf.DUMMYFUNCTION("""COMPUTED_VALUE"""),"")</f>
        <v/>
      </c>
      <c r="M425" s="1"/>
    </row>
    <row r="426">
      <c r="A426" s="1"/>
      <c r="B426" s="1"/>
      <c r="C426" s="2"/>
      <c r="D426" s="1"/>
      <c r="E426" s="1"/>
      <c r="F426" s="1"/>
      <c r="G426" s="2"/>
      <c r="H426" s="1"/>
      <c r="I426" s="1" t="str">
        <f>IFERROR(__xludf.DUMMYFUNCTION("""COMPUTED_VALUE"""),"")</f>
        <v/>
      </c>
      <c r="J426" s="1"/>
      <c r="K426" s="1"/>
      <c r="L426" s="1" t="str">
        <f>IFERROR(__xludf.DUMMYFUNCTION("""COMPUTED_VALUE"""),"")</f>
        <v/>
      </c>
      <c r="M426" s="1"/>
    </row>
    <row r="427">
      <c r="A427" s="1"/>
      <c r="B427" s="1"/>
      <c r="C427" s="2"/>
      <c r="D427" s="1"/>
      <c r="E427" s="1"/>
      <c r="F427" s="1"/>
      <c r="G427" s="2"/>
      <c r="H427" s="1"/>
      <c r="I427" s="1" t="str">
        <f>IFERROR(__xludf.DUMMYFUNCTION("""COMPUTED_VALUE"""),"")</f>
        <v/>
      </c>
      <c r="J427" s="1"/>
      <c r="K427" s="1"/>
      <c r="L427" s="1" t="str">
        <f>IFERROR(__xludf.DUMMYFUNCTION("""COMPUTED_VALUE"""),"")</f>
        <v/>
      </c>
      <c r="M427" s="1"/>
    </row>
    <row r="428">
      <c r="A428" s="1"/>
      <c r="B428" s="1"/>
      <c r="C428" s="2"/>
      <c r="D428" s="1"/>
      <c r="E428" s="1"/>
      <c r="F428" s="1"/>
      <c r="G428" s="2"/>
      <c r="H428" s="1"/>
      <c r="I428" s="1" t="str">
        <f>IFERROR(__xludf.DUMMYFUNCTION("""COMPUTED_VALUE"""),"")</f>
        <v/>
      </c>
      <c r="J428" s="1"/>
      <c r="K428" s="1"/>
      <c r="L428" s="1" t="str">
        <f>IFERROR(__xludf.DUMMYFUNCTION("""COMPUTED_VALUE"""),"")</f>
        <v/>
      </c>
      <c r="M428" s="1"/>
    </row>
    <row r="429">
      <c r="A429" s="1"/>
      <c r="B429" s="1"/>
      <c r="C429" s="2"/>
      <c r="D429" s="1"/>
      <c r="E429" s="1"/>
      <c r="F429" s="1"/>
      <c r="G429" s="2"/>
      <c r="H429" s="1"/>
      <c r="I429" s="1" t="str">
        <f>IFERROR(__xludf.DUMMYFUNCTION("""COMPUTED_VALUE"""),"")</f>
        <v/>
      </c>
      <c r="J429" s="1"/>
      <c r="K429" s="1"/>
      <c r="L429" s="1" t="str">
        <f>IFERROR(__xludf.DUMMYFUNCTION("""COMPUTED_VALUE"""),"")</f>
        <v/>
      </c>
      <c r="M429" s="1"/>
    </row>
    <row r="430">
      <c r="A430" s="1"/>
      <c r="B430" s="1"/>
      <c r="C430" s="2"/>
      <c r="D430" s="1"/>
      <c r="E430" s="1"/>
      <c r="F430" s="1"/>
      <c r="G430" s="2"/>
      <c r="H430" s="1"/>
      <c r="I430" s="1" t="str">
        <f>IFERROR(__xludf.DUMMYFUNCTION("""COMPUTED_VALUE"""),"")</f>
        <v/>
      </c>
      <c r="J430" s="1"/>
      <c r="K430" s="1"/>
      <c r="L430" s="1" t="str">
        <f>IFERROR(__xludf.DUMMYFUNCTION("""COMPUTED_VALUE"""),"")</f>
        <v/>
      </c>
      <c r="M430" s="1"/>
    </row>
    <row r="431">
      <c r="A431" s="1"/>
      <c r="B431" s="1"/>
      <c r="C431" s="2"/>
      <c r="D431" s="1"/>
      <c r="E431" s="1"/>
      <c r="F431" s="1"/>
      <c r="G431" s="2"/>
      <c r="H431" s="1"/>
      <c r="I431" s="1" t="str">
        <f>IFERROR(__xludf.DUMMYFUNCTION("""COMPUTED_VALUE"""),"")</f>
        <v/>
      </c>
      <c r="J431" s="1"/>
      <c r="K431" s="1"/>
      <c r="L431" s="1" t="str">
        <f>IFERROR(__xludf.DUMMYFUNCTION("""COMPUTED_VALUE"""),"")</f>
        <v/>
      </c>
      <c r="M431" s="1"/>
    </row>
    <row r="432">
      <c r="A432" s="1"/>
      <c r="B432" s="1"/>
      <c r="C432" s="2"/>
      <c r="D432" s="1"/>
      <c r="E432" s="1"/>
      <c r="F432" s="1"/>
      <c r="G432" s="2"/>
      <c r="H432" s="1"/>
      <c r="I432" s="1" t="str">
        <f>IFERROR(__xludf.DUMMYFUNCTION("""COMPUTED_VALUE"""),"")</f>
        <v/>
      </c>
      <c r="J432" s="1"/>
      <c r="K432" s="1"/>
      <c r="L432" s="1" t="str">
        <f>IFERROR(__xludf.DUMMYFUNCTION("""COMPUTED_VALUE"""),"")</f>
        <v/>
      </c>
      <c r="M432" s="1"/>
    </row>
    <row r="433">
      <c r="A433" s="1"/>
      <c r="B433" s="1"/>
      <c r="C433" s="2"/>
      <c r="D433" s="1"/>
      <c r="E433" s="1"/>
      <c r="F433" s="1"/>
      <c r="G433" s="2"/>
      <c r="H433" s="1"/>
      <c r="I433" s="1" t="str">
        <f>IFERROR(__xludf.DUMMYFUNCTION("""COMPUTED_VALUE"""),"")</f>
        <v/>
      </c>
      <c r="J433" s="1"/>
      <c r="K433" s="1"/>
      <c r="L433" s="1" t="str">
        <f>IFERROR(__xludf.DUMMYFUNCTION("""COMPUTED_VALUE"""),"")</f>
        <v/>
      </c>
      <c r="M433" s="1"/>
    </row>
    <row r="434">
      <c r="A434" s="1"/>
      <c r="B434" s="1"/>
      <c r="C434" s="2"/>
      <c r="D434" s="1"/>
      <c r="E434" s="1"/>
      <c r="F434" s="1"/>
      <c r="G434" s="2"/>
      <c r="H434" s="1"/>
      <c r="I434" s="1" t="str">
        <f>IFERROR(__xludf.DUMMYFUNCTION("""COMPUTED_VALUE"""),"")</f>
        <v/>
      </c>
      <c r="J434" s="1"/>
      <c r="K434" s="1"/>
      <c r="L434" s="1" t="str">
        <f>IFERROR(__xludf.DUMMYFUNCTION("""COMPUTED_VALUE"""),"")</f>
        <v/>
      </c>
      <c r="M434" s="1"/>
    </row>
    <row r="435">
      <c r="A435" s="1"/>
      <c r="B435" s="1"/>
      <c r="C435" s="2"/>
      <c r="D435" s="1"/>
      <c r="E435" s="1"/>
      <c r="F435" s="1"/>
      <c r="G435" s="2"/>
      <c r="H435" s="1"/>
      <c r="I435" s="1" t="str">
        <f>IFERROR(__xludf.DUMMYFUNCTION("""COMPUTED_VALUE"""),"")</f>
        <v/>
      </c>
      <c r="J435" s="1"/>
      <c r="K435" s="1"/>
      <c r="L435" s="1" t="str">
        <f>IFERROR(__xludf.DUMMYFUNCTION("""COMPUTED_VALUE"""),"")</f>
        <v/>
      </c>
      <c r="M435" s="1"/>
    </row>
    <row r="436">
      <c r="A436" s="1"/>
      <c r="B436" s="1"/>
      <c r="C436" s="2"/>
      <c r="D436" s="1"/>
      <c r="E436" s="1"/>
      <c r="F436" s="1"/>
      <c r="G436" s="2"/>
      <c r="H436" s="1"/>
      <c r="I436" s="1" t="str">
        <f>IFERROR(__xludf.DUMMYFUNCTION("""COMPUTED_VALUE"""),"")</f>
        <v/>
      </c>
      <c r="J436" s="1"/>
      <c r="K436" s="1"/>
      <c r="L436" s="1" t="str">
        <f>IFERROR(__xludf.DUMMYFUNCTION("""COMPUTED_VALUE"""),"")</f>
        <v/>
      </c>
      <c r="M436" s="1"/>
    </row>
    <row r="437">
      <c r="A437" s="1"/>
      <c r="B437" s="1"/>
      <c r="C437" s="2"/>
      <c r="D437" s="1"/>
      <c r="E437" s="1"/>
      <c r="F437" s="1"/>
      <c r="G437" s="2"/>
      <c r="H437" s="1"/>
      <c r="I437" s="1" t="str">
        <f>IFERROR(__xludf.DUMMYFUNCTION("""COMPUTED_VALUE"""),"")</f>
        <v/>
      </c>
      <c r="J437" s="1"/>
      <c r="K437" s="1"/>
      <c r="L437" s="1" t="str">
        <f>IFERROR(__xludf.DUMMYFUNCTION("""COMPUTED_VALUE"""),"")</f>
        <v/>
      </c>
      <c r="M437" s="1"/>
    </row>
    <row r="438">
      <c r="A438" s="1"/>
      <c r="B438" s="1"/>
      <c r="C438" s="2"/>
      <c r="D438" s="1"/>
      <c r="E438" s="1"/>
      <c r="F438" s="1"/>
      <c r="G438" s="2"/>
      <c r="H438" s="1"/>
      <c r="I438" s="1" t="str">
        <f>IFERROR(__xludf.DUMMYFUNCTION("""COMPUTED_VALUE"""),"")</f>
        <v/>
      </c>
      <c r="J438" s="1"/>
      <c r="K438" s="1"/>
      <c r="L438" s="1" t="str">
        <f>IFERROR(__xludf.DUMMYFUNCTION("""COMPUTED_VALUE"""),"")</f>
        <v/>
      </c>
      <c r="M438" s="1"/>
    </row>
    <row r="439">
      <c r="A439" s="1"/>
      <c r="B439" s="1"/>
      <c r="C439" s="2"/>
      <c r="D439" s="1"/>
      <c r="E439" s="1"/>
      <c r="F439" s="1"/>
      <c r="G439" s="2"/>
      <c r="H439" s="1"/>
      <c r="I439" s="1" t="str">
        <f>IFERROR(__xludf.DUMMYFUNCTION("""COMPUTED_VALUE"""),"")</f>
        <v/>
      </c>
      <c r="J439" s="1"/>
      <c r="K439" s="1"/>
      <c r="L439" s="1" t="str">
        <f>IFERROR(__xludf.DUMMYFUNCTION("""COMPUTED_VALUE"""),"")</f>
        <v/>
      </c>
      <c r="M439" s="1"/>
    </row>
    <row r="440">
      <c r="A440" s="1"/>
      <c r="B440" s="1"/>
      <c r="C440" s="2"/>
      <c r="D440" s="1"/>
      <c r="E440" s="1"/>
      <c r="F440" s="1"/>
      <c r="G440" s="2"/>
      <c r="H440" s="1"/>
      <c r="I440" s="1" t="str">
        <f>IFERROR(__xludf.DUMMYFUNCTION("""COMPUTED_VALUE"""),"")</f>
        <v/>
      </c>
      <c r="J440" s="1"/>
      <c r="K440" s="1"/>
      <c r="L440" s="1" t="str">
        <f>IFERROR(__xludf.DUMMYFUNCTION("""COMPUTED_VALUE"""),"")</f>
        <v/>
      </c>
      <c r="M440" s="1"/>
    </row>
    <row r="441">
      <c r="A441" s="1"/>
      <c r="B441" s="1"/>
      <c r="C441" s="2"/>
      <c r="D441" s="1"/>
      <c r="E441" s="1"/>
      <c r="F441" s="1"/>
      <c r="G441" s="2"/>
      <c r="H441" s="1"/>
      <c r="I441" s="1" t="str">
        <f>IFERROR(__xludf.DUMMYFUNCTION("""COMPUTED_VALUE"""),"")</f>
        <v/>
      </c>
      <c r="J441" s="1"/>
      <c r="K441" s="1"/>
      <c r="L441" s="1" t="str">
        <f>IFERROR(__xludf.DUMMYFUNCTION("""COMPUTED_VALUE"""),"")</f>
        <v/>
      </c>
      <c r="M441" s="1"/>
    </row>
    <row r="442">
      <c r="A442" s="1"/>
      <c r="B442" s="1"/>
      <c r="C442" s="2"/>
      <c r="D442" s="1"/>
      <c r="E442" s="1"/>
      <c r="F442" s="1"/>
      <c r="G442" s="2"/>
      <c r="H442" s="1"/>
      <c r="I442" s="1" t="str">
        <f>IFERROR(__xludf.DUMMYFUNCTION("""COMPUTED_VALUE"""),"")</f>
        <v/>
      </c>
      <c r="J442" s="1"/>
      <c r="K442" s="1"/>
      <c r="L442" s="1" t="str">
        <f>IFERROR(__xludf.DUMMYFUNCTION("""COMPUTED_VALUE"""),"")</f>
        <v/>
      </c>
      <c r="M442" s="1"/>
    </row>
    <row r="443">
      <c r="A443" s="1"/>
      <c r="B443" s="1"/>
      <c r="C443" s="2"/>
      <c r="D443" s="1"/>
      <c r="E443" s="1"/>
      <c r="F443" s="1"/>
      <c r="G443" s="2"/>
      <c r="H443" s="1"/>
      <c r="I443" s="1" t="str">
        <f>IFERROR(__xludf.DUMMYFUNCTION("""COMPUTED_VALUE"""),"")</f>
        <v/>
      </c>
      <c r="J443" s="1"/>
      <c r="K443" s="1"/>
      <c r="L443" s="1" t="str">
        <f>IFERROR(__xludf.DUMMYFUNCTION("""COMPUTED_VALUE"""),"")</f>
        <v/>
      </c>
      <c r="M443" s="1"/>
    </row>
    <row r="444">
      <c r="A444" s="1"/>
      <c r="B444" s="1"/>
      <c r="C444" s="2"/>
      <c r="D444" s="1"/>
      <c r="E444" s="1"/>
      <c r="F444" s="1"/>
      <c r="G444" s="2"/>
      <c r="H444" s="1"/>
      <c r="I444" s="1" t="str">
        <f>IFERROR(__xludf.DUMMYFUNCTION("""COMPUTED_VALUE"""),"")</f>
        <v/>
      </c>
      <c r="J444" s="1"/>
      <c r="K444" s="1"/>
      <c r="L444" s="1" t="str">
        <f>IFERROR(__xludf.DUMMYFUNCTION("""COMPUTED_VALUE"""),"")</f>
        <v/>
      </c>
      <c r="M444" s="1"/>
    </row>
    <row r="445">
      <c r="A445" s="1"/>
      <c r="B445" s="1"/>
      <c r="C445" s="2"/>
      <c r="D445" s="1"/>
      <c r="E445" s="1"/>
      <c r="F445" s="1"/>
      <c r="G445" s="2"/>
      <c r="H445" s="1"/>
      <c r="I445" s="1" t="str">
        <f>IFERROR(__xludf.DUMMYFUNCTION("""COMPUTED_VALUE"""),"")</f>
        <v/>
      </c>
      <c r="J445" s="1"/>
      <c r="K445" s="1"/>
      <c r="L445" s="1" t="str">
        <f>IFERROR(__xludf.DUMMYFUNCTION("""COMPUTED_VALUE"""),"")</f>
        <v/>
      </c>
      <c r="M445" s="1"/>
    </row>
    <row r="446">
      <c r="A446" s="1"/>
      <c r="B446" s="1"/>
      <c r="C446" s="2"/>
      <c r="D446" s="1"/>
      <c r="E446" s="1"/>
      <c r="F446" s="1"/>
      <c r="G446" s="2"/>
      <c r="H446" s="1"/>
      <c r="I446" s="1" t="str">
        <f>IFERROR(__xludf.DUMMYFUNCTION("""COMPUTED_VALUE"""),"")</f>
        <v/>
      </c>
      <c r="J446" s="1"/>
      <c r="K446" s="1"/>
      <c r="L446" s="1" t="str">
        <f>IFERROR(__xludf.DUMMYFUNCTION("""COMPUTED_VALUE"""),"")</f>
        <v/>
      </c>
      <c r="M446" s="1"/>
    </row>
    <row r="447">
      <c r="A447" s="1"/>
      <c r="B447" s="1"/>
      <c r="C447" s="2"/>
      <c r="D447" s="1"/>
      <c r="E447" s="1"/>
      <c r="F447" s="1"/>
      <c r="G447" s="2"/>
      <c r="H447" s="1"/>
      <c r="I447" s="1" t="str">
        <f>IFERROR(__xludf.DUMMYFUNCTION("""COMPUTED_VALUE"""),"")</f>
        <v/>
      </c>
      <c r="J447" s="1"/>
      <c r="K447" s="1"/>
      <c r="L447" s="1" t="str">
        <f>IFERROR(__xludf.DUMMYFUNCTION("""COMPUTED_VALUE"""),"")</f>
        <v/>
      </c>
      <c r="M447" s="1"/>
    </row>
    <row r="448">
      <c r="A448" s="1"/>
      <c r="B448" s="1"/>
      <c r="C448" s="2"/>
      <c r="D448" s="1"/>
      <c r="E448" s="1"/>
      <c r="F448" s="1"/>
      <c r="G448" s="2"/>
      <c r="H448" s="1"/>
      <c r="I448" s="1" t="str">
        <f>IFERROR(__xludf.DUMMYFUNCTION("""COMPUTED_VALUE"""),"")</f>
        <v/>
      </c>
      <c r="J448" s="1"/>
      <c r="K448" s="1"/>
      <c r="L448" s="1" t="str">
        <f>IFERROR(__xludf.DUMMYFUNCTION("""COMPUTED_VALUE"""),"")</f>
        <v/>
      </c>
      <c r="M448" s="1"/>
    </row>
    <row r="449">
      <c r="A449" s="1"/>
      <c r="B449" s="1"/>
      <c r="C449" s="2"/>
      <c r="D449" s="1"/>
      <c r="E449" s="1"/>
      <c r="F449" s="1"/>
      <c r="G449" s="2"/>
      <c r="H449" s="1"/>
      <c r="I449" s="1" t="str">
        <f>IFERROR(__xludf.DUMMYFUNCTION("""COMPUTED_VALUE"""),"")</f>
        <v/>
      </c>
      <c r="J449" s="1"/>
      <c r="K449" s="1"/>
      <c r="L449" s="1" t="str">
        <f>IFERROR(__xludf.DUMMYFUNCTION("""COMPUTED_VALUE"""),"")</f>
        <v/>
      </c>
      <c r="M449" s="1"/>
    </row>
    <row r="450">
      <c r="A450" s="1"/>
      <c r="B450" s="1"/>
      <c r="C450" s="2"/>
      <c r="D450" s="1"/>
      <c r="E450" s="1"/>
      <c r="F450" s="1"/>
      <c r="G450" s="2"/>
      <c r="H450" s="1"/>
      <c r="I450" s="1" t="str">
        <f>IFERROR(__xludf.DUMMYFUNCTION("""COMPUTED_VALUE"""),"")</f>
        <v/>
      </c>
      <c r="J450" s="1"/>
      <c r="K450" s="1"/>
      <c r="L450" s="1" t="str">
        <f>IFERROR(__xludf.DUMMYFUNCTION("""COMPUTED_VALUE"""),"")</f>
        <v/>
      </c>
      <c r="M450" s="1"/>
    </row>
    <row r="451">
      <c r="A451" s="1"/>
      <c r="B451" s="1"/>
      <c r="C451" s="2"/>
      <c r="D451" s="1"/>
      <c r="E451" s="1"/>
      <c r="F451" s="1"/>
      <c r="G451" s="2"/>
      <c r="H451" s="1"/>
      <c r="I451" s="1" t="str">
        <f>IFERROR(__xludf.DUMMYFUNCTION("""COMPUTED_VALUE"""),"")</f>
        <v/>
      </c>
      <c r="J451" s="1"/>
      <c r="K451" s="1"/>
      <c r="L451" s="1" t="str">
        <f>IFERROR(__xludf.DUMMYFUNCTION("""COMPUTED_VALUE"""),"")</f>
        <v/>
      </c>
      <c r="M451" s="1"/>
    </row>
    <row r="452">
      <c r="A452" s="1"/>
      <c r="B452" s="1"/>
      <c r="C452" s="2"/>
      <c r="D452" s="1"/>
      <c r="E452" s="1"/>
      <c r="F452" s="1"/>
      <c r="G452" s="2"/>
      <c r="H452" s="1"/>
      <c r="I452" s="1" t="str">
        <f>IFERROR(__xludf.DUMMYFUNCTION("""COMPUTED_VALUE"""),"")</f>
        <v/>
      </c>
      <c r="J452" s="1"/>
      <c r="K452" s="1"/>
      <c r="L452" s="1" t="str">
        <f>IFERROR(__xludf.DUMMYFUNCTION("""COMPUTED_VALUE"""),"")</f>
        <v/>
      </c>
      <c r="M452" s="1"/>
    </row>
    <row r="453">
      <c r="A453" s="1"/>
      <c r="B453" s="1"/>
      <c r="C453" s="2"/>
      <c r="D453" s="1"/>
      <c r="E453" s="1"/>
      <c r="F453" s="1"/>
      <c r="G453" s="2"/>
      <c r="H453" s="1"/>
      <c r="I453" s="1" t="str">
        <f>IFERROR(__xludf.DUMMYFUNCTION("""COMPUTED_VALUE"""),"")</f>
        <v/>
      </c>
      <c r="J453" s="1"/>
      <c r="K453" s="1"/>
      <c r="L453" s="1" t="str">
        <f>IFERROR(__xludf.DUMMYFUNCTION("""COMPUTED_VALUE"""),"")</f>
        <v/>
      </c>
      <c r="M453" s="1"/>
    </row>
    <row r="454">
      <c r="A454" s="1"/>
      <c r="B454" s="1"/>
      <c r="C454" s="2"/>
      <c r="D454" s="1"/>
      <c r="E454" s="1"/>
      <c r="F454" s="1"/>
      <c r="G454" s="2"/>
      <c r="H454" s="1"/>
      <c r="I454" s="1" t="str">
        <f>IFERROR(__xludf.DUMMYFUNCTION("""COMPUTED_VALUE"""),"")</f>
        <v/>
      </c>
      <c r="J454" s="1"/>
      <c r="K454" s="1"/>
      <c r="L454" s="1" t="str">
        <f>IFERROR(__xludf.DUMMYFUNCTION("""COMPUTED_VALUE"""),"")</f>
        <v/>
      </c>
      <c r="M454" s="1"/>
    </row>
    <row r="455">
      <c r="A455" s="1"/>
      <c r="B455" s="1"/>
      <c r="C455" s="2"/>
      <c r="D455" s="1"/>
      <c r="E455" s="1"/>
      <c r="F455" s="1"/>
      <c r="G455" s="2"/>
      <c r="H455" s="1"/>
      <c r="I455" s="1" t="str">
        <f>IFERROR(__xludf.DUMMYFUNCTION("""COMPUTED_VALUE"""),"")</f>
        <v/>
      </c>
      <c r="J455" s="1"/>
      <c r="K455" s="1"/>
      <c r="L455" s="1" t="str">
        <f>IFERROR(__xludf.DUMMYFUNCTION("""COMPUTED_VALUE"""),"")</f>
        <v/>
      </c>
      <c r="M455" s="1"/>
    </row>
    <row r="456">
      <c r="A456" s="1"/>
      <c r="B456" s="1"/>
      <c r="C456" s="2"/>
      <c r="D456" s="1"/>
      <c r="E456" s="1"/>
      <c r="F456" s="1"/>
      <c r="G456" s="2"/>
      <c r="H456" s="1"/>
      <c r="I456" s="1" t="str">
        <f>IFERROR(__xludf.DUMMYFUNCTION("""COMPUTED_VALUE"""),"")</f>
        <v/>
      </c>
      <c r="J456" s="1"/>
      <c r="K456" s="1"/>
      <c r="L456" s="1" t="str">
        <f>IFERROR(__xludf.DUMMYFUNCTION("""COMPUTED_VALUE"""),"")</f>
        <v/>
      </c>
      <c r="M456" s="1"/>
    </row>
    <row r="457">
      <c r="A457" s="1"/>
      <c r="B457" s="1"/>
      <c r="C457" s="2"/>
      <c r="D457" s="1"/>
      <c r="E457" s="1"/>
      <c r="F457" s="1"/>
      <c r="G457" s="2"/>
      <c r="H457" s="1"/>
      <c r="I457" s="1" t="str">
        <f>IFERROR(__xludf.DUMMYFUNCTION("""COMPUTED_VALUE"""),"")</f>
        <v/>
      </c>
      <c r="J457" s="1"/>
      <c r="K457" s="1"/>
      <c r="L457" s="1" t="str">
        <f>IFERROR(__xludf.DUMMYFUNCTION("""COMPUTED_VALUE"""),"")</f>
        <v/>
      </c>
      <c r="M457" s="1"/>
    </row>
    <row r="458">
      <c r="A458" s="1"/>
      <c r="B458" s="1"/>
      <c r="C458" s="2"/>
      <c r="D458" s="1"/>
      <c r="E458" s="1"/>
      <c r="F458" s="1"/>
      <c r="G458" s="2"/>
      <c r="H458" s="1"/>
      <c r="I458" s="1" t="str">
        <f>IFERROR(__xludf.DUMMYFUNCTION("""COMPUTED_VALUE"""),"")</f>
        <v/>
      </c>
      <c r="J458" s="1"/>
      <c r="K458" s="1"/>
      <c r="L458" s="1" t="str">
        <f>IFERROR(__xludf.DUMMYFUNCTION("""COMPUTED_VALUE"""),"")</f>
        <v/>
      </c>
      <c r="M458" s="1"/>
    </row>
    <row r="459">
      <c r="A459" s="1"/>
      <c r="B459" s="1"/>
      <c r="C459" s="2"/>
      <c r="D459" s="1"/>
      <c r="E459" s="1"/>
      <c r="F459" s="1"/>
      <c r="G459" s="2"/>
      <c r="H459" s="1"/>
      <c r="I459" s="1" t="str">
        <f>IFERROR(__xludf.DUMMYFUNCTION("""COMPUTED_VALUE"""),"")</f>
        <v/>
      </c>
      <c r="J459" s="1"/>
      <c r="K459" s="1"/>
      <c r="L459" s="1" t="str">
        <f>IFERROR(__xludf.DUMMYFUNCTION("""COMPUTED_VALUE"""),"")</f>
        <v/>
      </c>
      <c r="M459" s="1"/>
    </row>
    <row r="460">
      <c r="A460" s="1"/>
      <c r="B460" s="1"/>
      <c r="C460" s="2"/>
      <c r="D460" s="1"/>
      <c r="E460" s="1"/>
      <c r="F460" s="1"/>
      <c r="G460" s="2"/>
      <c r="H460" s="1"/>
      <c r="I460" s="1" t="str">
        <f>IFERROR(__xludf.DUMMYFUNCTION("""COMPUTED_VALUE"""),"")</f>
        <v/>
      </c>
      <c r="J460" s="1"/>
      <c r="K460" s="1"/>
      <c r="L460" s="1" t="str">
        <f>IFERROR(__xludf.DUMMYFUNCTION("""COMPUTED_VALUE"""),"")</f>
        <v/>
      </c>
      <c r="M460" s="1"/>
    </row>
    <row r="461">
      <c r="A461" s="1"/>
      <c r="B461" s="1"/>
      <c r="C461" s="2"/>
      <c r="D461" s="1"/>
      <c r="E461" s="1"/>
      <c r="F461" s="1"/>
      <c r="G461" s="2"/>
      <c r="H461" s="1"/>
      <c r="I461" s="1" t="str">
        <f>IFERROR(__xludf.DUMMYFUNCTION("""COMPUTED_VALUE"""),"")</f>
        <v/>
      </c>
      <c r="J461" s="1"/>
      <c r="K461" s="1"/>
      <c r="L461" s="1" t="str">
        <f>IFERROR(__xludf.DUMMYFUNCTION("""COMPUTED_VALUE"""),"")</f>
        <v/>
      </c>
      <c r="M461" s="1"/>
    </row>
    <row r="462">
      <c r="A462" s="1"/>
      <c r="B462" s="1"/>
      <c r="C462" s="2"/>
      <c r="D462" s="1"/>
      <c r="E462" s="1"/>
      <c r="F462" s="1"/>
      <c r="G462" s="2"/>
      <c r="H462" s="1"/>
      <c r="I462" s="1" t="str">
        <f>IFERROR(__xludf.DUMMYFUNCTION("""COMPUTED_VALUE"""),"")</f>
        <v/>
      </c>
      <c r="J462" s="1"/>
      <c r="K462" s="1"/>
      <c r="L462" s="1" t="str">
        <f>IFERROR(__xludf.DUMMYFUNCTION("""COMPUTED_VALUE"""),"")</f>
        <v/>
      </c>
      <c r="M462" s="1"/>
    </row>
    <row r="463">
      <c r="A463" s="1"/>
      <c r="B463" s="1"/>
      <c r="C463" s="2"/>
      <c r="D463" s="1"/>
      <c r="E463" s="1"/>
      <c r="F463" s="1"/>
      <c r="G463" s="2"/>
      <c r="H463" s="1"/>
      <c r="I463" s="1" t="str">
        <f>IFERROR(__xludf.DUMMYFUNCTION("""COMPUTED_VALUE"""),"")</f>
        <v/>
      </c>
      <c r="J463" s="1"/>
      <c r="K463" s="1"/>
      <c r="L463" s="1" t="str">
        <f>IFERROR(__xludf.DUMMYFUNCTION("""COMPUTED_VALUE"""),"")</f>
        <v/>
      </c>
      <c r="M463" s="1"/>
    </row>
    <row r="464">
      <c r="A464" s="1"/>
      <c r="B464" s="1"/>
      <c r="C464" s="2"/>
      <c r="D464" s="1"/>
      <c r="E464" s="1"/>
      <c r="F464" s="1"/>
      <c r="G464" s="2"/>
      <c r="H464" s="1"/>
      <c r="I464" s="1" t="str">
        <f>IFERROR(__xludf.DUMMYFUNCTION("""COMPUTED_VALUE"""),"")</f>
        <v/>
      </c>
      <c r="J464" s="1"/>
      <c r="K464" s="1"/>
      <c r="L464" s="1" t="str">
        <f>IFERROR(__xludf.DUMMYFUNCTION("""COMPUTED_VALUE"""),"")</f>
        <v/>
      </c>
      <c r="M464" s="1"/>
    </row>
    <row r="465">
      <c r="A465" s="1"/>
      <c r="B465" s="1"/>
      <c r="C465" s="2"/>
      <c r="D465" s="1"/>
      <c r="E465" s="1"/>
      <c r="F465" s="1"/>
      <c r="G465" s="2"/>
      <c r="H465" s="1"/>
      <c r="I465" s="1" t="str">
        <f>IFERROR(__xludf.DUMMYFUNCTION("""COMPUTED_VALUE"""),"")</f>
        <v/>
      </c>
      <c r="J465" s="1"/>
      <c r="K465" s="1"/>
      <c r="L465" s="1" t="str">
        <f>IFERROR(__xludf.DUMMYFUNCTION("""COMPUTED_VALUE"""),"")</f>
        <v/>
      </c>
      <c r="M465" s="1"/>
    </row>
    <row r="466">
      <c r="A466" s="1"/>
      <c r="B466" s="1"/>
      <c r="C466" s="2"/>
      <c r="D466" s="1"/>
      <c r="E466" s="1"/>
      <c r="F466" s="1"/>
      <c r="G466" s="2"/>
      <c r="H466" s="1"/>
      <c r="I466" s="1" t="str">
        <f>IFERROR(__xludf.DUMMYFUNCTION("""COMPUTED_VALUE"""),"")</f>
        <v/>
      </c>
      <c r="J466" s="1"/>
      <c r="K466" s="1"/>
      <c r="L466" s="1" t="str">
        <f>IFERROR(__xludf.DUMMYFUNCTION("""COMPUTED_VALUE"""),"")</f>
        <v/>
      </c>
      <c r="M466" s="1"/>
    </row>
    <row r="467">
      <c r="A467" s="1"/>
      <c r="B467" s="1"/>
      <c r="C467" s="2"/>
      <c r="D467" s="1"/>
      <c r="E467" s="1"/>
      <c r="F467" s="1"/>
      <c r="G467" s="2"/>
      <c r="H467" s="1"/>
      <c r="I467" s="1" t="str">
        <f>IFERROR(__xludf.DUMMYFUNCTION("""COMPUTED_VALUE"""),"")</f>
        <v/>
      </c>
      <c r="J467" s="1"/>
      <c r="K467" s="1"/>
      <c r="L467" s="1" t="str">
        <f>IFERROR(__xludf.DUMMYFUNCTION("""COMPUTED_VALUE"""),"")</f>
        <v/>
      </c>
      <c r="M467" s="1"/>
    </row>
    <row r="468">
      <c r="A468" s="1"/>
      <c r="B468" s="1"/>
      <c r="C468" s="2"/>
      <c r="D468" s="1"/>
      <c r="E468" s="1"/>
      <c r="F468" s="1"/>
      <c r="G468" s="2"/>
      <c r="H468" s="1"/>
      <c r="I468" s="1" t="str">
        <f>IFERROR(__xludf.DUMMYFUNCTION("""COMPUTED_VALUE"""),"")</f>
        <v/>
      </c>
      <c r="J468" s="1"/>
      <c r="K468" s="1"/>
      <c r="L468" s="1" t="str">
        <f>IFERROR(__xludf.DUMMYFUNCTION("""COMPUTED_VALUE"""),"")</f>
        <v/>
      </c>
      <c r="M468" s="1"/>
    </row>
    <row r="469">
      <c r="A469" s="1"/>
      <c r="B469" s="1"/>
      <c r="C469" s="2"/>
      <c r="D469" s="1"/>
      <c r="E469" s="1"/>
      <c r="F469" s="1"/>
      <c r="G469" s="2"/>
      <c r="H469" s="1"/>
      <c r="I469" s="1" t="str">
        <f>IFERROR(__xludf.DUMMYFUNCTION("""COMPUTED_VALUE"""),"")</f>
        <v/>
      </c>
      <c r="J469" s="1"/>
      <c r="K469" s="1"/>
      <c r="L469" s="1" t="str">
        <f>IFERROR(__xludf.DUMMYFUNCTION("""COMPUTED_VALUE"""),"")</f>
        <v/>
      </c>
      <c r="M469" s="1"/>
    </row>
    <row r="470">
      <c r="A470" s="1"/>
      <c r="B470" s="1"/>
      <c r="C470" s="2"/>
      <c r="D470" s="1"/>
      <c r="E470" s="1"/>
      <c r="F470" s="1"/>
      <c r="G470" s="2"/>
      <c r="H470" s="1"/>
      <c r="I470" s="1" t="str">
        <f>IFERROR(__xludf.DUMMYFUNCTION("""COMPUTED_VALUE"""),"")</f>
        <v/>
      </c>
      <c r="J470" s="1"/>
      <c r="K470" s="1"/>
      <c r="L470" s="1" t="str">
        <f>IFERROR(__xludf.DUMMYFUNCTION("""COMPUTED_VALUE"""),"")</f>
        <v/>
      </c>
      <c r="M470" s="1"/>
    </row>
    <row r="471">
      <c r="A471" s="1"/>
      <c r="B471" s="1"/>
      <c r="C471" s="2"/>
      <c r="D471" s="1"/>
      <c r="E471" s="1"/>
      <c r="F471" s="1"/>
      <c r="G471" s="2"/>
      <c r="H471" s="1"/>
      <c r="I471" s="1" t="str">
        <f>IFERROR(__xludf.DUMMYFUNCTION("""COMPUTED_VALUE"""),"")</f>
        <v/>
      </c>
      <c r="J471" s="1"/>
      <c r="K471" s="1"/>
      <c r="L471" s="1" t="str">
        <f>IFERROR(__xludf.DUMMYFUNCTION("""COMPUTED_VALUE"""),"")</f>
        <v/>
      </c>
      <c r="M471" s="1"/>
    </row>
    <row r="472">
      <c r="A472" s="1"/>
      <c r="B472" s="1"/>
      <c r="C472" s="2"/>
      <c r="D472" s="1"/>
      <c r="E472" s="1"/>
      <c r="F472" s="1"/>
      <c r="G472" s="2"/>
      <c r="H472" s="1"/>
      <c r="I472" s="1" t="str">
        <f>IFERROR(__xludf.DUMMYFUNCTION("""COMPUTED_VALUE"""),"")</f>
        <v/>
      </c>
      <c r="J472" s="1"/>
      <c r="K472" s="1"/>
      <c r="L472" s="1" t="str">
        <f>IFERROR(__xludf.DUMMYFUNCTION("""COMPUTED_VALUE"""),"")</f>
        <v/>
      </c>
      <c r="M472" s="1"/>
    </row>
    <row r="473">
      <c r="A473" s="1"/>
      <c r="B473" s="1"/>
      <c r="C473" s="2"/>
      <c r="D473" s="1"/>
      <c r="E473" s="1"/>
      <c r="F473" s="1"/>
      <c r="G473" s="2"/>
      <c r="H473" s="1"/>
      <c r="I473" s="1" t="str">
        <f>IFERROR(__xludf.DUMMYFUNCTION("""COMPUTED_VALUE"""),"")</f>
        <v/>
      </c>
      <c r="J473" s="1"/>
      <c r="K473" s="1"/>
      <c r="L473" s="1" t="str">
        <f>IFERROR(__xludf.DUMMYFUNCTION("""COMPUTED_VALUE"""),"")</f>
        <v/>
      </c>
      <c r="M473" s="1"/>
    </row>
    <row r="474">
      <c r="A474" s="1"/>
      <c r="B474" s="1"/>
      <c r="C474" s="2"/>
      <c r="D474" s="1"/>
      <c r="E474" s="1"/>
      <c r="F474" s="1"/>
      <c r="G474" s="2"/>
      <c r="H474" s="1"/>
      <c r="I474" s="1" t="str">
        <f>IFERROR(__xludf.DUMMYFUNCTION("""COMPUTED_VALUE"""),"")</f>
        <v/>
      </c>
      <c r="J474" s="1"/>
      <c r="K474" s="1"/>
      <c r="L474" s="1" t="str">
        <f>IFERROR(__xludf.DUMMYFUNCTION("""COMPUTED_VALUE"""),"")</f>
        <v/>
      </c>
      <c r="M474" s="1"/>
    </row>
    <row r="475">
      <c r="A475" s="1"/>
      <c r="B475" s="1"/>
      <c r="C475" s="2"/>
      <c r="D475" s="1"/>
      <c r="E475" s="1"/>
      <c r="F475" s="1"/>
      <c r="G475" s="2"/>
      <c r="H475" s="1"/>
      <c r="I475" s="1" t="str">
        <f>IFERROR(__xludf.DUMMYFUNCTION("""COMPUTED_VALUE"""),"")</f>
        <v/>
      </c>
      <c r="J475" s="1"/>
      <c r="K475" s="1"/>
      <c r="L475" s="1" t="str">
        <f>IFERROR(__xludf.DUMMYFUNCTION("""COMPUTED_VALUE"""),"")</f>
        <v/>
      </c>
      <c r="M475" s="1"/>
    </row>
    <row r="476">
      <c r="A476" s="1"/>
      <c r="B476" s="1"/>
      <c r="C476" s="2"/>
      <c r="D476" s="1"/>
      <c r="E476" s="1"/>
      <c r="F476" s="1"/>
      <c r="G476" s="2"/>
      <c r="H476" s="1"/>
      <c r="I476" s="1" t="str">
        <f>IFERROR(__xludf.DUMMYFUNCTION("""COMPUTED_VALUE"""),"")</f>
        <v/>
      </c>
      <c r="J476" s="1"/>
      <c r="K476" s="1"/>
      <c r="L476" s="1" t="str">
        <f>IFERROR(__xludf.DUMMYFUNCTION("""COMPUTED_VALUE"""),"")</f>
        <v/>
      </c>
      <c r="M476" s="1"/>
    </row>
    <row r="477">
      <c r="A477" s="1"/>
      <c r="B477" s="1"/>
      <c r="C477" s="2"/>
      <c r="D477" s="1"/>
      <c r="E477" s="1"/>
      <c r="F477" s="1"/>
      <c r="G477" s="2"/>
      <c r="H477" s="1"/>
      <c r="I477" s="1" t="str">
        <f>IFERROR(__xludf.DUMMYFUNCTION("""COMPUTED_VALUE"""),"")</f>
        <v/>
      </c>
      <c r="J477" s="1"/>
      <c r="K477" s="1"/>
      <c r="L477" s="1" t="str">
        <f>IFERROR(__xludf.DUMMYFUNCTION("""COMPUTED_VALUE"""),"")</f>
        <v/>
      </c>
      <c r="M477" s="1"/>
    </row>
    <row r="478">
      <c r="A478" s="1"/>
      <c r="B478" s="1"/>
      <c r="C478" s="2"/>
      <c r="D478" s="1"/>
      <c r="E478" s="1"/>
      <c r="F478" s="1"/>
      <c r="G478" s="2"/>
      <c r="H478" s="1"/>
      <c r="I478" s="1" t="str">
        <f>IFERROR(__xludf.DUMMYFUNCTION("""COMPUTED_VALUE"""),"")</f>
        <v/>
      </c>
      <c r="J478" s="1"/>
      <c r="K478" s="1"/>
      <c r="L478" s="1" t="str">
        <f>IFERROR(__xludf.DUMMYFUNCTION("""COMPUTED_VALUE"""),"")</f>
        <v/>
      </c>
      <c r="M478" s="1"/>
    </row>
    <row r="479">
      <c r="A479" s="1"/>
      <c r="B479" s="1"/>
      <c r="C479" s="2"/>
      <c r="D479" s="1"/>
      <c r="E479" s="1"/>
      <c r="F479" s="1"/>
      <c r="G479" s="2"/>
      <c r="H479" s="1"/>
      <c r="I479" s="1" t="str">
        <f>IFERROR(__xludf.DUMMYFUNCTION("""COMPUTED_VALUE"""),"")</f>
        <v/>
      </c>
      <c r="J479" s="1"/>
      <c r="K479" s="1"/>
      <c r="L479" s="1" t="str">
        <f>IFERROR(__xludf.DUMMYFUNCTION("""COMPUTED_VALUE"""),"")</f>
        <v/>
      </c>
      <c r="M479" s="1"/>
    </row>
    <row r="480">
      <c r="A480" s="1"/>
      <c r="B480" s="1"/>
      <c r="C480" s="2"/>
      <c r="D480" s="1"/>
      <c r="E480" s="1"/>
      <c r="F480" s="1"/>
      <c r="G480" s="2"/>
      <c r="H480" s="1"/>
      <c r="I480" s="1" t="str">
        <f>IFERROR(__xludf.DUMMYFUNCTION("""COMPUTED_VALUE"""),"")</f>
        <v/>
      </c>
      <c r="J480" s="1"/>
      <c r="K480" s="1"/>
      <c r="L480" s="1" t="str">
        <f>IFERROR(__xludf.DUMMYFUNCTION("""COMPUTED_VALUE"""),"")</f>
        <v/>
      </c>
      <c r="M480" s="1"/>
    </row>
    <row r="481">
      <c r="A481" s="1"/>
      <c r="B481" s="1"/>
      <c r="C481" s="2"/>
      <c r="D481" s="1"/>
      <c r="E481" s="1"/>
      <c r="F481" s="1"/>
      <c r="G481" s="2"/>
      <c r="H481" s="1"/>
      <c r="I481" s="1" t="str">
        <f>IFERROR(__xludf.DUMMYFUNCTION("""COMPUTED_VALUE"""),"")</f>
        <v/>
      </c>
      <c r="J481" s="1"/>
      <c r="K481" s="1"/>
      <c r="L481" s="1" t="str">
        <f>IFERROR(__xludf.DUMMYFUNCTION("""COMPUTED_VALUE"""),"")</f>
        <v/>
      </c>
      <c r="M481" s="1"/>
    </row>
    <row r="482">
      <c r="A482" s="1"/>
      <c r="B482" s="1"/>
      <c r="C482" s="2"/>
      <c r="D482" s="1"/>
      <c r="E482" s="1"/>
      <c r="F482" s="1"/>
      <c r="G482" s="2"/>
      <c r="H482" s="1"/>
      <c r="I482" s="1" t="str">
        <f>IFERROR(__xludf.DUMMYFUNCTION("""COMPUTED_VALUE"""),"")</f>
        <v/>
      </c>
      <c r="J482" s="1"/>
      <c r="K482" s="1"/>
      <c r="L482" s="1" t="str">
        <f>IFERROR(__xludf.DUMMYFUNCTION("""COMPUTED_VALUE"""),"")</f>
        <v/>
      </c>
      <c r="M482" s="1"/>
    </row>
    <row r="483">
      <c r="A483" s="1"/>
      <c r="B483" s="1"/>
      <c r="C483" s="2"/>
      <c r="D483" s="1"/>
      <c r="E483" s="1"/>
      <c r="F483" s="1"/>
      <c r="G483" s="2"/>
      <c r="H483" s="1"/>
      <c r="I483" s="1" t="str">
        <f>IFERROR(__xludf.DUMMYFUNCTION("""COMPUTED_VALUE"""),"")</f>
        <v/>
      </c>
      <c r="J483" s="1"/>
      <c r="K483" s="1"/>
      <c r="L483" s="1" t="str">
        <f>IFERROR(__xludf.DUMMYFUNCTION("""COMPUTED_VALUE"""),"")</f>
        <v/>
      </c>
      <c r="M483" s="1"/>
    </row>
    <row r="484">
      <c r="A484" s="1"/>
      <c r="B484" s="1"/>
      <c r="C484" s="2"/>
      <c r="D484" s="1"/>
      <c r="E484" s="1"/>
      <c r="F484" s="1"/>
      <c r="G484" s="2"/>
      <c r="H484" s="1"/>
      <c r="I484" s="1" t="str">
        <f>IFERROR(__xludf.DUMMYFUNCTION("""COMPUTED_VALUE"""),"")</f>
        <v/>
      </c>
      <c r="J484" s="1"/>
      <c r="K484" s="1"/>
      <c r="L484" s="1" t="str">
        <f>IFERROR(__xludf.DUMMYFUNCTION("""COMPUTED_VALUE"""),"")</f>
        <v/>
      </c>
      <c r="M484" s="1"/>
    </row>
    <row r="485">
      <c r="A485" s="1"/>
      <c r="B485" s="1"/>
      <c r="C485" s="2"/>
      <c r="D485" s="1"/>
      <c r="E485" s="1"/>
      <c r="F485" s="1"/>
      <c r="G485" s="2"/>
      <c r="H485" s="1"/>
      <c r="I485" s="1" t="str">
        <f>IFERROR(__xludf.DUMMYFUNCTION("""COMPUTED_VALUE"""),"")</f>
        <v/>
      </c>
      <c r="J485" s="1"/>
      <c r="K485" s="1"/>
      <c r="L485" s="1" t="str">
        <f>IFERROR(__xludf.DUMMYFUNCTION("""COMPUTED_VALUE"""),"")</f>
        <v/>
      </c>
      <c r="M485" s="1"/>
    </row>
    <row r="486">
      <c r="A486" s="1"/>
      <c r="B486" s="1"/>
      <c r="C486" s="2"/>
      <c r="D486" s="1"/>
      <c r="E486" s="1"/>
      <c r="F486" s="1"/>
      <c r="G486" s="2"/>
      <c r="H486" s="1"/>
      <c r="I486" s="1" t="str">
        <f>IFERROR(__xludf.DUMMYFUNCTION("""COMPUTED_VALUE"""),"")</f>
        <v/>
      </c>
      <c r="J486" s="1"/>
      <c r="K486" s="1"/>
      <c r="L486" s="1" t="str">
        <f>IFERROR(__xludf.DUMMYFUNCTION("""COMPUTED_VALUE"""),"")</f>
        <v/>
      </c>
      <c r="M486" s="1"/>
    </row>
    <row r="487">
      <c r="A487" s="1"/>
      <c r="B487" s="1"/>
      <c r="C487" s="2"/>
      <c r="D487" s="1"/>
      <c r="E487" s="1"/>
      <c r="F487" s="1"/>
      <c r="G487" s="2"/>
      <c r="H487" s="1"/>
      <c r="I487" s="1" t="str">
        <f>IFERROR(__xludf.DUMMYFUNCTION("""COMPUTED_VALUE"""),"")</f>
        <v/>
      </c>
      <c r="J487" s="1"/>
      <c r="K487" s="1"/>
      <c r="L487" s="1" t="str">
        <f>IFERROR(__xludf.DUMMYFUNCTION("""COMPUTED_VALUE"""),"")</f>
        <v/>
      </c>
      <c r="M487" s="1"/>
    </row>
    <row r="488">
      <c r="A488" s="1"/>
      <c r="B488" s="1"/>
      <c r="C488" s="2"/>
      <c r="D488" s="1"/>
      <c r="E488" s="1"/>
      <c r="F488" s="1"/>
      <c r="G488" s="2"/>
      <c r="H488" s="1"/>
      <c r="I488" s="1" t="str">
        <f>IFERROR(__xludf.DUMMYFUNCTION("""COMPUTED_VALUE"""),"")</f>
        <v/>
      </c>
      <c r="J488" s="1"/>
      <c r="K488" s="1"/>
      <c r="L488" s="1" t="str">
        <f>IFERROR(__xludf.DUMMYFUNCTION("""COMPUTED_VALUE"""),"")</f>
        <v/>
      </c>
      <c r="M488" s="1"/>
    </row>
    <row r="489">
      <c r="A489" s="1"/>
      <c r="B489" s="1"/>
      <c r="C489" s="2"/>
      <c r="D489" s="1"/>
      <c r="E489" s="1"/>
      <c r="F489" s="1"/>
      <c r="G489" s="2"/>
      <c r="H489" s="1"/>
      <c r="I489" s="1" t="str">
        <f>IFERROR(__xludf.DUMMYFUNCTION("""COMPUTED_VALUE"""),"")</f>
        <v/>
      </c>
      <c r="J489" s="1"/>
      <c r="K489" s="1"/>
      <c r="L489" s="1" t="str">
        <f>IFERROR(__xludf.DUMMYFUNCTION("""COMPUTED_VALUE"""),"")</f>
        <v/>
      </c>
      <c r="M489" s="1"/>
    </row>
    <row r="490">
      <c r="A490" s="1"/>
      <c r="B490" s="1"/>
      <c r="C490" s="2"/>
      <c r="D490" s="1"/>
      <c r="E490" s="1"/>
      <c r="F490" s="1"/>
      <c r="G490" s="2"/>
      <c r="H490" s="1"/>
      <c r="I490" s="1" t="str">
        <f>IFERROR(__xludf.DUMMYFUNCTION("""COMPUTED_VALUE"""),"")</f>
        <v/>
      </c>
      <c r="J490" s="1"/>
      <c r="K490" s="1"/>
      <c r="L490" s="1" t="str">
        <f>IFERROR(__xludf.DUMMYFUNCTION("""COMPUTED_VALUE"""),"")</f>
        <v/>
      </c>
      <c r="M490" s="1"/>
    </row>
    <row r="491">
      <c r="A491" s="1"/>
      <c r="B491" s="1"/>
      <c r="C491" s="2"/>
      <c r="D491" s="1"/>
      <c r="E491" s="1"/>
      <c r="F491" s="1"/>
      <c r="G491" s="2"/>
      <c r="H491" s="1"/>
      <c r="I491" s="1" t="str">
        <f>IFERROR(__xludf.DUMMYFUNCTION("""COMPUTED_VALUE"""),"")</f>
        <v/>
      </c>
      <c r="J491" s="1"/>
      <c r="K491" s="1"/>
      <c r="L491" s="1" t="str">
        <f>IFERROR(__xludf.DUMMYFUNCTION("""COMPUTED_VALUE"""),"")</f>
        <v/>
      </c>
      <c r="M491" s="1"/>
    </row>
    <row r="492">
      <c r="A492" s="1"/>
      <c r="B492" s="1"/>
      <c r="C492" s="2"/>
      <c r="D492" s="1"/>
      <c r="E492" s="1"/>
      <c r="F492" s="1"/>
      <c r="G492" s="2"/>
      <c r="H492" s="1"/>
      <c r="I492" s="1" t="str">
        <f>IFERROR(__xludf.DUMMYFUNCTION("""COMPUTED_VALUE"""),"")</f>
        <v/>
      </c>
      <c r="J492" s="1"/>
      <c r="K492" s="1"/>
      <c r="L492" s="1" t="str">
        <f>IFERROR(__xludf.DUMMYFUNCTION("""COMPUTED_VALUE"""),"")</f>
        <v/>
      </c>
      <c r="M492" s="1"/>
    </row>
    <row r="493">
      <c r="A493" s="1"/>
      <c r="B493" s="1"/>
      <c r="C493" s="2"/>
      <c r="D493" s="1"/>
      <c r="E493" s="1"/>
      <c r="F493" s="1"/>
      <c r="G493" s="2"/>
      <c r="H493" s="1"/>
      <c r="I493" s="1" t="str">
        <f>IFERROR(__xludf.DUMMYFUNCTION("""COMPUTED_VALUE"""),"")</f>
        <v/>
      </c>
      <c r="J493" s="1"/>
      <c r="K493" s="1"/>
      <c r="L493" s="1" t="str">
        <f>IFERROR(__xludf.DUMMYFUNCTION("""COMPUTED_VALUE"""),"")</f>
        <v/>
      </c>
      <c r="M493" s="1"/>
    </row>
    <row r="494">
      <c r="A494" s="1"/>
      <c r="B494" s="1"/>
      <c r="C494" s="2"/>
      <c r="D494" s="1"/>
      <c r="E494" s="1"/>
      <c r="F494" s="1"/>
      <c r="G494" s="2"/>
      <c r="H494" s="1"/>
      <c r="I494" s="1" t="str">
        <f>IFERROR(__xludf.DUMMYFUNCTION("""COMPUTED_VALUE"""),"")</f>
        <v/>
      </c>
      <c r="J494" s="1"/>
      <c r="K494" s="1"/>
      <c r="L494" s="1" t="str">
        <f>IFERROR(__xludf.DUMMYFUNCTION("""COMPUTED_VALUE"""),"")</f>
        <v/>
      </c>
      <c r="M494" s="1"/>
    </row>
    <row r="495">
      <c r="A495" s="1"/>
      <c r="B495" s="1"/>
      <c r="C495" s="2"/>
      <c r="D495" s="1"/>
      <c r="E495" s="1"/>
      <c r="F495" s="1"/>
      <c r="G495" s="2"/>
      <c r="H495" s="1"/>
      <c r="I495" s="1" t="str">
        <f>IFERROR(__xludf.DUMMYFUNCTION("""COMPUTED_VALUE"""),"")</f>
        <v/>
      </c>
      <c r="J495" s="1"/>
      <c r="K495" s="1"/>
      <c r="L495" s="1" t="str">
        <f>IFERROR(__xludf.DUMMYFUNCTION("""COMPUTED_VALUE"""),"")</f>
        <v/>
      </c>
      <c r="M495" s="1"/>
    </row>
    <row r="496">
      <c r="A496" s="1"/>
      <c r="B496" s="1"/>
      <c r="C496" s="2"/>
      <c r="D496" s="1"/>
      <c r="E496" s="1"/>
      <c r="F496" s="1"/>
      <c r="G496" s="2"/>
      <c r="H496" s="1"/>
      <c r="I496" s="1" t="str">
        <f>IFERROR(__xludf.DUMMYFUNCTION("""COMPUTED_VALUE"""),"")</f>
        <v/>
      </c>
      <c r="J496" s="1"/>
      <c r="K496" s="1"/>
      <c r="L496" s="1" t="str">
        <f>IFERROR(__xludf.DUMMYFUNCTION("""COMPUTED_VALUE"""),"")</f>
        <v/>
      </c>
      <c r="M496" s="1"/>
    </row>
    <row r="497">
      <c r="A497" s="1"/>
      <c r="B497" s="1"/>
      <c r="C497" s="2"/>
      <c r="D497" s="1"/>
      <c r="E497" s="1"/>
      <c r="F497" s="1"/>
      <c r="G497" s="2"/>
      <c r="H497" s="1"/>
      <c r="I497" s="1" t="str">
        <f>IFERROR(__xludf.DUMMYFUNCTION("""COMPUTED_VALUE"""),"")</f>
        <v/>
      </c>
      <c r="J497" s="1"/>
      <c r="K497" s="1"/>
      <c r="L497" s="1" t="str">
        <f>IFERROR(__xludf.DUMMYFUNCTION("""COMPUTED_VALUE"""),"")</f>
        <v/>
      </c>
      <c r="M497" s="1"/>
    </row>
    <row r="498">
      <c r="A498" s="1"/>
      <c r="B498" s="1"/>
      <c r="C498" s="2"/>
      <c r="D498" s="1"/>
      <c r="E498" s="1"/>
      <c r="F498" s="1"/>
      <c r="G498" s="2"/>
      <c r="H498" s="1"/>
      <c r="I498" s="1" t="str">
        <f>IFERROR(__xludf.DUMMYFUNCTION("""COMPUTED_VALUE"""),"")</f>
        <v/>
      </c>
      <c r="J498" s="1"/>
      <c r="K498" s="1"/>
      <c r="L498" s="1" t="str">
        <f>IFERROR(__xludf.DUMMYFUNCTION("""COMPUTED_VALUE"""),"")</f>
        <v/>
      </c>
      <c r="M498" s="1"/>
    </row>
    <row r="499">
      <c r="A499" s="1"/>
      <c r="B499" s="1"/>
      <c r="C499" s="2"/>
      <c r="D499" s="1"/>
      <c r="E499" s="1"/>
      <c r="F499" s="1"/>
      <c r="G499" s="2"/>
      <c r="H499" s="1"/>
      <c r="I499" s="1" t="str">
        <f>IFERROR(__xludf.DUMMYFUNCTION("""COMPUTED_VALUE"""),"")</f>
        <v/>
      </c>
      <c r="J499" s="1"/>
      <c r="K499" s="1"/>
      <c r="L499" s="1" t="str">
        <f>IFERROR(__xludf.DUMMYFUNCTION("""COMPUTED_VALUE"""),"")</f>
        <v/>
      </c>
      <c r="M499" s="1"/>
    </row>
    <row r="500">
      <c r="A500" s="1"/>
      <c r="B500" s="1"/>
      <c r="C500" s="2"/>
      <c r="D500" s="1"/>
      <c r="E500" s="1"/>
      <c r="F500" s="1"/>
      <c r="G500" s="2"/>
      <c r="H500" s="1"/>
      <c r="I500" s="1" t="str">
        <f>IFERROR(__xludf.DUMMYFUNCTION("""COMPUTED_VALUE"""),"")</f>
        <v/>
      </c>
      <c r="J500" s="1"/>
      <c r="K500" s="1"/>
      <c r="L500" s="1" t="str">
        <f>IFERROR(__xludf.DUMMYFUNCTION("""COMPUTED_VALUE"""),"")</f>
        <v/>
      </c>
      <c r="M500" s="1"/>
    </row>
    <row r="501">
      <c r="A501" s="1"/>
      <c r="B501" s="1"/>
      <c r="C501" s="2"/>
      <c r="D501" s="1"/>
      <c r="E501" s="1"/>
      <c r="F501" s="1"/>
      <c r="G501" s="2"/>
      <c r="H501" s="1"/>
      <c r="I501" s="1" t="str">
        <f>IFERROR(__xludf.DUMMYFUNCTION("""COMPUTED_VALUE"""),"")</f>
        <v/>
      </c>
      <c r="J501" s="1"/>
      <c r="K501" s="1"/>
      <c r="L501" s="1" t="str">
        <f>IFERROR(__xludf.DUMMYFUNCTION("""COMPUTED_VALUE"""),"")</f>
        <v/>
      </c>
      <c r="M501" s="1"/>
    </row>
    <row r="502">
      <c r="A502" s="1"/>
      <c r="B502" s="1"/>
      <c r="C502" s="2"/>
      <c r="D502" s="1"/>
      <c r="E502" s="1"/>
      <c r="F502" s="1"/>
      <c r="G502" s="2"/>
      <c r="H502" s="1"/>
      <c r="I502" s="1" t="str">
        <f>IFERROR(__xludf.DUMMYFUNCTION("""COMPUTED_VALUE"""),"")</f>
        <v/>
      </c>
      <c r="J502" s="1"/>
      <c r="K502" s="1"/>
      <c r="L502" s="1" t="str">
        <f>IFERROR(__xludf.DUMMYFUNCTION("""COMPUTED_VALUE"""),"")</f>
        <v/>
      </c>
      <c r="M502" s="1"/>
    </row>
    <row r="503">
      <c r="A503" s="1"/>
      <c r="B503" s="1"/>
      <c r="C503" s="2"/>
      <c r="D503" s="1"/>
      <c r="E503" s="1"/>
      <c r="F503" s="1"/>
      <c r="G503" s="2"/>
      <c r="H503" s="1"/>
      <c r="I503" s="1" t="str">
        <f>IFERROR(__xludf.DUMMYFUNCTION("""COMPUTED_VALUE"""),"")</f>
        <v/>
      </c>
      <c r="J503" s="1"/>
      <c r="K503" s="1"/>
      <c r="L503" s="1" t="str">
        <f>IFERROR(__xludf.DUMMYFUNCTION("""COMPUTED_VALUE"""),"")</f>
        <v/>
      </c>
      <c r="M503" s="1"/>
    </row>
    <row r="504">
      <c r="A504" s="1"/>
      <c r="B504" s="1"/>
      <c r="C504" s="2"/>
      <c r="D504" s="1"/>
      <c r="E504" s="1"/>
      <c r="F504" s="1"/>
      <c r="G504" s="2"/>
      <c r="H504" s="1"/>
      <c r="I504" s="1" t="str">
        <f>IFERROR(__xludf.DUMMYFUNCTION("""COMPUTED_VALUE"""),"")</f>
        <v/>
      </c>
      <c r="J504" s="1"/>
      <c r="K504" s="1"/>
      <c r="L504" s="1" t="str">
        <f>IFERROR(__xludf.DUMMYFUNCTION("""COMPUTED_VALUE"""),"")</f>
        <v/>
      </c>
      <c r="M504" s="1"/>
    </row>
    <row r="505">
      <c r="A505" s="1"/>
      <c r="B505" s="1"/>
      <c r="C505" s="2"/>
      <c r="D505" s="1"/>
      <c r="E505" s="1"/>
      <c r="F505" s="1"/>
      <c r="G505" s="2"/>
      <c r="H505" s="1"/>
      <c r="I505" s="1" t="str">
        <f>IFERROR(__xludf.DUMMYFUNCTION("""COMPUTED_VALUE"""),"")</f>
        <v/>
      </c>
      <c r="J505" s="1"/>
      <c r="K505" s="1"/>
      <c r="L505" s="1" t="str">
        <f>IFERROR(__xludf.DUMMYFUNCTION("""COMPUTED_VALUE"""),"")</f>
        <v/>
      </c>
      <c r="M505" s="1"/>
    </row>
    <row r="506">
      <c r="A506" s="1"/>
      <c r="B506" s="1"/>
      <c r="C506" s="2"/>
      <c r="D506" s="1"/>
      <c r="E506" s="1"/>
      <c r="F506" s="1"/>
      <c r="G506" s="2"/>
      <c r="H506" s="1"/>
      <c r="I506" s="1" t="str">
        <f>IFERROR(__xludf.DUMMYFUNCTION("""COMPUTED_VALUE"""),"")</f>
        <v/>
      </c>
      <c r="J506" s="1"/>
      <c r="K506" s="1"/>
      <c r="L506" s="1" t="str">
        <f>IFERROR(__xludf.DUMMYFUNCTION("""COMPUTED_VALUE"""),"")</f>
        <v/>
      </c>
      <c r="M506" s="1"/>
    </row>
    <row r="507">
      <c r="A507" s="1"/>
      <c r="B507" s="1"/>
      <c r="C507" s="2"/>
      <c r="D507" s="1"/>
      <c r="E507" s="1"/>
      <c r="F507" s="1"/>
      <c r="G507" s="2"/>
      <c r="H507" s="1"/>
      <c r="I507" s="1" t="str">
        <f>IFERROR(__xludf.DUMMYFUNCTION("""COMPUTED_VALUE"""),"")</f>
        <v/>
      </c>
      <c r="J507" s="1"/>
      <c r="K507" s="1"/>
      <c r="L507" s="1" t="str">
        <f>IFERROR(__xludf.DUMMYFUNCTION("""COMPUTED_VALUE"""),"")</f>
        <v/>
      </c>
      <c r="M507" s="1"/>
    </row>
    <row r="508">
      <c r="A508" s="1"/>
      <c r="B508" s="1"/>
      <c r="C508" s="2"/>
      <c r="D508" s="1"/>
      <c r="E508" s="1"/>
      <c r="F508" s="1"/>
      <c r="G508" s="2"/>
      <c r="H508" s="1"/>
      <c r="I508" s="1" t="str">
        <f>IFERROR(__xludf.DUMMYFUNCTION("""COMPUTED_VALUE"""),"")</f>
        <v/>
      </c>
      <c r="J508" s="1"/>
      <c r="K508" s="1"/>
      <c r="L508" s="1" t="str">
        <f>IFERROR(__xludf.DUMMYFUNCTION("""COMPUTED_VALUE"""),"")</f>
        <v/>
      </c>
      <c r="M508" s="1"/>
    </row>
    <row r="509">
      <c r="A509" s="1"/>
      <c r="B509" s="1"/>
      <c r="C509" s="2"/>
      <c r="D509" s="1"/>
      <c r="E509" s="1"/>
      <c r="F509" s="1"/>
      <c r="G509" s="2"/>
      <c r="H509" s="1"/>
      <c r="I509" s="1" t="str">
        <f>IFERROR(__xludf.DUMMYFUNCTION("""COMPUTED_VALUE"""),"")</f>
        <v/>
      </c>
      <c r="J509" s="1"/>
      <c r="K509" s="1"/>
      <c r="L509" s="1" t="str">
        <f>IFERROR(__xludf.DUMMYFUNCTION("""COMPUTED_VALUE"""),"")</f>
        <v/>
      </c>
      <c r="M509" s="1"/>
    </row>
    <row r="510">
      <c r="A510" s="1"/>
      <c r="B510" s="1"/>
      <c r="C510" s="2"/>
      <c r="D510" s="1"/>
      <c r="E510" s="1"/>
      <c r="F510" s="1"/>
      <c r="G510" s="2"/>
      <c r="H510" s="1"/>
      <c r="I510" s="1" t="str">
        <f>IFERROR(__xludf.DUMMYFUNCTION("""COMPUTED_VALUE"""),"")</f>
        <v/>
      </c>
      <c r="J510" s="1"/>
      <c r="K510" s="1"/>
      <c r="L510" s="1" t="str">
        <f>IFERROR(__xludf.DUMMYFUNCTION("""COMPUTED_VALUE"""),"")</f>
        <v/>
      </c>
      <c r="M510" s="1"/>
    </row>
    <row r="511">
      <c r="A511" s="1"/>
      <c r="B511" s="1"/>
      <c r="C511" s="2"/>
      <c r="D511" s="1"/>
      <c r="E511" s="1"/>
      <c r="F511" s="1"/>
      <c r="G511" s="2"/>
      <c r="H511" s="1"/>
      <c r="I511" s="1" t="str">
        <f>IFERROR(__xludf.DUMMYFUNCTION("""COMPUTED_VALUE"""),"")</f>
        <v/>
      </c>
      <c r="J511" s="1"/>
      <c r="K511" s="1"/>
      <c r="L511" s="1" t="str">
        <f>IFERROR(__xludf.DUMMYFUNCTION("""COMPUTED_VALUE"""),"")</f>
        <v/>
      </c>
      <c r="M511" s="1"/>
    </row>
    <row r="512">
      <c r="A512" s="1"/>
      <c r="B512" s="1"/>
      <c r="C512" s="2"/>
      <c r="D512" s="1"/>
      <c r="E512" s="1"/>
      <c r="F512" s="1"/>
      <c r="G512" s="2"/>
      <c r="H512" s="1"/>
      <c r="I512" s="1" t="str">
        <f>IFERROR(__xludf.DUMMYFUNCTION("""COMPUTED_VALUE"""),"")</f>
        <v/>
      </c>
      <c r="J512" s="1"/>
      <c r="K512" s="1"/>
      <c r="L512" s="1" t="str">
        <f>IFERROR(__xludf.DUMMYFUNCTION("""COMPUTED_VALUE"""),"")</f>
        <v/>
      </c>
      <c r="M512" s="1"/>
    </row>
    <row r="513">
      <c r="A513" s="1"/>
      <c r="B513" s="1"/>
      <c r="C513" s="2"/>
      <c r="D513" s="1"/>
      <c r="E513" s="1"/>
      <c r="F513" s="1"/>
      <c r="G513" s="2"/>
      <c r="H513" s="1"/>
      <c r="I513" s="1" t="str">
        <f>IFERROR(__xludf.DUMMYFUNCTION("""COMPUTED_VALUE"""),"")</f>
        <v/>
      </c>
      <c r="J513" s="1"/>
      <c r="K513" s="1"/>
      <c r="L513" s="1" t="str">
        <f>IFERROR(__xludf.DUMMYFUNCTION("""COMPUTED_VALUE"""),"")</f>
        <v/>
      </c>
      <c r="M513" s="1"/>
    </row>
    <row r="514">
      <c r="A514" s="1"/>
      <c r="B514" s="1"/>
      <c r="C514" s="2"/>
      <c r="D514" s="1"/>
      <c r="E514" s="1"/>
      <c r="F514" s="1"/>
      <c r="G514" s="2"/>
      <c r="H514" s="1"/>
      <c r="I514" s="1" t="str">
        <f>IFERROR(__xludf.DUMMYFUNCTION("""COMPUTED_VALUE"""),"")</f>
        <v/>
      </c>
      <c r="J514" s="1"/>
      <c r="K514" s="1"/>
      <c r="L514" s="1" t="str">
        <f>IFERROR(__xludf.DUMMYFUNCTION("""COMPUTED_VALUE"""),"")</f>
        <v/>
      </c>
      <c r="M514" s="1"/>
    </row>
    <row r="515">
      <c r="A515" s="1"/>
      <c r="B515" s="1"/>
      <c r="C515" s="2"/>
      <c r="D515" s="1"/>
      <c r="E515" s="1"/>
      <c r="F515" s="1"/>
      <c r="G515" s="2"/>
      <c r="H515" s="1"/>
      <c r="I515" s="1" t="str">
        <f>IFERROR(__xludf.DUMMYFUNCTION("""COMPUTED_VALUE"""),"")</f>
        <v/>
      </c>
      <c r="J515" s="1"/>
      <c r="K515" s="1"/>
      <c r="L515" s="1" t="str">
        <f>IFERROR(__xludf.DUMMYFUNCTION("""COMPUTED_VALUE"""),"")</f>
        <v/>
      </c>
      <c r="M515" s="1"/>
    </row>
    <row r="516">
      <c r="A516" s="1"/>
      <c r="B516" s="1"/>
      <c r="C516" s="2"/>
      <c r="D516" s="1"/>
      <c r="E516" s="1"/>
      <c r="F516" s="1"/>
      <c r="G516" s="2"/>
      <c r="H516" s="1"/>
      <c r="I516" s="1" t="str">
        <f>IFERROR(__xludf.DUMMYFUNCTION("""COMPUTED_VALUE"""),"")</f>
        <v/>
      </c>
      <c r="J516" s="1"/>
      <c r="K516" s="1"/>
      <c r="L516" s="1" t="str">
        <f>IFERROR(__xludf.DUMMYFUNCTION("""COMPUTED_VALUE"""),"")</f>
        <v/>
      </c>
      <c r="M516" s="1"/>
    </row>
    <row r="517">
      <c r="A517" s="1"/>
      <c r="B517" s="1"/>
      <c r="C517" s="2"/>
      <c r="D517" s="1"/>
      <c r="E517" s="1"/>
      <c r="F517" s="1"/>
      <c r="G517" s="2"/>
      <c r="H517" s="1"/>
      <c r="I517" s="1" t="str">
        <f>IFERROR(__xludf.DUMMYFUNCTION("""COMPUTED_VALUE"""),"")</f>
        <v/>
      </c>
      <c r="J517" s="1"/>
      <c r="K517" s="1"/>
      <c r="L517" s="1" t="str">
        <f>IFERROR(__xludf.DUMMYFUNCTION("""COMPUTED_VALUE"""),"")</f>
        <v/>
      </c>
      <c r="M517" s="1"/>
    </row>
    <row r="518">
      <c r="A518" s="1"/>
      <c r="B518" s="1"/>
      <c r="C518" s="2"/>
      <c r="D518" s="1"/>
      <c r="E518" s="1"/>
      <c r="F518" s="1"/>
      <c r="G518" s="2"/>
      <c r="H518" s="1"/>
      <c r="I518" s="1" t="str">
        <f>IFERROR(__xludf.DUMMYFUNCTION("""COMPUTED_VALUE"""),"")</f>
        <v/>
      </c>
      <c r="J518" s="1"/>
      <c r="K518" s="1"/>
      <c r="L518" s="1" t="str">
        <f>IFERROR(__xludf.DUMMYFUNCTION("""COMPUTED_VALUE"""),"")</f>
        <v/>
      </c>
      <c r="M518" s="1"/>
    </row>
    <row r="519">
      <c r="A519" s="1"/>
      <c r="B519" s="1"/>
      <c r="C519" s="2"/>
      <c r="D519" s="1"/>
      <c r="E519" s="1"/>
      <c r="F519" s="1"/>
      <c r="G519" s="2"/>
      <c r="H519" s="1"/>
      <c r="I519" s="1" t="str">
        <f>IFERROR(__xludf.DUMMYFUNCTION("""COMPUTED_VALUE"""),"")</f>
        <v/>
      </c>
      <c r="J519" s="1"/>
      <c r="K519" s="1"/>
      <c r="L519" s="1" t="str">
        <f>IFERROR(__xludf.DUMMYFUNCTION("""COMPUTED_VALUE"""),"")</f>
        <v/>
      </c>
      <c r="M519" s="1"/>
    </row>
    <row r="520">
      <c r="A520" s="1"/>
      <c r="B520" s="1"/>
      <c r="C520" s="2"/>
      <c r="D520" s="1"/>
      <c r="E520" s="1"/>
      <c r="F520" s="1"/>
      <c r="G520" s="2"/>
      <c r="H520" s="1"/>
      <c r="I520" s="1" t="str">
        <f>IFERROR(__xludf.DUMMYFUNCTION("""COMPUTED_VALUE"""),"")</f>
        <v/>
      </c>
      <c r="J520" s="1"/>
      <c r="K520" s="1"/>
      <c r="L520" s="1" t="str">
        <f>IFERROR(__xludf.DUMMYFUNCTION("""COMPUTED_VALUE"""),"")</f>
        <v/>
      </c>
      <c r="M520" s="1"/>
    </row>
    <row r="521">
      <c r="A521" s="1"/>
      <c r="B521" s="1"/>
      <c r="C521" s="2"/>
      <c r="D521" s="1"/>
      <c r="E521" s="1"/>
      <c r="F521" s="1"/>
      <c r="G521" s="2"/>
      <c r="H521" s="1"/>
      <c r="I521" s="1" t="str">
        <f>IFERROR(__xludf.DUMMYFUNCTION("""COMPUTED_VALUE"""),"")</f>
        <v/>
      </c>
      <c r="J521" s="1"/>
      <c r="K521" s="1"/>
      <c r="L521" s="1" t="str">
        <f>IFERROR(__xludf.DUMMYFUNCTION("""COMPUTED_VALUE"""),"")</f>
        <v/>
      </c>
      <c r="M521" s="1"/>
    </row>
    <row r="522">
      <c r="A522" s="1"/>
      <c r="B522" s="1"/>
      <c r="C522" s="2"/>
      <c r="D522" s="1"/>
      <c r="E522" s="1"/>
      <c r="F522" s="1"/>
      <c r="G522" s="2"/>
      <c r="H522" s="1"/>
      <c r="I522" s="1" t="str">
        <f>IFERROR(__xludf.DUMMYFUNCTION("""COMPUTED_VALUE"""),"")</f>
        <v/>
      </c>
      <c r="J522" s="1"/>
      <c r="K522" s="1"/>
      <c r="L522" s="1" t="str">
        <f>IFERROR(__xludf.DUMMYFUNCTION("""COMPUTED_VALUE"""),"")</f>
        <v/>
      </c>
      <c r="M522" s="1"/>
    </row>
    <row r="523">
      <c r="A523" s="1"/>
      <c r="B523" s="1"/>
      <c r="C523" s="2"/>
      <c r="D523" s="1"/>
      <c r="E523" s="1"/>
      <c r="F523" s="1"/>
      <c r="G523" s="2"/>
      <c r="H523" s="1"/>
      <c r="I523" s="1" t="str">
        <f>IFERROR(__xludf.DUMMYFUNCTION("""COMPUTED_VALUE"""),"")</f>
        <v/>
      </c>
      <c r="J523" s="1"/>
      <c r="K523" s="1"/>
      <c r="L523" s="1" t="str">
        <f>IFERROR(__xludf.DUMMYFUNCTION("""COMPUTED_VALUE"""),"")</f>
        <v/>
      </c>
      <c r="M523" s="1"/>
    </row>
    <row r="524">
      <c r="A524" s="1"/>
      <c r="B524" s="1"/>
      <c r="C524" s="2"/>
      <c r="D524" s="1"/>
      <c r="E524" s="1"/>
      <c r="F524" s="1"/>
      <c r="G524" s="2"/>
      <c r="H524" s="1"/>
      <c r="I524" s="1" t="str">
        <f>IFERROR(__xludf.DUMMYFUNCTION("""COMPUTED_VALUE"""),"")</f>
        <v/>
      </c>
      <c r="J524" s="1"/>
      <c r="K524" s="1"/>
      <c r="L524" s="1" t="str">
        <f>IFERROR(__xludf.DUMMYFUNCTION("""COMPUTED_VALUE"""),"")</f>
        <v/>
      </c>
      <c r="M524" s="1"/>
    </row>
    <row r="525">
      <c r="A525" s="1"/>
      <c r="B525" s="1"/>
      <c r="C525" s="2"/>
      <c r="D525" s="1"/>
      <c r="E525" s="1"/>
      <c r="F525" s="1"/>
      <c r="G525" s="2"/>
      <c r="H525" s="1"/>
      <c r="I525" s="1" t="str">
        <f>IFERROR(__xludf.DUMMYFUNCTION("""COMPUTED_VALUE"""),"")</f>
        <v/>
      </c>
      <c r="J525" s="1"/>
      <c r="K525" s="1"/>
      <c r="L525" s="1" t="str">
        <f>IFERROR(__xludf.DUMMYFUNCTION("""COMPUTED_VALUE"""),"")</f>
        <v/>
      </c>
      <c r="M525" s="1"/>
    </row>
    <row r="526">
      <c r="A526" s="1"/>
      <c r="B526" s="1"/>
      <c r="C526" s="2"/>
      <c r="D526" s="1"/>
      <c r="E526" s="1"/>
      <c r="F526" s="1"/>
      <c r="G526" s="2"/>
      <c r="H526" s="1"/>
      <c r="I526" s="1" t="str">
        <f>IFERROR(__xludf.DUMMYFUNCTION("""COMPUTED_VALUE"""),"")</f>
        <v/>
      </c>
      <c r="J526" s="1"/>
      <c r="K526" s="1"/>
      <c r="L526" s="1" t="str">
        <f>IFERROR(__xludf.DUMMYFUNCTION("""COMPUTED_VALUE"""),"")</f>
        <v/>
      </c>
      <c r="M526" s="1"/>
    </row>
    <row r="527">
      <c r="A527" s="1"/>
      <c r="B527" s="1"/>
      <c r="C527" s="2"/>
      <c r="D527" s="1"/>
      <c r="E527" s="1"/>
      <c r="F527" s="1"/>
      <c r="G527" s="2"/>
      <c r="H527" s="1"/>
      <c r="I527" s="1" t="str">
        <f>IFERROR(__xludf.DUMMYFUNCTION("""COMPUTED_VALUE"""),"")</f>
        <v/>
      </c>
      <c r="J527" s="1"/>
      <c r="K527" s="1"/>
      <c r="L527" s="1" t="str">
        <f>IFERROR(__xludf.DUMMYFUNCTION("""COMPUTED_VALUE"""),"")</f>
        <v/>
      </c>
      <c r="M527" s="1"/>
    </row>
    <row r="528">
      <c r="A528" s="1"/>
      <c r="B528" s="1"/>
      <c r="C528" s="2"/>
      <c r="D528" s="1"/>
      <c r="E528" s="1"/>
      <c r="F528" s="1"/>
      <c r="G528" s="2"/>
      <c r="H528" s="1"/>
      <c r="I528" s="1" t="str">
        <f>IFERROR(__xludf.DUMMYFUNCTION("""COMPUTED_VALUE"""),"")</f>
        <v/>
      </c>
      <c r="J528" s="1"/>
      <c r="K528" s="1"/>
      <c r="L528" s="1" t="str">
        <f>IFERROR(__xludf.DUMMYFUNCTION("""COMPUTED_VALUE"""),"")</f>
        <v/>
      </c>
      <c r="M528" s="1"/>
    </row>
    <row r="529">
      <c r="A529" s="1"/>
      <c r="B529" s="1"/>
      <c r="C529" s="2"/>
      <c r="D529" s="1"/>
      <c r="E529" s="1"/>
      <c r="F529" s="1"/>
      <c r="G529" s="2"/>
      <c r="H529" s="1"/>
      <c r="I529" s="1" t="str">
        <f>IFERROR(__xludf.DUMMYFUNCTION("""COMPUTED_VALUE"""),"")</f>
        <v/>
      </c>
      <c r="J529" s="1"/>
      <c r="K529" s="1"/>
      <c r="L529" s="1" t="str">
        <f>IFERROR(__xludf.DUMMYFUNCTION("""COMPUTED_VALUE"""),"")</f>
        <v/>
      </c>
      <c r="M529" s="1"/>
    </row>
    <row r="530">
      <c r="A530" s="1"/>
      <c r="B530" s="1"/>
      <c r="C530" s="2"/>
      <c r="D530" s="1"/>
      <c r="E530" s="1"/>
      <c r="F530" s="1"/>
      <c r="G530" s="2"/>
      <c r="H530" s="1"/>
      <c r="I530" s="1" t="str">
        <f>IFERROR(__xludf.DUMMYFUNCTION("""COMPUTED_VALUE"""),"")</f>
        <v/>
      </c>
      <c r="J530" s="1"/>
      <c r="K530" s="1"/>
      <c r="L530" s="1" t="str">
        <f>IFERROR(__xludf.DUMMYFUNCTION("""COMPUTED_VALUE"""),"")</f>
        <v/>
      </c>
      <c r="M530" s="1"/>
    </row>
    <row r="531">
      <c r="A531" s="1"/>
      <c r="B531" s="1"/>
      <c r="C531" s="2"/>
      <c r="D531" s="1"/>
      <c r="E531" s="1"/>
      <c r="F531" s="1"/>
      <c r="G531" s="2"/>
      <c r="H531" s="1"/>
      <c r="I531" s="1" t="str">
        <f>IFERROR(__xludf.DUMMYFUNCTION("""COMPUTED_VALUE"""),"")</f>
        <v/>
      </c>
      <c r="J531" s="1"/>
      <c r="K531" s="1"/>
      <c r="L531" s="1" t="str">
        <f>IFERROR(__xludf.DUMMYFUNCTION("""COMPUTED_VALUE"""),"")</f>
        <v/>
      </c>
      <c r="M531" s="1"/>
    </row>
    <row r="532">
      <c r="A532" s="1"/>
      <c r="B532" s="1"/>
      <c r="C532" s="2"/>
      <c r="D532" s="1"/>
      <c r="E532" s="1"/>
      <c r="F532" s="1"/>
      <c r="G532" s="2"/>
      <c r="H532" s="1"/>
      <c r="I532" s="1" t="str">
        <f>IFERROR(__xludf.DUMMYFUNCTION("""COMPUTED_VALUE"""),"")</f>
        <v/>
      </c>
      <c r="J532" s="1"/>
      <c r="K532" s="1"/>
      <c r="L532" s="1" t="str">
        <f>IFERROR(__xludf.DUMMYFUNCTION("""COMPUTED_VALUE"""),"")</f>
        <v/>
      </c>
      <c r="M532" s="1"/>
    </row>
    <row r="533">
      <c r="A533" s="1"/>
      <c r="B533" s="1"/>
      <c r="C533" s="2"/>
      <c r="D533" s="1"/>
      <c r="E533" s="1"/>
      <c r="F533" s="1"/>
      <c r="G533" s="2"/>
      <c r="H533" s="1"/>
      <c r="I533" s="1" t="str">
        <f>IFERROR(__xludf.DUMMYFUNCTION("""COMPUTED_VALUE"""),"")</f>
        <v/>
      </c>
      <c r="J533" s="1"/>
      <c r="K533" s="1"/>
      <c r="L533" s="1" t="str">
        <f>IFERROR(__xludf.DUMMYFUNCTION("""COMPUTED_VALUE"""),"")</f>
        <v/>
      </c>
      <c r="M533" s="1"/>
    </row>
    <row r="534">
      <c r="A534" s="1"/>
      <c r="B534" s="1"/>
      <c r="C534" s="2"/>
      <c r="D534" s="1"/>
      <c r="E534" s="1"/>
      <c r="F534" s="1"/>
      <c r="G534" s="2"/>
      <c r="H534" s="1"/>
      <c r="I534" s="1" t="str">
        <f>IFERROR(__xludf.DUMMYFUNCTION("""COMPUTED_VALUE"""),"")</f>
        <v/>
      </c>
      <c r="J534" s="1"/>
      <c r="K534" s="1"/>
      <c r="L534" s="1" t="str">
        <f>IFERROR(__xludf.DUMMYFUNCTION("""COMPUTED_VALUE"""),"")</f>
        <v/>
      </c>
      <c r="M534" s="1"/>
    </row>
    <row r="535">
      <c r="A535" s="1"/>
      <c r="B535" s="1"/>
      <c r="C535" s="2"/>
      <c r="D535" s="1"/>
      <c r="E535" s="1"/>
      <c r="F535" s="1"/>
      <c r="G535" s="2"/>
      <c r="H535" s="1"/>
      <c r="I535" s="1" t="str">
        <f>IFERROR(__xludf.DUMMYFUNCTION("""COMPUTED_VALUE"""),"")</f>
        <v/>
      </c>
      <c r="J535" s="1"/>
      <c r="K535" s="1"/>
      <c r="L535" s="1" t="str">
        <f>IFERROR(__xludf.DUMMYFUNCTION("""COMPUTED_VALUE"""),"")</f>
        <v/>
      </c>
      <c r="M535" s="1"/>
    </row>
    <row r="536">
      <c r="A536" s="1"/>
      <c r="B536" s="1"/>
      <c r="C536" s="2"/>
      <c r="D536" s="1"/>
      <c r="E536" s="1"/>
      <c r="F536" s="1"/>
      <c r="G536" s="2"/>
      <c r="H536" s="1"/>
      <c r="I536" s="1" t="str">
        <f>IFERROR(__xludf.DUMMYFUNCTION("""COMPUTED_VALUE"""),"")</f>
        <v/>
      </c>
      <c r="J536" s="1"/>
      <c r="K536" s="1"/>
      <c r="L536" s="1" t="str">
        <f>IFERROR(__xludf.DUMMYFUNCTION("""COMPUTED_VALUE"""),"")</f>
        <v/>
      </c>
      <c r="M536" s="1"/>
    </row>
    <row r="537">
      <c r="A537" s="1"/>
      <c r="B537" s="1"/>
      <c r="C537" s="2"/>
      <c r="D537" s="1"/>
      <c r="E537" s="1"/>
      <c r="F537" s="1"/>
      <c r="G537" s="2"/>
      <c r="H537" s="1"/>
      <c r="I537" s="1" t="str">
        <f>IFERROR(__xludf.DUMMYFUNCTION("""COMPUTED_VALUE"""),"")</f>
        <v/>
      </c>
      <c r="J537" s="1"/>
      <c r="K537" s="1"/>
      <c r="L537" s="1" t="str">
        <f>IFERROR(__xludf.DUMMYFUNCTION("""COMPUTED_VALUE"""),"")</f>
        <v/>
      </c>
      <c r="M537" s="1"/>
    </row>
    <row r="538">
      <c r="A538" s="1"/>
      <c r="B538" s="1"/>
      <c r="C538" s="2"/>
      <c r="D538" s="1"/>
      <c r="E538" s="1"/>
      <c r="F538" s="1"/>
      <c r="G538" s="2"/>
      <c r="H538" s="1"/>
      <c r="I538" s="1" t="str">
        <f>IFERROR(__xludf.DUMMYFUNCTION("""COMPUTED_VALUE"""),"")</f>
        <v/>
      </c>
      <c r="J538" s="1"/>
      <c r="K538" s="1"/>
      <c r="L538" s="1" t="str">
        <f>IFERROR(__xludf.DUMMYFUNCTION("""COMPUTED_VALUE"""),"")</f>
        <v/>
      </c>
      <c r="M538" s="1"/>
    </row>
    <row r="539">
      <c r="A539" s="1"/>
      <c r="B539" s="1"/>
      <c r="C539" s="2"/>
      <c r="D539" s="1"/>
      <c r="E539" s="1"/>
      <c r="F539" s="1"/>
      <c r="G539" s="2"/>
      <c r="H539" s="1"/>
      <c r="I539" s="1" t="str">
        <f>IFERROR(__xludf.DUMMYFUNCTION("""COMPUTED_VALUE"""),"")</f>
        <v/>
      </c>
      <c r="J539" s="1"/>
      <c r="K539" s="1"/>
      <c r="L539" s="1" t="str">
        <f>IFERROR(__xludf.DUMMYFUNCTION("""COMPUTED_VALUE"""),"")</f>
        <v/>
      </c>
      <c r="M539" s="1"/>
    </row>
    <row r="540">
      <c r="A540" s="1"/>
      <c r="B540" s="1"/>
      <c r="C540" s="2"/>
      <c r="D540" s="1"/>
      <c r="E540" s="1"/>
      <c r="F540" s="1"/>
      <c r="G540" s="2"/>
      <c r="H540" s="1"/>
      <c r="I540" s="1" t="str">
        <f>IFERROR(__xludf.DUMMYFUNCTION("""COMPUTED_VALUE"""),"")</f>
        <v/>
      </c>
      <c r="J540" s="1"/>
      <c r="K540" s="1"/>
      <c r="L540" s="1" t="str">
        <f>IFERROR(__xludf.DUMMYFUNCTION("""COMPUTED_VALUE"""),"")</f>
        <v/>
      </c>
      <c r="M540" s="1"/>
    </row>
    <row r="541">
      <c r="A541" s="1"/>
      <c r="B541" s="1"/>
      <c r="C541" s="2"/>
      <c r="D541" s="1"/>
      <c r="E541" s="1"/>
      <c r="F541" s="1"/>
      <c r="G541" s="2"/>
      <c r="H541" s="1"/>
      <c r="I541" s="1" t="str">
        <f>IFERROR(__xludf.DUMMYFUNCTION("""COMPUTED_VALUE"""),"")</f>
        <v/>
      </c>
      <c r="J541" s="1"/>
      <c r="K541" s="1"/>
      <c r="L541" s="1" t="str">
        <f>IFERROR(__xludf.DUMMYFUNCTION("""COMPUTED_VALUE"""),"")</f>
        <v/>
      </c>
      <c r="M541" s="1"/>
    </row>
    <row r="542">
      <c r="A542" s="1"/>
      <c r="B542" s="1"/>
      <c r="C542" s="2"/>
      <c r="D542" s="1"/>
      <c r="E542" s="1"/>
      <c r="F542" s="1"/>
      <c r="G542" s="2"/>
      <c r="H542" s="1"/>
      <c r="I542" s="1" t="str">
        <f>IFERROR(__xludf.DUMMYFUNCTION("""COMPUTED_VALUE"""),"")</f>
        <v/>
      </c>
      <c r="J542" s="1"/>
      <c r="K542" s="1"/>
      <c r="L542" s="1" t="str">
        <f>IFERROR(__xludf.DUMMYFUNCTION("""COMPUTED_VALUE"""),"")</f>
        <v/>
      </c>
      <c r="M542" s="1"/>
    </row>
    <row r="543">
      <c r="A543" s="1"/>
      <c r="B543" s="1"/>
      <c r="C543" s="2"/>
      <c r="D543" s="1"/>
      <c r="E543" s="1"/>
      <c r="F543" s="1"/>
      <c r="G543" s="2"/>
      <c r="H543" s="1"/>
      <c r="I543" s="1" t="str">
        <f>IFERROR(__xludf.DUMMYFUNCTION("""COMPUTED_VALUE"""),"")</f>
        <v/>
      </c>
      <c r="J543" s="1"/>
      <c r="K543" s="1"/>
      <c r="L543" s="1" t="str">
        <f>IFERROR(__xludf.DUMMYFUNCTION("""COMPUTED_VALUE"""),"")</f>
        <v/>
      </c>
      <c r="M543" s="1"/>
    </row>
    <row r="544">
      <c r="A544" s="1"/>
      <c r="B544" s="1"/>
      <c r="C544" s="2"/>
      <c r="D544" s="1"/>
      <c r="E544" s="1"/>
      <c r="F544" s="1"/>
      <c r="G544" s="2"/>
      <c r="H544" s="1"/>
      <c r="I544" s="1" t="str">
        <f>IFERROR(__xludf.DUMMYFUNCTION("""COMPUTED_VALUE"""),"")</f>
        <v/>
      </c>
      <c r="J544" s="1"/>
      <c r="K544" s="1"/>
      <c r="L544" s="1" t="str">
        <f>IFERROR(__xludf.DUMMYFUNCTION("""COMPUTED_VALUE"""),"")</f>
        <v/>
      </c>
      <c r="M544" s="1"/>
    </row>
    <row r="545">
      <c r="A545" s="1"/>
      <c r="B545" s="1"/>
      <c r="C545" s="2"/>
      <c r="D545" s="1"/>
      <c r="E545" s="1"/>
      <c r="F545" s="1"/>
      <c r="G545" s="2"/>
      <c r="H545" s="1"/>
      <c r="I545" s="1" t="str">
        <f>IFERROR(__xludf.DUMMYFUNCTION("""COMPUTED_VALUE"""),"")</f>
        <v/>
      </c>
      <c r="J545" s="1"/>
      <c r="K545" s="1"/>
      <c r="L545" s="1" t="str">
        <f>IFERROR(__xludf.DUMMYFUNCTION("""COMPUTED_VALUE"""),"")</f>
        <v/>
      </c>
      <c r="M545" s="1"/>
    </row>
    <row r="546">
      <c r="A546" s="1"/>
      <c r="B546" s="1"/>
      <c r="C546" s="2"/>
      <c r="D546" s="1"/>
      <c r="E546" s="1"/>
      <c r="F546" s="1"/>
      <c r="G546" s="2"/>
      <c r="H546" s="1"/>
      <c r="I546" s="1" t="str">
        <f>IFERROR(__xludf.DUMMYFUNCTION("""COMPUTED_VALUE"""),"")</f>
        <v/>
      </c>
      <c r="J546" s="1"/>
      <c r="K546" s="1"/>
      <c r="L546" s="1" t="str">
        <f>IFERROR(__xludf.DUMMYFUNCTION("""COMPUTED_VALUE"""),"")</f>
        <v/>
      </c>
      <c r="M546" s="1"/>
    </row>
    <row r="547">
      <c r="A547" s="1"/>
      <c r="B547" s="1"/>
      <c r="C547" s="2"/>
      <c r="D547" s="1"/>
      <c r="E547" s="1"/>
      <c r="F547" s="1"/>
      <c r="G547" s="2"/>
      <c r="H547" s="1"/>
      <c r="I547" s="1" t="str">
        <f>IFERROR(__xludf.DUMMYFUNCTION("""COMPUTED_VALUE"""),"")</f>
        <v/>
      </c>
      <c r="J547" s="1"/>
      <c r="K547" s="1"/>
      <c r="L547" s="1" t="str">
        <f>IFERROR(__xludf.DUMMYFUNCTION("""COMPUTED_VALUE"""),"")</f>
        <v/>
      </c>
      <c r="M547" s="1"/>
    </row>
    <row r="548">
      <c r="A548" s="1"/>
      <c r="B548" s="1"/>
      <c r="C548" s="2"/>
      <c r="D548" s="1"/>
      <c r="E548" s="1"/>
      <c r="F548" s="1"/>
      <c r="G548" s="2"/>
      <c r="H548" s="1"/>
      <c r="I548" s="1" t="str">
        <f>IFERROR(__xludf.DUMMYFUNCTION("""COMPUTED_VALUE"""),"")</f>
        <v/>
      </c>
      <c r="J548" s="1"/>
      <c r="K548" s="1"/>
      <c r="L548" s="1" t="str">
        <f>IFERROR(__xludf.DUMMYFUNCTION("""COMPUTED_VALUE"""),"")</f>
        <v/>
      </c>
      <c r="M548" s="1"/>
    </row>
    <row r="549">
      <c r="A549" s="1"/>
      <c r="B549" s="1"/>
      <c r="C549" s="2"/>
      <c r="D549" s="1"/>
      <c r="E549" s="1"/>
      <c r="F549" s="1"/>
      <c r="G549" s="2"/>
      <c r="H549" s="1"/>
      <c r="I549" s="1" t="str">
        <f>IFERROR(__xludf.DUMMYFUNCTION("""COMPUTED_VALUE"""),"")</f>
        <v/>
      </c>
      <c r="J549" s="1"/>
      <c r="K549" s="1"/>
      <c r="L549" s="1" t="str">
        <f>IFERROR(__xludf.DUMMYFUNCTION("""COMPUTED_VALUE"""),"")</f>
        <v/>
      </c>
      <c r="M549" s="1"/>
    </row>
    <row r="550">
      <c r="A550" s="1"/>
      <c r="B550" s="1"/>
      <c r="C550" s="2"/>
      <c r="D550" s="1"/>
      <c r="E550" s="1"/>
      <c r="F550" s="1"/>
      <c r="G550" s="2"/>
      <c r="H550" s="1"/>
      <c r="I550" s="1" t="str">
        <f>IFERROR(__xludf.DUMMYFUNCTION("""COMPUTED_VALUE"""),"")</f>
        <v/>
      </c>
      <c r="J550" s="1"/>
      <c r="K550" s="1"/>
      <c r="L550" s="1" t="str">
        <f>IFERROR(__xludf.DUMMYFUNCTION("""COMPUTED_VALUE"""),"")</f>
        <v/>
      </c>
      <c r="M550" s="1"/>
    </row>
    <row r="551">
      <c r="A551" s="1"/>
      <c r="B551" s="1"/>
      <c r="C551" s="2"/>
      <c r="D551" s="1"/>
      <c r="E551" s="1"/>
      <c r="F551" s="1"/>
      <c r="G551" s="2"/>
      <c r="H551" s="1"/>
      <c r="I551" s="1" t="str">
        <f>IFERROR(__xludf.DUMMYFUNCTION("""COMPUTED_VALUE"""),"")</f>
        <v/>
      </c>
      <c r="J551" s="1"/>
      <c r="K551" s="1"/>
      <c r="L551" s="1" t="str">
        <f>IFERROR(__xludf.DUMMYFUNCTION("""COMPUTED_VALUE"""),"")</f>
        <v/>
      </c>
      <c r="M551" s="1"/>
    </row>
    <row r="552">
      <c r="A552" s="1"/>
      <c r="B552" s="1"/>
      <c r="C552" s="2"/>
      <c r="D552" s="1"/>
      <c r="E552" s="1"/>
      <c r="F552" s="1"/>
      <c r="G552" s="2"/>
      <c r="H552" s="1"/>
      <c r="I552" s="1" t="str">
        <f>IFERROR(__xludf.DUMMYFUNCTION("""COMPUTED_VALUE"""),"")</f>
        <v/>
      </c>
      <c r="J552" s="1"/>
      <c r="K552" s="1"/>
      <c r="L552" s="1" t="str">
        <f>IFERROR(__xludf.DUMMYFUNCTION("""COMPUTED_VALUE"""),"")</f>
        <v/>
      </c>
      <c r="M552" s="1"/>
    </row>
    <row r="553">
      <c r="A553" s="1"/>
      <c r="B553" s="1"/>
      <c r="C553" s="2"/>
      <c r="D553" s="1"/>
      <c r="E553" s="1"/>
      <c r="F553" s="1"/>
      <c r="G553" s="2"/>
      <c r="H553" s="1"/>
      <c r="I553" s="1" t="str">
        <f>IFERROR(__xludf.DUMMYFUNCTION("""COMPUTED_VALUE"""),"")</f>
        <v/>
      </c>
      <c r="J553" s="1"/>
      <c r="K553" s="1"/>
      <c r="L553" s="1" t="str">
        <f>IFERROR(__xludf.DUMMYFUNCTION("""COMPUTED_VALUE"""),"")</f>
        <v/>
      </c>
      <c r="M553" s="1"/>
    </row>
    <row r="554">
      <c r="A554" s="1"/>
      <c r="B554" s="1"/>
      <c r="C554" s="2"/>
      <c r="D554" s="1"/>
      <c r="E554" s="1"/>
      <c r="F554" s="1"/>
      <c r="G554" s="2"/>
      <c r="H554" s="1"/>
      <c r="I554" s="1" t="str">
        <f>IFERROR(__xludf.DUMMYFUNCTION("""COMPUTED_VALUE"""),"")</f>
        <v/>
      </c>
      <c r="J554" s="1"/>
      <c r="K554" s="1"/>
      <c r="L554" s="1" t="str">
        <f>IFERROR(__xludf.DUMMYFUNCTION("""COMPUTED_VALUE"""),"")</f>
        <v/>
      </c>
      <c r="M554" s="1"/>
    </row>
    <row r="555">
      <c r="A555" s="1"/>
      <c r="B555" s="1"/>
      <c r="C555" s="2"/>
      <c r="D555" s="1"/>
      <c r="E555" s="1"/>
      <c r="F555" s="1"/>
      <c r="G555" s="2"/>
      <c r="H555" s="1"/>
      <c r="I555" s="1" t="str">
        <f>IFERROR(__xludf.DUMMYFUNCTION("""COMPUTED_VALUE"""),"")</f>
        <v/>
      </c>
      <c r="J555" s="1"/>
      <c r="K555" s="1"/>
      <c r="L555" s="1" t="str">
        <f>IFERROR(__xludf.DUMMYFUNCTION("""COMPUTED_VALUE"""),"")</f>
        <v/>
      </c>
      <c r="M555" s="1"/>
    </row>
    <row r="556">
      <c r="A556" s="1"/>
      <c r="B556" s="1"/>
      <c r="C556" s="2"/>
      <c r="D556" s="1"/>
      <c r="E556" s="1"/>
      <c r="F556" s="1"/>
      <c r="G556" s="2"/>
      <c r="H556" s="1"/>
      <c r="I556" s="1" t="str">
        <f>IFERROR(__xludf.DUMMYFUNCTION("""COMPUTED_VALUE"""),"")</f>
        <v/>
      </c>
      <c r="J556" s="1"/>
      <c r="K556" s="1"/>
      <c r="L556" s="1" t="str">
        <f>IFERROR(__xludf.DUMMYFUNCTION("""COMPUTED_VALUE"""),"")</f>
        <v/>
      </c>
      <c r="M556" s="1"/>
    </row>
    <row r="557">
      <c r="A557" s="1"/>
      <c r="B557" s="1"/>
      <c r="C557" s="2"/>
      <c r="D557" s="1"/>
      <c r="E557" s="1"/>
      <c r="F557" s="1"/>
      <c r="G557" s="2"/>
      <c r="H557" s="1"/>
      <c r="I557" s="1" t="str">
        <f>IFERROR(__xludf.DUMMYFUNCTION("""COMPUTED_VALUE"""),"")</f>
        <v/>
      </c>
      <c r="J557" s="1"/>
      <c r="K557" s="1"/>
      <c r="L557" s="1" t="str">
        <f>IFERROR(__xludf.DUMMYFUNCTION("""COMPUTED_VALUE"""),"")</f>
        <v/>
      </c>
      <c r="M557" s="1"/>
    </row>
    <row r="558">
      <c r="A558" s="1"/>
      <c r="B558" s="1"/>
      <c r="C558" s="2"/>
      <c r="D558" s="1"/>
      <c r="E558" s="1"/>
      <c r="F558" s="1"/>
      <c r="G558" s="2"/>
      <c r="H558" s="1"/>
      <c r="I558" s="1" t="str">
        <f>IFERROR(__xludf.DUMMYFUNCTION("""COMPUTED_VALUE"""),"")</f>
        <v/>
      </c>
      <c r="J558" s="1"/>
      <c r="K558" s="1"/>
      <c r="L558" s="1" t="str">
        <f>IFERROR(__xludf.DUMMYFUNCTION("""COMPUTED_VALUE"""),"")</f>
        <v/>
      </c>
      <c r="M558" s="1"/>
    </row>
    <row r="559">
      <c r="A559" s="1"/>
      <c r="B559" s="1"/>
      <c r="C559" s="2"/>
      <c r="D559" s="1"/>
      <c r="E559" s="1"/>
      <c r="F559" s="1"/>
      <c r="G559" s="2"/>
      <c r="H559" s="1"/>
      <c r="I559" s="1" t="str">
        <f>IFERROR(__xludf.DUMMYFUNCTION("""COMPUTED_VALUE"""),"")</f>
        <v/>
      </c>
      <c r="J559" s="1"/>
      <c r="K559" s="1"/>
      <c r="L559" s="1" t="str">
        <f>IFERROR(__xludf.DUMMYFUNCTION("""COMPUTED_VALUE"""),"")</f>
        <v/>
      </c>
      <c r="M559" s="1"/>
    </row>
    <row r="560">
      <c r="A560" s="1"/>
      <c r="B560" s="1"/>
      <c r="C560" s="2"/>
      <c r="D560" s="1"/>
      <c r="E560" s="1"/>
      <c r="F560" s="1"/>
      <c r="G560" s="2"/>
      <c r="H560" s="1"/>
      <c r="I560" s="1" t="str">
        <f>IFERROR(__xludf.DUMMYFUNCTION("""COMPUTED_VALUE"""),"")</f>
        <v/>
      </c>
      <c r="J560" s="1"/>
      <c r="K560" s="1"/>
      <c r="L560" s="1" t="str">
        <f>IFERROR(__xludf.DUMMYFUNCTION("""COMPUTED_VALUE"""),"")</f>
        <v/>
      </c>
      <c r="M560" s="1"/>
    </row>
    <row r="561">
      <c r="A561" s="1"/>
      <c r="B561" s="1"/>
      <c r="C561" s="2"/>
      <c r="D561" s="1"/>
      <c r="E561" s="1"/>
      <c r="F561" s="1"/>
      <c r="G561" s="2"/>
      <c r="H561" s="1"/>
      <c r="I561" s="1" t="str">
        <f>IFERROR(__xludf.DUMMYFUNCTION("""COMPUTED_VALUE"""),"")</f>
        <v/>
      </c>
      <c r="J561" s="1"/>
      <c r="K561" s="1"/>
      <c r="L561" s="1" t="str">
        <f>IFERROR(__xludf.DUMMYFUNCTION("""COMPUTED_VALUE"""),"")</f>
        <v/>
      </c>
      <c r="M561" s="1"/>
    </row>
    <row r="562">
      <c r="A562" s="1"/>
      <c r="B562" s="1"/>
      <c r="C562" s="2"/>
      <c r="D562" s="1"/>
      <c r="E562" s="1"/>
      <c r="F562" s="1"/>
      <c r="G562" s="2"/>
      <c r="H562" s="1"/>
      <c r="I562" s="1" t="str">
        <f>IFERROR(__xludf.DUMMYFUNCTION("""COMPUTED_VALUE"""),"")</f>
        <v/>
      </c>
      <c r="J562" s="1"/>
      <c r="K562" s="1"/>
      <c r="L562" s="1" t="str">
        <f>IFERROR(__xludf.DUMMYFUNCTION("""COMPUTED_VALUE"""),"")</f>
        <v/>
      </c>
      <c r="M562" s="1"/>
    </row>
    <row r="563">
      <c r="A563" s="1"/>
      <c r="B563" s="1"/>
      <c r="C563" s="2"/>
      <c r="D563" s="1"/>
      <c r="E563" s="1"/>
      <c r="F563" s="1"/>
      <c r="G563" s="2"/>
      <c r="H563" s="1"/>
      <c r="I563" s="1" t="str">
        <f>IFERROR(__xludf.DUMMYFUNCTION("""COMPUTED_VALUE"""),"")</f>
        <v/>
      </c>
      <c r="J563" s="1"/>
      <c r="K563" s="1"/>
      <c r="L563" s="1" t="str">
        <f>IFERROR(__xludf.DUMMYFUNCTION("""COMPUTED_VALUE"""),"")</f>
        <v/>
      </c>
      <c r="M563" s="1"/>
    </row>
    <row r="564">
      <c r="A564" s="1"/>
      <c r="B564" s="1"/>
      <c r="C564" s="2"/>
      <c r="D564" s="1"/>
      <c r="E564" s="1"/>
      <c r="F564" s="1"/>
      <c r="G564" s="2"/>
      <c r="H564" s="1"/>
      <c r="I564" s="1" t="str">
        <f>IFERROR(__xludf.DUMMYFUNCTION("""COMPUTED_VALUE"""),"")</f>
        <v/>
      </c>
      <c r="J564" s="1"/>
      <c r="K564" s="1"/>
      <c r="L564" s="1" t="str">
        <f>IFERROR(__xludf.DUMMYFUNCTION("""COMPUTED_VALUE"""),"")</f>
        <v/>
      </c>
      <c r="M564" s="1"/>
    </row>
    <row r="565">
      <c r="A565" s="1"/>
      <c r="B565" s="1"/>
      <c r="C565" s="2"/>
      <c r="D565" s="1"/>
      <c r="E565" s="1"/>
      <c r="F565" s="1"/>
      <c r="G565" s="2"/>
      <c r="H565" s="1"/>
      <c r="I565" s="1" t="str">
        <f>IFERROR(__xludf.DUMMYFUNCTION("""COMPUTED_VALUE"""),"")</f>
        <v/>
      </c>
      <c r="J565" s="1"/>
      <c r="K565" s="1"/>
      <c r="L565" s="1" t="str">
        <f>IFERROR(__xludf.DUMMYFUNCTION("""COMPUTED_VALUE"""),"")</f>
        <v/>
      </c>
      <c r="M565" s="1"/>
    </row>
    <row r="566">
      <c r="A566" s="1"/>
      <c r="B566" s="1"/>
      <c r="C566" s="2"/>
      <c r="D566" s="1"/>
      <c r="E566" s="1"/>
      <c r="F566" s="1"/>
      <c r="G566" s="2"/>
      <c r="H566" s="1"/>
      <c r="I566" s="1" t="str">
        <f>IFERROR(__xludf.DUMMYFUNCTION("""COMPUTED_VALUE"""),"")</f>
        <v/>
      </c>
      <c r="J566" s="1"/>
      <c r="K566" s="1"/>
      <c r="L566" s="1" t="str">
        <f>IFERROR(__xludf.DUMMYFUNCTION("""COMPUTED_VALUE"""),"")</f>
        <v/>
      </c>
      <c r="M566" s="1"/>
    </row>
    <row r="567">
      <c r="A567" s="1"/>
      <c r="B567" s="1"/>
      <c r="C567" s="2"/>
      <c r="D567" s="1"/>
      <c r="E567" s="1"/>
      <c r="F567" s="1"/>
      <c r="G567" s="2"/>
      <c r="H567" s="1"/>
      <c r="I567" s="1" t="str">
        <f>IFERROR(__xludf.DUMMYFUNCTION("""COMPUTED_VALUE"""),"")</f>
        <v/>
      </c>
      <c r="J567" s="1"/>
      <c r="K567" s="1"/>
      <c r="L567" s="1" t="str">
        <f>IFERROR(__xludf.DUMMYFUNCTION("""COMPUTED_VALUE"""),"")</f>
        <v/>
      </c>
      <c r="M567" s="1"/>
    </row>
    <row r="568">
      <c r="A568" s="1"/>
      <c r="B568" s="1"/>
      <c r="C568" s="2"/>
      <c r="D568" s="1"/>
      <c r="E568" s="1"/>
      <c r="F568" s="1"/>
      <c r="G568" s="2"/>
      <c r="H568" s="1"/>
      <c r="I568" s="1" t="str">
        <f>IFERROR(__xludf.DUMMYFUNCTION("""COMPUTED_VALUE"""),"")</f>
        <v/>
      </c>
      <c r="J568" s="1"/>
      <c r="K568" s="1"/>
      <c r="L568" s="1" t="str">
        <f>IFERROR(__xludf.DUMMYFUNCTION("""COMPUTED_VALUE"""),"")</f>
        <v/>
      </c>
      <c r="M568" s="1"/>
    </row>
    <row r="569">
      <c r="A569" s="1"/>
      <c r="B569" s="1"/>
      <c r="C569" s="2"/>
      <c r="D569" s="1"/>
      <c r="E569" s="1"/>
      <c r="F569" s="1"/>
      <c r="G569" s="2"/>
      <c r="H569" s="1"/>
      <c r="I569" s="1" t="str">
        <f>IFERROR(__xludf.DUMMYFUNCTION("""COMPUTED_VALUE"""),"")</f>
        <v/>
      </c>
      <c r="J569" s="1"/>
      <c r="K569" s="1"/>
      <c r="L569" s="1" t="str">
        <f>IFERROR(__xludf.DUMMYFUNCTION("""COMPUTED_VALUE"""),"")</f>
        <v/>
      </c>
      <c r="M569" s="1"/>
    </row>
    <row r="570">
      <c r="A570" s="1"/>
      <c r="B570" s="1"/>
      <c r="C570" s="2"/>
      <c r="D570" s="1"/>
      <c r="E570" s="1"/>
      <c r="F570" s="1"/>
      <c r="G570" s="2"/>
      <c r="H570" s="1"/>
      <c r="I570" s="1" t="str">
        <f>IFERROR(__xludf.DUMMYFUNCTION("""COMPUTED_VALUE"""),"")</f>
        <v/>
      </c>
      <c r="J570" s="1"/>
      <c r="K570" s="1"/>
      <c r="L570" s="1" t="str">
        <f>IFERROR(__xludf.DUMMYFUNCTION("""COMPUTED_VALUE"""),"")</f>
        <v/>
      </c>
      <c r="M570" s="1"/>
    </row>
    <row r="571">
      <c r="A571" s="1"/>
      <c r="B571" s="1"/>
      <c r="C571" s="2"/>
      <c r="D571" s="1"/>
      <c r="E571" s="1"/>
      <c r="F571" s="1"/>
      <c r="G571" s="2"/>
      <c r="H571" s="1"/>
      <c r="I571" s="1" t="str">
        <f>IFERROR(__xludf.DUMMYFUNCTION("""COMPUTED_VALUE"""),"")</f>
        <v/>
      </c>
      <c r="J571" s="1"/>
      <c r="K571" s="1"/>
      <c r="L571" s="1" t="str">
        <f>IFERROR(__xludf.DUMMYFUNCTION("""COMPUTED_VALUE"""),"")</f>
        <v/>
      </c>
      <c r="M571" s="1"/>
    </row>
    <row r="572">
      <c r="A572" s="1"/>
      <c r="B572" s="1"/>
      <c r="C572" s="2"/>
      <c r="D572" s="1"/>
      <c r="E572" s="1"/>
      <c r="F572" s="1"/>
      <c r="G572" s="2"/>
      <c r="H572" s="1"/>
      <c r="I572" s="1" t="str">
        <f>IFERROR(__xludf.DUMMYFUNCTION("""COMPUTED_VALUE"""),"")</f>
        <v/>
      </c>
      <c r="J572" s="1"/>
      <c r="K572" s="1"/>
      <c r="L572" s="1" t="str">
        <f>IFERROR(__xludf.DUMMYFUNCTION("""COMPUTED_VALUE"""),"")</f>
        <v/>
      </c>
      <c r="M572" s="1"/>
    </row>
    <row r="573">
      <c r="A573" s="1"/>
      <c r="B573" s="1"/>
      <c r="C573" s="2"/>
      <c r="D573" s="1"/>
      <c r="E573" s="1"/>
      <c r="F573" s="1"/>
      <c r="G573" s="2"/>
      <c r="H573" s="1"/>
      <c r="I573" s="1" t="str">
        <f>IFERROR(__xludf.DUMMYFUNCTION("""COMPUTED_VALUE"""),"")</f>
        <v/>
      </c>
      <c r="J573" s="1"/>
      <c r="K573" s="1"/>
      <c r="L573" s="1" t="str">
        <f>IFERROR(__xludf.DUMMYFUNCTION("""COMPUTED_VALUE"""),"")</f>
        <v/>
      </c>
      <c r="M573" s="1"/>
    </row>
    <row r="574">
      <c r="A574" s="1"/>
      <c r="B574" s="1"/>
      <c r="C574" s="2"/>
      <c r="D574" s="1"/>
      <c r="E574" s="1"/>
      <c r="F574" s="1"/>
      <c r="G574" s="2"/>
      <c r="H574" s="1"/>
      <c r="I574" s="1" t="str">
        <f>IFERROR(__xludf.DUMMYFUNCTION("""COMPUTED_VALUE"""),"")</f>
        <v/>
      </c>
      <c r="J574" s="1"/>
      <c r="K574" s="1"/>
      <c r="L574" s="1" t="str">
        <f>IFERROR(__xludf.DUMMYFUNCTION("""COMPUTED_VALUE"""),"")</f>
        <v/>
      </c>
      <c r="M574" s="1"/>
    </row>
    <row r="575">
      <c r="A575" s="1"/>
      <c r="B575" s="1"/>
      <c r="C575" s="2"/>
      <c r="D575" s="1"/>
      <c r="E575" s="1"/>
      <c r="F575" s="1"/>
      <c r="G575" s="2"/>
      <c r="H575" s="1"/>
      <c r="I575" s="1" t="str">
        <f>IFERROR(__xludf.DUMMYFUNCTION("""COMPUTED_VALUE"""),"")</f>
        <v/>
      </c>
      <c r="J575" s="1"/>
      <c r="K575" s="1"/>
      <c r="L575" s="1" t="str">
        <f>IFERROR(__xludf.DUMMYFUNCTION("""COMPUTED_VALUE"""),"")</f>
        <v/>
      </c>
      <c r="M575" s="1"/>
    </row>
    <row r="576">
      <c r="A576" s="1"/>
      <c r="B576" s="1"/>
      <c r="C576" s="2"/>
      <c r="D576" s="1"/>
      <c r="E576" s="1"/>
      <c r="F576" s="1"/>
      <c r="G576" s="2"/>
      <c r="H576" s="1"/>
      <c r="I576" s="1" t="str">
        <f>IFERROR(__xludf.DUMMYFUNCTION("""COMPUTED_VALUE"""),"")</f>
        <v/>
      </c>
      <c r="J576" s="1"/>
      <c r="K576" s="1"/>
      <c r="L576" s="1" t="str">
        <f>IFERROR(__xludf.DUMMYFUNCTION("""COMPUTED_VALUE"""),"")</f>
        <v/>
      </c>
      <c r="M576" s="1"/>
    </row>
    <row r="577">
      <c r="A577" s="1"/>
      <c r="B577" s="1"/>
      <c r="C577" s="2"/>
      <c r="D577" s="1"/>
      <c r="E577" s="1"/>
      <c r="F577" s="1"/>
      <c r="G577" s="2"/>
      <c r="H577" s="1"/>
      <c r="I577" s="1" t="str">
        <f>IFERROR(__xludf.DUMMYFUNCTION("""COMPUTED_VALUE"""),"")</f>
        <v/>
      </c>
      <c r="J577" s="1"/>
      <c r="K577" s="1"/>
      <c r="L577" s="1" t="str">
        <f>IFERROR(__xludf.DUMMYFUNCTION("""COMPUTED_VALUE"""),"")</f>
        <v/>
      </c>
      <c r="M577" s="1"/>
    </row>
    <row r="578">
      <c r="A578" s="1"/>
      <c r="B578" s="1"/>
      <c r="C578" s="2"/>
      <c r="D578" s="1"/>
      <c r="E578" s="1"/>
      <c r="F578" s="1"/>
      <c r="G578" s="2"/>
      <c r="H578" s="1"/>
      <c r="I578" s="1" t="str">
        <f>IFERROR(__xludf.DUMMYFUNCTION("""COMPUTED_VALUE"""),"")</f>
        <v/>
      </c>
      <c r="J578" s="1"/>
      <c r="K578" s="1"/>
      <c r="L578" s="1" t="str">
        <f>IFERROR(__xludf.DUMMYFUNCTION("""COMPUTED_VALUE"""),"")</f>
        <v/>
      </c>
      <c r="M578" s="1"/>
    </row>
    <row r="579">
      <c r="A579" s="1"/>
      <c r="B579" s="1"/>
      <c r="C579" s="2"/>
      <c r="D579" s="1"/>
      <c r="E579" s="1"/>
      <c r="F579" s="1"/>
      <c r="G579" s="2"/>
      <c r="H579" s="1"/>
      <c r="I579" s="1" t="str">
        <f>IFERROR(__xludf.DUMMYFUNCTION("""COMPUTED_VALUE"""),"")</f>
        <v/>
      </c>
      <c r="J579" s="1"/>
      <c r="K579" s="1"/>
      <c r="L579" s="1" t="str">
        <f>IFERROR(__xludf.DUMMYFUNCTION("""COMPUTED_VALUE"""),"")</f>
        <v/>
      </c>
      <c r="M579" s="1"/>
    </row>
    <row r="580">
      <c r="A580" s="1"/>
      <c r="B580" s="1"/>
      <c r="C580" s="2"/>
      <c r="D580" s="1"/>
      <c r="E580" s="1"/>
      <c r="F580" s="1"/>
      <c r="G580" s="2"/>
      <c r="H580" s="1"/>
      <c r="I580" s="1" t="str">
        <f>IFERROR(__xludf.DUMMYFUNCTION("""COMPUTED_VALUE"""),"")</f>
        <v/>
      </c>
      <c r="J580" s="1"/>
      <c r="K580" s="1"/>
      <c r="L580" s="1" t="str">
        <f>IFERROR(__xludf.DUMMYFUNCTION("""COMPUTED_VALUE"""),"")</f>
        <v/>
      </c>
      <c r="M580" s="1"/>
    </row>
    <row r="581">
      <c r="A581" s="1"/>
      <c r="B581" s="1"/>
      <c r="C581" s="2"/>
      <c r="D581" s="1"/>
      <c r="E581" s="1"/>
      <c r="F581" s="1"/>
      <c r="G581" s="2"/>
      <c r="H581" s="1"/>
      <c r="I581" s="1" t="str">
        <f>IFERROR(__xludf.DUMMYFUNCTION("""COMPUTED_VALUE"""),"")</f>
        <v/>
      </c>
      <c r="J581" s="1"/>
      <c r="K581" s="1"/>
      <c r="L581" s="1" t="str">
        <f>IFERROR(__xludf.DUMMYFUNCTION("""COMPUTED_VALUE"""),"")</f>
        <v/>
      </c>
      <c r="M581" s="1"/>
    </row>
    <row r="582">
      <c r="A582" s="1"/>
      <c r="B582" s="1"/>
      <c r="C582" s="2"/>
      <c r="D582" s="1"/>
      <c r="E582" s="1"/>
      <c r="F582" s="1"/>
      <c r="G582" s="2"/>
      <c r="H582" s="1"/>
      <c r="I582" s="1" t="str">
        <f>IFERROR(__xludf.DUMMYFUNCTION("""COMPUTED_VALUE"""),"")</f>
        <v/>
      </c>
      <c r="J582" s="1"/>
      <c r="K582" s="1"/>
      <c r="L582" s="1" t="str">
        <f>IFERROR(__xludf.DUMMYFUNCTION("""COMPUTED_VALUE"""),"")</f>
        <v/>
      </c>
      <c r="M582" s="1"/>
    </row>
    <row r="583">
      <c r="A583" s="1"/>
      <c r="B583" s="1"/>
      <c r="C583" s="2"/>
      <c r="D583" s="1"/>
      <c r="E583" s="1"/>
      <c r="F583" s="1"/>
      <c r="G583" s="2"/>
      <c r="H583" s="1"/>
      <c r="I583" s="1" t="str">
        <f>IFERROR(__xludf.DUMMYFUNCTION("""COMPUTED_VALUE"""),"")</f>
        <v/>
      </c>
      <c r="J583" s="1"/>
      <c r="K583" s="1"/>
      <c r="L583" s="1" t="str">
        <f>IFERROR(__xludf.DUMMYFUNCTION("""COMPUTED_VALUE"""),"")</f>
        <v/>
      </c>
      <c r="M583" s="1"/>
    </row>
    <row r="584">
      <c r="A584" s="1"/>
      <c r="B584" s="1"/>
      <c r="C584" s="2"/>
      <c r="D584" s="1"/>
      <c r="E584" s="1"/>
      <c r="F584" s="1"/>
      <c r="G584" s="2"/>
      <c r="H584" s="1"/>
      <c r="I584" s="1" t="str">
        <f>IFERROR(__xludf.DUMMYFUNCTION("""COMPUTED_VALUE"""),"")</f>
        <v/>
      </c>
      <c r="J584" s="1"/>
      <c r="K584" s="1"/>
      <c r="L584" s="1" t="str">
        <f>IFERROR(__xludf.DUMMYFUNCTION("""COMPUTED_VALUE"""),"")</f>
        <v/>
      </c>
      <c r="M584" s="1"/>
    </row>
    <row r="585">
      <c r="A585" s="1"/>
      <c r="B585" s="1"/>
      <c r="C585" s="2"/>
      <c r="D585" s="1"/>
      <c r="E585" s="1"/>
      <c r="F585" s="1"/>
      <c r="G585" s="2"/>
      <c r="H585" s="1"/>
      <c r="I585" s="1" t="str">
        <f>IFERROR(__xludf.DUMMYFUNCTION("""COMPUTED_VALUE"""),"")</f>
        <v/>
      </c>
      <c r="J585" s="1"/>
      <c r="K585" s="1"/>
      <c r="L585" s="1" t="str">
        <f>IFERROR(__xludf.DUMMYFUNCTION("""COMPUTED_VALUE"""),"")</f>
        <v/>
      </c>
      <c r="M585" s="1"/>
    </row>
    <row r="586">
      <c r="A586" s="1"/>
      <c r="B586" s="1"/>
      <c r="C586" s="2"/>
      <c r="D586" s="1"/>
      <c r="E586" s="1"/>
      <c r="F586" s="1"/>
      <c r="G586" s="2"/>
      <c r="H586" s="1"/>
      <c r="I586" s="1" t="str">
        <f>IFERROR(__xludf.DUMMYFUNCTION("""COMPUTED_VALUE"""),"")</f>
        <v/>
      </c>
      <c r="J586" s="1"/>
      <c r="K586" s="1"/>
      <c r="L586" s="1" t="str">
        <f>IFERROR(__xludf.DUMMYFUNCTION("""COMPUTED_VALUE"""),"")</f>
        <v/>
      </c>
      <c r="M586" s="1"/>
    </row>
    <row r="587">
      <c r="A587" s="1"/>
      <c r="B587" s="1"/>
      <c r="C587" s="2"/>
      <c r="D587" s="1"/>
      <c r="E587" s="1"/>
      <c r="F587" s="1"/>
      <c r="G587" s="2"/>
      <c r="H587" s="1"/>
      <c r="I587" s="1" t="str">
        <f>IFERROR(__xludf.DUMMYFUNCTION("""COMPUTED_VALUE"""),"")</f>
        <v/>
      </c>
      <c r="J587" s="1"/>
      <c r="K587" s="1"/>
      <c r="L587" s="1" t="str">
        <f>IFERROR(__xludf.DUMMYFUNCTION("""COMPUTED_VALUE"""),"")</f>
        <v/>
      </c>
      <c r="M587" s="1"/>
    </row>
    <row r="588">
      <c r="A588" s="1"/>
      <c r="B588" s="1"/>
      <c r="C588" s="2"/>
      <c r="D588" s="1"/>
      <c r="E588" s="1"/>
      <c r="F588" s="1"/>
      <c r="G588" s="2"/>
      <c r="H588" s="1"/>
      <c r="I588" s="1" t="str">
        <f>IFERROR(__xludf.DUMMYFUNCTION("""COMPUTED_VALUE"""),"")</f>
        <v/>
      </c>
      <c r="J588" s="1"/>
      <c r="K588" s="1"/>
      <c r="L588" s="1" t="str">
        <f>IFERROR(__xludf.DUMMYFUNCTION("""COMPUTED_VALUE"""),"")</f>
        <v/>
      </c>
      <c r="M588" s="1"/>
    </row>
    <row r="589">
      <c r="A589" s="1"/>
      <c r="B589" s="1"/>
      <c r="C589" s="2"/>
      <c r="D589" s="1"/>
      <c r="E589" s="1"/>
      <c r="F589" s="1"/>
      <c r="G589" s="2"/>
      <c r="H589" s="1"/>
      <c r="I589" s="1" t="str">
        <f>IFERROR(__xludf.DUMMYFUNCTION("""COMPUTED_VALUE"""),"")</f>
        <v/>
      </c>
      <c r="J589" s="1"/>
      <c r="K589" s="1"/>
      <c r="L589" s="1" t="str">
        <f>IFERROR(__xludf.DUMMYFUNCTION("""COMPUTED_VALUE"""),"")</f>
        <v/>
      </c>
      <c r="M589" s="1"/>
    </row>
    <row r="590">
      <c r="A590" s="1"/>
      <c r="B590" s="1"/>
      <c r="C590" s="2"/>
      <c r="D590" s="1"/>
      <c r="E590" s="1"/>
      <c r="F590" s="1"/>
      <c r="G590" s="2"/>
      <c r="H590" s="1"/>
      <c r="I590" s="1" t="str">
        <f>IFERROR(__xludf.DUMMYFUNCTION("""COMPUTED_VALUE"""),"")</f>
        <v/>
      </c>
      <c r="J590" s="1"/>
      <c r="K590" s="1"/>
      <c r="L590" s="1" t="str">
        <f>IFERROR(__xludf.DUMMYFUNCTION("""COMPUTED_VALUE"""),"")</f>
        <v/>
      </c>
      <c r="M590" s="1"/>
    </row>
    <row r="591">
      <c r="A591" s="1"/>
      <c r="B591" s="1"/>
      <c r="C591" s="2"/>
      <c r="D591" s="1"/>
      <c r="E591" s="1"/>
      <c r="F591" s="1"/>
      <c r="G591" s="2"/>
      <c r="H591" s="1"/>
      <c r="I591" s="1" t="str">
        <f>IFERROR(__xludf.DUMMYFUNCTION("""COMPUTED_VALUE"""),"")</f>
        <v/>
      </c>
      <c r="J591" s="1"/>
      <c r="K591" s="1"/>
      <c r="L591" s="1" t="str">
        <f>IFERROR(__xludf.DUMMYFUNCTION("""COMPUTED_VALUE"""),"")</f>
        <v/>
      </c>
      <c r="M591" s="1"/>
    </row>
    <row r="592">
      <c r="A592" s="1"/>
      <c r="B592" s="1"/>
      <c r="C592" s="2"/>
      <c r="D592" s="1"/>
      <c r="E592" s="1"/>
      <c r="F592" s="1"/>
      <c r="G592" s="2"/>
      <c r="H592" s="1"/>
      <c r="I592" s="1" t="str">
        <f>IFERROR(__xludf.DUMMYFUNCTION("""COMPUTED_VALUE"""),"")</f>
        <v/>
      </c>
      <c r="J592" s="1"/>
      <c r="K592" s="1"/>
      <c r="L592" s="1" t="str">
        <f>IFERROR(__xludf.DUMMYFUNCTION("""COMPUTED_VALUE"""),"")</f>
        <v/>
      </c>
      <c r="M592" s="1"/>
    </row>
    <row r="593">
      <c r="A593" s="1"/>
      <c r="B593" s="1"/>
      <c r="C593" s="2"/>
      <c r="D593" s="1"/>
      <c r="E593" s="1"/>
      <c r="F593" s="1"/>
      <c r="G593" s="2"/>
      <c r="H593" s="1"/>
      <c r="I593" s="1" t="str">
        <f>IFERROR(__xludf.DUMMYFUNCTION("""COMPUTED_VALUE"""),"")</f>
        <v/>
      </c>
      <c r="J593" s="1"/>
      <c r="K593" s="1"/>
      <c r="L593" s="1" t="str">
        <f>IFERROR(__xludf.DUMMYFUNCTION("""COMPUTED_VALUE"""),"")</f>
        <v/>
      </c>
      <c r="M593" s="1"/>
    </row>
    <row r="594">
      <c r="A594" s="1"/>
      <c r="B594" s="1"/>
      <c r="C594" s="2"/>
      <c r="D594" s="1"/>
      <c r="E594" s="1"/>
      <c r="F594" s="1"/>
      <c r="G594" s="2"/>
      <c r="H594" s="1"/>
      <c r="I594" s="1" t="str">
        <f>IFERROR(__xludf.DUMMYFUNCTION("""COMPUTED_VALUE"""),"")</f>
        <v/>
      </c>
      <c r="J594" s="1"/>
      <c r="K594" s="1"/>
      <c r="L594" s="1" t="str">
        <f>IFERROR(__xludf.DUMMYFUNCTION("""COMPUTED_VALUE"""),"")</f>
        <v/>
      </c>
      <c r="M594" s="1"/>
    </row>
    <row r="595">
      <c r="A595" s="1"/>
      <c r="B595" s="1"/>
      <c r="C595" s="2"/>
      <c r="D595" s="1"/>
      <c r="E595" s="1"/>
      <c r="F595" s="1"/>
      <c r="G595" s="2"/>
      <c r="H595" s="1"/>
      <c r="I595" s="1" t="str">
        <f>IFERROR(__xludf.DUMMYFUNCTION("""COMPUTED_VALUE"""),"")</f>
        <v/>
      </c>
      <c r="J595" s="1"/>
      <c r="K595" s="1"/>
      <c r="L595" s="1" t="str">
        <f>IFERROR(__xludf.DUMMYFUNCTION("""COMPUTED_VALUE"""),"")</f>
        <v/>
      </c>
      <c r="M595" s="1"/>
    </row>
    <row r="596">
      <c r="A596" s="1"/>
      <c r="B596" s="1"/>
      <c r="C596" s="2"/>
      <c r="D596" s="1"/>
      <c r="E596" s="1"/>
      <c r="F596" s="1"/>
      <c r="G596" s="2"/>
      <c r="H596" s="1"/>
      <c r="I596" s="1" t="str">
        <f>IFERROR(__xludf.DUMMYFUNCTION("""COMPUTED_VALUE"""),"")</f>
        <v/>
      </c>
      <c r="J596" s="1"/>
      <c r="K596" s="1"/>
      <c r="L596" s="1" t="str">
        <f>IFERROR(__xludf.DUMMYFUNCTION("""COMPUTED_VALUE"""),"")</f>
        <v/>
      </c>
      <c r="M596" s="1"/>
    </row>
    <row r="597">
      <c r="A597" s="1"/>
      <c r="B597" s="1"/>
      <c r="C597" s="2"/>
      <c r="D597" s="1"/>
      <c r="E597" s="1"/>
      <c r="F597" s="1"/>
      <c r="G597" s="2"/>
      <c r="H597" s="1"/>
      <c r="I597" s="1" t="str">
        <f>IFERROR(__xludf.DUMMYFUNCTION("""COMPUTED_VALUE"""),"")</f>
        <v/>
      </c>
      <c r="J597" s="1"/>
      <c r="K597" s="1"/>
      <c r="L597" s="1" t="str">
        <f>IFERROR(__xludf.DUMMYFUNCTION("""COMPUTED_VALUE"""),"")</f>
        <v/>
      </c>
      <c r="M597" s="1"/>
    </row>
    <row r="598">
      <c r="A598" s="1"/>
      <c r="B598" s="1"/>
      <c r="C598" s="2"/>
      <c r="D598" s="1"/>
      <c r="E598" s="1"/>
      <c r="F598" s="1"/>
      <c r="G598" s="2"/>
      <c r="H598" s="1"/>
      <c r="I598" s="1" t="str">
        <f>IFERROR(__xludf.DUMMYFUNCTION("""COMPUTED_VALUE"""),"")</f>
        <v/>
      </c>
      <c r="J598" s="1"/>
      <c r="K598" s="1"/>
      <c r="L598" s="1" t="str">
        <f>IFERROR(__xludf.DUMMYFUNCTION("""COMPUTED_VALUE"""),"")</f>
        <v/>
      </c>
      <c r="M598" s="1"/>
    </row>
    <row r="599">
      <c r="A599" s="1"/>
      <c r="B599" s="1"/>
      <c r="C599" s="2"/>
      <c r="D599" s="1"/>
      <c r="E599" s="1"/>
      <c r="F599" s="1"/>
      <c r="G599" s="2"/>
      <c r="H599" s="1"/>
      <c r="I599" s="1" t="str">
        <f>IFERROR(__xludf.DUMMYFUNCTION("""COMPUTED_VALUE"""),"")</f>
        <v/>
      </c>
      <c r="J599" s="1"/>
      <c r="K599" s="1"/>
      <c r="L599" s="1" t="str">
        <f>IFERROR(__xludf.DUMMYFUNCTION("""COMPUTED_VALUE"""),"")</f>
        <v/>
      </c>
      <c r="M599" s="1"/>
    </row>
    <row r="600">
      <c r="A600" s="1"/>
      <c r="B600" s="1"/>
      <c r="C600" s="2"/>
      <c r="D600" s="1"/>
      <c r="E600" s="1"/>
      <c r="F600" s="1"/>
      <c r="G600" s="2"/>
      <c r="H600" s="1"/>
      <c r="I600" s="1" t="str">
        <f>IFERROR(__xludf.DUMMYFUNCTION("""COMPUTED_VALUE"""),"")</f>
        <v/>
      </c>
      <c r="J600" s="1"/>
      <c r="K600" s="1"/>
      <c r="L600" s="1" t="str">
        <f>IFERROR(__xludf.DUMMYFUNCTION("""COMPUTED_VALUE"""),"")</f>
        <v/>
      </c>
      <c r="M600" s="1"/>
    </row>
    <row r="601">
      <c r="A601" s="1"/>
      <c r="B601" s="1"/>
      <c r="C601" s="2"/>
      <c r="D601" s="1"/>
      <c r="E601" s="1"/>
      <c r="F601" s="1"/>
      <c r="G601" s="2"/>
      <c r="H601" s="1"/>
      <c r="I601" s="1" t="str">
        <f>IFERROR(__xludf.DUMMYFUNCTION("""COMPUTED_VALUE"""),"")</f>
        <v/>
      </c>
      <c r="J601" s="1"/>
      <c r="K601" s="1"/>
      <c r="L601" s="1" t="str">
        <f>IFERROR(__xludf.DUMMYFUNCTION("""COMPUTED_VALUE"""),"")</f>
        <v/>
      </c>
      <c r="M601" s="1"/>
    </row>
    <row r="602">
      <c r="A602" s="1"/>
      <c r="B602" s="1"/>
      <c r="C602" s="2"/>
      <c r="D602" s="1"/>
      <c r="E602" s="1"/>
      <c r="F602" s="1"/>
      <c r="G602" s="2"/>
      <c r="H602" s="1"/>
      <c r="I602" s="1" t="str">
        <f>IFERROR(__xludf.DUMMYFUNCTION("""COMPUTED_VALUE"""),"")</f>
        <v/>
      </c>
      <c r="J602" s="1"/>
      <c r="K602" s="1"/>
      <c r="L602" s="1" t="str">
        <f>IFERROR(__xludf.DUMMYFUNCTION("""COMPUTED_VALUE"""),"")</f>
        <v/>
      </c>
      <c r="M602" s="1"/>
    </row>
    <row r="603">
      <c r="A603" s="1"/>
      <c r="B603" s="1"/>
      <c r="C603" s="2"/>
      <c r="D603" s="1"/>
      <c r="E603" s="1"/>
      <c r="F603" s="1"/>
      <c r="G603" s="2"/>
      <c r="H603" s="1"/>
      <c r="I603" s="1" t="str">
        <f>IFERROR(__xludf.DUMMYFUNCTION("""COMPUTED_VALUE"""),"")</f>
        <v/>
      </c>
      <c r="J603" s="1"/>
      <c r="K603" s="1"/>
      <c r="L603" s="1" t="str">
        <f>IFERROR(__xludf.DUMMYFUNCTION("""COMPUTED_VALUE"""),"")</f>
        <v/>
      </c>
      <c r="M603" s="1"/>
    </row>
    <row r="604">
      <c r="A604" s="1"/>
      <c r="B604" s="1"/>
      <c r="C604" s="2"/>
      <c r="D604" s="1"/>
      <c r="E604" s="1"/>
      <c r="F604" s="1"/>
      <c r="G604" s="2"/>
      <c r="H604" s="1"/>
      <c r="I604" s="1" t="str">
        <f>IFERROR(__xludf.DUMMYFUNCTION("""COMPUTED_VALUE"""),"")</f>
        <v/>
      </c>
      <c r="J604" s="1"/>
      <c r="K604" s="1"/>
      <c r="L604" s="1" t="str">
        <f>IFERROR(__xludf.DUMMYFUNCTION("""COMPUTED_VALUE"""),"")</f>
        <v/>
      </c>
      <c r="M604" s="1"/>
    </row>
    <row r="605">
      <c r="A605" s="1"/>
      <c r="B605" s="1"/>
      <c r="C605" s="2"/>
      <c r="D605" s="1"/>
      <c r="E605" s="1"/>
      <c r="F605" s="1"/>
      <c r="G605" s="2"/>
      <c r="H605" s="1"/>
      <c r="I605" s="1" t="str">
        <f>IFERROR(__xludf.DUMMYFUNCTION("""COMPUTED_VALUE"""),"")</f>
        <v/>
      </c>
      <c r="J605" s="1"/>
      <c r="K605" s="1"/>
      <c r="L605" s="1" t="str">
        <f>IFERROR(__xludf.DUMMYFUNCTION("""COMPUTED_VALUE"""),"")</f>
        <v/>
      </c>
      <c r="M605" s="1"/>
    </row>
    <row r="606">
      <c r="A606" s="1"/>
      <c r="B606" s="1"/>
      <c r="C606" s="2"/>
      <c r="D606" s="1"/>
      <c r="E606" s="1"/>
      <c r="F606" s="1"/>
      <c r="G606" s="2"/>
      <c r="H606" s="1"/>
      <c r="I606" s="1" t="str">
        <f>IFERROR(__xludf.DUMMYFUNCTION("""COMPUTED_VALUE"""),"")</f>
        <v/>
      </c>
      <c r="J606" s="1"/>
      <c r="K606" s="1"/>
      <c r="L606" s="1" t="str">
        <f>IFERROR(__xludf.DUMMYFUNCTION("""COMPUTED_VALUE"""),"")</f>
        <v/>
      </c>
      <c r="M606" s="1"/>
    </row>
    <row r="607">
      <c r="A607" s="1"/>
      <c r="B607" s="1"/>
      <c r="C607" s="2"/>
      <c r="D607" s="1"/>
      <c r="E607" s="1"/>
      <c r="F607" s="1"/>
      <c r="G607" s="2"/>
      <c r="H607" s="1"/>
      <c r="I607" s="1" t="str">
        <f>IFERROR(__xludf.DUMMYFUNCTION("""COMPUTED_VALUE"""),"")</f>
        <v/>
      </c>
      <c r="J607" s="1"/>
      <c r="K607" s="1"/>
      <c r="L607" s="1" t="str">
        <f>IFERROR(__xludf.DUMMYFUNCTION("""COMPUTED_VALUE"""),"")</f>
        <v/>
      </c>
      <c r="M607" s="1"/>
    </row>
    <row r="608">
      <c r="A608" s="1"/>
      <c r="B608" s="1"/>
      <c r="C608" s="2"/>
      <c r="D608" s="1"/>
      <c r="E608" s="1"/>
      <c r="F608" s="1"/>
      <c r="G608" s="2"/>
      <c r="H608" s="1"/>
      <c r="I608" s="1" t="str">
        <f>IFERROR(__xludf.DUMMYFUNCTION("""COMPUTED_VALUE"""),"")</f>
        <v/>
      </c>
      <c r="J608" s="1"/>
      <c r="K608" s="1"/>
      <c r="L608" s="1" t="str">
        <f>IFERROR(__xludf.DUMMYFUNCTION("""COMPUTED_VALUE"""),"")</f>
        <v/>
      </c>
      <c r="M608" s="1"/>
    </row>
    <row r="609">
      <c r="A609" s="1"/>
      <c r="B609" s="1"/>
      <c r="C609" s="2"/>
      <c r="D609" s="1"/>
      <c r="E609" s="1"/>
      <c r="F609" s="1"/>
      <c r="G609" s="2"/>
      <c r="H609" s="1"/>
      <c r="I609" s="1" t="str">
        <f>IFERROR(__xludf.DUMMYFUNCTION("""COMPUTED_VALUE"""),"")</f>
        <v/>
      </c>
      <c r="J609" s="1"/>
      <c r="K609" s="1"/>
      <c r="L609" s="1" t="str">
        <f>IFERROR(__xludf.DUMMYFUNCTION("""COMPUTED_VALUE"""),"")</f>
        <v/>
      </c>
      <c r="M609" s="1"/>
    </row>
    <row r="610">
      <c r="A610" s="1"/>
      <c r="B610" s="1"/>
      <c r="C610" s="2"/>
      <c r="D610" s="1"/>
      <c r="E610" s="1"/>
      <c r="F610" s="1"/>
      <c r="G610" s="2"/>
      <c r="H610" s="1"/>
      <c r="I610" s="1" t="str">
        <f>IFERROR(__xludf.DUMMYFUNCTION("""COMPUTED_VALUE"""),"")</f>
        <v/>
      </c>
      <c r="J610" s="1"/>
      <c r="K610" s="1"/>
      <c r="L610" s="1" t="str">
        <f>IFERROR(__xludf.DUMMYFUNCTION("""COMPUTED_VALUE"""),"")</f>
        <v/>
      </c>
      <c r="M610" s="1"/>
    </row>
    <row r="611">
      <c r="A611" s="1"/>
      <c r="B611" s="1"/>
      <c r="C611" s="2"/>
      <c r="D611" s="1"/>
      <c r="E611" s="1"/>
      <c r="F611" s="1"/>
      <c r="G611" s="2"/>
      <c r="H611" s="1"/>
      <c r="I611" s="1" t="str">
        <f>IFERROR(__xludf.DUMMYFUNCTION("""COMPUTED_VALUE"""),"")</f>
        <v/>
      </c>
      <c r="J611" s="1"/>
      <c r="K611" s="1"/>
      <c r="L611" s="1" t="str">
        <f>IFERROR(__xludf.DUMMYFUNCTION("""COMPUTED_VALUE"""),"")</f>
        <v/>
      </c>
      <c r="M611" s="1"/>
    </row>
    <row r="612">
      <c r="A612" s="1"/>
      <c r="B612" s="1"/>
      <c r="C612" s="2"/>
      <c r="D612" s="1"/>
      <c r="E612" s="1"/>
      <c r="F612" s="1"/>
      <c r="G612" s="2"/>
      <c r="H612" s="1"/>
      <c r="I612" s="1" t="str">
        <f>IFERROR(__xludf.DUMMYFUNCTION("""COMPUTED_VALUE"""),"")</f>
        <v/>
      </c>
      <c r="J612" s="1"/>
      <c r="K612" s="1"/>
      <c r="L612" s="1" t="str">
        <f>IFERROR(__xludf.DUMMYFUNCTION("""COMPUTED_VALUE"""),"")</f>
        <v/>
      </c>
      <c r="M612" s="1"/>
    </row>
    <row r="613">
      <c r="A613" s="1"/>
      <c r="B613" s="1"/>
      <c r="C613" s="2"/>
      <c r="D613" s="1"/>
      <c r="E613" s="1"/>
      <c r="F613" s="1"/>
      <c r="G613" s="2"/>
      <c r="H613" s="1"/>
      <c r="I613" s="1" t="str">
        <f>IFERROR(__xludf.DUMMYFUNCTION("""COMPUTED_VALUE"""),"")</f>
        <v/>
      </c>
      <c r="J613" s="1"/>
      <c r="K613" s="1"/>
      <c r="L613" s="1" t="str">
        <f>IFERROR(__xludf.DUMMYFUNCTION("""COMPUTED_VALUE"""),"")</f>
        <v/>
      </c>
      <c r="M613" s="1"/>
    </row>
    <row r="614">
      <c r="A614" s="1"/>
      <c r="B614" s="1"/>
      <c r="C614" s="2"/>
      <c r="D614" s="1"/>
      <c r="E614" s="1"/>
      <c r="F614" s="1"/>
      <c r="G614" s="2"/>
      <c r="H614" s="1"/>
      <c r="I614" s="1" t="str">
        <f>IFERROR(__xludf.DUMMYFUNCTION("""COMPUTED_VALUE"""),"")</f>
        <v/>
      </c>
      <c r="J614" s="1"/>
      <c r="K614" s="1"/>
      <c r="L614" s="1" t="str">
        <f>IFERROR(__xludf.DUMMYFUNCTION("""COMPUTED_VALUE"""),"")</f>
        <v/>
      </c>
      <c r="M614" s="1"/>
    </row>
    <row r="615">
      <c r="A615" s="1"/>
      <c r="B615" s="1"/>
      <c r="C615" s="2"/>
      <c r="D615" s="1"/>
      <c r="E615" s="1"/>
      <c r="F615" s="1"/>
      <c r="G615" s="2"/>
      <c r="H615" s="1"/>
      <c r="I615" s="1" t="str">
        <f>IFERROR(__xludf.DUMMYFUNCTION("""COMPUTED_VALUE"""),"")</f>
        <v/>
      </c>
      <c r="J615" s="1"/>
      <c r="K615" s="1"/>
      <c r="L615" s="1" t="str">
        <f>IFERROR(__xludf.DUMMYFUNCTION("""COMPUTED_VALUE"""),"")</f>
        <v/>
      </c>
      <c r="M615" s="1"/>
    </row>
    <row r="616">
      <c r="A616" s="1"/>
      <c r="B616" s="1"/>
      <c r="C616" s="2"/>
      <c r="D616" s="1"/>
      <c r="E616" s="1"/>
      <c r="F616" s="1"/>
      <c r="G616" s="2"/>
      <c r="H616" s="1"/>
      <c r="I616" s="1" t="str">
        <f>IFERROR(__xludf.DUMMYFUNCTION("""COMPUTED_VALUE"""),"")</f>
        <v/>
      </c>
      <c r="J616" s="1"/>
      <c r="K616" s="1"/>
      <c r="L616" s="1" t="str">
        <f>IFERROR(__xludf.DUMMYFUNCTION("""COMPUTED_VALUE"""),"")</f>
        <v/>
      </c>
      <c r="M616" s="1"/>
    </row>
    <row r="617">
      <c r="A617" s="1"/>
      <c r="B617" s="1"/>
      <c r="C617" s="2"/>
      <c r="D617" s="1"/>
      <c r="E617" s="1"/>
      <c r="F617" s="1"/>
      <c r="G617" s="2"/>
      <c r="H617" s="1"/>
      <c r="I617" s="1" t="str">
        <f>IFERROR(__xludf.DUMMYFUNCTION("""COMPUTED_VALUE"""),"")</f>
        <v/>
      </c>
      <c r="J617" s="1"/>
      <c r="K617" s="1"/>
      <c r="L617" s="1" t="str">
        <f>IFERROR(__xludf.DUMMYFUNCTION("""COMPUTED_VALUE"""),"")</f>
        <v/>
      </c>
      <c r="M617" s="1"/>
    </row>
    <row r="618">
      <c r="A618" s="1"/>
      <c r="B618" s="1"/>
      <c r="C618" s="2"/>
      <c r="D618" s="1"/>
      <c r="E618" s="1"/>
      <c r="F618" s="1"/>
      <c r="G618" s="2"/>
      <c r="H618" s="1"/>
      <c r="I618" s="1" t="str">
        <f>IFERROR(__xludf.DUMMYFUNCTION("""COMPUTED_VALUE"""),"")</f>
        <v/>
      </c>
      <c r="J618" s="1"/>
      <c r="K618" s="1"/>
      <c r="L618" s="1" t="str">
        <f>IFERROR(__xludf.DUMMYFUNCTION("""COMPUTED_VALUE"""),"")</f>
        <v/>
      </c>
      <c r="M618" s="1"/>
    </row>
    <row r="619">
      <c r="A619" s="1"/>
      <c r="B619" s="1"/>
      <c r="C619" s="2"/>
      <c r="D619" s="1"/>
      <c r="E619" s="1"/>
      <c r="F619" s="1"/>
      <c r="G619" s="2"/>
      <c r="H619" s="1"/>
      <c r="I619" s="1" t="str">
        <f>IFERROR(__xludf.DUMMYFUNCTION("""COMPUTED_VALUE"""),"")</f>
        <v/>
      </c>
      <c r="J619" s="1"/>
      <c r="K619" s="1"/>
      <c r="L619" s="1" t="str">
        <f>IFERROR(__xludf.DUMMYFUNCTION("""COMPUTED_VALUE"""),"")</f>
        <v/>
      </c>
      <c r="M619" s="1"/>
    </row>
    <row r="620">
      <c r="A620" s="1"/>
      <c r="B620" s="1"/>
      <c r="C620" s="2"/>
      <c r="D620" s="1"/>
      <c r="E620" s="1"/>
      <c r="F620" s="1"/>
      <c r="G620" s="2"/>
      <c r="H620" s="1"/>
      <c r="I620" s="1" t="str">
        <f>IFERROR(__xludf.DUMMYFUNCTION("""COMPUTED_VALUE"""),"")</f>
        <v/>
      </c>
      <c r="J620" s="1"/>
      <c r="K620" s="1"/>
      <c r="L620" s="1" t="str">
        <f>IFERROR(__xludf.DUMMYFUNCTION("""COMPUTED_VALUE"""),"")</f>
        <v/>
      </c>
      <c r="M620" s="1"/>
    </row>
    <row r="621">
      <c r="A621" s="1"/>
      <c r="B621" s="1"/>
      <c r="C621" s="2"/>
      <c r="D621" s="1"/>
      <c r="E621" s="1"/>
      <c r="F621" s="1"/>
      <c r="G621" s="2"/>
      <c r="H621" s="1"/>
      <c r="I621" s="1" t="str">
        <f>IFERROR(__xludf.DUMMYFUNCTION("""COMPUTED_VALUE"""),"")</f>
        <v/>
      </c>
      <c r="J621" s="1"/>
      <c r="K621" s="1"/>
      <c r="L621" s="1" t="str">
        <f>IFERROR(__xludf.DUMMYFUNCTION("""COMPUTED_VALUE"""),"")</f>
        <v/>
      </c>
      <c r="M621" s="1"/>
    </row>
    <row r="622">
      <c r="A622" s="1"/>
      <c r="B622" s="1"/>
      <c r="C622" s="2"/>
      <c r="D622" s="1"/>
      <c r="E622" s="1"/>
      <c r="F622" s="1"/>
      <c r="G622" s="2"/>
      <c r="H622" s="1"/>
      <c r="I622" s="1" t="str">
        <f>IFERROR(__xludf.DUMMYFUNCTION("""COMPUTED_VALUE"""),"")</f>
        <v/>
      </c>
      <c r="J622" s="1"/>
      <c r="K622" s="1"/>
      <c r="L622" s="1" t="str">
        <f>IFERROR(__xludf.DUMMYFUNCTION("""COMPUTED_VALUE"""),"")</f>
        <v/>
      </c>
      <c r="M622" s="1"/>
    </row>
    <row r="623">
      <c r="A623" s="1"/>
      <c r="B623" s="1"/>
      <c r="C623" s="2"/>
      <c r="D623" s="1"/>
      <c r="E623" s="1"/>
      <c r="F623" s="1"/>
      <c r="G623" s="2"/>
      <c r="H623" s="1"/>
      <c r="I623" s="1" t="str">
        <f>IFERROR(__xludf.DUMMYFUNCTION("""COMPUTED_VALUE"""),"")</f>
        <v/>
      </c>
      <c r="J623" s="1"/>
      <c r="K623" s="1"/>
      <c r="L623" s="1" t="str">
        <f>IFERROR(__xludf.DUMMYFUNCTION("""COMPUTED_VALUE"""),"")</f>
        <v/>
      </c>
      <c r="M623" s="1"/>
    </row>
    <row r="624">
      <c r="A624" s="1"/>
      <c r="B624" s="1"/>
      <c r="C624" s="2"/>
      <c r="D624" s="1"/>
      <c r="E624" s="1"/>
      <c r="F624" s="1"/>
      <c r="G624" s="2"/>
      <c r="H624" s="1"/>
      <c r="I624" s="1" t="str">
        <f>IFERROR(__xludf.DUMMYFUNCTION("""COMPUTED_VALUE"""),"")</f>
        <v/>
      </c>
      <c r="J624" s="1"/>
      <c r="K624" s="1"/>
      <c r="L624" s="1" t="str">
        <f>IFERROR(__xludf.DUMMYFUNCTION("""COMPUTED_VALUE"""),"")</f>
        <v/>
      </c>
      <c r="M624" s="1"/>
    </row>
    <row r="625">
      <c r="A625" s="1"/>
      <c r="B625" s="1"/>
      <c r="C625" s="2"/>
      <c r="D625" s="1"/>
      <c r="E625" s="1"/>
      <c r="F625" s="1"/>
      <c r="G625" s="2"/>
      <c r="H625" s="1"/>
      <c r="I625" s="1" t="str">
        <f>IFERROR(__xludf.DUMMYFUNCTION("""COMPUTED_VALUE"""),"")</f>
        <v/>
      </c>
      <c r="J625" s="1"/>
      <c r="K625" s="1"/>
      <c r="L625" s="1" t="str">
        <f>IFERROR(__xludf.DUMMYFUNCTION("""COMPUTED_VALUE"""),"")</f>
        <v/>
      </c>
      <c r="M625" s="1"/>
    </row>
    <row r="626">
      <c r="A626" s="1"/>
      <c r="B626" s="1"/>
      <c r="C626" s="2"/>
      <c r="D626" s="1"/>
      <c r="E626" s="1"/>
      <c r="F626" s="1"/>
      <c r="G626" s="2"/>
      <c r="H626" s="1"/>
      <c r="I626" s="1" t="str">
        <f>IFERROR(__xludf.DUMMYFUNCTION("""COMPUTED_VALUE"""),"")</f>
        <v/>
      </c>
      <c r="J626" s="1"/>
      <c r="K626" s="1"/>
      <c r="L626" s="1" t="str">
        <f>IFERROR(__xludf.DUMMYFUNCTION("""COMPUTED_VALUE"""),"")</f>
        <v/>
      </c>
      <c r="M626" s="1"/>
    </row>
    <row r="627">
      <c r="A627" s="1"/>
      <c r="B627" s="1"/>
      <c r="C627" s="2"/>
      <c r="D627" s="1"/>
      <c r="E627" s="1"/>
      <c r="F627" s="1"/>
      <c r="G627" s="2"/>
      <c r="H627" s="1"/>
      <c r="I627" s="1" t="str">
        <f>IFERROR(__xludf.DUMMYFUNCTION("""COMPUTED_VALUE"""),"")</f>
        <v/>
      </c>
      <c r="J627" s="1"/>
      <c r="K627" s="1"/>
      <c r="L627" s="1" t="str">
        <f>IFERROR(__xludf.DUMMYFUNCTION("""COMPUTED_VALUE"""),"")</f>
        <v/>
      </c>
      <c r="M627" s="1"/>
    </row>
    <row r="628">
      <c r="A628" s="1"/>
      <c r="B628" s="1"/>
      <c r="C628" s="2"/>
      <c r="D628" s="1"/>
      <c r="E628" s="1"/>
      <c r="F628" s="1"/>
      <c r="G628" s="2"/>
      <c r="H628" s="1"/>
      <c r="I628" s="1" t="str">
        <f>IFERROR(__xludf.DUMMYFUNCTION("""COMPUTED_VALUE"""),"")</f>
        <v/>
      </c>
      <c r="J628" s="1"/>
      <c r="K628" s="1"/>
      <c r="L628" s="1" t="str">
        <f>IFERROR(__xludf.DUMMYFUNCTION("""COMPUTED_VALUE"""),"")</f>
        <v/>
      </c>
      <c r="M628" s="1"/>
    </row>
    <row r="629">
      <c r="A629" s="1"/>
      <c r="B629" s="1"/>
      <c r="C629" s="2"/>
      <c r="D629" s="1"/>
      <c r="E629" s="1"/>
      <c r="F629" s="1"/>
      <c r="G629" s="2"/>
      <c r="H629" s="1"/>
      <c r="I629" s="1" t="str">
        <f>IFERROR(__xludf.DUMMYFUNCTION("""COMPUTED_VALUE"""),"")</f>
        <v/>
      </c>
      <c r="J629" s="1"/>
      <c r="K629" s="1"/>
      <c r="L629" s="1" t="str">
        <f>IFERROR(__xludf.DUMMYFUNCTION("""COMPUTED_VALUE"""),"")</f>
        <v/>
      </c>
      <c r="M629" s="1"/>
    </row>
    <row r="630">
      <c r="A630" s="1"/>
      <c r="B630" s="1"/>
      <c r="C630" s="2"/>
      <c r="D630" s="1"/>
      <c r="E630" s="1"/>
      <c r="F630" s="1"/>
      <c r="G630" s="2"/>
      <c r="H630" s="1"/>
      <c r="I630" s="1" t="str">
        <f>IFERROR(__xludf.DUMMYFUNCTION("""COMPUTED_VALUE"""),"")</f>
        <v/>
      </c>
      <c r="J630" s="1"/>
      <c r="K630" s="1"/>
      <c r="L630" s="1" t="str">
        <f>IFERROR(__xludf.DUMMYFUNCTION("""COMPUTED_VALUE"""),"")</f>
        <v/>
      </c>
      <c r="M630" s="1"/>
    </row>
    <row r="631">
      <c r="A631" s="1"/>
      <c r="B631" s="1"/>
      <c r="C631" s="2"/>
      <c r="D631" s="1"/>
      <c r="E631" s="1"/>
      <c r="F631" s="1"/>
      <c r="G631" s="2"/>
      <c r="H631" s="1"/>
      <c r="I631" s="1" t="str">
        <f>IFERROR(__xludf.DUMMYFUNCTION("""COMPUTED_VALUE"""),"")</f>
        <v/>
      </c>
      <c r="J631" s="1"/>
      <c r="K631" s="1"/>
      <c r="L631" s="1" t="str">
        <f>IFERROR(__xludf.DUMMYFUNCTION("""COMPUTED_VALUE"""),"")</f>
        <v/>
      </c>
      <c r="M631" s="1"/>
    </row>
    <row r="632">
      <c r="A632" s="1"/>
      <c r="B632" s="1"/>
      <c r="C632" s="2"/>
      <c r="D632" s="1"/>
      <c r="E632" s="1"/>
      <c r="F632" s="1"/>
      <c r="G632" s="2"/>
      <c r="H632" s="1"/>
      <c r="I632" s="1" t="str">
        <f>IFERROR(__xludf.DUMMYFUNCTION("""COMPUTED_VALUE"""),"")</f>
        <v/>
      </c>
      <c r="J632" s="1"/>
      <c r="K632" s="1"/>
      <c r="L632" s="1" t="str">
        <f>IFERROR(__xludf.DUMMYFUNCTION("""COMPUTED_VALUE"""),"")</f>
        <v/>
      </c>
      <c r="M632" s="1"/>
    </row>
    <row r="633">
      <c r="A633" s="1"/>
      <c r="B633" s="1"/>
      <c r="C633" s="2"/>
      <c r="D633" s="1"/>
      <c r="E633" s="1"/>
      <c r="F633" s="1"/>
      <c r="G633" s="2"/>
      <c r="H633" s="1"/>
      <c r="I633" s="1" t="str">
        <f>IFERROR(__xludf.DUMMYFUNCTION("""COMPUTED_VALUE"""),"")</f>
        <v/>
      </c>
      <c r="J633" s="1"/>
      <c r="K633" s="1"/>
      <c r="L633" s="1" t="str">
        <f>IFERROR(__xludf.DUMMYFUNCTION("""COMPUTED_VALUE"""),"")</f>
        <v/>
      </c>
      <c r="M633" s="1"/>
    </row>
    <row r="634">
      <c r="A634" s="1"/>
      <c r="B634" s="1"/>
      <c r="C634" s="2"/>
      <c r="D634" s="1"/>
      <c r="E634" s="1"/>
      <c r="F634" s="1"/>
      <c r="G634" s="2"/>
      <c r="H634" s="1"/>
      <c r="I634" s="1" t="str">
        <f>IFERROR(__xludf.DUMMYFUNCTION("""COMPUTED_VALUE"""),"")</f>
        <v/>
      </c>
      <c r="J634" s="1"/>
      <c r="K634" s="1"/>
      <c r="L634" s="1" t="str">
        <f>IFERROR(__xludf.DUMMYFUNCTION("""COMPUTED_VALUE"""),"")</f>
        <v/>
      </c>
      <c r="M634" s="1"/>
    </row>
    <row r="635">
      <c r="A635" s="1"/>
      <c r="B635" s="1"/>
      <c r="C635" s="2"/>
      <c r="D635" s="1"/>
      <c r="E635" s="1"/>
      <c r="F635" s="1"/>
      <c r="G635" s="2"/>
      <c r="H635" s="1"/>
      <c r="I635" s="1" t="str">
        <f>IFERROR(__xludf.DUMMYFUNCTION("""COMPUTED_VALUE"""),"")</f>
        <v/>
      </c>
      <c r="J635" s="1"/>
      <c r="K635" s="1"/>
      <c r="L635" s="1" t="str">
        <f>IFERROR(__xludf.DUMMYFUNCTION("""COMPUTED_VALUE"""),"")</f>
        <v/>
      </c>
      <c r="M635" s="1"/>
    </row>
    <row r="636">
      <c r="A636" s="1"/>
      <c r="B636" s="1"/>
      <c r="C636" s="2"/>
      <c r="D636" s="1"/>
      <c r="E636" s="1"/>
      <c r="F636" s="1"/>
      <c r="G636" s="2"/>
      <c r="H636" s="1"/>
      <c r="I636" s="1" t="str">
        <f>IFERROR(__xludf.DUMMYFUNCTION("""COMPUTED_VALUE"""),"")</f>
        <v/>
      </c>
      <c r="J636" s="1"/>
      <c r="K636" s="1"/>
      <c r="L636" s="1" t="str">
        <f>IFERROR(__xludf.DUMMYFUNCTION("""COMPUTED_VALUE"""),"")</f>
        <v/>
      </c>
      <c r="M636" s="1"/>
    </row>
    <row r="637">
      <c r="A637" s="1"/>
      <c r="B637" s="1"/>
      <c r="C637" s="2"/>
      <c r="D637" s="1"/>
      <c r="E637" s="1"/>
      <c r="F637" s="1"/>
      <c r="G637" s="2"/>
      <c r="H637" s="1"/>
      <c r="I637" s="1" t="str">
        <f>IFERROR(__xludf.DUMMYFUNCTION("""COMPUTED_VALUE"""),"")</f>
        <v/>
      </c>
      <c r="J637" s="1"/>
      <c r="K637" s="1"/>
      <c r="L637" s="1" t="str">
        <f>IFERROR(__xludf.DUMMYFUNCTION("""COMPUTED_VALUE"""),"")</f>
        <v/>
      </c>
      <c r="M637" s="1"/>
    </row>
    <row r="638">
      <c r="A638" s="1"/>
      <c r="B638" s="1"/>
      <c r="C638" s="2"/>
      <c r="D638" s="1"/>
      <c r="E638" s="1"/>
      <c r="F638" s="1"/>
      <c r="G638" s="2"/>
      <c r="H638" s="1"/>
      <c r="I638" s="1" t="str">
        <f>IFERROR(__xludf.DUMMYFUNCTION("""COMPUTED_VALUE"""),"")</f>
        <v/>
      </c>
      <c r="J638" s="1"/>
      <c r="K638" s="1"/>
      <c r="L638" s="1" t="str">
        <f>IFERROR(__xludf.DUMMYFUNCTION("""COMPUTED_VALUE"""),"")</f>
        <v/>
      </c>
      <c r="M638" s="1"/>
    </row>
    <row r="639">
      <c r="A639" s="1"/>
      <c r="B639" s="1"/>
      <c r="C639" s="2"/>
      <c r="D639" s="1"/>
      <c r="E639" s="1"/>
      <c r="F639" s="1"/>
      <c r="G639" s="2"/>
      <c r="H639" s="1"/>
      <c r="I639" s="1" t="str">
        <f>IFERROR(__xludf.DUMMYFUNCTION("""COMPUTED_VALUE"""),"")</f>
        <v/>
      </c>
      <c r="J639" s="1"/>
      <c r="K639" s="1"/>
      <c r="L639" s="1" t="str">
        <f>IFERROR(__xludf.DUMMYFUNCTION("""COMPUTED_VALUE"""),"")</f>
        <v/>
      </c>
      <c r="M639" s="1"/>
    </row>
    <row r="640">
      <c r="A640" s="1"/>
      <c r="B640" s="1"/>
      <c r="C640" s="2"/>
      <c r="D640" s="1"/>
      <c r="E640" s="1"/>
      <c r="F640" s="1"/>
      <c r="G640" s="2"/>
      <c r="H640" s="1"/>
      <c r="I640" s="1" t="str">
        <f>IFERROR(__xludf.DUMMYFUNCTION("""COMPUTED_VALUE"""),"")</f>
        <v/>
      </c>
      <c r="J640" s="1"/>
      <c r="K640" s="1"/>
      <c r="L640" s="1" t="str">
        <f>IFERROR(__xludf.DUMMYFUNCTION("""COMPUTED_VALUE"""),"")</f>
        <v/>
      </c>
      <c r="M640" s="1"/>
    </row>
    <row r="641">
      <c r="A641" s="1"/>
      <c r="B641" s="1"/>
      <c r="C641" s="2"/>
      <c r="D641" s="1"/>
      <c r="E641" s="1"/>
      <c r="F641" s="1"/>
      <c r="G641" s="2"/>
      <c r="H641" s="1"/>
      <c r="I641" s="1" t="str">
        <f>IFERROR(__xludf.DUMMYFUNCTION("""COMPUTED_VALUE"""),"")</f>
        <v/>
      </c>
      <c r="J641" s="1"/>
      <c r="K641" s="1"/>
      <c r="L641" s="1" t="str">
        <f>IFERROR(__xludf.DUMMYFUNCTION("""COMPUTED_VALUE"""),"")</f>
        <v/>
      </c>
      <c r="M641" s="1"/>
    </row>
    <row r="642">
      <c r="A642" s="1"/>
      <c r="B642" s="1"/>
      <c r="C642" s="2"/>
      <c r="D642" s="1"/>
      <c r="E642" s="1"/>
      <c r="F642" s="1"/>
      <c r="G642" s="2"/>
      <c r="H642" s="1"/>
      <c r="I642" s="1" t="str">
        <f>IFERROR(__xludf.DUMMYFUNCTION("""COMPUTED_VALUE"""),"")</f>
        <v/>
      </c>
      <c r="J642" s="1"/>
      <c r="K642" s="1"/>
      <c r="L642" s="1" t="str">
        <f>IFERROR(__xludf.DUMMYFUNCTION("""COMPUTED_VALUE"""),"")</f>
        <v/>
      </c>
      <c r="M642" s="1"/>
    </row>
    <row r="643">
      <c r="A643" s="1"/>
      <c r="B643" s="1"/>
      <c r="C643" s="2"/>
      <c r="D643" s="1"/>
      <c r="E643" s="1"/>
      <c r="F643" s="1"/>
      <c r="G643" s="2"/>
      <c r="H643" s="1"/>
      <c r="I643" s="1" t="str">
        <f>IFERROR(__xludf.DUMMYFUNCTION("""COMPUTED_VALUE"""),"")</f>
        <v/>
      </c>
      <c r="J643" s="1"/>
      <c r="K643" s="1"/>
      <c r="L643" s="1" t="str">
        <f>IFERROR(__xludf.DUMMYFUNCTION("""COMPUTED_VALUE"""),"")</f>
        <v/>
      </c>
      <c r="M643" s="1"/>
    </row>
    <row r="644">
      <c r="A644" s="1"/>
      <c r="B644" s="1"/>
      <c r="C644" s="2"/>
      <c r="D644" s="1"/>
      <c r="E644" s="1"/>
      <c r="F644" s="1"/>
      <c r="G644" s="2"/>
      <c r="H644" s="1"/>
      <c r="I644" s="1" t="str">
        <f>IFERROR(__xludf.DUMMYFUNCTION("""COMPUTED_VALUE"""),"")</f>
        <v/>
      </c>
      <c r="J644" s="1"/>
      <c r="K644" s="1"/>
      <c r="L644" s="1" t="str">
        <f>IFERROR(__xludf.DUMMYFUNCTION("""COMPUTED_VALUE"""),"")</f>
        <v/>
      </c>
      <c r="M644" s="1"/>
    </row>
    <row r="645">
      <c r="A645" s="1"/>
      <c r="B645" s="1"/>
      <c r="C645" s="2"/>
      <c r="D645" s="1"/>
      <c r="E645" s="1"/>
      <c r="F645" s="1"/>
      <c r="G645" s="2"/>
      <c r="H645" s="1"/>
      <c r="I645" s="1" t="str">
        <f>IFERROR(__xludf.DUMMYFUNCTION("""COMPUTED_VALUE"""),"")</f>
        <v/>
      </c>
      <c r="J645" s="1"/>
      <c r="K645" s="1"/>
      <c r="L645" s="1" t="str">
        <f>IFERROR(__xludf.DUMMYFUNCTION("""COMPUTED_VALUE"""),"")</f>
        <v/>
      </c>
      <c r="M645" s="1"/>
    </row>
    <row r="646">
      <c r="A646" s="1"/>
      <c r="B646" s="1"/>
      <c r="C646" s="2"/>
      <c r="D646" s="1"/>
      <c r="E646" s="1"/>
      <c r="F646" s="1"/>
      <c r="G646" s="2"/>
      <c r="H646" s="1"/>
      <c r="I646" s="1" t="str">
        <f>IFERROR(__xludf.DUMMYFUNCTION("""COMPUTED_VALUE"""),"")</f>
        <v/>
      </c>
      <c r="J646" s="1"/>
      <c r="K646" s="1"/>
      <c r="L646" s="1" t="str">
        <f>IFERROR(__xludf.DUMMYFUNCTION("""COMPUTED_VALUE"""),"")</f>
        <v/>
      </c>
      <c r="M646" s="1"/>
    </row>
    <row r="647">
      <c r="A647" s="1"/>
      <c r="B647" s="1"/>
      <c r="C647" s="2"/>
      <c r="D647" s="1"/>
      <c r="E647" s="1"/>
      <c r="F647" s="1"/>
      <c r="G647" s="2"/>
      <c r="H647" s="1"/>
      <c r="I647" s="1" t="str">
        <f>IFERROR(__xludf.DUMMYFUNCTION("""COMPUTED_VALUE"""),"")</f>
        <v/>
      </c>
      <c r="J647" s="1"/>
      <c r="K647" s="1"/>
      <c r="L647" s="1" t="str">
        <f>IFERROR(__xludf.DUMMYFUNCTION("""COMPUTED_VALUE"""),"")</f>
        <v/>
      </c>
      <c r="M647" s="1"/>
    </row>
    <row r="648">
      <c r="A648" s="1"/>
      <c r="B648" s="1"/>
      <c r="C648" s="2"/>
      <c r="D648" s="1"/>
      <c r="E648" s="1"/>
      <c r="F648" s="1"/>
      <c r="G648" s="2"/>
      <c r="H648" s="1"/>
      <c r="I648" s="1" t="str">
        <f>IFERROR(__xludf.DUMMYFUNCTION("""COMPUTED_VALUE"""),"")</f>
        <v/>
      </c>
      <c r="J648" s="1"/>
      <c r="K648" s="1"/>
      <c r="L648" s="1" t="str">
        <f>IFERROR(__xludf.DUMMYFUNCTION("""COMPUTED_VALUE"""),"")</f>
        <v/>
      </c>
      <c r="M648" s="1"/>
    </row>
    <row r="649">
      <c r="A649" s="1"/>
      <c r="B649" s="1"/>
      <c r="C649" s="2"/>
      <c r="D649" s="1"/>
      <c r="E649" s="1"/>
      <c r="F649" s="1"/>
      <c r="G649" s="2"/>
      <c r="H649" s="1"/>
      <c r="I649" s="1" t="str">
        <f>IFERROR(__xludf.DUMMYFUNCTION("""COMPUTED_VALUE"""),"")</f>
        <v/>
      </c>
      <c r="J649" s="1"/>
      <c r="K649" s="1"/>
      <c r="L649" s="1" t="str">
        <f>IFERROR(__xludf.DUMMYFUNCTION("""COMPUTED_VALUE"""),"")</f>
        <v/>
      </c>
      <c r="M649" s="1"/>
    </row>
    <row r="650">
      <c r="A650" s="1"/>
      <c r="B650" s="1"/>
      <c r="C650" s="2"/>
      <c r="D650" s="1"/>
      <c r="E650" s="1"/>
      <c r="F650" s="1"/>
      <c r="G650" s="2"/>
      <c r="H650" s="1"/>
      <c r="I650" s="1" t="str">
        <f>IFERROR(__xludf.DUMMYFUNCTION("""COMPUTED_VALUE"""),"")</f>
        <v/>
      </c>
      <c r="J650" s="1"/>
      <c r="K650" s="1"/>
      <c r="L650" s="1" t="str">
        <f>IFERROR(__xludf.DUMMYFUNCTION("""COMPUTED_VALUE"""),"")</f>
        <v/>
      </c>
      <c r="M650" s="1"/>
    </row>
    <row r="651">
      <c r="A651" s="1"/>
      <c r="B651" s="1"/>
      <c r="C651" s="2"/>
      <c r="D651" s="1"/>
      <c r="E651" s="1"/>
      <c r="F651" s="1"/>
      <c r="G651" s="2"/>
      <c r="H651" s="1"/>
      <c r="I651" s="1" t="str">
        <f>IFERROR(__xludf.DUMMYFUNCTION("""COMPUTED_VALUE"""),"")</f>
        <v/>
      </c>
      <c r="J651" s="1"/>
      <c r="K651" s="1"/>
      <c r="L651" s="1" t="str">
        <f>IFERROR(__xludf.DUMMYFUNCTION("""COMPUTED_VALUE"""),"")</f>
        <v/>
      </c>
      <c r="M651" s="1"/>
    </row>
    <row r="652">
      <c r="A652" s="1"/>
      <c r="B652" s="1"/>
      <c r="C652" s="2"/>
      <c r="D652" s="1"/>
      <c r="E652" s="1"/>
      <c r="F652" s="1"/>
      <c r="G652" s="2"/>
      <c r="H652" s="1"/>
      <c r="I652" s="1" t="str">
        <f>IFERROR(__xludf.DUMMYFUNCTION("""COMPUTED_VALUE"""),"")</f>
        <v/>
      </c>
      <c r="J652" s="1"/>
      <c r="K652" s="1"/>
      <c r="L652" s="1" t="str">
        <f>IFERROR(__xludf.DUMMYFUNCTION("""COMPUTED_VALUE"""),"")</f>
        <v/>
      </c>
      <c r="M652" s="1"/>
    </row>
    <row r="653">
      <c r="A653" s="1"/>
      <c r="B653" s="1"/>
      <c r="C653" s="2"/>
      <c r="D653" s="1"/>
      <c r="E653" s="1"/>
      <c r="F653" s="1"/>
      <c r="G653" s="2"/>
      <c r="H653" s="1"/>
      <c r="I653" s="1" t="str">
        <f>IFERROR(__xludf.DUMMYFUNCTION("""COMPUTED_VALUE"""),"")</f>
        <v/>
      </c>
      <c r="J653" s="1"/>
      <c r="K653" s="1"/>
      <c r="L653" s="1" t="str">
        <f>IFERROR(__xludf.DUMMYFUNCTION("""COMPUTED_VALUE"""),"")</f>
        <v/>
      </c>
      <c r="M653" s="1"/>
    </row>
    <row r="654">
      <c r="A654" s="1"/>
      <c r="B654" s="1"/>
      <c r="C654" s="2"/>
      <c r="D654" s="1"/>
      <c r="E654" s="1"/>
      <c r="F654" s="1"/>
      <c r="G654" s="2"/>
      <c r="H654" s="1"/>
      <c r="I654" s="1" t="str">
        <f>IFERROR(__xludf.DUMMYFUNCTION("""COMPUTED_VALUE"""),"")</f>
        <v/>
      </c>
      <c r="J654" s="1"/>
      <c r="K654" s="1"/>
      <c r="L654" s="1" t="str">
        <f>IFERROR(__xludf.DUMMYFUNCTION("""COMPUTED_VALUE"""),"")</f>
        <v/>
      </c>
      <c r="M654" s="1"/>
    </row>
    <row r="655">
      <c r="A655" s="1"/>
      <c r="B655" s="1"/>
      <c r="C655" s="2"/>
      <c r="D655" s="1"/>
      <c r="E655" s="1"/>
      <c r="F655" s="1"/>
      <c r="G655" s="2"/>
      <c r="H655" s="1"/>
      <c r="I655" s="1" t="str">
        <f>IFERROR(__xludf.DUMMYFUNCTION("""COMPUTED_VALUE"""),"")</f>
        <v/>
      </c>
      <c r="J655" s="1"/>
      <c r="K655" s="1"/>
      <c r="L655" s="1" t="str">
        <f>IFERROR(__xludf.DUMMYFUNCTION("""COMPUTED_VALUE"""),"")</f>
        <v/>
      </c>
      <c r="M655" s="1"/>
    </row>
    <row r="656">
      <c r="A656" s="1"/>
      <c r="B656" s="1"/>
      <c r="C656" s="2"/>
      <c r="D656" s="1"/>
      <c r="E656" s="1"/>
      <c r="F656" s="1"/>
      <c r="G656" s="2"/>
      <c r="H656" s="1"/>
      <c r="I656" s="1" t="str">
        <f>IFERROR(__xludf.DUMMYFUNCTION("""COMPUTED_VALUE"""),"")</f>
        <v/>
      </c>
      <c r="J656" s="1"/>
      <c r="K656" s="1"/>
      <c r="L656" s="1" t="str">
        <f>IFERROR(__xludf.DUMMYFUNCTION("""COMPUTED_VALUE"""),"")</f>
        <v/>
      </c>
      <c r="M656" s="1"/>
    </row>
    <row r="657">
      <c r="A657" s="1"/>
      <c r="B657" s="1"/>
      <c r="C657" s="2"/>
      <c r="D657" s="1"/>
      <c r="E657" s="1"/>
      <c r="F657" s="1"/>
      <c r="G657" s="2"/>
      <c r="H657" s="1"/>
      <c r="I657" s="1" t="str">
        <f>IFERROR(__xludf.DUMMYFUNCTION("""COMPUTED_VALUE"""),"")</f>
        <v/>
      </c>
      <c r="J657" s="1"/>
      <c r="K657" s="1"/>
      <c r="L657" s="1" t="str">
        <f>IFERROR(__xludf.DUMMYFUNCTION("""COMPUTED_VALUE"""),"")</f>
        <v/>
      </c>
      <c r="M657" s="1"/>
    </row>
    <row r="658">
      <c r="A658" s="1"/>
      <c r="B658" s="1"/>
      <c r="C658" s="2"/>
      <c r="D658" s="1"/>
      <c r="E658" s="1"/>
      <c r="F658" s="1"/>
      <c r="G658" s="2"/>
      <c r="H658" s="1"/>
      <c r="I658" s="1" t="str">
        <f>IFERROR(__xludf.DUMMYFUNCTION("""COMPUTED_VALUE"""),"")</f>
        <v/>
      </c>
      <c r="J658" s="1"/>
      <c r="K658" s="1"/>
      <c r="L658" s="1" t="str">
        <f>IFERROR(__xludf.DUMMYFUNCTION("""COMPUTED_VALUE"""),"")</f>
        <v/>
      </c>
      <c r="M658" s="1"/>
    </row>
    <row r="659">
      <c r="A659" s="1"/>
      <c r="B659" s="1"/>
      <c r="C659" s="2"/>
      <c r="D659" s="1"/>
      <c r="E659" s="1"/>
      <c r="F659" s="1"/>
      <c r="G659" s="2"/>
      <c r="H659" s="1"/>
      <c r="I659" s="1" t="str">
        <f>IFERROR(__xludf.DUMMYFUNCTION("""COMPUTED_VALUE"""),"")</f>
        <v/>
      </c>
      <c r="J659" s="1"/>
      <c r="K659" s="1"/>
      <c r="L659" s="1" t="str">
        <f>IFERROR(__xludf.DUMMYFUNCTION("""COMPUTED_VALUE"""),"")</f>
        <v/>
      </c>
      <c r="M659" s="1"/>
    </row>
    <row r="660">
      <c r="A660" s="1"/>
      <c r="B660" s="1"/>
      <c r="C660" s="2"/>
      <c r="D660" s="1"/>
      <c r="E660" s="1"/>
      <c r="F660" s="1"/>
      <c r="G660" s="2"/>
      <c r="H660" s="1"/>
      <c r="I660" s="1" t="str">
        <f>IFERROR(__xludf.DUMMYFUNCTION("""COMPUTED_VALUE"""),"")</f>
        <v/>
      </c>
      <c r="J660" s="1"/>
      <c r="K660" s="1"/>
      <c r="L660" s="1" t="str">
        <f>IFERROR(__xludf.DUMMYFUNCTION("""COMPUTED_VALUE"""),"")</f>
        <v/>
      </c>
      <c r="M660" s="1"/>
    </row>
    <row r="661">
      <c r="A661" s="1"/>
      <c r="B661" s="1"/>
      <c r="C661" s="2"/>
      <c r="D661" s="1"/>
      <c r="E661" s="1"/>
      <c r="F661" s="1"/>
      <c r="G661" s="2"/>
      <c r="H661" s="1"/>
      <c r="I661" s="1" t="str">
        <f>IFERROR(__xludf.DUMMYFUNCTION("""COMPUTED_VALUE"""),"")</f>
        <v/>
      </c>
      <c r="J661" s="1"/>
      <c r="K661" s="1"/>
      <c r="L661" s="1" t="str">
        <f>IFERROR(__xludf.DUMMYFUNCTION("""COMPUTED_VALUE"""),"")</f>
        <v/>
      </c>
      <c r="M661" s="1"/>
    </row>
    <row r="662">
      <c r="A662" s="1"/>
      <c r="B662" s="1"/>
      <c r="C662" s="2"/>
      <c r="D662" s="1"/>
      <c r="E662" s="1"/>
      <c r="F662" s="1"/>
      <c r="G662" s="2"/>
      <c r="H662" s="1"/>
      <c r="I662" s="1" t="str">
        <f>IFERROR(__xludf.DUMMYFUNCTION("""COMPUTED_VALUE"""),"")</f>
        <v/>
      </c>
      <c r="J662" s="1"/>
      <c r="K662" s="1"/>
      <c r="L662" s="1" t="str">
        <f>IFERROR(__xludf.DUMMYFUNCTION("""COMPUTED_VALUE"""),"")</f>
        <v/>
      </c>
      <c r="M662" s="1"/>
    </row>
    <row r="663">
      <c r="A663" s="1"/>
      <c r="B663" s="1"/>
      <c r="C663" s="2"/>
      <c r="D663" s="1"/>
      <c r="E663" s="1"/>
      <c r="F663" s="1"/>
      <c r="G663" s="2"/>
      <c r="H663" s="1"/>
      <c r="I663" s="1" t="str">
        <f>IFERROR(__xludf.DUMMYFUNCTION("""COMPUTED_VALUE"""),"")</f>
        <v/>
      </c>
      <c r="J663" s="1"/>
      <c r="K663" s="1"/>
      <c r="L663" s="1" t="str">
        <f>IFERROR(__xludf.DUMMYFUNCTION("""COMPUTED_VALUE"""),"")</f>
        <v/>
      </c>
      <c r="M663" s="1"/>
    </row>
    <row r="664">
      <c r="A664" s="1"/>
      <c r="B664" s="1"/>
      <c r="C664" s="2"/>
      <c r="D664" s="1"/>
      <c r="E664" s="1"/>
      <c r="F664" s="1"/>
      <c r="G664" s="2"/>
      <c r="H664" s="1"/>
      <c r="I664" s="1" t="str">
        <f>IFERROR(__xludf.DUMMYFUNCTION("""COMPUTED_VALUE"""),"")</f>
        <v/>
      </c>
      <c r="J664" s="1"/>
      <c r="K664" s="1"/>
      <c r="L664" s="1" t="str">
        <f>IFERROR(__xludf.DUMMYFUNCTION("""COMPUTED_VALUE"""),"")</f>
        <v/>
      </c>
      <c r="M664" s="1"/>
    </row>
    <row r="665">
      <c r="A665" s="1"/>
      <c r="B665" s="1"/>
      <c r="C665" s="2"/>
      <c r="D665" s="1"/>
      <c r="E665" s="1"/>
      <c r="F665" s="1"/>
      <c r="G665" s="2"/>
      <c r="H665" s="1"/>
      <c r="I665" s="1" t="str">
        <f>IFERROR(__xludf.DUMMYFUNCTION("""COMPUTED_VALUE"""),"")</f>
        <v/>
      </c>
      <c r="J665" s="1"/>
      <c r="K665" s="1"/>
      <c r="L665" s="1" t="str">
        <f>IFERROR(__xludf.DUMMYFUNCTION("""COMPUTED_VALUE"""),"")</f>
        <v/>
      </c>
      <c r="M665" s="1"/>
    </row>
    <row r="666">
      <c r="A666" s="1"/>
      <c r="B666" s="1"/>
      <c r="C666" s="2"/>
      <c r="D666" s="1"/>
      <c r="E666" s="1"/>
      <c r="F666" s="1"/>
      <c r="G666" s="2"/>
      <c r="H666" s="1"/>
      <c r="I666" s="1" t="str">
        <f>IFERROR(__xludf.DUMMYFUNCTION("""COMPUTED_VALUE"""),"")</f>
        <v/>
      </c>
      <c r="J666" s="1"/>
      <c r="K666" s="1"/>
      <c r="L666" s="1" t="str">
        <f>IFERROR(__xludf.DUMMYFUNCTION("""COMPUTED_VALUE"""),"")</f>
        <v/>
      </c>
      <c r="M666" s="1"/>
    </row>
    <row r="667">
      <c r="A667" s="1"/>
      <c r="B667" s="1"/>
      <c r="C667" s="2"/>
      <c r="D667" s="1"/>
      <c r="E667" s="1"/>
      <c r="F667" s="1"/>
      <c r="G667" s="2"/>
      <c r="H667" s="1"/>
      <c r="I667" s="1" t="str">
        <f>IFERROR(__xludf.DUMMYFUNCTION("""COMPUTED_VALUE"""),"")</f>
        <v/>
      </c>
      <c r="J667" s="1"/>
      <c r="K667" s="1"/>
      <c r="L667" s="1" t="str">
        <f>IFERROR(__xludf.DUMMYFUNCTION("""COMPUTED_VALUE"""),"")</f>
        <v/>
      </c>
      <c r="M667" s="1"/>
    </row>
    <row r="668">
      <c r="A668" s="1"/>
      <c r="B668" s="1"/>
      <c r="C668" s="2"/>
      <c r="D668" s="1"/>
      <c r="E668" s="1"/>
      <c r="F668" s="1"/>
      <c r="G668" s="2"/>
      <c r="H668" s="1"/>
      <c r="I668" s="1" t="str">
        <f>IFERROR(__xludf.DUMMYFUNCTION("""COMPUTED_VALUE"""),"")</f>
        <v/>
      </c>
      <c r="J668" s="1"/>
      <c r="K668" s="1"/>
      <c r="L668" s="1" t="str">
        <f>IFERROR(__xludf.DUMMYFUNCTION("""COMPUTED_VALUE"""),"")</f>
        <v/>
      </c>
      <c r="M668" s="1"/>
    </row>
    <row r="669">
      <c r="A669" s="1"/>
      <c r="B669" s="1"/>
      <c r="C669" s="2"/>
      <c r="D669" s="1"/>
      <c r="E669" s="1"/>
      <c r="F669" s="1"/>
      <c r="G669" s="2"/>
      <c r="H669" s="1"/>
      <c r="I669" s="1" t="str">
        <f>IFERROR(__xludf.DUMMYFUNCTION("""COMPUTED_VALUE"""),"")</f>
        <v/>
      </c>
      <c r="J669" s="1"/>
      <c r="K669" s="1"/>
      <c r="L669" s="1" t="str">
        <f>IFERROR(__xludf.DUMMYFUNCTION("""COMPUTED_VALUE"""),"")</f>
        <v/>
      </c>
      <c r="M669" s="1"/>
    </row>
    <row r="670">
      <c r="A670" s="1"/>
      <c r="B670" s="1"/>
      <c r="C670" s="2"/>
      <c r="D670" s="1"/>
      <c r="E670" s="1"/>
      <c r="F670" s="1"/>
      <c r="G670" s="2"/>
      <c r="H670" s="1"/>
      <c r="I670" s="1" t="str">
        <f>IFERROR(__xludf.DUMMYFUNCTION("""COMPUTED_VALUE"""),"")</f>
        <v/>
      </c>
      <c r="J670" s="1"/>
      <c r="K670" s="1"/>
      <c r="L670" s="1" t="str">
        <f>IFERROR(__xludf.DUMMYFUNCTION("""COMPUTED_VALUE"""),"")</f>
        <v/>
      </c>
      <c r="M670" s="1"/>
    </row>
    <row r="671">
      <c r="A671" s="1"/>
      <c r="B671" s="1"/>
      <c r="C671" s="2"/>
      <c r="D671" s="1"/>
      <c r="E671" s="1"/>
      <c r="F671" s="1"/>
      <c r="G671" s="2"/>
      <c r="H671" s="1"/>
      <c r="I671" s="1" t="str">
        <f>IFERROR(__xludf.DUMMYFUNCTION("""COMPUTED_VALUE"""),"")</f>
        <v/>
      </c>
      <c r="J671" s="1"/>
      <c r="K671" s="1"/>
      <c r="L671" s="1" t="str">
        <f>IFERROR(__xludf.DUMMYFUNCTION("""COMPUTED_VALUE"""),"")</f>
        <v/>
      </c>
      <c r="M671" s="1"/>
    </row>
    <row r="672">
      <c r="A672" s="1"/>
      <c r="B672" s="1"/>
      <c r="C672" s="2"/>
      <c r="D672" s="1"/>
      <c r="E672" s="1"/>
      <c r="F672" s="1"/>
      <c r="G672" s="2"/>
      <c r="H672" s="1"/>
      <c r="I672" s="1" t="str">
        <f>IFERROR(__xludf.DUMMYFUNCTION("""COMPUTED_VALUE"""),"")</f>
        <v/>
      </c>
      <c r="J672" s="1"/>
      <c r="K672" s="1"/>
      <c r="L672" s="1" t="str">
        <f>IFERROR(__xludf.DUMMYFUNCTION("""COMPUTED_VALUE"""),"")</f>
        <v/>
      </c>
      <c r="M672" s="1"/>
    </row>
    <row r="673">
      <c r="A673" s="1"/>
      <c r="B673" s="1"/>
      <c r="C673" s="2"/>
      <c r="D673" s="1"/>
      <c r="E673" s="1"/>
      <c r="F673" s="1"/>
      <c r="G673" s="2"/>
      <c r="H673" s="1"/>
      <c r="I673" s="1" t="str">
        <f>IFERROR(__xludf.DUMMYFUNCTION("""COMPUTED_VALUE"""),"")</f>
        <v/>
      </c>
      <c r="J673" s="1"/>
      <c r="K673" s="1"/>
      <c r="L673" s="1" t="str">
        <f>IFERROR(__xludf.DUMMYFUNCTION("""COMPUTED_VALUE"""),"")</f>
        <v/>
      </c>
      <c r="M673" s="1"/>
    </row>
    <row r="674">
      <c r="A674" s="1"/>
      <c r="B674" s="1"/>
      <c r="C674" s="2"/>
      <c r="D674" s="1"/>
      <c r="E674" s="1"/>
      <c r="F674" s="1"/>
      <c r="G674" s="2"/>
      <c r="H674" s="1"/>
      <c r="I674" s="1" t="str">
        <f>IFERROR(__xludf.DUMMYFUNCTION("""COMPUTED_VALUE"""),"")</f>
        <v/>
      </c>
      <c r="J674" s="1"/>
      <c r="K674" s="1"/>
      <c r="L674" s="1" t="str">
        <f>IFERROR(__xludf.DUMMYFUNCTION("""COMPUTED_VALUE"""),"")</f>
        <v/>
      </c>
      <c r="M674" s="1"/>
    </row>
    <row r="675">
      <c r="A675" s="1"/>
      <c r="B675" s="1"/>
      <c r="C675" s="2"/>
      <c r="D675" s="1"/>
      <c r="E675" s="1"/>
      <c r="F675" s="1"/>
      <c r="G675" s="2"/>
      <c r="H675" s="1"/>
      <c r="I675" s="1" t="str">
        <f>IFERROR(__xludf.DUMMYFUNCTION("""COMPUTED_VALUE"""),"")</f>
        <v/>
      </c>
      <c r="J675" s="1"/>
      <c r="K675" s="1"/>
      <c r="L675" s="1" t="str">
        <f>IFERROR(__xludf.DUMMYFUNCTION("""COMPUTED_VALUE"""),"")</f>
        <v/>
      </c>
      <c r="M675" s="1"/>
    </row>
    <row r="676">
      <c r="A676" s="1"/>
      <c r="B676" s="1"/>
      <c r="C676" s="2"/>
      <c r="D676" s="1"/>
      <c r="E676" s="1"/>
      <c r="F676" s="1"/>
      <c r="G676" s="2"/>
      <c r="H676" s="1"/>
      <c r="I676" s="1" t="str">
        <f>IFERROR(__xludf.DUMMYFUNCTION("""COMPUTED_VALUE"""),"")</f>
        <v/>
      </c>
      <c r="J676" s="1"/>
      <c r="K676" s="1"/>
      <c r="L676" s="1" t="str">
        <f>IFERROR(__xludf.DUMMYFUNCTION("""COMPUTED_VALUE"""),"")</f>
        <v/>
      </c>
      <c r="M676" s="1"/>
    </row>
    <row r="677">
      <c r="A677" s="1"/>
      <c r="B677" s="1"/>
      <c r="C677" s="2"/>
      <c r="D677" s="1"/>
      <c r="E677" s="1"/>
      <c r="F677" s="1"/>
      <c r="G677" s="2"/>
      <c r="H677" s="1"/>
      <c r="I677" s="1" t="str">
        <f>IFERROR(__xludf.DUMMYFUNCTION("""COMPUTED_VALUE"""),"")</f>
        <v/>
      </c>
      <c r="J677" s="1"/>
      <c r="K677" s="1"/>
      <c r="L677" s="1" t="str">
        <f>IFERROR(__xludf.DUMMYFUNCTION("""COMPUTED_VALUE"""),"")</f>
        <v/>
      </c>
      <c r="M677" s="1"/>
    </row>
    <row r="678">
      <c r="A678" s="1"/>
      <c r="B678" s="1"/>
      <c r="C678" s="2"/>
      <c r="D678" s="1"/>
      <c r="E678" s="1"/>
      <c r="F678" s="1"/>
      <c r="G678" s="2"/>
      <c r="H678" s="1"/>
      <c r="I678" s="1" t="str">
        <f>IFERROR(__xludf.DUMMYFUNCTION("""COMPUTED_VALUE"""),"")</f>
        <v/>
      </c>
      <c r="J678" s="1"/>
      <c r="K678" s="1"/>
      <c r="L678" s="1" t="str">
        <f>IFERROR(__xludf.DUMMYFUNCTION("""COMPUTED_VALUE"""),"")</f>
        <v/>
      </c>
      <c r="M678" s="1"/>
    </row>
    <row r="679">
      <c r="A679" s="1"/>
      <c r="B679" s="1"/>
      <c r="C679" s="2"/>
      <c r="D679" s="1"/>
      <c r="E679" s="1"/>
      <c r="F679" s="1"/>
      <c r="G679" s="2"/>
      <c r="H679" s="1"/>
      <c r="I679" s="1" t="str">
        <f>IFERROR(__xludf.DUMMYFUNCTION("""COMPUTED_VALUE"""),"")</f>
        <v/>
      </c>
      <c r="J679" s="1"/>
      <c r="K679" s="1"/>
      <c r="L679" s="1" t="str">
        <f>IFERROR(__xludf.DUMMYFUNCTION("""COMPUTED_VALUE"""),"")</f>
        <v/>
      </c>
      <c r="M679" s="1"/>
    </row>
    <row r="680">
      <c r="A680" s="1"/>
      <c r="B680" s="1"/>
      <c r="C680" s="2"/>
      <c r="D680" s="1"/>
      <c r="E680" s="1"/>
      <c r="F680" s="1"/>
      <c r="G680" s="2"/>
      <c r="H680" s="1"/>
      <c r="I680" s="1" t="str">
        <f>IFERROR(__xludf.DUMMYFUNCTION("""COMPUTED_VALUE"""),"")</f>
        <v/>
      </c>
      <c r="J680" s="1"/>
      <c r="K680" s="1"/>
      <c r="L680" s="1" t="str">
        <f>IFERROR(__xludf.DUMMYFUNCTION("""COMPUTED_VALUE"""),"")</f>
        <v/>
      </c>
      <c r="M680" s="1"/>
    </row>
    <row r="681">
      <c r="A681" s="1"/>
      <c r="B681" s="1"/>
      <c r="C681" s="2"/>
      <c r="D681" s="1"/>
      <c r="E681" s="1"/>
      <c r="F681" s="1"/>
      <c r="G681" s="2"/>
      <c r="H681" s="1"/>
      <c r="I681" s="1" t="str">
        <f>IFERROR(__xludf.DUMMYFUNCTION("""COMPUTED_VALUE"""),"")</f>
        <v/>
      </c>
      <c r="J681" s="1"/>
      <c r="K681" s="1"/>
      <c r="L681" s="1" t="str">
        <f>IFERROR(__xludf.DUMMYFUNCTION("""COMPUTED_VALUE"""),"")</f>
        <v/>
      </c>
      <c r="M681" s="1"/>
    </row>
    <row r="682">
      <c r="A682" s="1"/>
      <c r="B682" s="1"/>
      <c r="C682" s="2"/>
      <c r="D682" s="1"/>
      <c r="E682" s="1"/>
      <c r="F682" s="1"/>
      <c r="G682" s="2"/>
      <c r="H682" s="1"/>
      <c r="I682" s="1" t="str">
        <f>IFERROR(__xludf.DUMMYFUNCTION("""COMPUTED_VALUE"""),"")</f>
        <v/>
      </c>
      <c r="J682" s="1"/>
      <c r="K682" s="1"/>
      <c r="L682" s="1" t="str">
        <f>IFERROR(__xludf.DUMMYFUNCTION("""COMPUTED_VALUE"""),"")</f>
        <v/>
      </c>
      <c r="M682" s="1"/>
    </row>
    <row r="683">
      <c r="A683" s="1"/>
      <c r="B683" s="1"/>
      <c r="C683" s="2"/>
      <c r="D683" s="1"/>
      <c r="E683" s="1"/>
      <c r="F683" s="1"/>
      <c r="G683" s="2"/>
      <c r="H683" s="1"/>
      <c r="I683" s="1" t="str">
        <f>IFERROR(__xludf.DUMMYFUNCTION("""COMPUTED_VALUE"""),"")</f>
        <v/>
      </c>
      <c r="J683" s="1"/>
      <c r="K683" s="1"/>
      <c r="L683" s="1" t="str">
        <f>IFERROR(__xludf.DUMMYFUNCTION("""COMPUTED_VALUE"""),"")</f>
        <v/>
      </c>
      <c r="M683" s="1"/>
    </row>
    <row r="684">
      <c r="A684" s="1"/>
      <c r="B684" s="1"/>
      <c r="C684" s="2"/>
      <c r="D684" s="1"/>
      <c r="E684" s="1"/>
      <c r="F684" s="1"/>
      <c r="G684" s="2"/>
      <c r="H684" s="1"/>
      <c r="I684" s="1" t="str">
        <f>IFERROR(__xludf.DUMMYFUNCTION("""COMPUTED_VALUE"""),"")</f>
        <v/>
      </c>
      <c r="J684" s="1"/>
      <c r="K684" s="1"/>
      <c r="L684" s="1" t="str">
        <f>IFERROR(__xludf.DUMMYFUNCTION("""COMPUTED_VALUE"""),"")</f>
        <v/>
      </c>
      <c r="M684" s="1"/>
    </row>
    <row r="685">
      <c r="A685" s="1"/>
      <c r="B685" s="1"/>
      <c r="C685" s="2"/>
      <c r="D685" s="1"/>
      <c r="E685" s="1"/>
      <c r="F685" s="1"/>
      <c r="G685" s="2"/>
      <c r="H685" s="1"/>
      <c r="I685" s="1" t="str">
        <f>IFERROR(__xludf.DUMMYFUNCTION("""COMPUTED_VALUE"""),"")</f>
        <v/>
      </c>
      <c r="J685" s="1"/>
      <c r="K685" s="1"/>
      <c r="L685" s="1" t="str">
        <f>IFERROR(__xludf.DUMMYFUNCTION("""COMPUTED_VALUE"""),"")</f>
        <v/>
      </c>
      <c r="M685" s="1"/>
    </row>
    <row r="686">
      <c r="A686" s="1"/>
      <c r="B686" s="1"/>
      <c r="C686" s="2"/>
      <c r="D686" s="1"/>
      <c r="E686" s="1"/>
      <c r="F686" s="1"/>
      <c r="G686" s="2"/>
      <c r="H686" s="1"/>
      <c r="I686" s="1" t="str">
        <f>IFERROR(__xludf.DUMMYFUNCTION("""COMPUTED_VALUE"""),"")</f>
        <v/>
      </c>
      <c r="J686" s="1"/>
      <c r="K686" s="1"/>
      <c r="L686" s="1" t="str">
        <f>IFERROR(__xludf.DUMMYFUNCTION("""COMPUTED_VALUE"""),"")</f>
        <v/>
      </c>
      <c r="M686" s="1"/>
    </row>
    <row r="687">
      <c r="A687" s="1"/>
      <c r="B687" s="1"/>
      <c r="C687" s="2"/>
      <c r="D687" s="1"/>
      <c r="E687" s="1"/>
      <c r="F687" s="1"/>
      <c r="G687" s="2"/>
      <c r="H687" s="1"/>
      <c r="I687" s="1" t="str">
        <f>IFERROR(__xludf.DUMMYFUNCTION("""COMPUTED_VALUE"""),"")</f>
        <v/>
      </c>
      <c r="J687" s="1"/>
      <c r="K687" s="1"/>
      <c r="L687" s="1" t="str">
        <f>IFERROR(__xludf.DUMMYFUNCTION("""COMPUTED_VALUE"""),"")</f>
        <v/>
      </c>
      <c r="M687" s="1"/>
    </row>
    <row r="688">
      <c r="A688" s="1"/>
      <c r="B688" s="1"/>
      <c r="C688" s="2"/>
      <c r="D688" s="1"/>
      <c r="E688" s="1"/>
      <c r="F688" s="1"/>
      <c r="G688" s="2"/>
      <c r="H688" s="1"/>
      <c r="I688" s="1" t="str">
        <f>IFERROR(__xludf.DUMMYFUNCTION("""COMPUTED_VALUE"""),"")</f>
        <v/>
      </c>
      <c r="J688" s="1"/>
      <c r="K688" s="1"/>
      <c r="L688" s="1" t="str">
        <f>IFERROR(__xludf.DUMMYFUNCTION("""COMPUTED_VALUE"""),"")</f>
        <v/>
      </c>
      <c r="M688" s="1"/>
    </row>
    <row r="689">
      <c r="A689" s="1"/>
      <c r="B689" s="1"/>
      <c r="C689" s="2"/>
      <c r="D689" s="1"/>
      <c r="E689" s="1"/>
      <c r="F689" s="1"/>
      <c r="G689" s="2"/>
      <c r="H689" s="1"/>
      <c r="I689" s="1" t="str">
        <f>IFERROR(__xludf.DUMMYFUNCTION("""COMPUTED_VALUE"""),"")</f>
        <v/>
      </c>
      <c r="J689" s="1"/>
      <c r="K689" s="1"/>
      <c r="L689" s="1" t="str">
        <f>IFERROR(__xludf.DUMMYFUNCTION("""COMPUTED_VALUE"""),"")</f>
        <v/>
      </c>
      <c r="M689" s="1"/>
    </row>
    <row r="690">
      <c r="A690" s="1"/>
      <c r="B690" s="1"/>
      <c r="C690" s="2"/>
      <c r="D690" s="1"/>
      <c r="E690" s="1"/>
      <c r="F690" s="1"/>
      <c r="G690" s="2"/>
      <c r="H690" s="1"/>
      <c r="I690" s="1" t="str">
        <f>IFERROR(__xludf.DUMMYFUNCTION("""COMPUTED_VALUE"""),"")</f>
        <v/>
      </c>
      <c r="J690" s="1"/>
      <c r="K690" s="1"/>
      <c r="L690" s="1" t="str">
        <f>IFERROR(__xludf.DUMMYFUNCTION("""COMPUTED_VALUE"""),"")</f>
        <v/>
      </c>
      <c r="M690" s="1"/>
    </row>
    <row r="691">
      <c r="A691" s="1"/>
      <c r="B691" s="1"/>
      <c r="C691" s="2"/>
      <c r="D691" s="1"/>
      <c r="E691" s="1"/>
      <c r="F691" s="1"/>
      <c r="G691" s="2"/>
      <c r="H691" s="1"/>
      <c r="I691" s="1" t="str">
        <f>IFERROR(__xludf.DUMMYFUNCTION("""COMPUTED_VALUE"""),"")</f>
        <v/>
      </c>
      <c r="J691" s="1"/>
      <c r="K691" s="1"/>
      <c r="L691" s="1" t="str">
        <f>IFERROR(__xludf.DUMMYFUNCTION("""COMPUTED_VALUE"""),"")</f>
        <v/>
      </c>
      <c r="M691" s="1"/>
    </row>
    <row r="692">
      <c r="A692" s="1"/>
      <c r="B692" s="1"/>
      <c r="C692" s="2"/>
      <c r="D692" s="1"/>
      <c r="E692" s="1"/>
      <c r="F692" s="1"/>
      <c r="G692" s="2"/>
      <c r="H692" s="1"/>
      <c r="I692" s="1" t="str">
        <f>IFERROR(__xludf.DUMMYFUNCTION("""COMPUTED_VALUE"""),"")</f>
        <v/>
      </c>
      <c r="J692" s="1"/>
      <c r="K692" s="1"/>
      <c r="L692" s="1" t="str">
        <f>IFERROR(__xludf.DUMMYFUNCTION("""COMPUTED_VALUE"""),"")</f>
        <v/>
      </c>
      <c r="M692" s="1"/>
    </row>
    <row r="693">
      <c r="A693" s="1"/>
      <c r="B693" s="1"/>
      <c r="C693" s="2"/>
      <c r="D693" s="1"/>
      <c r="E693" s="1"/>
      <c r="F693" s="1"/>
      <c r="G693" s="2"/>
      <c r="H693" s="1"/>
      <c r="I693" s="1" t="str">
        <f>IFERROR(__xludf.DUMMYFUNCTION("""COMPUTED_VALUE"""),"")</f>
        <v/>
      </c>
      <c r="J693" s="1"/>
      <c r="K693" s="1"/>
      <c r="L693" s="1" t="str">
        <f>IFERROR(__xludf.DUMMYFUNCTION("""COMPUTED_VALUE"""),"")</f>
        <v/>
      </c>
      <c r="M693" s="1"/>
    </row>
    <row r="694">
      <c r="A694" s="1"/>
      <c r="B694" s="1"/>
      <c r="C694" s="2"/>
      <c r="D694" s="1"/>
      <c r="E694" s="1"/>
      <c r="F694" s="1"/>
      <c r="G694" s="2"/>
      <c r="H694" s="1"/>
      <c r="I694" s="1" t="str">
        <f>IFERROR(__xludf.DUMMYFUNCTION("""COMPUTED_VALUE"""),"")</f>
        <v/>
      </c>
      <c r="J694" s="1"/>
      <c r="K694" s="1"/>
      <c r="L694" s="1" t="str">
        <f>IFERROR(__xludf.DUMMYFUNCTION("""COMPUTED_VALUE"""),"")</f>
        <v/>
      </c>
      <c r="M694" s="1"/>
    </row>
    <row r="695">
      <c r="A695" s="1"/>
      <c r="B695" s="1"/>
      <c r="C695" s="2"/>
      <c r="D695" s="1"/>
      <c r="E695" s="1"/>
      <c r="F695" s="1"/>
      <c r="G695" s="2"/>
      <c r="H695" s="1"/>
      <c r="I695" s="1" t="str">
        <f>IFERROR(__xludf.DUMMYFUNCTION("""COMPUTED_VALUE"""),"")</f>
        <v/>
      </c>
      <c r="J695" s="1"/>
      <c r="K695" s="1"/>
      <c r="L695" s="1" t="str">
        <f>IFERROR(__xludf.DUMMYFUNCTION("""COMPUTED_VALUE"""),"")</f>
        <v/>
      </c>
      <c r="M695" s="1"/>
    </row>
    <row r="696">
      <c r="A696" s="1"/>
      <c r="B696" s="1"/>
      <c r="C696" s="2"/>
      <c r="D696" s="1"/>
      <c r="E696" s="1"/>
      <c r="F696" s="1"/>
      <c r="G696" s="2"/>
      <c r="H696" s="1"/>
      <c r="I696" s="1" t="str">
        <f>IFERROR(__xludf.DUMMYFUNCTION("""COMPUTED_VALUE"""),"")</f>
        <v/>
      </c>
      <c r="J696" s="1"/>
      <c r="K696" s="1"/>
      <c r="L696" s="1" t="str">
        <f>IFERROR(__xludf.DUMMYFUNCTION("""COMPUTED_VALUE"""),"")</f>
        <v/>
      </c>
      <c r="M696" s="1"/>
    </row>
    <row r="697">
      <c r="A697" s="1"/>
      <c r="B697" s="1"/>
      <c r="C697" s="2"/>
      <c r="D697" s="1"/>
      <c r="E697" s="1"/>
      <c r="F697" s="1"/>
      <c r="G697" s="2"/>
      <c r="H697" s="1"/>
      <c r="I697" s="1" t="str">
        <f>IFERROR(__xludf.DUMMYFUNCTION("""COMPUTED_VALUE"""),"")</f>
        <v/>
      </c>
      <c r="J697" s="1"/>
      <c r="K697" s="1"/>
      <c r="L697" s="1" t="str">
        <f>IFERROR(__xludf.DUMMYFUNCTION("""COMPUTED_VALUE"""),"")</f>
        <v/>
      </c>
      <c r="M697" s="1"/>
    </row>
    <row r="698">
      <c r="A698" s="1"/>
      <c r="B698" s="1"/>
      <c r="C698" s="2"/>
      <c r="D698" s="1"/>
      <c r="E698" s="1"/>
      <c r="F698" s="1"/>
      <c r="G698" s="2"/>
      <c r="H698" s="1"/>
      <c r="I698" s="1" t="str">
        <f>IFERROR(__xludf.DUMMYFUNCTION("""COMPUTED_VALUE"""),"")</f>
        <v/>
      </c>
      <c r="J698" s="1"/>
      <c r="K698" s="1"/>
      <c r="L698" s="1" t="str">
        <f>IFERROR(__xludf.DUMMYFUNCTION("""COMPUTED_VALUE"""),"")</f>
        <v/>
      </c>
      <c r="M698" s="1"/>
    </row>
    <row r="699">
      <c r="A699" s="1"/>
      <c r="B699" s="1"/>
      <c r="C699" s="2"/>
      <c r="D699" s="1"/>
      <c r="E699" s="1"/>
      <c r="F699" s="1"/>
      <c r="G699" s="2"/>
      <c r="H699" s="1"/>
      <c r="I699" s="1" t="str">
        <f>IFERROR(__xludf.DUMMYFUNCTION("""COMPUTED_VALUE"""),"")</f>
        <v/>
      </c>
      <c r="J699" s="1"/>
      <c r="K699" s="1"/>
      <c r="L699" s="1" t="str">
        <f>IFERROR(__xludf.DUMMYFUNCTION("""COMPUTED_VALUE"""),"")</f>
        <v/>
      </c>
      <c r="M699" s="1"/>
    </row>
    <row r="700">
      <c r="A700" s="1"/>
      <c r="B700" s="1"/>
      <c r="C700" s="2"/>
      <c r="D700" s="1"/>
      <c r="E700" s="1"/>
      <c r="F700" s="1"/>
      <c r="G700" s="2"/>
      <c r="H700" s="1"/>
      <c r="I700" s="1" t="str">
        <f>IFERROR(__xludf.DUMMYFUNCTION("""COMPUTED_VALUE"""),"")</f>
        <v/>
      </c>
      <c r="J700" s="1"/>
      <c r="K700" s="1"/>
      <c r="L700" s="1" t="str">
        <f>IFERROR(__xludf.DUMMYFUNCTION("""COMPUTED_VALUE"""),"")</f>
        <v/>
      </c>
      <c r="M700" s="1"/>
    </row>
    <row r="701">
      <c r="A701" s="1"/>
      <c r="B701" s="1"/>
      <c r="C701" s="2"/>
      <c r="D701" s="1"/>
      <c r="E701" s="1"/>
      <c r="F701" s="1"/>
      <c r="G701" s="2"/>
      <c r="H701" s="1"/>
      <c r="I701" s="1" t="str">
        <f>IFERROR(__xludf.DUMMYFUNCTION("""COMPUTED_VALUE"""),"")</f>
        <v/>
      </c>
      <c r="J701" s="1"/>
      <c r="K701" s="1"/>
      <c r="L701" s="1" t="str">
        <f>IFERROR(__xludf.DUMMYFUNCTION("""COMPUTED_VALUE"""),"")</f>
        <v/>
      </c>
      <c r="M701" s="1"/>
    </row>
    <row r="702">
      <c r="A702" s="1"/>
      <c r="B702" s="1"/>
      <c r="C702" s="2"/>
      <c r="D702" s="1"/>
      <c r="E702" s="1"/>
      <c r="F702" s="1"/>
      <c r="G702" s="2"/>
      <c r="H702" s="1"/>
      <c r="I702" s="1" t="str">
        <f>IFERROR(__xludf.DUMMYFUNCTION("""COMPUTED_VALUE"""),"")</f>
        <v/>
      </c>
      <c r="J702" s="1"/>
      <c r="K702" s="1"/>
      <c r="L702" s="1" t="str">
        <f>IFERROR(__xludf.DUMMYFUNCTION("""COMPUTED_VALUE"""),"")</f>
        <v/>
      </c>
      <c r="M702" s="1"/>
    </row>
    <row r="703">
      <c r="A703" s="1"/>
      <c r="B703" s="1"/>
      <c r="C703" s="2"/>
      <c r="D703" s="1"/>
      <c r="E703" s="1"/>
      <c r="F703" s="1"/>
      <c r="G703" s="2"/>
      <c r="H703" s="1"/>
      <c r="I703" s="1" t="str">
        <f>IFERROR(__xludf.DUMMYFUNCTION("""COMPUTED_VALUE"""),"")</f>
        <v/>
      </c>
      <c r="J703" s="1"/>
      <c r="K703" s="1"/>
      <c r="L703" s="1" t="str">
        <f>IFERROR(__xludf.DUMMYFUNCTION("""COMPUTED_VALUE"""),"")</f>
        <v/>
      </c>
      <c r="M703" s="1"/>
    </row>
    <row r="704">
      <c r="A704" s="1"/>
      <c r="B704" s="1"/>
      <c r="C704" s="2"/>
      <c r="D704" s="1"/>
      <c r="E704" s="1"/>
      <c r="F704" s="1"/>
      <c r="G704" s="2"/>
      <c r="H704" s="1"/>
      <c r="I704" s="1" t="str">
        <f>IFERROR(__xludf.DUMMYFUNCTION("""COMPUTED_VALUE"""),"")</f>
        <v/>
      </c>
      <c r="J704" s="1"/>
      <c r="K704" s="1"/>
      <c r="L704" s="1" t="str">
        <f>IFERROR(__xludf.DUMMYFUNCTION("""COMPUTED_VALUE"""),"")</f>
        <v/>
      </c>
      <c r="M704" s="1"/>
    </row>
    <row r="705">
      <c r="A705" s="1"/>
      <c r="B705" s="1"/>
      <c r="C705" s="2"/>
      <c r="D705" s="1"/>
      <c r="E705" s="1"/>
      <c r="F705" s="1"/>
      <c r="G705" s="2"/>
      <c r="H705" s="1"/>
      <c r="I705" s="1" t="str">
        <f>IFERROR(__xludf.DUMMYFUNCTION("""COMPUTED_VALUE"""),"")</f>
        <v/>
      </c>
      <c r="J705" s="1"/>
      <c r="K705" s="1"/>
      <c r="L705" s="1" t="str">
        <f>IFERROR(__xludf.DUMMYFUNCTION("""COMPUTED_VALUE"""),"")</f>
        <v/>
      </c>
      <c r="M705" s="1"/>
    </row>
    <row r="706">
      <c r="A706" s="1"/>
      <c r="B706" s="1"/>
      <c r="C706" s="2"/>
      <c r="D706" s="1"/>
      <c r="E706" s="1"/>
      <c r="F706" s="1"/>
      <c r="G706" s="2"/>
      <c r="H706" s="1"/>
      <c r="I706" s="1" t="str">
        <f>IFERROR(__xludf.DUMMYFUNCTION("""COMPUTED_VALUE"""),"")</f>
        <v/>
      </c>
      <c r="J706" s="1"/>
      <c r="K706" s="1"/>
      <c r="L706" s="1" t="str">
        <f>IFERROR(__xludf.DUMMYFUNCTION("""COMPUTED_VALUE"""),"")</f>
        <v/>
      </c>
      <c r="M706" s="1"/>
    </row>
    <row r="707">
      <c r="A707" s="1"/>
      <c r="B707" s="1"/>
      <c r="C707" s="2"/>
      <c r="D707" s="1"/>
      <c r="E707" s="1"/>
      <c r="F707" s="1"/>
      <c r="G707" s="2"/>
      <c r="H707" s="1"/>
      <c r="I707" s="1" t="str">
        <f>IFERROR(__xludf.DUMMYFUNCTION("""COMPUTED_VALUE"""),"")</f>
        <v/>
      </c>
      <c r="J707" s="1"/>
      <c r="K707" s="1"/>
      <c r="L707" s="1" t="str">
        <f>IFERROR(__xludf.DUMMYFUNCTION("""COMPUTED_VALUE"""),"")</f>
        <v/>
      </c>
      <c r="M707" s="1"/>
    </row>
    <row r="708">
      <c r="A708" s="1"/>
      <c r="B708" s="1"/>
      <c r="C708" s="2"/>
      <c r="D708" s="1"/>
      <c r="E708" s="1"/>
      <c r="F708" s="1"/>
      <c r="G708" s="2"/>
      <c r="H708" s="1"/>
      <c r="I708" s="1" t="str">
        <f>IFERROR(__xludf.DUMMYFUNCTION("""COMPUTED_VALUE"""),"")</f>
        <v/>
      </c>
      <c r="J708" s="1"/>
      <c r="K708" s="1"/>
      <c r="L708" s="1" t="str">
        <f>IFERROR(__xludf.DUMMYFUNCTION("""COMPUTED_VALUE"""),"")</f>
        <v/>
      </c>
      <c r="M708" s="1"/>
    </row>
    <row r="709">
      <c r="A709" s="1"/>
      <c r="B709" s="1"/>
      <c r="C709" s="2"/>
      <c r="D709" s="1"/>
      <c r="E709" s="1"/>
      <c r="F709" s="1"/>
      <c r="G709" s="2"/>
      <c r="H709" s="1"/>
      <c r="I709" s="1" t="str">
        <f>IFERROR(__xludf.DUMMYFUNCTION("""COMPUTED_VALUE"""),"")</f>
        <v/>
      </c>
      <c r="J709" s="1"/>
      <c r="K709" s="1"/>
      <c r="L709" s="1" t="str">
        <f>IFERROR(__xludf.DUMMYFUNCTION("""COMPUTED_VALUE"""),"")</f>
        <v/>
      </c>
      <c r="M709" s="1"/>
    </row>
    <row r="710">
      <c r="A710" s="1"/>
      <c r="B710" s="1"/>
      <c r="C710" s="2"/>
      <c r="D710" s="1"/>
      <c r="E710" s="1"/>
      <c r="F710" s="1"/>
      <c r="G710" s="2"/>
      <c r="H710" s="1"/>
      <c r="I710" s="1" t="str">
        <f>IFERROR(__xludf.DUMMYFUNCTION("""COMPUTED_VALUE"""),"")</f>
        <v/>
      </c>
      <c r="J710" s="1"/>
      <c r="K710" s="1"/>
      <c r="L710" s="1" t="str">
        <f>IFERROR(__xludf.DUMMYFUNCTION("""COMPUTED_VALUE"""),"")</f>
        <v/>
      </c>
      <c r="M710" s="1"/>
    </row>
    <row r="711">
      <c r="A711" s="1"/>
      <c r="B711" s="1"/>
      <c r="C711" s="2"/>
      <c r="D711" s="1"/>
      <c r="E711" s="1"/>
      <c r="F711" s="1"/>
      <c r="G711" s="2"/>
      <c r="H711" s="1"/>
      <c r="I711" s="1" t="str">
        <f>IFERROR(__xludf.DUMMYFUNCTION("""COMPUTED_VALUE"""),"")</f>
        <v/>
      </c>
      <c r="J711" s="1"/>
      <c r="K711" s="1"/>
      <c r="L711" s="1" t="str">
        <f>IFERROR(__xludf.DUMMYFUNCTION("""COMPUTED_VALUE"""),"")</f>
        <v/>
      </c>
      <c r="M711" s="1"/>
    </row>
    <row r="712">
      <c r="A712" s="1"/>
      <c r="B712" s="1"/>
      <c r="C712" s="2"/>
      <c r="D712" s="1"/>
      <c r="E712" s="1"/>
      <c r="F712" s="1"/>
      <c r="G712" s="2"/>
      <c r="H712" s="1"/>
      <c r="I712" s="1" t="str">
        <f>IFERROR(__xludf.DUMMYFUNCTION("""COMPUTED_VALUE"""),"")</f>
        <v/>
      </c>
      <c r="J712" s="1"/>
      <c r="K712" s="1"/>
      <c r="L712" s="1" t="str">
        <f>IFERROR(__xludf.DUMMYFUNCTION("""COMPUTED_VALUE"""),"")</f>
        <v/>
      </c>
      <c r="M712" s="1"/>
    </row>
    <row r="713">
      <c r="A713" s="1"/>
      <c r="B713" s="1"/>
      <c r="C713" s="2"/>
      <c r="D713" s="1"/>
      <c r="E713" s="1"/>
      <c r="F713" s="1"/>
      <c r="G713" s="2"/>
      <c r="H713" s="1"/>
      <c r="I713" s="1" t="str">
        <f>IFERROR(__xludf.DUMMYFUNCTION("""COMPUTED_VALUE"""),"")</f>
        <v/>
      </c>
      <c r="J713" s="1"/>
      <c r="K713" s="1"/>
      <c r="L713" s="1" t="str">
        <f>IFERROR(__xludf.DUMMYFUNCTION("""COMPUTED_VALUE"""),"")</f>
        <v/>
      </c>
      <c r="M713" s="1"/>
    </row>
    <row r="714">
      <c r="A714" s="1"/>
      <c r="B714" s="1"/>
      <c r="C714" s="2"/>
      <c r="D714" s="1"/>
      <c r="E714" s="1"/>
      <c r="F714" s="1"/>
      <c r="G714" s="2"/>
      <c r="H714" s="1"/>
      <c r="I714" s="1" t="str">
        <f>IFERROR(__xludf.DUMMYFUNCTION("""COMPUTED_VALUE"""),"")</f>
        <v/>
      </c>
      <c r="J714" s="1"/>
      <c r="K714" s="1"/>
      <c r="L714" s="1" t="str">
        <f>IFERROR(__xludf.DUMMYFUNCTION("""COMPUTED_VALUE"""),"")</f>
        <v/>
      </c>
      <c r="M714" s="1"/>
    </row>
    <row r="715">
      <c r="A715" s="1"/>
      <c r="B715" s="1"/>
      <c r="C715" s="2"/>
      <c r="D715" s="1"/>
      <c r="E715" s="1"/>
      <c r="F715" s="1"/>
      <c r="G715" s="2"/>
      <c r="H715" s="1"/>
      <c r="I715" s="1" t="str">
        <f>IFERROR(__xludf.DUMMYFUNCTION("""COMPUTED_VALUE"""),"")</f>
        <v/>
      </c>
      <c r="J715" s="1"/>
      <c r="K715" s="1"/>
      <c r="L715" s="1" t="str">
        <f>IFERROR(__xludf.DUMMYFUNCTION("""COMPUTED_VALUE"""),"")</f>
        <v/>
      </c>
      <c r="M715" s="1"/>
    </row>
    <row r="716">
      <c r="A716" s="1"/>
      <c r="B716" s="1"/>
      <c r="C716" s="2"/>
      <c r="D716" s="1"/>
      <c r="E716" s="1"/>
      <c r="F716" s="1"/>
      <c r="G716" s="2"/>
      <c r="H716" s="1"/>
      <c r="I716" s="1" t="str">
        <f>IFERROR(__xludf.DUMMYFUNCTION("""COMPUTED_VALUE"""),"")</f>
        <v/>
      </c>
      <c r="J716" s="1"/>
      <c r="K716" s="1"/>
      <c r="L716" s="1" t="str">
        <f>IFERROR(__xludf.DUMMYFUNCTION("""COMPUTED_VALUE"""),"")</f>
        <v/>
      </c>
      <c r="M716" s="1"/>
    </row>
    <row r="717">
      <c r="A717" s="1"/>
      <c r="B717" s="1"/>
      <c r="C717" s="2"/>
      <c r="D717" s="1"/>
      <c r="E717" s="1"/>
      <c r="F717" s="1"/>
      <c r="G717" s="2"/>
      <c r="H717" s="1"/>
      <c r="I717" s="1" t="str">
        <f>IFERROR(__xludf.DUMMYFUNCTION("""COMPUTED_VALUE"""),"")</f>
        <v/>
      </c>
      <c r="J717" s="1"/>
      <c r="K717" s="1"/>
      <c r="L717" s="1" t="str">
        <f>IFERROR(__xludf.DUMMYFUNCTION("""COMPUTED_VALUE"""),"")</f>
        <v/>
      </c>
      <c r="M717" s="1"/>
    </row>
    <row r="718">
      <c r="A718" s="1"/>
      <c r="B718" s="1"/>
      <c r="C718" s="2"/>
      <c r="D718" s="1"/>
      <c r="E718" s="1"/>
      <c r="F718" s="1"/>
      <c r="G718" s="2"/>
      <c r="H718" s="1"/>
      <c r="I718" s="1" t="str">
        <f>IFERROR(__xludf.DUMMYFUNCTION("""COMPUTED_VALUE"""),"")</f>
        <v/>
      </c>
      <c r="J718" s="1"/>
      <c r="K718" s="1"/>
      <c r="L718" s="1" t="str">
        <f>IFERROR(__xludf.DUMMYFUNCTION("""COMPUTED_VALUE"""),"")</f>
        <v/>
      </c>
      <c r="M718" s="1"/>
    </row>
    <row r="719">
      <c r="A719" s="1"/>
      <c r="B719" s="1"/>
      <c r="C719" s="2"/>
      <c r="D719" s="1"/>
      <c r="E719" s="1"/>
      <c r="F719" s="1"/>
      <c r="G719" s="2"/>
      <c r="H719" s="1"/>
      <c r="I719" s="1" t="str">
        <f>IFERROR(__xludf.DUMMYFUNCTION("""COMPUTED_VALUE"""),"")</f>
        <v/>
      </c>
      <c r="J719" s="1"/>
      <c r="K719" s="1"/>
      <c r="L719" s="1" t="str">
        <f>IFERROR(__xludf.DUMMYFUNCTION("""COMPUTED_VALUE"""),"")</f>
        <v/>
      </c>
      <c r="M719" s="1"/>
    </row>
    <row r="720">
      <c r="A720" s="1"/>
      <c r="B720" s="1"/>
      <c r="C720" s="2"/>
      <c r="D720" s="1"/>
      <c r="E720" s="1"/>
      <c r="F720" s="1"/>
      <c r="G720" s="2"/>
      <c r="H720" s="1"/>
      <c r="I720" s="1" t="str">
        <f>IFERROR(__xludf.DUMMYFUNCTION("""COMPUTED_VALUE"""),"")</f>
        <v/>
      </c>
      <c r="J720" s="1"/>
      <c r="K720" s="1"/>
      <c r="L720" s="1" t="str">
        <f>IFERROR(__xludf.DUMMYFUNCTION("""COMPUTED_VALUE"""),"")</f>
        <v/>
      </c>
      <c r="M720" s="1"/>
    </row>
    <row r="721">
      <c r="A721" s="1"/>
      <c r="B721" s="1"/>
      <c r="C721" s="2"/>
      <c r="D721" s="1"/>
      <c r="E721" s="1"/>
      <c r="F721" s="1"/>
      <c r="G721" s="2"/>
      <c r="H721" s="1"/>
      <c r="I721" s="1" t="str">
        <f>IFERROR(__xludf.DUMMYFUNCTION("""COMPUTED_VALUE"""),"")</f>
        <v/>
      </c>
      <c r="J721" s="1"/>
      <c r="K721" s="1"/>
      <c r="L721" s="1" t="str">
        <f>IFERROR(__xludf.DUMMYFUNCTION("""COMPUTED_VALUE"""),"")</f>
        <v/>
      </c>
      <c r="M721" s="1"/>
    </row>
    <row r="722">
      <c r="A722" s="1"/>
      <c r="B722" s="1"/>
      <c r="C722" s="2"/>
      <c r="D722" s="1"/>
      <c r="E722" s="1"/>
      <c r="F722" s="1"/>
      <c r="G722" s="2"/>
      <c r="H722" s="1"/>
      <c r="I722" s="1" t="str">
        <f>IFERROR(__xludf.DUMMYFUNCTION("""COMPUTED_VALUE"""),"")</f>
        <v/>
      </c>
      <c r="J722" s="1"/>
      <c r="K722" s="1"/>
      <c r="L722" s="1" t="str">
        <f>IFERROR(__xludf.DUMMYFUNCTION("""COMPUTED_VALUE"""),"")</f>
        <v/>
      </c>
      <c r="M722" s="1"/>
    </row>
    <row r="723">
      <c r="A723" s="1"/>
      <c r="B723" s="1"/>
      <c r="C723" s="2"/>
      <c r="D723" s="1"/>
      <c r="E723" s="1"/>
      <c r="F723" s="1"/>
      <c r="G723" s="2"/>
      <c r="H723" s="1"/>
      <c r="I723" s="1" t="str">
        <f>IFERROR(__xludf.DUMMYFUNCTION("""COMPUTED_VALUE"""),"")</f>
        <v/>
      </c>
      <c r="J723" s="1"/>
      <c r="K723" s="1"/>
      <c r="L723" s="1" t="str">
        <f>IFERROR(__xludf.DUMMYFUNCTION("""COMPUTED_VALUE"""),"")</f>
        <v/>
      </c>
      <c r="M723" s="1"/>
    </row>
    <row r="724">
      <c r="A724" s="1"/>
      <c r="B724" s="1"/>
      <c r="C724" s="2"/>
      <c r="D724" s="1"/>
      <c r="E724" s="1"/>
      <c r="F724" s="1"/>
      <c r="G724" s="2"/>
      <c r="H724" s="1"/>
      <c r="I724" s="1" t="str">
        <f>IFERROR(__xludf.DUMMYFUNCTION("""COMPUTED_VALUE"""),"")</f>
        <v/>
      </c>
      <c r="J724" s="1"/>
      <c r="K724" s="1"/>
      <c r="L724" s="1" t="str">
        <f>IFERROR(__xludf.DUMMYFUNCTION("""COMPUTED_VALUE"""),"")</f>
        <v/>
      </c>
      <c r="M724" s="1"/>
    </row>
    <row r="725">
      <c r="A725" s="1"/>
      <c r="B725" s="1"/>
      <c r="C725" s="2"/>
      <c r="D725" s="1"/>
      <c r="E725" s="1"/>
      <c r="F725" s="1"/>
      <c r="G725" s="2"/>
      <c r="H725" s="1"/>
      <c r="I725" s="1" t="str">
        <f>IFERROR(__xludf.DUMMYFUNCTION("""COMPUTED_VALUE"""),"")</f>
        <v/>
      </c>
      <c r="J725" s="1"/>
      <c r="K725" s="1"/>
      <c r="L725" s="1" t="str">
        <f>IFERROR(__xludf.DUMMYFUNCTION("""COMPUTED_VALUE"""),"")</f>
        <v/>
      </c>
      <c r="M725" s="1"/>
    </row>
    <row r="726">
      <c r="A726" s="1"/>
      <c r="B726" s="1"/>
      <c r="C726" s="2"/>
      <c r="D726" s="1"/>
      <c r="E726" s="1"/>
      <c r="F726" s="1"/>
      <c r="G726" s="2"/>
      <c r="H726" s="1"/>
      <c r="I726" s="1" t="str">
        <f>IFERROR(__xludf.DUMMYFUNCTION("""COMPUTED_VALUE"""),"")</f>
        <v/>
      </c>
      <c r="J726" s="1"/>
      <c r="K726" s="1"/>
      <c r="L726" s="1" t="str">
        <f>IFERROR(__xludf.DUMMYFUNCTION("""COMPUTED_VALUE"""),"")</f>
        <v/>
      </c>
      <c r="M726" s="1"/>
    </row>
    <row r="727">
      <c r="A727" s="1"/>
      <c r="B727" s="1"/>
      <c r="C727" s="2"/>
      <c r="D727" s="1"/>
      <c r="E727" s="1"/>
      <c r="F727" s="1"/>
      <c r="G727" s="2"/>
      <c r="H727" s="1"/>
      <c r="I727" s="1" t="str">
        <f>IFERROR(__xludf.DUMMYFUNCTION("""COMPUTED_VALUE"""),"")</f>
        <v/>
      </c>
      <c r="J727" s="1"/>
      <c r="K727" s="1"/>
      <c r="L727" s="1" t="str">
        <f>IFERROR(__xludf.DUMMYFUNCTION("""COMPUTED_VALUE"""),"")</f>
        <v/>
      </c>
      <c r="M727" s="1"/>
    </row>
    <row r="728">
      <c r="A728" s="1"/>
      <c r="B728" s="1"/>
      <c r="C728" s="2"/>
      <c r="D728" s="1"/>
      <c r="E728" s="1"/>
      <c r="F728" s="1"/>
      <c r="G728" s="2"/>
      <c r="H728" s="1"/>
      <c r="I728" s="1" t="str">
        <f>IFERROR(__xludf.DUMMYFUNCTION("""COMPUTED_VALUE"""),"")</f>
        <v/>
      </c>
      <c r="J728" s="1"/>
      <c r="K728" s="1"/>
      <c r="L728" s="1" t="str">
        <f>IFERROR(__xludf.DUMMYFUNCTION("""COMPUTED_VALUE"""),"")</f>
        <v/>
      </c>
      <c r="M728" s="1"/>
    </row>
    <row r="729">
      <c r="A729" s="1"/>
      <c r="B729" s="1"/>
      <c r="C729" s="2"/>
      <c r="D729" s="1"/>
      <c r="E729" s="1"/>
      <c r="F729" s="1"/>
      <c r="G729" s="2"/>
      <c r="H729" s="1"/>
      <c r="I729" s="1" t="str">
        <f>IFERROR(__xludf.DUMMYFUNCTION("""COMPUTED_VALUE"""),"")</f>
        <v/>
      </c>
      <c r="J729" s="1"/>
      <c r="K729" s="1"/>
      <c r="L729" s="1" t="str">
        <f>IFERROR(__xludf.DUMMYFUNCTION("""COMPUTED_VALUE"""),"")</f>
        <v/>
      </c>
      <c r="M729" s="1"/>
    </row>
    <row r="730">
      <c r="A730" s="1"/>
      <c r="B730" s="1"/>
      <c r="C730" s="2"/>
      <c r="D730" s="1"/>
      <c r="E730" s="1"/>
      <c r="F730" s="1"/>
      <c r="G730" s="2"/>
      <c r="H730" s="1"/>
      <c r="I730" s="1" t="str">
        <f>IFERROR(__xludf.DUMMYFUNCTION("""COMPUTED_VALUE"""),"")</f>
        <v/>
      </c>
      <c r="J730" s="1"/>
      <c r="K730" s="1"/>
      <c r="L730" s="1" t="str">
        <f>IFERROR(__xludf.DUMMYFUNCTION("""COMPUTED_VALUE"""),"")</f>
        <v/>
      </c>
      <c r="M730" s="1"/>
    </row>
    <row r="731">
      <c r="A731" s="1"/>
      <c r="B731" s="1"/>
      <c r="C731" s="2"/>
      <c r="D731" s="1"/>
      <c r="E731" s="1"/>
      <c r="F731" s="1"/>
      <c r="G731" s="2"/>
      <c r="H731" s="1"/>
      <c r="I731" s="1" t="str">
        <f>IFERROR(__xludf.DUMMYFUNCTION("""COMPUTED_VALUE"""),"")</f>
        <v/>
      </c>
      <c r="J731" s="1"/>
      <c r="K731" s="1"/>
      <c r="L731" s="1" t="str">
        <f>IFERROR(__xludf.DUMMYFUNCTION("""COMPUTED_VALUE"""),"")</f>
        <v/>
      </c>
      <c r="M731" s="1"/>
    </row>
    <row r="732">
      <c r="A732" s="1"/>
      <c r="B732" s="1"/>
      <c r="C732" s="2"/>
      <c r="D732" s="1"/>
      <c r="E732" s="1"/>
      <c r="F732" s="1"/>
      <c r="G732" s="2"/>
      <c r="H732" s="1"/>
      <c r="I732" s="1" t="str">
        <f>IFERROR(__xludf.DUMMYFUNCTION("""COMPUTED_VALUE"""),"")</f>
        <v/>
      </c>
      <c r="J732" s="1"/>
      <c r="K732" s="1"/>
      <c r="L732" s="1" t="str">
        <f>IFERROR(__xludf.DUMMYFUNCTION("""COMPUTED_VALUE"""),"")</f>
        <v/>
      </c>
      <c r="M732" s="1"/>
    </row>
    <row r="733">
      <c r="A733" s="1"/>
      <c r="B733" s="1"/>
      <c r="C733" s="2"/>
      <c r="D733" s="1"/>
      <c r="E733" s="1"/>
      <c r="F733" s="1"/>
      <c r="G733" s="2"/>
      <c r="H733" s="1"/>
      <c r="I733" s="1" t="str">
        <f>IFERROR(__xludf.DUMMYFUNCTION("""COMPUTED_VALUE"""),"")</f>
        <v/>
      </c>
      <c r="J733" s="1"/>
      <c r="K733" s="1"/>
      <c r="L733" s="1" t="str">
        <f>IFERROR(__xludf.DUMMYFUNCTION("""COMPUTED_VALUE"""),"")</f>
        <v/>
      </c>
      <c r="M733" s="1"/>
    </row>
    <row r="734">
      <c r="A734" s="1"/>
      <c r="B734" s="1"/>
      <c r="C734" s="2"/>
      <c r="D734" s="1"/>
      <c r="E734" s="1"/>
      <c r="F734" s="1"/>
      <c r="G734" s="2"/>
      <c r="H734" s="1"/>
      <c r="I734" s="1" t="str">
        <f>IFERROR(__xludf.DUMMYFUNCTION("""COMPUTED_VALUE"""),"")</f>
        <v/>
      </c>
      <c r="J734" s="1"/>
      <c r="K734" s="1"/>
      <c r="L734" s="1" t="str">
        <f>IFERROR(__xludf.DUMMYFUNCTION("""COMPUTED_VALUE"""),"")</f>
        <v/>
      </c>
      <c r="M734" s="1"/>
    </row>
    <row r="735">
      <c r="A735" s="1"/>
      <c r="B735" s="1"/>
      <c r="C735" s="2"/>
      <c r="D735" s="1"/>
      <c r="E735" s="1"/>
      <c r="F735" s="1"/>
      <c r="G735" s="2"/>
      <c r="H735" s="1"/>
      <c r="I735" s="1" t="str">
        <f>IFERROR(__xludf.DUMMYFUNCTION("""COMPUTED_VALUE"""),"")</f>
        <v/>
      </c>
      <c r="J735" s="1"/>
      <c r="K735" s="1"/>
      <c r="L735" s="1" t="str">
        <f>IFERROR(__xludf.DUMMYFUNCTION("""COMPUTED_VALUE"""),"")</f>
        <v/>
      </c>
      <c r="M735" s="1"/>
    </row>
    <row r="736">
      <c r="A736" s="1"/>
      <c r="B736" s="1"/>
      <c r="C736" s="2"/>
      <c r="D736" s="1"/>
      <c r="E736" s="1"/>
      <c r="F736" s="1"/>
      <c r="G736" s="2"/>
      <c r="H736" s="1"/>
      <c r="I736" s="1" t="str">
        <f>IFERROR(__xludf.DUMMYFUNCTION("""COMPUTED_VALUE"""),"")</f>
        <v/>
      </c>
      <c r="J736" s="1"/>
      <c r="K736" s="1"/>
      <c r="L736" s="1" t="str">
        <f>IFERROR(__xludf.DUMMYFUNCTION("""COMPUTED_VALUE"""),"")</f>
        <v/>
      </c>
      <c r="M736" s="1"/>
    </row>
    <row r="737">
      <c r="A737" s="1"/>
      <c r="B737" s="1"/>
      <c r="C737" s="2"/>
      <c r="D737" s="1"/>
      <c r="E737" s="1"/>
      <c r="F737" s="1"/>
      <c r="G737" s="2"/>
      <c r="H737" s="1"/>
      <c r="I737" s="1" t="str">
        <f>IFERROR(__xludf.DUMMYFUNCTION("""COMPUTED_VALUE"""),"")</f>
        <v/>
      </c>
      <c r="J737" s="1"/>
      <c r="K737" s="1"/>
      <c r="L737" s="1" t="str">
        <f>IFERROR(__xludf.DUMMYFUNCTION("""COMPUTED_VALUE"""),"")</f>
        <v/>
      </c>
      <c r="M737" s="1"/>
    </row>
    <row r="738">
      <c r="A738" s="1"/>
      <c r="B738" s="1"/>
      <c r="C738" s="2"/>
      <c r="D738" s="1"/>
      <c r="E738" s="1"/>
      <c r="F738" s="1"/>
      <c r="G738" s="2"/>
      <c r="H738" s="1"/>
      <c r="I738" s="1" t="str">
        <f>IFERROR(__xludf.DUMMYFUNCTION("""COMPUTED_VALUE"""),"")</f>
        <v/>
      </c>
      <c r="J738" s="1"/>
      <c r="K738" s="1"/>
      <c r="L738" s="1" t="str">
        <f>IFERROR(__xludf.DUMMYFUNCTION("""COMPUTED_VALUE"""),"")</f>
        <v/>
      </c>
      <c r="M738" s="1"/>
    </row>
    <row r="739">
      <c r="A739" s="1"/>
      <c r="B739" s="1"/>
      <c r="C739" s="2"/>
      <c r="D739" s="1"/>
      <c r="E739" s="1"/>
      <c r="F739" s="1"/>
      <c r="G739" s="2"/>
      <c r="H739" s="1"/>
      <c r="I739" s="1" t="str">
        <f>IFERROR(__xludf.DUMMYFUNCTION("""COMPUTED_VALUE"""),"")</f>
        <v/>
      </c>
      <c r="J739" s="1"/>
      <c r="K739" s="1"/>
      <c r="L739" s="1" t="str">
        <f>IFERROR(__xludf.DUMMYFUNCTION("""COMPUTED_VALUE"""),"")</f>
        <v/>
      </c>
      <c r="M739" s="1"/>
    </row>
    <row r="740">
      <c r="A740" s="1"/>
      <c r="B740" s="1"/>
      <c r="C740" s="2"/>
      <c r="D740" s="1"/>
      <c r="E740" s="1"/>
      <c r="F740" s="1"/>
      <c r="G740" s="2"/>
      <c r="H740" s="1"/>
      <c r="I740" s="1" t="str">
        <f>IFERROR(__xludf.DUMMYFUNCTION("""COMPUTED_VALUE"""),"")</f>
        <v/>
      </c>
      <c r="J740" s="1"/>
      <c r="K740" s="1"/>
      <c r="L740" s="1" t="str">
        <f>IFERROR(__xludf.DUMMYFUNCTION("""COMPUTED_VALUE"""),"")</f>
        <v/>
      </c>
      <c r="M740" s="1"/>
    </row>
    <row r="741">
      <c r="A741" s="1"/>
      <c r="B741" s="1"/>
      <c r="C741" s="2"/>
      <c r="D741" s="1"/>
      <c r="E741" s="1"/>
      <c r="F741" s="1"/>
      <c r="G741" s="2"/>
      <c r="H741" s="1"/>
      <c r="I741" s="1" t="str">
        <f>IFERROR(__xludf.DUMMYFUNCTION("""COMPUTED_VALUE"""),"")</f>
        <v/>
      </c>
      <c r="J741" s="1"/>
      <c r="K741" s="1"/>
      <c r="L741" s="1" t="str">
        <f>IFERROR(__xludf.DUMMYFUNCTION("""COMPUTED_VALUE"""),"")</f>
        <v/>
      </c>
      <c r="M741" s="1"/>
    </row>
    <row r="742">
      <c r="A742" s="1"/>
      <c r="B742" s="1"/>
      <c r="C742" s="2"/>
      <c r="D742" s="1"/>
      <c r="E742" s="1"/>
      <c r="F742" s="1"/>
      <c r="G742" s="2"/>
      <c r="H742" s="1"/>
      <c r="I742" s="1" t="str">
        <f>IFERROR(__xludf.DUMMYFUNCTION("""COMPUTED_VALUE"""),"")</f>
        <v/>
      </c>
      <c r="J742" s="1"/>
      <c r="K742" s="1"/>
      <c r="L742" s="1" t="str">
        <f>IFERROR(__xludf.DUMMYFUNCTION("""COMPUTED_VALUE"""),"")</f>
        <v/>
      </c>
      <c r="M742" s="1"/>
    </row>
    <row r="743">
      <c r="A743" s="1"/>
      <c r="B743" s="1"/>
      <c r="C743" s="2"/>
      <c r="D743" s="1"/>
      <c r="E743" s="1"/>
      <c r="F743" s="1"/>
      <c r="G743" s="2"/>
      <c r="H743" s="1"/>
      <c r="I743" s="1" t="str">
        <f>IFERROR(__xludf.DUMMYFUNCTION("""COMPUTED_VALUE"""),"")</f>
        <v/>
      </c>
      <c r="J743" s="1"/>
      <c r="K743" s="1"/>
      <c r="L743" s="1" t="str">
        <f>IFERROR(__xludf.DUMMYFUNCTION("""COMPUTED_VALUE"""),"")</f>
        <v/>
      </c>
      <c r="M743" s="1"/>
    </row>
    <row r="744">
      <c r="A744" s="1"/>
      <c r="B744" s="1"/>
      <c r="C744" s="2"/>
      <c r="D744" s="1"/>
      <c r="E744" s="1"/>
      <c r="F744" s="1"/>
      <c r="G744" s="2"/>
      <c r="H744" s="1"/>
      <c r="I744" s="1" t="str">
        <f>IFERROR(__xludf.DUMMYFUNCTION("""COMPUTED_VALUE"""),"")</f>
        <v/>
      </c>
      <c r="J744" s="1"/>
      <c r="K744" s="1"/>
      <c r="L744" s="1" t="str">
        <f>IFERROR(__xludf.DUMMYFUNCTION("""COMPUTED_VALUE"""),"")</f>
        <v/>
      </c>
      <c r="M744" s="1"/>
    </row>
    <row r="745">
      <c r="A745" s="1"/>
      <c r="B745" s="1"/>
      <c r="C745" s="2"/>
      <c r="D745" s="1"/>
      <c r="E745" s="1"/>
      <c r="F745" s="1"/>
      <c r="G745" s="2"/>
      <c r="H745" s="1"/>
      <c r="I745" s="1" t="str">
        <f>IFERROR(__xludf.DUMMYFUNCTION("""COMPUTED_VALUE"""),"")</f>
        <v/>
      </c>
      <c r="J745" s="1"/>
      <c r="K745" s="1"/>
      <c r="L745" s="1" t="str">
        <f>IFERROR(__xludf.DUMMYFUNCTION("""COMPUTED_VALUE"""),"")</f>
        <v/>
      </c>
      <c r="M745" s="1"/>
    </row>
    <row r="746">
      <c r="A746" s="1"/>
      <c r="B746" s="1"/>
      <c r="C746" s="2"/>
      <c r="D746" s="1"/>
      <c r="E746" s="1"/>
      <c r="F746" s="1"/>
      <c r="G746" s="2"/>
      <c r="H746" s="1"/>
      <c r="I746" s="1" t="str">
        <f>IFERROR(__xludf.DUMMYFUNCTION("""COMPUTED_VALUE"""),"")</f>
        <v/>
      </c>
      <c r="J746" s="1"/>
      <c r="K746" s="1"/>
      <c r="L746" s="1" t="str">
        <f>IFERROR(__xludf.DUMMYFUNCTION("""COMPUTED_VALUE"""),"")</f>
        <v/>
      </c>
      <c r="M746" s="1"/>
    </row>
    <row r="747">
      <c r="A747" s="1"/>
      <c r="B747" s="1"/>
      <c r="C747" s="2"/>
      <c r="D747" s="1"/>
      <c r="E747" s="1"/>
      <c r="F747" s="1"/>
      <c r="G747" s="2"/>
      <c r="H747" s="1"/>
      <c r="I747" s="1" t="str">
        <f>IFERROR(__xludf.DUMMYFUNCTION("""COMPUTED_VALUE"""),"")</f>
        <v/>
      </c>
      <c r="J747" s="1"/>
      <c r="K747" s="1"/>
      <c r="L747" s="1" t="str">
        <f>IFERROR(__xludf.DUMMYFUNCTION("""COMPUTED_VALUE"""),"")</f>
        <v/>
      </c>
      <c r="M747" s="1"/>
    </row>
    <row r="748">
      <c r="A748" s="1"/>
      <c r="B748" s="1"/>
      <c r="C748" s="2"/>
      <c r="D748" s="1"/>
      <c r="E748" s="1"/>
      <c r="F748" s="1"/>
      <c r="G748" s="2"/>
      <c r="H748" s="1"/>
      <c r="I748" s="1" t="str">
        <f>IFERROR(__xludf.DUMMYFUNCTION("""COMPUTED_VALUE"""),"")</f>
        <v/>
      </c>
      <c r="J748" s="1"/>
      <c r="K748" s="1"/>
      <c r="L748" s="1" t="str">
        <f>IFERROR(__xludf.DUMMYFUNCTION("""COMPUTED_VALUE"""),"")</f>
        <v/>
      </c>
      <c r="M748" s="1"/>
    </row>
    <row r="749">
      <c r="A749" s="1"/>
      <c r="B749" s="1"/>
      <c r="C749" s="2"/>
      <c r="D749" s="1"/>
      <c r="E749" s="1"/>
      <c r="F749" s="1"/>
      <c r="G749" s="2"/>
      <c r="H749" s="1"/>
      <c r="I749" s="1" t="str">
        <f>IFERROR(__xludf.DUMMYFUNCTION("""COMPUTED_VALUE"""),"")</f>
        <v/>
      </c>
      <c r="J749" s="1"/>
      <c r="K749" s="1"/>
      <c r="L749" s="1" t="str">
        <f>IFERROR(__xludf.DUMMYFUNCTION("""COMPUTED_VALUE"""),"")</f>
        <v/>
      </c>
      <c r="M749" s="1"/>
    </row>
    <row r="750">
      <c r="A750" s="1"/>
      <c r="B750" s="1"/>
      <c r="C750" s="2"/>
      <c r="D750" s="1"/>
      <c r="E750" s="1"/>
      <c r="F750" s="1"/>
      <c r="G750" s="2"/>
      <c r="H750" s="1"/>
      <c r="I750" s="1" t="str">
        <f>IFERROR(__xludf.DUMMYFUNCTION("""COMPUTED_VALUE"""),"")</f>
        <v/>
      </c>
      <c r="J750" s="1"/>
      <c r="K750" s="1"/>
      <c r="L750" s="1" t="str">
        <f>IFERROR(__xludf.DUMMYFUNCTION("""COMPUTED_VALUE"""),"")</f>
        <v/>
      </c>
      <c r="M750" s="1"/>
    </row>
    <row r="751">
      <c r="A751" s="1"/>
      <c r="B751" s="1"/>
      <c r="C751" s="2"/>
      <c r="D751" s="1"/>
      <c r="E751" s="1"/>
      <c r="F751" s="1"/>
      <c r="G751" s="2"/>
      <c r="H751" s="1"/>
      <c r="I751" s="1" t="str">
        <f>IFERROR(__xludf.DUMMYFUNCTION("""COMPUTED_VALUE"""),"")</f>
        <v/>
      </c>
      <c r="J751" s="1"/>
      <c r="K751" s="1"/>
      <c r="L751" s="1" t="str">
        <f>IFERROR(__xludf.DUMMYFUNCTION("""COMPUTED_VALUE"""),"")</f>
        <v/>
      </c>
      <c r="M751" s="1"/>
    </row>
    <row r="752">
      <c r="A752" s="1"/>
      <c r="B752" s="1"/>
      <c r="C752" s="2"/>
      <c r="D752" s="1"/>
      <c r="E752" s="1"/>
      <c r="F752" s="1"/>
      <c r="G752" s="2"/>
      <c r="H752" s="1"/>
      <c r="I752" s="1" t="str">
        <f>IFERROR(__xludf.DUMMYFUNCTION("""COMPUTED_VALUE"""),"")</f>
        <v/>
      </c>
      <c r="J752" s="1"/>
      <c r="K752" s="1"/>
      <c r="L752" s="1" t="str">
        <f>IFERROR(__xludf.DUMMYFUNCTION("""COMPUTED_VALUE"""),"")</f>
        <v/>
      </c>
      <c r="M752" s="1"/>
    </row>
    <row r="753">
      <c r="A753" s="1"/>
      <c r="B753" s="1"/>
      <c r="C753" s="2"/>
      <c r="D753" s="1"/>
      <c r="E753" s="1"/>
      <c r="F753" s="1"/>
      <c r="G753" s="2"/>
      <c r="H753" s="1"/>
      <c r="I753" s="1" t="str">
        <f>IFERROR(__xludf.DUMMYFUNCTION("""COMPUTED_VALUE"""),"")</f>
        <v/>
      </c>
      <c r="J753" s="1"/>
      <c r="K753" s="1"/>
      <c r="L753" s="1" t="str">
        <f>IFERROR(__xludf.DUMMYFUNCTION("""COMPUTED_VALUE"""),"")</f>
        <v/>
      </c>
      <c r="M753" s="1"/>
    </row>
    <row r="754">
      <c r="A754" s="1"/>
      <c r="B754" s="1"/>
      <c r="C754" s="2"/>
      <c r="D754" s="1"/>
      <c r="E754" s="1"/>
      <c r="F754" s="1"/>
      <c r="G754" s="2"/>
      <c r="H754" s="1"/>
      <c r="I754" s="1" t="str">
        <f>IFERROR(__xludf.DUMMYFUNCTION("""COMPUTED_VALUE"""),"")</f>
        <v/>
      </c>
      <c r="J754" s="1"/>
      <c r="K754" s="1"/>
      <c r="L754" s="1" t="str">
        <f>IFERROR(__xludf.DUMMYFUNCTION("""COMPUTED_VALUE"""),"")</f>
        <v/>
      </c>
      <c r="M754" s="1"/>
    </row>
    <row r="755">
      <c r="A755" s="1"/>
      <c r="B755" s="1"/>
      <c r="C755" s="2"/>
      <c r="D755" s="1"/>
      <c r="E755" s="1"/>
      <c r="F755" s="1"/>
      <c r="G755" s="2"/>
      <c r="H755" s="1"/>
      <c r="I755" s="1" t="str">
        <f>IFERROR(__xludf.DUMMYFUNCTION("""COMPUTED_VALUE"""),"")</f>
        <v/>
      </c>
      <c r="J755" s="1"/>
      <c r="K755" s="1"/>
      <c r="L755" s="1" t="str">
        <f>IFERROR(__xludf.DUMMYFUNCTION("""COMPUTED_VALUE"""),"")</f>
        <v/>
      </c>
      <c r="M755" s="1"/>
    </row>
    <row r="756">
      <c r="A756" s="1"/>
      <c r="B756" s="1"/>
      <c r="C756" s="2"/>
      <c r="D756" s="1"/>
      <c r="E756" s="1"/>
      <c r="F756" s="1"/>
      <c r="G756" s="2"/>
      <c r="H756" s="1"/>
      <c r="I756" s="1" t="str">
        <f>IFERROR(__xludf.DUMMYFUNCTION("""COMPUTED_VALUE"""),"")</f>
        <v/>
      </c>
      <c r="J756" s="1"/>
      <c r="K756" s="1"/>
      <c r="L756" s="1" t="str">
        <f>IFERROR(__xludf.DUMMYFUNCTION("""COMPUTED_VALUE"""),"")</f>
        <v/>
      </c>
      <c r="M756" s="1"/>
    </row>
    <row r="757">
      <c r="A757" s="1"/>
      <c r="B757" s="1"/>
      <c r="C757" s="2"/>
      <c r="D757" s="1"/>
      <c r="E757" s="1"/>
      <c r="F757" s="1"/>
      <c r="G757" s="2"/>
      <c r="H757" s="1"/>
      <c r="I757" s="1" t="str">
        <f>IFERROR(__xludf.DUMMYFUNCTION("""COMPUTED_VALUE"""),"")</f>
        <v/>
      </c>
      <c r="J757" s="1"/>
      <c r="K757" s="1"/>
      <c r="L757" s="1" t="str">
        <f>IFERROR(__xludf.DUMMYFUNCTION("""COMPUTED_VALUE"""),"")</f>
        <v/>
      </c>
      <c r="M757" s="1"/>
    </row>
    <row r="758">
      <c r="A758" s="1"/>
      <c r="B758" s="1"/>
      <c r="C758" s="2"/>
      <c r="D758" s="1"/>
      <c r="E758" s="1"/>
      <c r="F758" s="1"/>
      <c r="G758" s="2"/>
      <c r="H758" s="1"/>
      <c r="I758" s="1" t="str">
        <f>IFERROR(__xludf.DUMMYFUNCTION("""COMPUTED_VALUE"""),"")</f>
        <v/>
      </c>
      <c r="J758" s="1"/>
      <c r="K758" s="1"/>
      <c r="L758" s="1" t="str">
        <f>IFERROR(__xludf.DUMMYFUNCTION("""COMPUTED_VALUE"""),"")</f>
        <v/>
      </c>
      <c r="M758" s="1"/>
    </row>
    <row r="759">
      <c r="A759" s="1"/>
      <c r="B759" s="1"/>
      <c r="C759" s="2"/>
      <c r="D759" s="1"/>
      <c r="E759" s="1"/>
      <c r="F759" s="1"/>
      <c r="G759" s="2"/>
      <c r="H759" s="1"/>
      <c r="I759" s="1" t="str">
        <f>IFERROR(__xludf.DUMMYFUNCTION("""COMPUTED_VALUE"""),"")</f>
        <v/>
      </c>
      <c r="J759" s="1"/>
      <c r="K759" s="1"/>
      <c r="L759" s="1" t="str">
        <f>IFERROR(__xludf.DUMMYFUNCTION("""COMPUTED_VALUE"""),"")</f>
        <v/>
      </c>
      <c r="M759" s="1"/>
    </row>
    <row r="760">
      <c r="A760" s="1"/>
      <c r="B760" s="1"/>
      <c r="C760" s="2"/>
      <c r="D760" s="1"/>
      <c r="E760" s="1"/>
      <c r="F760" s="1"/>
      <c r="G760" s="2"/>
      <c r="H760" s="1"/>
      <c r="I760" s="1" t="str">
        <f>IFERROR(__xludf.DUMMYFUNCTION("""COMPUTED_VALUE"""),"")</f>
        <v/>
      </c>
      <c r="J760" s="1"/>
      <c r="K760" s="1"/>
      <c r="L760" s="1" t="str">
        <f>IFERROR(__xludf.DUMMYFUNCTION("""COMPUTED_VALUE"""),"")</f>
        <v/>
      </c>
      <c r="M760" s="1"/>
    </row>
    <row r="761">
      <c r="A761" s="1"/>
      <c r="B761" s="1"/>
      <c r="C761" s="2"/>
      <c r="D761" s="1"/>
      <c r="E761" s="1"/>
      <c r="F761" s="1"/>
      <c r="G761" s="2"/>
      <c r="H761" s="1"/>
      <c r="I761" s="1" t="str">
        <f>IFERROR(__xludf.DUMMYFUNCTION("""COMPUTED_VALUE"""),"")</f>
        <v/>
      </c>
      <c r="J761" s="1"/>
      <c r="K761" s="1"/>
      <c r="L761" s="1" t="str">
        <f>IFERROR(__xludf.DUMMYFUNCTION("""COMPUTED_VALUE"""),"")</f>
        <v/>
      </c>
      <c r="M761" s="1"/>
    </row>
    <row r="762">
      <c r="A762" s="1"/>
      <c r="B762" s="1"/>
      <c r="C762" s="2"/>
      <c r="D762" s="1"/>
      <c r="E762" s="1"/>
      <c r="F762" s="1"/>
      <c r="G762" s="2"/>
      <c r="H762" s="1"/>
      <c r="I762" s="1" t="str">
        <f>IFERROR(__xludf.DUMMYFUNCTION("""COMPUTED_VALUE"""),"")</f>
        <v/>
      </c>
      <c r="J762" s="1"/>
      <c r="K762" s="1"/>
      <c r="L762" s="1" t="str">
        <f>IFERROR(__xludf.DUMMYFUNCTION("""COMPUTED_VALUE"""),"")</f>
        <v/>
      </c>
      <c r="M762" s="1"/>
    </row>
    <row r="763">
      <c r="A763" s="1"/>
      <c r="B763" s="1"/>
      <c r="C763" s="2"/>
      <c r="D763" s="1"/>
      <c r="E763" s="1"/>
      <c r="F763" s="1"/>
      <c r="G763" s="2"/>
      <c r="H763" s="1"/>
      <c r="I763" s="1" t="str">
        <f>IFERROR(__xludf.DUMMYFUNCTION("""COMPUTED_VALUE"""),"")</f>
        <v/>
      </c>
      <c r="J763" s="1"/>
      <c r="K763" s="1"/>
      <c r="L763" s="1" t="str">
        <f>IFERROR(__xludf.DUMMYFUNCTION("""COMPUTED_VALUE"""),"")</f>
        <v/>
      </c>
      <c r="M763" s="1"/>
    </row>
    <row r="764">
      <c r="A764" s="1"/>
      <c r="B764" s="1"/>
      <c r="C764" s="2"/>
      <c r="D764" s="1"/>
      <c r="E764" s="1"/>
      <c r="F764" s="1"/>
      <c r="G764" s="2"/>
      <c r="H764" s="1"/>
      <c r="I764" s="1" t="str">
        <f>IFERROR(__xludf.DUMMYFUNCTION("""COMPUTED_VALUE"""),"")</f>
        <v/>
      </c>
      <c r="J764" s="1"/>
      <c r="K764" s="1"/>
      <c r="L764" s="1" t="str">
        <f>IFERROR(__xludf.DUMMYFUNCTION("""COMPUTED_VALUE"""),"")</f>
        <v/>
      </c>
      <c r="M764" s="1"/>
    </row>
    <row r="765">
      <c r="A765" s="1"/>
      <c r="B765" s="1"/>
      <c r="C765" s="2"/>
      <c r="D765" s="1"/>
      <c r="E765" s="1"/>
      <c r="F765" s="1"/>
      <c r="G765" s="2"/>
      <c r="H765" s="1"/>
      <c r="I765" s="1" t="str">
        <f>IFERROR(__xludf.DUMMYFUNCTION("""COMPUTED_VALUE"""),"")</f>
        <v/>
      </c>
      <c r="J765" s="1"/>
      <c r="K765" s="1"/>
      <c r="L765" s="1" t="str">
        <f>IFERROR(__xludf.DUMMYFUNCTION("""COMPUTED_VALUE"""),"")</f>
        <v/>
      </c>
      <c r="M765" s="1"/>
    </row>
    <row r="766">
      <c r="A766" s="1"/>
      <c r="B766" s="1"/>
      <c r="C766" s="2"/>
      <c r="D766" s="1"/>
      <c r="E766" s="1"/>
      <c r="F766" s="1"/>
      <c r="G766" s="2"/>
      <c r="H766" s="1"/>
      <c r="I766" s="1" t="str">
        <f>IFERROR(__xludf.DUMMYFUNCTION("""COMPUTED_VALUE"""),"")</f>
        <v/>
      </c>
      <c r="J766" s="1"/>
      <c r="K766" s="1"/>
      <c r="L766" s="1" t="str">
        <f>IFERROR(__xludf.DUMMYFUNCTION("""COMPUTED_VALUE"""),"")</f>
        <v/>
      </c>
      <c r="M766" s="1"/>
    </row>
    <row r="767">
      <c r="A767" s="1"/>
      <c r="B767" s="1"/>
      <c r="C767" s="2"/>
      <c r="D767" s="1"/>
      <c r="E767" s="1"/>
      <c r="F767" s="1"/>
      <c r="G767" s="2"/>
      <c r="H767" s="1"/>
      <c r="I767" s="1" t="str">
        <f>IFERROR(__xludf.DUMMYFUNCTION("""COMPUTED_VALUE"""),"")</f>
        <v/>
      </c>
      <c r="J767" s="1"/>
      <c r="K767" s="1"/>
      <c r="L767" s="1" t="str">
        <f>IFERROR(__xludf.DUMMYFUNCTION("""COMPUTED_VALUE"""),"")</f>
        <v/>
      </c>
      <c r="M767" s="1"/>
    </row>
    <row r="768">
      <c r="A768" s="1"/>
      <c r="B768" s="1"/>
      <c r="C768" s="2"/>
      <c r="D768" s="1"/>
      <c r="E768" s="1"/>
      <c r="F768" s="1"/>
      <c r="G768" s="2"/>
      <c r="H768" s="1"/>
      <c r="I768" s="1" t="str">
        <f>IFERROR(__xludf.DUMMYFUNCTION("""COMPUTED_VALUE"""),"")</f>
        <v/>
      </c>
      <c r="J768" s="1"/>
      <c r="K768" s="1"/>
      <c r="L768" s="1" t="str">
        <f>IFERROR(__xludf.DUMMYFUNCTION("""COMPUTED_VALUE"""),"")</f>
        <v/>
      </c>
      <c r="M768" s="1"/>
    </row>
    <row r="769">
      <c r="A769" s="1"/>
      <c r="B769" s="1"/>
      <c r="C769" s="2"/>
      <c r="D769" s="1"/>
      <c r="E769" s="1"/>
      <c r="F769" s="1"/>
      <c r="G769" s="2"/>
      <c r="H769" s="1"/>
      <c r="I769" s="1" t="str">
        <f>IFERROR(__xludf.DUMMYFUNCTION("""COMPUTED_VALUE"""),"")</f>
        <v/>
      </c>
      <c r="J769" s="1"/>
      <c r="K769" s="1"/>
      <c r="L769" s="1" t="str">
        <f>IFERROR(__xludf.DUMMYFUNCTION("""COMPUTED_VALUE"""),"")</f>
        <v/>
      </c>
      <c r="M769" s="1"/>
    </row>
    <row r="770">
      <c r="A770" s="1"/>
      <c r="B770" s="1"/>
      <c r="C770" s="2"/>
      <c r="D770" s="1"/>
      <c r="E770" s="1"/>
      <c r="F770" s="1"/>
      <c r="G770" s="2"/>
      <c r="H770" s="1"/>
      <c r="I770" s="1" t="str">
        <f>IFERROR(__xludf.DUMMYFUNCTION("""COMPUTED_VALUE"""),"")</f>
        <v/>
      </c>
      <c r="J770" s="1"/>
      <c r="K770" s="1"/>
      <c r="L770" s="1" t="str">
        <f>IFERROR(__xludf.DUMMYFUNCTION("""COMPUTED_VALUE"""),"")</f>
        <v/>
      </c>
      <c r="M770" s="1"/>
    </row>
    <row r="771">
      <c r="A771" s="1"/>
      <c r="B771" s="1"/>
      <c r="C771" s="2"/>
      <c r="D771" s="1"/>
      <c r="E771" s="1"/>
      <c r="F771" s="1"/>
      <c r="G771" s="2"/>
      <c r="H771" s="1"/>
      <c r="I771" s="1" t="str">
        <f>IFERROR(__xludf.DUMMYFUNCTION("""COMPUTED_VALUE"""),"")</f>
        <v/>
      </c>
      <c r="J771" s="1"/>
      <c r="K771" s="1"/>
      <c r="L771" s="1" t="str">
        <f>IFERROR(__xludf.DUMMYFUNCTION("""COMPUTED_VALUE"""),"")</f>
        <v/>
      </c>
      <c r="M771" s="1"/>
    </row>
    <row r="772">
      <c r="A772" s="1"/>
      <c r="B772" s="1"/>
      <c r="C772" s="2"/>
      <c r="D772" s="1"/>
      <c r="E772" s="1"/>
      <c r="F772" s="1"/>
      <c r="G772" s="2"/>
      <c r="H772" s="1"/>
      <c r="I772" s="1" t="str">
        <f>IFERROR(__xludf.DUMMYFUNCTION("""COMPUTED_VALUE"""),"")</f>
        <v/>
      </c>
      <c r="J772" s="1"/>
      <c r="K772" s="1"/>
      <c r="L772" s="1" t="str">
        <f>IFERROR(__xludf.DUMMYFUNCTION("""COMPUTED_VALUE"""),"")</f>
        <v/>
      </c>
      <c r="M772" s="1"/>
    </row>
    <row r="773">
      <c r="A773" s="1"/>
      <c r="B773" s="1"/>
      <c r="C773" s="2"/>
      <c r="D773" s="1"/>
      <c r="E773" s="1"/>
      <c r="F773" s="1"/>
      <c r="G773" s="2"/>
      <c r="H773" s="1"/>
      <c r="I773" s="1" t="str">
        <f>IFERROR(__xludf.DUMMYFUNCTION("""COMPUTED_VALUE"""),"")</f>
        <v/>
      </c>
      <c r="J773" s="1"/>
      <c r="K773" s="1"/>
      <c r="L773" s="1" t="str">
        <f>IFERROR(__xludf.DUMMYFUNCTION("""COMPUTED_VALUE"""),"")</f>
        <v/>
      </c>
      <c r="M773" s="1"/>
    </row>
    <row r="774">
      <c r="A774" s="1"/>
      <c r="B774" s="1"/>
      <c r="C774" s="2"/>
      <c r="D774" s="1"/>
      <c r="E774" s="1"/>
      <c r="F774" s="1"/>
      <c r="G774" s="2"/>
      <c r="H774" s="1"/>
      <c r="I774" s="1" t="str">
        <f>IFERROR(__xludf.DUMMYFUNCTION("""COMPUTED_VALUE"""),"")</f>
        <v/>
      </c>
      <c r="J774" s="1"/>
      <c r="K774" s="1"/>
      <c r="L774" s="1" t="str">
        <f>IFERROR(__xludf.DUMMYFUNCTION("""COMPUTED_VALUE"""),"")</f>
        <v/>
      </c>
      <c r="M774" s="1"/>
    </row>
    <row r="775">
      <c r="A775" s="1"/>
      <c r="B775" s="1"/>
      <c r="C775" s="2"/>
      <c r="D775" s="1"/>
      <c r="E775" s="1"/>
      <c r="F775" s="1"/>
      <c r="G775" s="2"/>
      <c r="H775" s="1"/>
      <c r="I775" s="1" t="str">
        <f>IFERROR(__xludf.DUMMYFUNCTION("""COMPUTED_VALUE"""),"")</f>
        <v/>
      </c>
      <c r="J775" s="1"/>
      <c r="K775" s="1"/>
      <c r="L775" s="1" t="str">
        <f>IFERROR(__xludf.DUMMYFUNCTION("""COMPUTED_VALUE"""),"")</f>
        <v/>
      </c>
      <c r="M775" s="1"/>
    </row>
    <row r="776">
      <c r="A776" s="1"/>
      <c r="B776" s="1"/>
      <c r="C776" s="2"/>
      <c r="D776" s="1"/>
      <c r="E776" s="1"/>
      <c r="F776" s="1"/>
      <c r="G776" s="2"/>
      <c r="H776" s="1"/>
      <c r="I776" s="1" t="str">
        <f>IFERROR(__xludf.DUMMYFUNCTION("""COMPUTED_VALUE"""),"")</f>
        <v/>
      </c>
      <c r="J776" s="1"/>
      <c r="K776" s="1"/>
      <c r="L776" s="1" t="str">
        <f>IFERROR(__xludf.DUMMYFUNCTION("""COMPUTED_VALUE"""),"")</f>
        <v/>
      </c>
      <c r="M776" s="1"/>
    </row>
    <row r="777">
      <c r="A777" s="1"/>
      <c r="B777" s="1"/>
      <c r="C777" s="2"/>
      <c r="D777" s="1"/>
      <c r="E777" s="1"/>
      <c r="F777" s="1"/>
      <c r="G777" s="2"/>
      <c r="H777" s="1"/>
      <c r="I777" s="1" t="str">
        <f>IFERROR(__xludf.DUMMYFUNCTION("""COMPUTED_VALUE"""),"")</f>
        <v/>
      </c>
      <c r="J777" s="1"/>
      <c r="K777" s="1"/>
      <c r="L777" s="1" t="str">
        <f>IFERROR(__xludf.DUMMYFUNCTION("""COMPUTED_VALUE"""),"")</f>
        <v/>
      </c>
      <c r="M777" s="1"/>
    </row>
    <row r="778">
      <c r="A778" s="1"/>
      <c r="B778" s="1"/>
      <c r="C778" s="2"/>
      <c r="D778" s="1"/>
      <c r="E778" s="1"/>
      <c r="F778" s="1"/>
      <c r="G778" s="2"/>
      <c r="H778" s="1"/>
      <c r="I778" s="1" t="str">
        <f>IFERROR(__xludf.DUMMYFUNCTION("""COMPUTED_VALUE"""),"")</f>
        <v/>
      </c>
      <c r="J778" s="1"/>
      <c r="K778" s="1"/>
      <c r="L778" s="1" t="str">
        <f>IFERROR(__xludf.DUMMYFUNCTION("""COMPUTED_VALUE"""),"")</f>
        <v/>
      </c>
      <c r="M778" s="1"/>
    </row>
    <row r="779">
      <c r="A779" s="1"/>
      <c r="B779" s="1"/>
      <c r="C779" s="2"/>
      <c r="D779" s="1"/>
      <c r="E779" s="1"/>
      <c r="F779" s="1"/>
      <c r="G779" s="2"/>
      <c r="H779" s="1"/>
      <c r="I779" s="1" t="str">
        <f>IFERROR(__xludf.DUMMYFUNCTION("""COMPUTED_VALUE"""),"")</f>
        <v/>
      </c>
      <c r="J779" s="1"/>
      <c r="K779" s="1"/>
      <c r="L779" s="1" t="str">
        <f>IFERROR(__xludf.DUMMYFUNCTION("""COMPUTED_VALUE"""),"")</f>
        <v/>
      </c>
      <c r="M779" s="1"/>
    </row>
    <row r="780">
      <c r="A780" s="1"/>
      <c r="B780" s="1"/>
      <c r="C780" s="2"/>
      <c r="D780" s="1"/>
      <c r="E780" s="1"/>
      <c r="F780" s="1"/>
      <c r="G780" s="2"/>
      <c r="H780" s="1"/>
      <c r="I780" s="1" t="str">
        <f>IFERROR(__xludf.DUMMYFUNCTION("""COMPUTED_VALUE"""),"")</f>
        <v/>
      </c>
      <c r="J780" s="1"/>
      <c r="K780" s="1"/>
      <c r="L780" s="1" t="str">
        <f>IFERROR(__xludf.DUMMYFUNCTION("""COMPUTED_VALUE"""),"")</f>
        <v/>
      </c>
      <c r="M780" s="1"/>
    </row>
    <row r="781">
      <c r="A781" s="1"/>
      <c r="B781" s="1"/>
      <c r="C781" s="2"/>
      <c r="D781" s="1"/>
      <c r="E781" s="1"/>
      <c r="F781" s="1"/>
      <c r="G781" s="2"/>
      <c r="H781" s="1"/>
      <c r="I781" s="1" t="str">
        <f>IFERROR(__xludf.DUMMYFUNCTION("""COMPUTED_VALUE"""),"")</f>
        <v/>
      </c>
      <c r="J781" s="1"/>
      <c r="K781" s="1"/>
      <c r="L781" s="1" t="str">
        <f>IFERROR(__xludf.DUMMYFUNCTION("""COMPUTED_VALUE"""),"")</f>
        <v/>
      </c>
      <c r="M781" s="1"/>
    </row>
    <row r="782">
      <c r="A782" s="1"/>
      <c r="B782" s="1"/>
      <c r="C782" s="2"/>
      <c r="D782" s="1"/>
      <c r="E782" s="1"/>
      <c r="F782" s="1"/>
      <c r="G782" s="2"/>
      <c r="H782" s="1"/>
      <c r="I782" s="1" t="str">
        <f>IFERROR(__xludf.DUMMYFUNCTION("""COMPUTED_VALUE"""),"")</f>
        <v/>
      </c>
      <c r="J782" s="1"/>
      <c r="K782" s="1"/>
      <c r="L782" s="1" t="str">
        <f>IFERROR(__xludf.DUMMYFUNCTION("""COMPUTED_VALUE"""),"")</f>
        <v/>
      </c>
      <c r="M782" s="1"/>
    </row>
    <row r="783">
      <c r="A783" s="1"/>
      <c r="B783" s="1"/>
      <c r="C783" s="2"/>
      <c r="D783" s="1"/>
      <c r="E783" s="1"/>
      <c r="F783" s="1"/>
      <c r="G783" s="2"/>
      <c r="H783" s="1"/>
      <c r="I783" s="1" t="str">
        <f>IFERROR(__xludf.DUMMYFUNCTION("""COMPUTED_VALUE"""),"")</f>
        <v/>
      </c>
      <c r="J783" s="1"/>
      <c r="K783" s="1"/>
      <c r="L783" s="1" t="str">
        <f>IFERROR(__xludf.DUMMYFUNCTION("""COMPUTED_VALUE"""),"")</f>
        <v/>
      </c>
      <c r="M783" s="1"/>
    </row>
    <row r="784">
      <c r="A784" s="1"/>
      <c r="B784" s="1"/>
      <c r="C784" s="2"/>
      <c r="D784" s="1"/>
      <c r="E784" s="1"/>
      <c r="F784" s="1"/>
      <c r="G784" s="2"/>
      <c r="H784" s="1"/>
      <c r="I784" s="1" t="str">
        <f>IFERROR(__xludf.DUMMYFUNCTION("""COMPUTED_VALUE"""),"")</f>
        <v/>
      </c>
      <c r="J784" s="1"/>
      <c r="K784" s="1"/>
      <c r="L784" s="1" t="str">
        <f>IFERROR(__xludf.DUMMYFUNCTION("""COMPUTED_VALUE"""),"")</f>
        <v/>
      </c>
      <c r="M784" s="1"/>
    </row>
    <row r="785">
      <c r="A785" s="1"/>
      <c r="B785" s="1"/>
      <c r="C785" s="2"/>
      <c r="D785" s="1"/>
      <c r="E785" s="1"/>
      <c r="F785" s="1"/>
      <c r="G785" s="2"/>
      <c r="H785" s="1"/>
      <c r="I785" s="1" t="str">
        <f>IFERROR(__xludf.DUMMYFUNCTION("""COMPUTED_VALUE"""),"")</f>
        <v/>
      </c>
      <c r="J785" s="1"/>
      <c r="K785" s="1"/>
      <c r="L785" s="1" t="str">
        <f>IFERROR(__xludf.DUMMYFUNCTION("""COMPUTED_VALUE"""),"")</f>
        <v/>
      </c>
      <c r="M785" s="1"/>
    </row>
    <row r="786">
      <c r="A786" s="1"/>
      <c r="B786" s="1"/>
      <c r="C786" s="2"/>
      <c r="D786" s="1"/>
      <c r="E786" s="1"/>
      <c r="F786" s="1"/>
      <c r="G786" s="2"/>
      <c r="H786" s="1"/>
      <c r="I786" s="1" t="str">
        <f>IFERROR(__xludf.DUMMYFUNCTION("""COMPUTED_VALUE"""),"")</f>
        <v/>
      </c>
      <c r="J786" s="1"/>
      <c r="K786" s="1"/>
      <c r="L786" s="1" t="str">
        <f>IFERROR(__xludf.DUMMYFUNCTION("""COMPUTED_VALUE"""),"")</f>
        <v/>
      </c>
      <c r="M786" s="1"/>
    </row>
    <row r="787">
      <c r="A787" s="1"/>
      <c r="B787" s="1"/>
      <c r="C787" s="2"/>
      <c r="D787" s="1"/>
      <c r="E787" s="1"/>
      <c r="F787" s="1"/>
      <c r="G787" s="2"/>
      <c r="H787" s="1"/>
      <c r="I787" s="1" t="str">
        <f>IFERROR(__xludf.DUMMYFUNCTION("""COMPUTED_VALUE"""),"")</f>
        <v/>
      </c>
      <c r="J787" s="1"/>
      <c r="K787" s="1"/>
      <c r="L787" s="1" t="str">
        <f>IFERROR(__xludf.DUMMYFUNCTION("""COMPUTED_VALUE"""),"")</f>
        <v/>
      </c>
      <c r="M787" s="1"/>
    </row>
    <row r="788">
      <c r="A788" s="1"/>
      <c r="B788" s="1"/>
      <c r="C788" s="2"/>
      <c r="D788" s="1"/>
      <c r="E788" s="1"/>
      <c r="F788" s="1"/>
      <c r="G788" s="2"/>
      <c r="H788" s="1"/>
      <c r="I788" s="1" t="str">
        <f>IFERROR(__xludf.DUMMYFUNCTION("""COMPUTED_VALUE"""),"")</f>
        <v/>
      </c>
      <c r="J788" s="1"/>
      <c r="K788" s="1"/>
      <c r="L788" s="1" t="str">
        <f>IFERROR(__xludf.DUMMYFUNCTION("""COMPUTED_VALUE"""),"")</f>
        <v/>
      </c>
      <c r="M788" s="1"/>
    </row>
    <row r="789">
      <c r="A789" s="1"/>
      <c r="B789" s="1"/>
      <c r="C789" s="2"/>
      <c r="D789" s="1"/>
      <c r="E789" s="1"/>
      <c r="F789" s="1"/>
      <c r="G789" s="2"/>
      <c r="H789" s="1"/>
      <c r="I789" s="1" t="str">
        <f>IFERROR(__xludf.DUMMYFUNCTION("""COMPUTED_VALUE"""),"")</f>
        <v/>
      </c>
      <c r="J789" s="1"/>
      <c r="K789" s="1"/>
      <c r="L789" s="1" t="str">
        <f>IFERROR(__xludf.DUMMYFUNCTION("""COMPUTED_VALUE"""),"")</f>
        <v/>
      </c>
      <c r="M789" s="1"/>
    </row>
    <row r="790">
      <c r="A790" s="1"/>
      <c r="B790" s="1"/>
      <c r="C790" s="2"/>
      <c r="D790" s="1"/>
      <c r="E790" s="1"/>
      <c r="F790" s="1"/>
      <c r="G790" s="2"/>
      <c r="H790" s="1"/>
      <c r="I790" s="1" t="str">
        <f>IFERROR(__xludf.DUMMYFUNCTION("""COMPUTED_VALUE"""),"")</f>
        <v/>
      </c>
      <c r="J790" s="1"/>
      <c r="K790" s="1"/>
      <c r="L790" s="1" t="str">
        <f>IFERROR(__xludf.DUMMYFUNCTION("""COMPUTED_VALUE"""),"")</f>
        <v/>
      </c>
      <c r="M790" s="1"/>
    </row>
    <row r="791">
      <c r="A791" s="1"/>
      <c r="B791" s="1"/>
      <c r="C791" s="2"/>
      <c r="D791" s="1"/>
      <c r="E791" s="1"/>
      <c r="F791" s="1"/>
      <c r="G791" s="2"/>
      <c r="H791" s="1"/>
      <c r="I791" s="1" t="str">
        <f>IFERROR(__xludf.DUMMYFUNCTION("""COMPUTED_VALUE"""),"")</f>
        <v/>
      </c>
      <c r="J791" s="1"/>
      <c r="K791" s="1"/>
      <c r="L791" s="1" t="str">
        <f>IFERROR(__xludf.DUMMYFUNCTION("""COMPUTED_VALUE"""),"")</f>
        <v/>
      </c>
      <c r="M791" s="1"/>
    </row>
    <row r="792">
      <c r="A792" s="1"/>
      <c r="B792" s="1"/>
      <c r="C792" s="2"/>
      <c r="D792" s="1"/>
      <c r="E792" s="1"/>
      <c r="F792" s="1"/>
      <c r="G792" s="2"/>
      <c r="H792" s="1"/>
      <c r="I792" s="1" t="str">
        <f>IFERROR(__xludf.DUMMYFUNCTION("""COMPUTED_VALUE"""),"")</f>
        <v/>
      </c>
      <c r="J792" s="1"/>
      <c r="K792" s="1"/>
      <c r="L792" s="1" t="str">
        <f>IFERROR(__xludf.DUMMYFUNCTION("""COMPUTED_VALUE"""),"")</f>
        <v/>
      </c>
      <c r="M792" s="1"/>
    </row>
    <row r="793">
      <c r="A793" s="1"/>
      <c r="B793" s="1"/>
      <c r="C793" s="2"/>
      <c r="D793" s="1"/>
      <c r="E793" s="1"/>
      <c r="F793" s="1"/>
      <c r="G793" s="2"/>
      <c r="H793" s="1"/>
      <c r="I793" s="1" t="str">
        <f>IFERROR(__xludf.DUMMYFUNCTION("""COMPUTED_VALUE"""),"")</f>
        <v/>
      </c>
      <c r="J793" s="1"/>
      <c r="K793" s="1"/>
      <c r="L793" s="1" t="str">
        <f>IFERROR(__xludf.DUMMYFUNCTION("""COMPUTED_VALUE"""),"")</f>
        <v/>
      </c>
      <c r="M793" s="1"/>
    </row>
    <row r="794">
      <c r="A794" s="1"/>
      <c r="B794" s="1"/>
      <c r="C794" s="2"/>
      <c r="D794" s="1"/>
      <c r="E794" s="1"/>
      <c r="F794" s="1"/>
      <c r="G794" s="2"/>
      <c r="H794" s="1"/>
      <c r="I794" s="1" t="str">
        <f>IFERROR(__xludf.DUMMYFUNCTION("""COMPUTED_VALUE"""),"")</f>
        <v/>
      </c>
      <c r="J794" s="1"/>
      <c r="K794" s="1"/>
      <c r="L794" s="1" t="str">
        <f>IFERROR(__xludf.DUMMYFUNCTION("""COMPUTED_VALUE"""),"")</f>
        <v/>
      </c>
      <c r="M794" s="1"/>
    </row>
    <row r="795">
      <c r="A795" s="1"/>
      <c r="B795" s="1"/>
      <c r="C795" s="2"/>
      <c r="D795" s="1"/>
      <c r="E795" s="1"/>
      <c r="F795" s="1"/>
      <c r="G795" s="2"/>
      <c r="H795" s="1"/>
      <c r="I795" s="1" t="str">
        <f>IFERROR(__xludf.DUMMYFUNCTION("""COMPUTED_VALUE"""),"")</f>
        <v/>
      </c>
      <c r="J795" s="1"/>
      <c r="K795" s="1"/>
      <c r="L795" s="1" t="str">
        <f>IFERROR(__xludf.DUMMYFUNCTION("""COMPUTED_VALUE"""),"")</f>
        <v/>
      </c>
      <c r="M795" s="1"/>
    </row>
    <row r="796">
      <c r="A796" s="1"/>
      <c r="B796" s="1"/>
      <c r="C796" s="2"/>
      <c r="D796" s="1"/>
      <c r="E796" s="1"/>
      <c r="F796" s="1"/>
      <c r="G796" s="2"/>
      <c r="H796" s="1"/>
      <c r="I796" s="1" t="str">
        <f>IFERROR(__xludf.DUMMYFUNCTION("""COMPUTED_VALUE"""),"")</f>
        <v/>
      </c>
      <c r="J796" s="1"/>
      <c r="K796" s="1"/>
      <c r="L796" s="1" t="str">
        <f>IFERROR(__xludf.DUMMYFUNCTION("""COMPUTED_VALUE"""),"")</f>
        <v/>
      </c>
      <c r="M796" s="1"/>
    </row>
    <row r="797">
      <c r="A797" s="1"/>
      <c r="B797" s="1"/>
      <c r="C797" s="2"/>
      <c r="D797" s="1"/>
      <c r="E797" s="1"/>
      <c r="F797" s="1"/>
      <c r="G797" s="2"/>
      <c r="H797" s="1"/>
      <c r="I797" s="1" t="str">
        <f>IFERROR(__xludf.DUMMYFUNCTION("""COMPUTED_VALUE"""),"")</f>
        <v/>
      </c>
      <c r="J797" s="1"/>
      <c r="K797" s="1"/>
      <c r="L797" s="1" t="str">
        <f>IFERROR(__xludf.DUMMYFUNCTION("""COMPUTED_VALUE"""),"")</f>
        <v/>
      </c>
      <c r="M797" s="1"/>
    </row>
    <row r="798">
      <c r="A798" s="1"/>
      <c r="B798" s="1"/>
      <c r="C798" s="2"/>
      <c r="D798" s="1"/>
      <c r="E798" s="1"/>
      <c r="F798" s="1"/>
      <c r="G798" s="2"/>
      <c r="H798" s="1"/>
      <c r="I798" s="1" t="str">
        <f>IFERROR(__xludf.DUMMYFUNCTION("""COMPUTED_VALUE"""),"")</f>
        <v/>
      </c>
      <c r="J798" s="1"/>
      <c r="K798" s="1"/>
      <c r="L798" s="1" t="str">
        <f>IFERROR(__xludf.DUMMYFUNCTION("""COMPUTED_VALUE"""),"")</f>
        <v/>
      </c>
      <c r="M798" s="1"/>
    </row>
    <row r="799">
      <c r="A799" s="1"/>
      <c r="B799" s="1"/>
      <c r="C799" s="2"/>
      <c r="D799" s="1"/>
      <c r="E799" s="1"/>
      <c r="F799" s="1"/>
      <c r="G799" s="2"/>
      <c r="H799" s="1"/>
      <c r="I799" s="1" t="str">
        <f>IFERROR(__xludf.DUMMYFUNCTION("""COMPUTED_VALUE"""),"")</f>
        <v/>
      </c>
      <c r="J799" s="1"/>
      <c r="K799" s="1"/>
      <c r="L799" s="1" t="str">
        <f>IFERROR(__xludf.DUMMYFUNCTION("""COMPUTED_VALUE"""),"")</f>
        <v/>
      </c>
      <c r="M799" s="1"/>
    </row>
    <row r="800">
      <c r="A800" s="1"/>
      <c r="B800" s="1"/>
      <c r="C800" s="2"/>
      <c r="D800" s="1"/>
      <c r="E800" s="1"/>
      <c r="F800" s="1"/>
      <c r="G800" s="2"/>
      <c r="H800" s="1"/>
      <c r="I800" s="1" t="str">
        <f>IFERROR(__xludf.DUMMYFUNCTION("""COMPUTED_VALUE"""),"")</f>
        <v/>
      </c>
      <c r="J800" s="1"/>
      <c r="K800" s="1"/>
      <c r="L800" s="1" t="str">
        <f>IFERROR(__xludf.DUMMYFUNCTION("""COMPUTED_VALUE"""),"")</f>
        <v/>
      </c>
      <c r="M800" s="1"/>
    </row>
    <row r="801">
      <c r="A801" s="1"/>
      <c r="B801" s="1"/>
      <c r="C801" s="2"/>
      <c r="D801" s="1"/>
      <c r="E801" s="1"/>
      <c r="F801" s="1"/>
      <c r="G801" s="2"/>
      <c r="H801" s="1"/>
      <c r="I801" s="1" t="str">
        <f>IFERROR(__xludf.DUMMYFUNCTION("""COMPUTED_VALUE"""),"")</f>
        <v/>
      </c>
      <c r="J801" s="1"/>
      <c r="K801" s="1"/>
      <c r="L801" s="1" t="str">
        <f>IFERROR(__xludf.DUMMYFUNCTION("""COMPUTED_VALUE"""),"")</f>
        <v/>
      </c>
      <c r="M801" s="1"/>
    </row>
    <row r="802">
      <c r="A802" s="1"/>
      <c r="B802" s="1"/>
      <c r="C802" s="2"/>
      <c r="D802" s="1"/>
      <c r="E802" s="1"/>
      <c r="F802" s="1"/>
      <c r="G802" s="2"/>
      <c r="H802" s="1"/>
      <c r="I802" s="1" t="str">
        <f>IFERROR(__xludf.DUMMYFUNCTION("""COMPUTED_VALUE"""),"")</f>
        <v/>
      </c>
      <c r="J802" s="1"/>
      <c r="K802" s="1"/>
      <c r="L802" s="1" t="str">
        <f>IFERROR(__xludf.DUMMYFUNCTION("""COMPUTED_VALUE"""),"")</f>
        <v/>
      </c>
      <c r="M802" s="1"/>
    </row>
    <row r="803">
      <c r="A803" s="1"/>
      <c r="B803" s="1"/>
      <c r="C803" s="2"/>
      <c r="D803" s="1"/>
      <c r="E803" s="1"/>
      <c r="F803" s="1"/>
      <c r="G803" s="2"/>
      <c r="H803" s="1"/>
      <c r="I803" s="1" t="str">
        <f>IFERROR(__xludf.DUMMYFUNCTION("""COMPUTED_VALUE"""),"")</f>
        <v/>
      </c>
      <c r="J803" s="1"/>
      <c r="K803" s="1"/>
      <c r="L803" s="1" t="str">
        <f>IFERROR(__xludf.DUMMYFUNCTION("""COMPUTED_VALUE"""),"")</f>
        <v/>
      </c>
      <c r="M803" s="1"/>
    </row>
    <row r="804">
      <c r="A804" s="1"/>
      <c r="B804" s="1"/>
      <c r="C804" s="2"/>
      <c r="D804" s="1"/>
      <c r="E804" s="1"/>
      <c r="F804" s="1"/>
      <c r="G804" s="2"/>
      <c r="H804" s="1"/>
      <c r="I804" s="1" t="str">
        <f>IFERROR(__xludf.DUMMYFUNCTION("""COMPUTED_VALUE"""),"")</f>
        <v/>
      </c>
      <c r="J804" s="1"/>
      <c r="K804" s="1"/>
      <c r="L804" s="1" t="str">
        <f>IFERROR(__xludf.DUMMYFUNCTION("""COMPUTED_VALUE"""),"")</f>
        <v/>
      </c>
      <c r="M804" s="1"/>
    </row>
    <row r="805">
      <c r="A805" s="1"/>
      <c r="B805" s="1"/>
      <c r="C805" s="2"/>
      <c r="D805" s="1"/>
      <c r="E805" s="1"/>
      <c r="F805" s="1"/>
      <c r="G805" s="2"/>
      <c r="H805" s="1"/>
      <c r="I805" s="1" t="str">
        <f>IFERROR(__xludf.DUMMYFUNCTION("""COMPUTED_VALUE"""),"")</f>
        <v/>
      </c>
      <c r="J805" s="1"/>
      <c r="K805" s="1"/>
      <c r="L805" s="1" t="str">
        <f>IFERROR(__xludf.DUMMYFUNCTION("""COMPUTED_VALUE"""),"")</f>
        <v/>
      </c>
      <c r="M805" s="1"/>
    </row>
    <row r="806">
      <c r="A806" s="1"/>
      <c r="B806" s="1"/>
      <c r="C806" s="2"/>
      <c r="D806" s="1"/>
      <c r="E806" s="1"/>
      <c r="F806" s="1"/>
      <c r="G806" s="2"/>
      <c r="H806" s="1"/>
      <c r="I806" s="1" t="str">
        <f>IFERROR(__xludf.DUMMYFUNCTION("""COMPUTED_VALUE"""),"")</f>
        <v/>
      </c>
      <c r="J806" s="1"/>
      <c r="K806" s="1"/>
      <c r="L806" s="1" t="str">
        <f>IFERROR(__xludf.DUMMYFUNCTION("""COMPUTED_VALUE"""),"")</f>
        <v/>
      </c>
      <c r="M806" s="1"/>
    </row>
    <row r="807">
      <c r="A807" s="1"/>
      <c r="B807" s="1"/>
      <c r="C807" s="2"/>
      <c r="D807" s="1"/>
      <c r="E807" s="1"/>
      <c r="F807" s="1"/>
      <c r="G807" s="2"/>
      <c r="H807" s="1"/>
      <c r="I807" s="1" t="str">
        <f>IFERROR(__xludf.DUMMYFUNCTION("""COMPUTED_VALUE"""),"")</f>
        <v/>
      </c>
      <c r="J807" s="1"/>
      <c r="K807" s="1"/>
      <c r="L807" s="1" t="str">
        <f>IFERROR(__xludf.DUMMYFUNCTION("""COMPUTED_VALUE"""),"")</f>
        <v/>
      </c>
      <c r="M807" s="1"/>
    </row>
    <row r="808">
      <c r="A808" s="1"/>
      <c r="B808" s="1"/>
      <c r="C808" s="2"/>
      <c r="D808" s="1"/>
      <c r="E808" s="1"/>
      <c r="F808" s="1"/>
      <c r="G808" s="2"/>
      <c r="H808" s="1"/>
      <c r="I808" s="1" t="str">
        <f>IFERROR(__xludf.DUMMYFUNCTION("""COMPUTED_VALUE"""),"")</f>
        <v/>
      </c>
      <c r="J808" s="1"/>
      <c r="K808" s="1"/>
      <c r="L808" s="1" t="str">
        <f>IFERROR(__xludf.DUMMYFUNCTION("""COMPUTED_VALUE"""),"")</f>
        <v/>
      </c>
      <c r="M808" s="1"/>
    </row>
    <row r="809">
      <c r="A809" s="1"/>
      <c r="B809" s="1"/>
      <c r="C809" s="2"/>
      <c r="D809" s="1"/>
      <c r="E809" s="1"/>
      <c r="F809" s="1"/>
      <c r="G809" s="2"/>
      <c r="H809" s="1"/>
      <c r="I809" s="1" t="str">
        <f>IFERROR(__xludf.DUMMYFUNCTION("""COMPUTED_VALUE"""),"")</f>
        <v/>
      </c>
      <c r="J809" s="1"/>
      <c r="K809" s="1"/>
      <c r="L809" s="1" t="str">
        <f>IFERROR(__xludf.DUMMYFUNCTION("""COMPUTED_VALUE"""),"")</f>
        <v/>
      </c>
      <c r="M809" s="1"/>
    </row>
    <row r="810">
      <c r="A810" s="1"/>
      <c r="B810" s="1"/>
      <c r="C810" s="2"/>
      <c r="D810" s="1"/>
      <c r="E810" s="1"/>
      <c r="F810" s="1"/>
      <c r="G810" s="2"/>
      <c r="H810" s="1"/>
      <c r="I810" s="1" t="str">
        <f>IFERROR(__xludf.DUMMYFUNCTION("""COMPUTED_VALUE"""),"")</f>
        <v/>
      </c>
      <c r="J810" s="1"/>
      <c r="K810" s="1"/>
      <c r="L810" s="1" t="str">
        <f>IFERROR(__xludf.DUMMYFUNCTION("""COMPUTED_VALUE"""),"")</f>
        <v/>
      </c>
      <c r="M810" s="1"/>
    </row>
    <row r="811">
      <c r="A811" s="1"/>
      <c r="B811" s="1"/>
      <c r="C811" s="2"/>
      <c r="D811" s="1"/>
      <c r="E811" s="1"/>
      <c r="F811" s="1"/>
      <c r="G811" s="2"/>
      <c r="H811" s="1"/>
      <c r="I811" s="1" t="str">
        <f>IFERROR(__xludf.DUMMYFUNCTION("""COMPUTED_VALUE"""),"")</f>
        <v/>
      </c>
      <c r="J811" s="1"/>
      <c r="K811" s="1"/>
      <c r="L811" s="1" t="str">
        <f>IFERROR(__xludf.DUMMYFUNCTION("""COMPUTED_VALUE"""),"")</f>
        <v/>
      </c>
      <c r="M811" s="1"/>
    </row>
    <row r="812">
      <c r="A812" s="1"/>
      <c r="B812" s="1"/>
      <c r="C812" s="2"/>
      <c r="D812" s="1"/>
      <c r="E812" s="1"/>
      <c r="F812" s="1"/>
      <c r="G812" s="2"/>
      <c r="H812" s="1"/>
      <c r="I812" s="1" t="str">
        <f>IFERROR(__xludf.DUMMYFUNCTION("""COMPUTED_VALUE"""),"")</f>
        <v/>
      </c>
      <c r="J812" s="1"/>
      <c r="K812" s="1"/>
      <c r="L812" s="1" t="str">
        <f>IFERROR(__xludf.DUMMYFUNCTION("""COMPUTED_VALUE"""),"")</f>
        <v/>
      </c>
      <c r="M812" s="1"/>
    </row>
    <row r="813">
      <c r="A813" s="1"/>
      <c r="B813" s="1"/>
      <c r="C813" s="2"/>
      <c r="D813" s="1"/>
      <c r="E813" s="1"/>
      <c r="F813" s="1"/>
      <c r="G813" s="2"/>
      <c r="H813" s="1"/>
      <c r="I813" s="1" t="str">
        <f>IFERROR(__xludf.DUMMYFUNCTION("""COMPUTED_VALUE"""),"")</f>
        <v/>
      </c>
      <c r="J813" s="1"/>
      <c r="K813" s="1"/>
      <c r="L813" s="1" t="str">
        <f>IFERROR(__xludf.DUMMYFUNCTION("""COMPUTED_VALUE"""),"")</f>
        <v/>
      </c>
      <c r="M813" s="1"/>
    </row>
    <row r="814">
      <c r="A814" s="1"/>
      <c r="B814" s="1"/>
      <c r="C814" s="2"/>
      <c r="D814" s="1"/>
      <c r="E814" s="1"/>
      <c r="F814" s="1"/>
      <c r="G814" s="2"/>
      <c r="H814" s="1"/>
      <c r="I814" s="1" t="str">
        <f>IFERROR(__xludf.DUMMYFUNCTION("""COMPUTED_VALUE"""),"")</f>
        <v/>
      </c>
      <c r="J814" s="1"/>
      <c r="K814" s="1"/>
      <c r="L814" s="1" t="str">
        <f>IFERROR(__xludf.DUMMYFUNCTION("""COMPUTED_VALUE"""),"")</f>
        <v/>
      </c>
      <c r="M814" s="1"/>
    </row>
    <row r="815">
      <c r="A815" s="1"/>
      <c r="B815" s="1"/>
      <c r="C815" s="2"/>
      <c r="D815" s="1"/>
      <c r="E815" s="1"/>
      <c r="F815" s="1"/>
      <c r="G815" s="2"/>
      <c r="H815" s="1"/>
      <c r="I815" s="1" t="str">
        <f>IFERROR(__xludf.DUMMYFUNCTION("""COMPUTED_VALUE"""),"")</f>
        <v/>
      </c>
      <c r="J815" s="1"/>
      <c r="K815" s="1"/>
      <c r="L815" s="1" t="str">
        <f>IFERROR(__xludf.DUMMYFUNCTION("""COMPUTED_VALUE"""),"")</f>
        <v/>
      </c>
      <c r="M815" s="1"/>
    </row>
    <row r="816">
      <c r="A816" s="1"/>
      <c r="B816" s="1"/>
      <c r="C816" s="2"/>
      <c r="D816" s="1"/>
      <c r="E816" s="1"/>
      <c r="F816" s="1"/>
      <c r="G816" s="2"/>
      <c r="H816" s="1"/>
      <c r="I816" s="1" t="str">
        <f>IFERROR(__xludf.DUMMYFUNCTION("""COMPUTED_VALUE"""),"")</f>
        <v/>
      </c>
      <c r="J816" s="1"/>
      <c r="K816" s="1"/>
      <c r="L816" s="1" t="str">
        <f>IFERROR(__xludf.DUMMYFUNCTION("""COMPUTED_VALUE"""),"")</f>
        <v/>
      </c>
      <c r="M816" s="1"/>
    </row>
    <row r="817">
      <c r="A817" s="1"/>
      <c r="B817" s="1"/>
      <c r="C817" s="2"/>
      <c r="D817" s="1"/>
      <c r="E817" s="1"/>
      <c r="F817" s="1"/>
      <c r="G817" s="2"/>
      <c r="H817" s="1"/>
      <c r="I817" s="1" t="str">
        <f>IFERROR(__xludf.DUMMYFUNCTION("""COMPUTED_VALUE"""),"")</f>
        <v/>
      </c>
      <c r="J817" s="1"/>
      <c r="K817" s="1"/>
      <c r="L817" s="1" t="str">
        <f>IFERROR(__xludf.DUMMYFUNCTION("""COMPUTED_VALUE"""),"")</f>
        <v/>
      </c>
      <c r="M817" s="1"/>
    </row>
    <row r="818">
      <c r="A818" s="1"/>
      <c r="B818" s="1"/>
      <c r="C818" s="2"/>
      <c r="D818" s="1"/>
      <c r="E818" s="1"/>
      <c r="F818" s="1"/>
      <c r="G818" s="2"/>
      <c r="H818" s="1"/>
      <c r="I818" s="1" t="str">
        <f>IFERROR(__xludf.DUMMYFUNCTION("""COMPUTED_VALUE"""),"")</f>
        <v/>
      </c>
      <c r="J818" s="1"/>
      <c r="K818" s="1"/>
      <c r="L818" s="1" t="str">
        <f>IFERROR(__xludf.DUMMYFUNCTION("""COMPUTED_VALUE"""),"")</f>
        <v/>
      </c>
      <c r="M818" s="1"/>
    </row>
    <row r="819">
      <c r="A819" s="1"/>
      <c r="B819" s="1"/>
      <c r="C819" s="2"/>
      <c r="D819" s="1"/>
      <c r="E819" s="1"/>
      <c r="F819" s="1"/>
      <c r="G819" s="2"/>
      <c r="H819" s="1"/>
      <c r="I819" s="1" t="str">
        <f>IFERROR(__xludf.DUMMYFUNCTION("""COMPUTED_VALUE"""),"")</f>
        <v/>
      </c>
      <c r="J819" s="1"/>
      <c r="K819" s="1"/>
      <c r="L819" s="1" t="str">
        <f>IFERROR(__xludf.DUMMYFUNCTION("""COMPUTED_VALUE"""),"")</f>
        <v/>
      </c>
      <c r="M819" s="1"/>
    </row>
    <row r="820">
      <c r="A820" s="1"/>
      <c r="B820" s="1"/>
      <c r="C820" s="2"/>
      <c r="D820" s="1"/>
      <c r="E820" s="1"/>
      <c r="F820" s="1"/>
      <c r="G820" s="2"/>
      <c r="H820" s="1"/>
      <c r="I820" s="1" t="str">
        <f>IFERROR(__xludf.DUMMYFUNCTION("""COMPUTED_VALUE"""),"")</f>
        <v/>
      </c>
      <c r="J820" s="1"/>
      <c r="K820" s="1"/>
      <c r="L820" s="1" t="str">
        <f>IFERROR(__xludf.DUMMYFUNCTION("""COMPUTED_VALUE"""),"")</f>
        <v/>
      </c>
      <c r="M820" s="1"/>
    </row>
    <row r="821">
      <c r="A821" s="1"/>
      <c r="B821" s="1"/>
      <c r="C821" s="2"/>
      <c r="D821" s="1"/>
      <c r="E821" s="1"/>
      <c r="F821" s="1"/>
      <c r="G821" s="2"/>
      <c r="H821" s="1"/>
      <c r="I821" s="1" t="str">
        <f>IFERROR(__xludf.DUMMYFUNCTION("""COMPUTED_VALUE"""),"")</f>
        <v/>
      </c>
      <c r="J821" s="1"/>
      <c r="K821" s="1"/>
      <c r="L821" s="1" t="str">
        <f>IFERROR(__xludf.DUMMYFUNCTION("""COMPUTED_VALUE"""),"")</f>
        <v/>
      </c>
      <c r="M821" s="1"/>
    </row>
    <row r="822">
      <c r="A822" s="1"/>
      <c r="B822" s="1"/>
      <c r="C822" s="2"/>
      <c r="D822" s="1"/>
      <c r="E822" s="1"/>
      <c r="F822" s="1"/>
      <c r="G822" s="2"/>
      <c r="H822" s="1"/>
      <c r="I822" s="1" t="str">
        <f>IFERROR(__xludf.DUMMYFUNCTION("""COMPUTED_VALUE"""),"")</f>
        <v/>
      </c>
      <c r="J822" s="1"/>
      <c r="K822" s="1"/>
      <c r="L822" s="1" t="str">
        <f>IFERROR(__xludf.DUMMYFUNCTION("""COMPUTED_VALUE"""),"")</f>
        <v/>
      </c>
      <c r="M822" s="1"/>
    </row>
    <row r="823">
      <c r="A823" s="1"/>
      <c r="B823" s="1"/>
      <c r="C823" s="2"/>
      <c r="D823" s="1"/>
      <c r="E823" s="1"/>
      <c r="F823" s="1"/>
      <c r="G823" s="2"/>
      <c r="H823" s="1"/>
      <c r="I823" s="1" t="str">
        <f>IFERROR(__xludf.DUMMYFUNCTION("""COMPUTED_VALUE"""),"")</f>
        <v/>
      </c>
      <c r="J823" s="1"/>
      <c r="K823" s="1"/>
      <c r="L823" s="1" t="str">
        <f>IFERROR(__xludf.DUMMYFUNCTION("""COMPUTED_VALUE"""),"")</f>
        <v/>
      </c>
      <c r="M823" s="1"/>
    </row>
    <row r="824">
      <c r="A824" s="1"/>
      <c r="B824" s="1"/>
      <c r="C824" s="2"/>
      <c r="D824" s="1"/>
      <c r="E824" s="1"/>
      <c r="F824" s="1"/>
      <c r="G824" s="2"/>
      <c r="H824" s="1"/>
      <c r="I824" s="1" t="str">
        <f>IFERROR(__xludf.DUMMYFUNCTION("""COMPUTED_VALUE"""),"")</f>
        <v/>
      </c>
      <c r="J824" s="1"/>
      <c r="K824" s="1"/>
      <c r="L824" s="1" t="str">
        <f>IFERROR(__xludf.DUMMYFUNCTION("""COMPUTED_VALUE"""),"")</f>
        <v/>
      </c>
      <c r="M824" s="1"/>
    </row>
    <row r="825">
      <c r="A825" s="1"/>
      <c r="B825" s="1"/>
      <c r="C825" s="2"/>
      <c r="D825" s="1"/>
      <c r="E825" s="1"/>
      <c r="F825" s="1"/>
      <c r="G825" s="2"/>
      <c r="H825" s="1"/>
      <c r="I825" s="1" t="str">
        <f>IFERROR(__xludf.DUMMYFUNCTION("""COMPUTED_VALUE"""),"")</f>
        <v/>
      </c>
      <c r="J825" s="1"/>
      <c r="K825" s="1"/>
      <c r="L825" s="1" t="str">
        <f>IFERROR(__xludf.DUMMYFUNCTION("""COMPUTED_VALUE"""),"")</f>
        <v/>
      </c>
      <c r="M825" s="1"/>
    </row>
    <row r="826">
      <c r="A826" s="1"/>
      <c r="B826" s="1"/>
      <c r="C826" s="2"/>
      <c r="D826" s="1"/>
      <c r="E826" s="1"/>
      <c r="F826" s="1"/>
      <c r="G826" s="2"/>
      <c r="H826" s="1"/>
      <c r="I826" s="1" t="str">
        <f>IFERROR(__xludf.DUMMYFUNCTION("""COMPUTED_VALUE"""),"")</f>
        <v/>
      </c>
      <c r="J826" s="1"/>
      <c r="K826" s="1"/>
      <c r="L826" s="1" t="str">
        <f>IFERROR(__xludf.DUMMYFUNCTION("""COMPUTED_VALUE"""),"")</f>
        <v/>
      </c>
      <c r="M826" s="1"/>
    </row>
    <row r="827">
      <c r="A827" s="1"/>
      <c r="B827" s="1"/>
      <c r="C827" s="2"/>
      <c r="D827" s="1"/>
      <c r="E827" s="1"/>
      <c r="F827" s="1"/>
      <c r="G827" s="2"/>
      <c r="H827" s="1"/>
      <c r="I827" s="1" t="str">
        <f>IFERROR(__xludf.DUMMYFUNCTION("""COMPUTED_VALUE"""),"")</f>
        <v/>
      </c>
      <c r="J827" s="1"/>
      <c r="K827" s="1"/>
      <c r="L827" s="1" t="str">
        <f>IFERROR(__xludf.DUMMYFUNCTION("""COMPUTED_VALUE"""),"")</f>
        <v/>
      </c>
      <c r="M827" s="1"/>
    </row>
    <row r="828">
      <c r="A828" s="1"/>
      <c r="B828" s="1"/>
      <c r="C828" s="2"/>
      <c r="D828" s="1"/>
      <c r="E828" s="1"/>
      <c r="F828" s="1"/>
      <c r="G828" s="2"/>
      <c r="H828" s="1"/>
      <c r="I828" s="1" t="str">
        <f>IFERROR(__xludf.DUMMYFUNCTION("""COMPUTED_VALUE"""),"")</f>
        <v/>
      </c>
      <c r="J828" s="1"/>
      <c r="K828" s="1"/>
      <c r="L828" s="1" t="str">
        <f>IFERROR(__xludf.DUMMYFUNCTION("""COMPUTED_VALUE"""),"")</f>
        <v/>
      </c>
      <c r="M828" s="1"/>
    </row>
    <row r="829">
      <c r="A829" s="1"/>
      <c r="B829" s="1"/>
      <c r="C829" s="2"/>
      <c r="D829" s="1"/>
      <c r="E829" s="1"/>
      <c r="F829" s="1"/>
      <c r="G829" s="2"/>
      <c r="H829" s="1"/>
      <c r="I829" s="1" t="str">
        <f>IFERROR(__xludf.DUMMYFUNCTION("""COMPUTED_VALUE"""),"")</f>
        <v/>
      </c>
      <c r="J829" s="1"/>
      <c r="K829" s="1"/>
      <c r="L829" s="1" t="str">
        <f>IFERROR(__xludf.DUMMYFUNCTION("""COMPUTED_VALUE"""),"")</f>
        <v/>
      </c>
      <c r="M829" s="1"/>
    </row>
    <row r="830">
      <c r="A830" s="1"/>
      <c r="B830" s="1"/>
      <c r="C830" s="2"/>
      <c r="D830" s="1"/>
      <c r="E830" s="1"/>
      <c r="F830" s="1"/>
      <c r="G830" s="2"/>
      <c r="H830" s="1"/>
      <c r="I830" s="1" t="str">
        <f>IFERROR(__xludf.DUMMYFUNCTION("""COMPUTED_VALUE"""),"")</f>
        <v/>
      </c>
      <c r="J830" s="1"/>
      <c r="K830" s="1"/>
      <c r="L830" s="1" t="str">
        <f>IFERROR(__xludf.DUMMYFUNCTION("""COMPUTED_VALUE"""),"")</f>
        <v/>
      </c>
      <c r="M830" s="1"/>
    </row>
    <row r="831">
      <c r="A831" s="1"/>
      <c r="B831" s="1"/>
      <c r="C831" s="2"/>
      <c r="D831" s="1"/>
      <c r="E831" s="1"/>
      <c r="F831" s="1"/>
      <c r="G831" s="2"/>
      <c r="H831" s="1"/>
      <c r="I831" s="1" t="str">
        <f>IFERROR(__xludf.DUMMYFUNCTION("""COMPUTED_VALUE"""),"")</f>
        <v/>
      </c>
      <c r="J831" s="1"/>
      <c r="K831" s="1"/>
      <c r="L831" s="1" t="str">
        <f>IFERROR(__xludf.DUMMYFUNCTION("""COMPUTED_VALUE"""),"")</f>
        <v/>
      </c>
      <c r="M831" s="1"/>
    </row>
    <row r="832">
      <c r="A832" s="1"/>
      <c r="B832" s="1"/>
      <c r="C832" s="2"/>
      <c r="D832" s="1"/>
      <c r="E832" s="1"/>
      <c r="F832" s="1"/>
      <c r="G832" s="2"/>
      <c r="H832" s="1"/>
      <c r="I832" s="1" t="str">
        <f>IFERROR(__xludf.DUMMYFUNCTION("""COMPUTED_VALUE"""),"")</f>
        <v/>
      </c>
      <c r="J832" s="1"/>
      <c r="K832" s="1"/>
      <c r="L832" s="1" t="str">
        <f>IFERROR(__xludf.DUMMYFUNCTION("""COMPUTED_VALUE"""),"")</f>
        <v/>
      </c>
      <c r="M832" s="1"/>
    </row>
    <row r="833">
      <c r="A833" s="1"/>
      <c r="B833" s="1"/>
      <c r="C833" s="2"/>
      <c r="D833" s="1"/>
      <c r="E833" s="1"/>
      <c r="F833" s="1"/>
      <c r="G833" s="2"/>
      <c r="H833" s="1"/>
      <c r="I833" s="1" t="str">
        <f>IFERROR(__xludf.DUMMYFUNCTION("""COMPUTED_VALUE"""),"")</f>
        <v/>
      </c>
      <c r="J833" s="1"/>
      <c r="K833" s="1"/>
      <c r="L833" s="1" t="str">
        <f>IFERROR(__xludf.DUMMYFUNCTION("""COMPUTED_VALUE"""),"")</f>
        <v/>
      </c>
      <c r="M833" s="1"/>
    </row>
    <row r="834">
      <c r="A834" s="1"/>
      <c r="B834" s="1"/>
      <c r="C834" s="2"/>
      <c r="D834" s="1"/>
      <c r="E834" s="1"/>
      <c r="F834" s="1"/>
      <c r="G834" s="2"/>
      <c r="H834" s="1"/>
      <c r="I834" s="1" t="str">
        <f>IFERROR(__xludf.DUMMYFUNCTION("""COMPUTED_VALUE"""),"")</f>
        <v/>
      </c>
      <c r="J834" s="1"/>
      <c r="K834" s="1"/>
      <c r="L834" s="1" t="str">
        <f>IFERROR(__xludf.DUMMYFUNCTION("""COMPUTED_VALUE"""),"")</f>
        <v/>
      </c>
      <c r="M834" s="1"/>
    </row>
    <row r="835">
      <c r="A835" s="1"/>
      <c r="B835" s="1"/>
      <c r="C835" s="2"/>
      <c r="D835" s="1"/>
      <c r="E835" s="1"/>
      <c r="F835" s="1"/>
      <c r="G835" s="2"/>
      <c r="H835" s="1"/>
      <c r="I835" s="1" t="str">
        <f>IFERROR(__xludf.DUMMYFUNCTION("""COMPUTED_VALUE"""),"")</f>
        <v/>
      </c>
      <c r="J835" s="1"/>
      <c r="K835" s="1"/>
      <c r="L835" s="1" t="str">
        <f>IFERROR(__xludf.DUMMYFUNCTION("""COMPUTED_VALUE"""),"")</f>
        <v/>
      </c>
      <c r="M835" s="1"/>
    </row>
    <row r="836">
      <c r="A836" s="1"/>
      <c r="B836" s="1"/>
      <c r="C836" s="2"/>
      <c r="D836" s="1"/>
      <c r="E836" s="1"/>
      <c r="F836" s="1"/>
      <c r="G836" s="2"/>
      <c r="H836" s="1"/>
      <c r="I836" s="1" t="str">
        <f>IFERROR(__xludf.DUMMYFUNCTION("""COMPUTED_VALUE"""),"")</f>
        <v/>
      </c>
      <c r="J836" s="1"/>
      <c r="K836" s="1"/>
      <c r="L836" s="1" t="str">
        <f>IFERROR(__xludf.DUMMYFUNCTION("""COMPUTED_VALUE"""),"")</f>
        <v/>
      </c>
      <c r="M836" s="1"/>
    </row>
    <row r="837">
      <c r="A837" s="1"/>
      <c r="B837" s="1"/>
      <c r="C837" s="2"/>
      <c r="D837" s="1"/>
      <c r="E837" s="1"/>
      <c r="F837" s="1"/>
      <c r="G837" s="2"/>
      <c r="H837" s="1"/>
      <c r="I837" s="1" t="str">
        <f>IFERROR(__xludf.DUMMYFUNCTION("""COMPUTED_VALUE"""),"")</f>
        <v/>
      </c>
      <c r="J837" s="1"/>
      <c r="K837" s="1"/>
      <c r="L837" s="1" t="str">
        <f>IFERROR(__xludf.DUMMYFUNCTION("""COMPUTED_VALUE"""),"")</f>
        <v/>
      </c>
      <c r="M837" s="1"/>
    </row>
    <row r="838">
      <c r="A838" s="1"/>
      <c r="B838" s="1"/>
      <c r="C838" s="2"/>
      <c r="D838" s="1"/>
      <c r="E838" s="1"/>
      <c r="F838" s="1"/>
      <c r="G838" s="2"/>
      <c r="H838" s="1"/>
      <c r="I838" s="1" t="str">
        <f>IFERROR(__xludf.DUMMYFUNCTION("""COMPUTED_VALUE"""),"")</f>
        <v/>
      </c>
      <c r="J838" s="1"/>
      <c r="K838" s="1"/>
      <c r="L838" s="1" t="str">
        <f>IFERROR(__xludf.DUMMYFUNCTION("""COMPUTED_VALUE"""),"")</f>
        <v/>
      </c>
      <c r="M838" s="1"/>
    </row>
    <row r="839">
      <c r="A839" s="1"/>
      <c r="B839" s="1"/>
      <c r="C839" s="2"/>
      <c r="D839" s="1"/>
      <c r="E839" s="1"/>
      <c r="F839" s="1"/>
      <c r="G839" s="2"/>
      <c r="H839" s="1"/>
      <c r="I839" s="1" t="str">
        <f>IFERROR(__xludf.DUMMYFUNCTION("""COMPUTED_VALUE"""),"")</f>
        <v/>
      </c>
      <c r="J839" s="1"/>
      <c r="K839" s="1"/>
      <c r="L839" s="1" t="str">
        <f>IFERROR(__xludf.DUMMYFUNCTION("""COMPUTED_VALUE"""),"")</f>
        <v/>
      </c>
      <c r="M839" s="1"/>
    </row>
    <row r="840">
      <c r="A840" s="1"/>
      <c r="B840" s="1"/>
      <c r="C840" s="2"/>
      <c r="D840" s="1"/>
      <c r="E840" s="1"/>
      <c r="F840" s="1"/>
      <c r="G840" s="2"/>
      <c r="H840" s="1"/>
      <c r="I840" s="1" t="str">
        <f>IFERROR(__xludf.DUMMYFUNCTION("""COMPUTED_VALUE"""),"")</f>
        <v/>
      </c>
      <c r="J840" s="1"/>
      <c r="K840" s="1"/>
      <c r="L840" s="1" t="str">
        <f>IFERROR(__xludf.DUMMYFUNCTION("""COMPUTED_VALUE"""),"")</f>
        <v/>
      </c>
      <c r="M840" s="1"/>
    </row>
    <row r="841">
      <c r="A841" s="1"/>
      <c r="B841" s="1"/>
      <c r="C841" s="2"/>
      <c r="D841" s="1"/>
      <c r="E841" s="1"/>
      <c r="F841" s="1"/>
      <c r="G841" s="2"/>
      <c r="H841" s="1"/>
      <c r="I841" s="1" t="str">
        <f>IFERROR(__xludf.DUMMYFUNCTION("""COMPUTED_VALUE"""),"")</f>
        <v/>
      </c>
      <c r="J841" s="1"/>
      <c r="K841" s="1"/>
      <c r="L841" s="1" t="str">
        <f>IFERROR(__xludf.DUMMYFUNCTION("""COMPUTED_VALUE"""),"")</f>
        <v/>
      </c>
      <c r="M841" s="1"/>
    </row>
    <row r="842">
      <c r="A842" s="1"/>
      <c r="B842" s="1"/>
      <c r="C842" s="2"/>
      <c r="D842" s="1"/>
      <c r="E842" s="1"/>
      <c r="F842" s="1"/>
      <c r="G842" s="2"/>
      <c r="H842" s="1"/>
      <c r="I842" s="1" t="str">
        <f>IFERROR(__xludf.DUMMYFUNCTION("""COMPUTED_VALUE"""),"")</f>
        <v/>
      </c>
      <c r="J842" s="1"/>
      <c r="K842" s="1"/>
      <c r="L842" s="1" t="str">
        <f>IFERROR(__xludf.DUMMYFUNCTION("""COMPUTED_VALUE"""),"")</f>
        <v/>
      </c>
      <c r="M842" s="1"/>
    </row>
    <row r="843">
      <c r="A843" s="1"/>
      <c r="B843" s="1"/>
      <c r="C843" s="2"/>
      <c r="D843" s="1"/>
      <c r="E843" s="1"/>
      <c r="F843" s="1"/>
      <c r="G843" s="2"/>
      <c r="H843" s="1"/>
      <c r="I843" s="1" t="str">
        <f>IFERROR(__xludf.DUMMYFUNCTION("""COMPUTED_VALUE"""),"")</f>
        <v/>
      </c>
      <c r="J843" s="1"/>
      <c r="K843" s="1"/>
      <c r="L843" s="1" t="str">
        <f>IFERROR(__xludf.DUMMYFUNCTION("""COMPUTED_VALUE"""),"")</f>
        <v/>
      </c>
      <c r="M843" s="1"/>
    </row>
    <row r="844">
      <c r="A844" s="1"/>
      <c r="B844" s="1"/>
      <c r="C844" s="2"/>
      <c r="D844" s="1"/>
      <c r="E844" s="1"/>
      <c r="F844" s="1"/>
      <c r="G844" s="2"/>
      <c r="H844" s="1"/>
      <c r="I844" s="1" t="str">
        <f>IFERROR(__xludf.DUMMYFUNCTION("""COMPUTED_VALUE"""),"")</f>
        <v/>
      </c>
      <c r="J844" s="1"/>
      <c r="K844" s="1"/>
      <c r="L844" s="1" t="str">
        <f>IFERROR(__xludf.DUMMYFUNCTION("""COMPUTED_VALUE"""),"")</f>
        <v/>
      </c>
      <c r="M844" s="1"/>
    </row>
    <row r="845">
      <c r="A845" s="1"/>
      <c r="B845" s="1"/>
      <c r="C845" s="2"/>
      <c r="D845" s="1"/>
      <c r="E845" s="1"/>
      <c r="F845" s="1"/>
      <c r="G845" s="2"/>
      <c r="H845" s="1"/>
      <c r="I845" s="1" t="str">
        <f>IFERROR(__xludf.DUMMYFUNCTION("""COMPUTED_VALUE"""),"")</f>
        <v/>
      </c>
      <c r="J845" s="1"/>
      <c r="K845" s="1"/>
      <c r="L845" s="1" t="str">
        <f>IFERROR(__xludf.DUMMYFUNCTION("""COMPUTED_VALUE"""),"")</f>
        <v/>
      </c>
      <c r="M845" s="1"/>
    </row>
    <row r="846">
      <c r="A846" s="1"/>
      <c r="B846" s="1"/>
      <c r="C846" s="2"/>
      <c r="D846" s="1"/>
      <c r="E846" s="1"/>
      <c r="F846" s="1"/>
      <c r="G846" s="2"/>
      <c r="H846" s="1"/>
      <c r="I846" s="1" t="str">
        <f>IFERROR(__xludf.DUMMYFUNCTION("""COMPUTED_VALUE"""),"")</f>
        <v/>
      </c>
      <c r="J846" s="1"/>
      <c r="K846" s="1"/>
      <c r="L846" s="1" t="str">
        <f>IFERROR(__xludf.DUMMYFUNCTION("""COMPUTED_VALUE"""),"")</f>
        <v/>
      </c>
      <c r="M846" s="1"/>
    </row>
    <row r="847">
      <c r="A847" s="1"/>
      <c r="B847" s="1"/>
      <c r="C847" s="2"/>
      <c r="D847" s="1"/>
      <c r="E847" s="1"/>
      <c r="F847" s="1"/>
      <c r="G847" s="2"/>
      <c r="H847" s="1"/>
      <c r="I847" s="1" t="str">
        <f>IFERROR(__xludf.DUMMYFUNCTION("""COMPUTED_VALUE"""),"")</f>
        <v/>
      </c>
      <c r="J847" s="1"/>
      <c r="K847" s="1"/>
      <c r="L847" s="1" t="str">
        <f>IFERROR(__xludf.DUMMYFUNCTION("""COMPUTED_VALUE"""),"")</f>
        <v/>
      </c>
      <c r="M847" s="1"/>
    </row>
    <row r="848">
      <c r="A848" s="1"/>
      <c r="B848" s="1"/>
      <c r="C848" s="2"/>
      <c r="D848" s="1"/>
      <c r="E848" s="1"/>
      <c r="F848" s="1"/>
      <c r="G848" s="2"/>
      <c r="H848" s="1"/>
      <c r="I848" s="1" t="str">
        <f>IFERROR(__xludf.DUMMYFUNCTION("""COMPUTED_VALUE"""),"")</f>
        <v/>
      </c>
      <c r="J848" s="1"/>
      <c r="K848" s="1"/>
      <c r="L848" s="1" t="str">
        <f>IFERROR(__xludf.DUMMYFUNCTION("""COMPUTED_VALUE"""),"")</f>
        <v/>
      </c>
      <c r="M848" s="1"/>
    </row>
    <row r="849">
      <c r="A849" s="1"/>
      <c r="B849" s="1"/>
      <c r="C849" s="2"/>
      <c r="D849" s="1"/>
      <c r="E849" s="1"/>
      <c r="F849" s="1"/>
      <c r="G849" s="2"/>
      <c r="H849" s="1"/>
      <c r="I849" s="1" t="str">
        <f>IFERROR(__xludf.DUMMYFUNCTION("""COMPUTED_VALUE"""),"")</f>
        <v/>
      </c>
      <c r="J849" s="1"/>
      <c r="K849" s="1"/>
      <c r="L849" s="1" t="str">
        <f>IFERROR(__xludf.DUMMYFUNCTION("""COMPUTED_VALUE"""),"")</f>
        <v/>
      </c>
      <c r="M849" s="1"/>
    </row>
    <row r="850">
      <c r="A850" s="1"/>
      <c r="B850" s="1"/>
      <c r="C850" s="2"/>
      <c r="D850" s="1"/>
      <c r="E850" s="1"/>
      <c r="F850" s="1"/>
      <c r="G850" s="2"/>
      <c r="H850" s="1"/>
      <c r="I850" s="1" t="str">
        <f>IFERROR(__xludf.DUMMYFUNCTION("""COMPUTED_VALUE"""),"")</f>
        <v/>
      </c>
      <c r="J850" s="1"/>
      <c r="K850" s="1"/>
      <c r="L850" s="1" t="str">
        <f>IFERROR(__xludf.DUMMYFUNCTION("""COMPUTED_VALUE"""),"")</f>
        <v/>
      </c>
      <c r="M850" s="1"/>
    </row>
    <row r="851">
      <c r="A851" s="1"/>
      <c r="B851" s="1"/>
      <c r="C851" s="2"/>
      <c r="D851" s="1"/>
      <c r="E851" s="1"/>
      <c r="F851" s="1"/>
      <c r="G851" s="2"/>
      <c r="H851" s="1"/>
      <c r="I851" s="1" t="str">
        <f>IFERROR(__xludf.DUMMYFUNCTION("""COMPUTED_VALUE"""),"")</f>
        <v/>
      </c>
      <c r="J851" s="1"/>
      <c r="K851" s="1"/>
      <c r="L851" s="1" t="str">
        <f>IFERROR(__xludf.DUMMYFUNCTION("""COMPUTED_VALUE"""),"")</f>
        <v/>
      </c>
      <c r="M851" s="1"/>
    </row>
    <row r="852">
      <c r="A852" s="1"/>
      <c r="B852" s="1"/>
      <c r="C852" s="2"/>
      <c r="D852" s="1"/>
      <c r="E852" s="1"/>
      <c r="F852" s="1"/>
      <c r="G852" s="2"/>
      <c r="H852" s="1"/>
      <c r="I852" s="1" t="str">
        <f>IFERROR(__xludf.DUMMYFUNCTION("""COMPUTED_VALUE"""),"")</f>
        <v/>
      </c>
      <c r="J852" s="1"/>
      <c r="K852" s="1"/>
      <c r="L852" s="1" t="str">
        <f>IFERROR(__xludf.DUMMYFUNCTION("""COMPUTED_VALUE"""),"")</f>
        <v/>
      </c>
      <c r="M852" s="1"/>
    </row>
    <row r="853">
      <c r="A853" s="1"/>
      <c r="B853" s="1"/>
      <c r="C853" s="2"/>
      <c r="D853" s="1"/>
      <c r="E853" s="1"/>
      <c r="F853" s="1"/>
      <c r="G853" s="2"/>
      <c r="H853" s="1"/>
      <c r="I853" s="1" t="str">
        <f>IFERROR(__xludf.DUMMYFUNCTION("""COMPUTED_VALUE"""),"")</f>
        <v/>
      </c>
      <c r="J853" s="1"/>
      <c r="K853" s="1"/>
      <c r="L853" s="1" t="str">
        <f>IFERROR(__xludf.DUMMYFUNCTION("""COMPUTED_VALUE"""),"")</f>
        <v/>
      </c>
      <c r="M853" s="1"/>
    </row>
    <row r="854">
      <c r="A854" s="1"/>
      <c r="B854" s="1"/>
      <c r="C854" s="2"/>
      <c r="D854" s="1"/>
      <c r="E854" s="1"/>
      <c r="F854" s="1"/>
      <c r="G854" s="2"/>
      <c r="H854" s="1"/>
      <c r="I854" s="1" t="str">
        <f>IFERROR(__xludf.DUMMYFUNCTION("""COMPUTED_VALUE"""),"")</f>
        <v/>
      </c>
      <c r="J854" s="1"/>
      <c r="K854" s="1"/>
      <c r="L854" s="1" t="str">
        <f>IFERROR(__xludf.DUMMYFUNCTION("""COMPUTED_VALUE"""),"")</f>
        <v/>
      </c>
      <c r="M854" s="1"/>
    </row>
    <row r="855">
      <c r="A855" s="1"/>
      <c r="B855" s="1"/>
      <c r="C855" s="2"/>
      <c r="D855" s="1"/>
      <c r="E855" s="1"/>
      <c r="F855" s="1"/>
      <c r="G855" s="2"/>
      <c r="H855" s="1"/>
      <c r="I855" s="1" t="str">
        <f>IFERROR(__xludf.DUMMYFUNCTION("""COMPUTED_VALUE"""),"")</f>
        <v/>
      </c>
      <c r="J855" s="1"/>
      <c r="K855" s="1"/>
      <c r="L855" s="1" t="str">
        <f>IFERROR(__xludf.DUMMYFUNCTION("""COMPUTED_VALUE"""),"")</f>
        <v/>
      </c>
      <c r="M855" s="1"/>
    </row>
    <row r="856">
      <c r="A856" s="1"/>
      <c r="B856" s="1"/>
      <c r="C856" s="2"/>
      <c r="D856" s="1"/>
      <c r="E856" s="1"/>
      <c r="F856" s="1"/>
      <c r="G856" s="2"/>
      <c r="H856" s="1"/>
      <c r="I856" s="1" t="str">
        <f>IFERROR(__xludf.DUMMYFUNCTION("""COMPUTED_VALUE"""),"")</f>
        <v/>
      </c>
      <c r="J856" s="1"/>
      <c r="K856" s="1"/>
      <c r="L856" s="1" t="str">
        <f>IFERROR(__xludf.DUMMYFUNCTION("""COMPUTED_VALUE"""),"")</f>
        <v/>
      </c>
      <c r="M856" s="1"/>
    </row>
    <row r="857">
      <c r="A857" s="1"/>
      <c r="B857" s="1"/>
      <c r="C857" s="2"/>
      <c r="D857" s="1"/>
      <c r="E857" s="1"/>
      <c r="F857" s="1"/>
      <c r="G857" s="2"/>
      <c r="H857" s="1"/>
      <c r="I857" s="1" t="str">
        <f>IFERROR(__xludf.DUMMYFUNCTION("""COMPUTED_VALUE"""),"")</f>
        <v/>
      </c>
      <c r="J857" s="1"/>
      <c r="K857" s="1"/>
      <c r="L857" s="1" t="str">
        <f>IFERROR(__xludf.DUMMYFUNCTION("""COMPUTED_VALUE"""),"")</f>
        <v/>
      </c>
      <c r="M857" s="1"/>
    </row>
    <row r="858">
      <c r="A858" s="1"/>
      <c r="B858" s="1"/>
      <c r="C858" s="2"/>
      <c r="D858" s="1"/>
      <c r="E858" s="1"/>
      <c r="F858" s="1"/>
      <c r="G858" s="2"/>
      <c r="H858" s="1"/>
      <c r="I858" s="1" t="str">
        <f>IFERROR(__xludf.DUMMYFUNCTION("""COMPUTED_VALUE"""),"")</f>
        <v/>
      </c>
      <c r="J858" s="1"/>
      <c r="K858" s="1"/>
      <c r="L858" s="1" t="str">
        <f>IFERROR(__xludf.DUMMYFUNCTION("""COMPUTED_VALUE"""),"")</f>
        <v/>
      </c>
      <c r="M858" s="1"/>
    </row>
    <row r="859">
      <c r="A859" s="1"/>
      <c r="B859" s="1"/>
      <c r="C859" s="2"/>
      <c r="D859" s="1"/>
      <c r="E859" s="1"/>
      <c r="F859" s="1"/>
      <c r="G859" s="2"/>
      <c r="H859" s="1"/>
      <c r="I859" s="1" t="str">
        <f>IFERROR(__xludf.DUMMYFUNCTION("""COMPUTED_VALUE"""),"")</f>
        <v/>
      </c>
      <c r="J859" s="1"/>
      <c r="K859" s="1"/>
      <c r="L859" s="1" t="str">
        <f>IFERROR(__xludf.DUMMYFUNCTION("""COMPUTED_VALUE"""),"")</f>
        <v/>
      </c>
      <c r="M859" s="1"/>
    </row>
    <row r="860">
      <c r="A860" s="1"/>
      <c r="B860" s="1"/>
      <c r="C860" s="2"/>
      <c r="D860" s="1"/>
      <c r="E860" s="1"/>
      <c r="F860" s="1"/>
      <c r="G860" s="2"/>
      <c r="H860" s="1"/>
      <c r="I860" s="1" t="str">
        <f>IFERROR(__xludf.DUMMYFUNCTION("""COMPUTED_VALUE"""),"")</f>
        <v/>
      </c>
      <c r="J860" s="1"/>
      <c r="K860" s="1"/>
      <c r="L860" s="1" t="str">
        <f>IFERROR(__xludf.DUMMYFUNCTION("""COMPUTED_VALUE"""),"")</f>
        <v/>
      </c>
      <c r="M860" s="1"/>
    </row>
    <row r="861">
      <c r="A861" s="1"/>
      <c r="B861" s="1"/>
      <c r="C861" s="2"/>
      <c r="D861" s="1"/>
      <c r="E861" s="1"/>
      <c r="F861" s="1"/>
      <c r="G861" s="2"/>
      <c r="H861" s="1"/>
      <c r="I861" s="1" t="str">
        <f>IFERROR(__xludf.DUMMYFUNCTION("""COMPUTED_VALUE"""),"")</f>
        <v/>
      </c>
      <c r="J861" s="1"/>
      <c r="K861" s="1"/>
      <c r="L861" s="1" t="str">
        <f>IFERROR(__xludf.DUMMYFUNCTION("""COMPUTED_VALUE"""),"")</f>
        <v/>
      </c>
      <c r="M861" s="1"/>
    </row>
    <row r="862">
      <c r="A862" s="1"/>
      <c r="B862" s="1"/>
      <c r="C862" s="2"/>
      <c r="D862" s="1"/>
      <c r="E862" s="1"/>
      <c r="F862" s="1"/>
      <c r="G862" s="2"/>
      <c r="H862" s="1"/>
      <c r="I862" s="1" t="str">
        <f>IFERROR(__xludf.DUMMYFUNCTION("""COMPUTED_VALUE"""),"")</f>
        <v/>
      </c>
      <c r="J862" s="1"/>
      <c r="K862" s="1"/>
      <c r="L862" s="1" t="str">
        <f>IFERROR(__xludf.DUMMYFUNCTION("""COMPUTED_VALUE"""),"")</f>
        <v/>
      </c>
      <c r="M862" s="1"/>
    </row>
    <row r="863">
      <c r="A863" s="1"/>
      <c r="B863" s="1"/>
      <c r="C863" s="2"/>
      <c r="D863" s="1"/>
      <c r="E863" s="1"/>
      <c r="F863" s="1"/>
      <c r="G863" s="2"/>
      <c r="H863" s="1"/>
      <c r="I863" s="1" t="str">
        <f>IFERROR(__xludf.DUMMYFUNCTION("""COMPUTED_VALUE"""),"")</f>
        <v/>
      </c>
      <c r="J863" s="1"/>
      <c r="K863" s="1"/>
      <c r="L863" s="1" t="str">
        <f>IFERROR(__xludf.DUMMYFUNCTION("""COMPUTED_VALUE"""),"")</f>
        <v/>
      </c>
      <c r="M863" s="1"/>
    </row>
    <row r="864">
      <c r="A864" s="1"/>
      <c r="B864" s="1"/>
      <c r="C864" s="2"/>
      <c r="D864" s="1"/>
      <c r="E864" s="1"/>
      <c r="F864" s="1"/>
      <c r="G864" s="2"/>
      <c r="H864" s="1"/>
      <c r="I864" s="1" t="str">
        <f>IFERROR(__xludf.DUMMYFUNCTION("""COMPUTED_VALUE"""),"")</f>
        <v/>
      </c>
      <c r="J864" s="1"/>
      <c r="K864" s="1"/>
      <c r="L864" s="1" t="str">
        <f>IFERROR(__xludf.DUMMYFUNCTION("""COMPUTED_VALUE"""),"")</f>
        <v/>
      </c>
      <c r="M864" s="1"/>
    </row>
    <row r="865">
      <c r="A865" s="1"/>
      <c r="B865" s="1"/>
      <c r="C865" s="2"/>
      <c r="D865" s="1"/>
      <c r="E865" s="1"/>
      <c r="F865" s="1"/>
      <c r="G865" s="2"/>
      <c r="H865" s="1"/>
      <c r="I865" s="1" t="str">
        <f>IFERROR(__xludf.DUMMYFUNCTION("""COMPUTED_VALUE"""),"")</f>
        <v/>
      </c>
      <c r="J865" s="1"/>
      <c r="K865" s="1"/>
      <c r="L865" s="1" t="str">
        <f>IFERROR(__xludf.DUMMYFUNCTION("""COMPUTED_VALUE"""),"")</f>
        <v/>
      </c>
      <c r="M865" s="1"/>
    </row>
    <row r="866">
      <c r="A866" s="1"/>
      <c r="B866" s="1"/>
      <c r="C866" s="2"/>
      <c r="D866" s="1"/>
      <c r="E866" s="1"/>
      <c r="F866" s="1"/>
      <c r="G866" s="2"/>
      <c r="H866" s="1"/>
      <c r="I866" s="1" t="str">
        <f>IFERROR(__xludf.DUMMYFUNCTION("""COMPUTED_VALUE"""),"")</f>
        <v/>
      </c>
      <c r="J866" s="1"/>
      <c r="K866" s="1"/>
      <c r="L866" s="1" t="str">
        <f>IFERROR(__xludf.DUMMYFUNCTION("""COMPUTED_VALUE"""),"")</f>
        <v/>
      </c>
      <c r="M866" s="1"/>
    </row>
    <row r="867">
      <c r="A867" s="1"/>
      <c r="B867" s="1"/>
      <c r="C867" s="2"/>
      <c r="D867" s="1"/>
      <c r="E867" s="1"/>
      <c r="F867" s="1"/>
      <c r="G867" s="2"/>
      <c r="H867" s="1"/>
      <c r="I867" s="1" t="str">
        <f>IFERROR(__xludf.DUMMYFUNCTION("""COMPUTED_VALUE"""),"")</f>
        <v/>
      </c>
      <c r="J867" s="1"/>
      <c r="K867" s="1"/>
      <c r="L867" s="1" t="str">
        <f>IFERROR(__xludf.DUMMYFUNCTION("""COMPUTED_VALUE"""),"")</f>
        <v/>
      </c>
      <c r="M867" s="1"/>
    </row>
    <row r="868">
      <c r="A868" s="1"/>
      <c r="B868" s="1"/>
      <c r="C868" s="2"/>
      <c r="D868" s="1"/>
      <c r="E868" s="1"/>
      <c r="F868" s="1"/>
      <c r="G868" s="2"/>
      <c r="H868" s="1"/>
      <c r="I868" s="1" t="str">
        <f>IFERROR(__xludf.DUMMYFUNCTION("""COMPUTED_VALUE"""),"")</f>
        <v/>
      </c>
      <c r="J868" s="1"/>
      <c r="K868" s="1"/>
      <c r="L868" s="1" t="str">
        <f>IFERROR(__xludf.DUMMYFUNCTION("""COMPUTED_VALUE"""),"")</f>
        <v/>
      </c>
      <c r="M868" s="1"/>
    </row>
    <row r="869">
      <c r="A869" s="1"/>
      <c r="B869" s="1"/>
      <c r="C869" s="2"/>
      <c r="D869" s="1"/>
      <c r="E869" s="1"/>
      <c r="F869" s="1"/>
      <c r="G869" s="2"/>
      <c r="H869" s="1"/>
      <c r="I869" s="1" t="str">
        <f>IFERROR(__xludf.DUMMYFUNCTION("""COMPUTED_VALUE"""),"")</f>
        <v/>
      </c>
      <c r="J869" s="1"/>
      <c r="K869" s="1"/>
      <c r="L869" s="1" t="str">
        <f>IFERROR(__xludf.DUMMYFUNCTION("""COMPUTED_VALUE"""),"")</f>
        <v/>
      </c>
      <c r="M869" s="1"/>
    </row>
    <row r="870">
      <c r="A870" s="1"/>
      <c r="B870" s="1"/>
      <c r="C870" s="2"/>
      <c r="D870" s="1"/>
      <c r="E870" s="1"/>
      <c r="F870" s="1"/>
      <c r="G870" s="2"/>
      <c r="H870" s="1"/>
      <c r="I870" s="1" t="str">
        <f>IFERROR(__xludf.DUMMYFUNCTION("""COMPUTED_VALUE"""),"")</f>
        <v/>
      </c>
      <c r="J870" s="1"/>
      <c r="K870" s="1"/>
      <c r="L870" s="1" t="str">
        <f>IFERROR(__xludf.DUMMYFUNCTION("""COMPUTED_VALUE"""),"")</f>
        <v/>
      </c>
      <c r="M870" s="1"/>
    </row>
    <row r="871">
      <c r="A871" s="1"/>
      <c r="B871" s="1"/>
      <c r="C871" s="2"/>
      <c r="D871" s="1"/>
      <c r="E871" s="1"/>
      <c r="F871" s="1"/>
      <c r="G871" s="2"/>
      <c r="H871" s="1"/>
      <c r="I871" s="1" t="str">
        <f>IFERROR(__xludf.DUMMYFUNCTION("""COMPUTED_VALUE"""),"")</f>
        <v/>
      </c>
      <c r="J871" s="1"/>
      <c r="K871" s="1"/>
      <c r="L871" s="1" t="str">
        <f>IFERROR(__xludf.DUMMYFUNCTION("""COMPUTED_VALUE"""),"")</f>
        <v/>
      </c>
      <c r="M871" s="1"/>
    </row>
    <row r="872">
      <c r="A872" s="1"/>
      <c r="B872" s="1"/>
      <c r="C872" s="2"/>
      <c r="D872" s="1"/>
      <c r="E872" s="1"/>
      <c r="F872" s="1"/>
      <c r="G872" s="2"/>
      <c r="H872" s="1"/>
      <c r="I872" s="1" t="str">
        <f>IFERROR(__xludf.DUMMYFUNCTION("""COMPUTED_VALUE"""),"")</f>
        <v/>
      </c>
      <c r="J872" s="1"/>
      <c r="K872" s="1"/>
      <c r="L872" s="1" t="str">
        <f>IFERROR(__xludf.DUMMYFUNCTION("""COMPUTED_VALUE"""),"")</f>
        <v/>
      </c>
      <c r="M872" s="1"/>
    </row>
    <row r="873">
      <c r="A873" s="1"/>
      <c r="B873" s="1"/>
      <c r="C873" s="2"/>
      <c r="D873" s="1"/>
      <c r="E873" s="1"/>
      <c r="F873" s="1"/>
      <c r="G873" s="2"/>
      <c r="H873" s="1"/>
      <c r="I873" s="1" t="str">
        <f>IFERROR(__xludf.DUMMYFUNCTION("""COMPUTED_VALUE"""),"")</f>
        <v/>
      </c>
      <c r="J873" s="1"/>
      <c r="K873" s="1"/>
      <c r="L873" s="1" t="str">
        <f>IFERROR(__xludf.DUMMYFUNCTION("""COMPUTED_VALUE"""),"")</f>
        <v/>
      </c>
      <c r="M873" s="1"/>
    </row>
    <row r="874">
      <c r="A874" s="1"/>
      <c r="B874" s="1"/>
      <c r="C874" s="2"/>
      <c r="D874" s="1"/>
      <c r="E874" s="1"/>
      <c r="F874" s="1"/>
      <c r="G874" s="2"/>
      <c r="H874" s="1"/>
      <c r="I874" s="1" t="str">
        <f>IFERROR(__xludf.DUMMYFUNCTION("""COMPUTED_VALUE"""),"")</f>
        <v/>
      </c>
      <c r="J874" s="1"/>
      <c r="K874" s="1"/>
      <c r="L874" s="1" t="str">
        <f>IFERROR(__xludf.DUMMYFUNCTION("""COMPUTED_VALUE"""),"")</f>
        <v/>
      </c>
      <c r="M874" s="1"/>
    </row>
    <row r="875">
      <c r="A875" s="1"/>
      <c r="B875" s="1"/>
      <c r="C875" s="2"/>
      <c r="D875" s="1"/>
      <c r="E875" s="1"/>
      <c r="F875" s="1"/>
      <c r="G875" s="2"/>
      <c r="H875" s="1"/>
      <c r="I875" s="1" t="str">
        <f>IFERROR(__xludf.DUMMYFUNCTION("""COMPUTED_VALUE"""),"")</f>
        <v/>
      </c>
      <c r="J875" s="1"/>
      <c r="K875" s="1"/>
      <c r="L875" s="1" t="str">
        <f>IFERROR(__xludf.DUMMYFUNCTION("""COMPUTED_VALUE"""),"")</f>
        <v/>
      </c>
      <c r="M875" s="1"/>
    </row>
    <row r="876">
      <c r="A876" s="1"/>
      <c r="B876" s="1"/>
      <c r="C876" s="2"/>
      <c r="D876" s="1"/>
      <c r="E876" s="1"/>
      <c r="F876" s="1"/>
      <c r="G876" s="2"/>
      <c r="H876" s="1"/>
      <c r="I876" s="1" t="str">
        <f>IFERROR(__xludf.DUMMYFUNCTION("""COMPUTED_VALUE"""),"")</f>
        <v/>
      </c>
      <c r="J876" s="1"/>
      <c r="K876" s="1"/>
      <c r="L876" s="1" t="str">
        <f>IFERROR(__xludf.DUMMYFUNCTION("""COMPUTED_VALUE"""),"")</f>
        <v/>
      </c>
      <c r="M876" s="1"/>
    </row>
    <row r="877">
      <c r="A877" s="1"/>
      <c r="B877" s="1"/>
      <c r="C877" s="2"/>
      <c r="D877" s="1"/>
      <c r="E877" s="1"/>
      <c r="F877" s="1"/>
      <c r="G877" s="2"/>
      <c r="H877" s="1"/>
      <c r="I877" s="1" t="str">
        <f>IFERROR(__xludf.DUMMYFUNCTION("""COMPUTED_VALUE"""),"")</f>
        <v/>
      </c>
      <c r="J877" s="1"/>
      <c r="K877" s="1"/>
      <c r="L877" s="1" t="str">
        <f>IFERROR(__xludf.DUMMYFUNCTION("""COMPUTED_VALUE"""),"")</f>
        <v/>
      </c>
      <c r="M877" s="1"/>
    </row>
    <row r="878">
      <c r="A878" s="1"/>
      <c r="B878" s="1"/>
      <c r="C878" s="2"/>
      <c r="D878" s="1"/>
      <c r="E878" s="1"/>
      <c r="F878" s="1"/>
      <c r="G878" s="2"/>
      <c r="H878" s="1"/>
      <c r="I878" s="1" t="str">
        <f>IFERROR(__xludf.DUMMYFUNCTION("""COMPUTED_VALUE"""),"")</f>
        <v/>
      </c>
      <c r="J878" s="1"/>
      <c r="K878" s="1"/>
      <c r="L878" s="1" t="str">
        <f>IFERROR(__xludf.DUMMYFUNCTION("""COMPUTED_VALUE"""),"")</f>
        <v/>
      </c>
      <c r="M878" s="1"/>
    </row>
    <row r="879">
      <c r="A879" s="1"/>
      <c r="B879" s="1"/>
      <c r="C879" s="2"/>
      <c r="D879" s="1"/>
      <c r="E879" s="1"/>
      <c r="F879" s="1"/>
      <c r="G879" s="2"/>
      <c r="H879" s="1"/>
      <c r="I879" s="1" t="str">
        <f>IFERROR(__xludf.DUMMYFUNCTION("""COMPUTED_VALUE"""),"")</f>
        <v/>
      </c>
      <c r="J879" s="1"/>
      <c r="K879" s="1"/>
      <c r="L879" s="1" t="str">
        <f>IFERROR(__xludf.DUMMYFUNCTION("""COMPUTED_VALUE"""),"")</f>
        <v/>
      </c>
      <c r="M879" s="1"/>
    </row>
    <row r="880">
      <c r="A880" s="1"/>
      <c r="B880" s="1"/>
      <c r="C880" s="2"/>
      <c r="D880" s="1"/>
      <c r="E880" s="1"/>
      <c r="F880" s="1"/>
      <c r="G880" s="2"/>
      <c r="H880" s="1"/>
      <c r="I880" s="1" t="str">
        <f>IFERROR(__xludf.DUMMYFUNCTION("""COMPUTED_VALUE"""),"")</f>
        <v/>
      </c>
      <c r="J880" s="1"/>
      <c r="K880" s="1"/>
      <c r="L880" s="1" t="str">
        <f>IFERROR(__xludf.DUMMYFUNCTION("""COMPUTED_VALUE"""),"")</f>
        <v/>
      </c>
      <c r="M880" s="1"/>
    </row>
    <row r="881">
      <c r="A881" s="1"/>
      <c r="B881" s="1"/>
      <c r="C881" s="2"/>
      <c r="D881" s="1"/>
      <c r="E881" s="1"/>
      <c r="F881" s="1"/>
      <c r="G881" s="2"/>
      <c r="H881" s="1"/>
      <c r="I881" s="1" t="str">
        <f>IFERROR(__xludf.DUMMYFUNCTION("""COMPUTED_VALUE"""),"")</f>
        <v/>
      </c>
      <c r="J881" s="1"/>
      <c r="K881" s="1"/>
      <c r="L881" s="1" t="str">
        <f>IFERROR(__xludf.DUMMYFUNCTION("""COMPUTED_VALUE"""),"")</f>
        <v/>
      </c>
      <c r="M881" s="1"/>
    </row>
    <row r="882">
      <c r="A882" s="1"/>
      <c r="B882" s="1"/>
      <c r="C882" s="2"/>
      <c r="D882" s="1"/>
      <c r="E882" s="1"/>
      <c r="F882" s="1"/>
      <c r="G882" s="2"/>
      <c r="H882" s="1"/>
      <c r="I882" s="1" t="str">
        <f>IFERROR(__xludf.DUMMYFUNCTION("""COMPUTED_VALUE"""),"")</f>
        <v/>
      </c>
      <c r="J882" s="1"/>
      <c r="K882" s="1"/>
      <c r="L882" s="1" t="str">
        <f>IFERROR(__xludf.DUMMYFUNCTION("""COMPUTED_VALUE"""),"")</f>
        <v/>
      </c>
      <c r="M882" s="1"/>
    </row>
    <row r="883">
      <c r="A883" s="1"/>
      <c r="B883" s="1"/>
      <c r="C883" s="2"/>
      <c r="D883" s="1"/>
      <c r="E883" s="1"/>
      <c r="F883" s="1"/>
      <c r="G883" s="2"/>
      <c r="H883" s="1"/>
      <c r="I883" s="1" t="str">
        <f>IFERROR(__xludf.DUMMYFUNCTION("""COMPUTED_VALUE"""),"")</f>
        <v/>
      </c>
      <c r="J883" s="1"/>
      <c r="K883" s="1"/>
      <c r="L883" s="1" t="str">
        <f>IFERROR(__xludf.DUMMYFUNCTION("""COMPUTED_VALUE"""),"")</f>
        <v/>
      </c>
      <c r="M883" s="1"/>
    </row>
    <row r="884">
      <c r="A884" s="1"/>
      <c r="B884" s="1"/>
      <c r="C884" s="2"/>
      <c r="D884" s="1"/>
      <c r="E884" s="1"/>
      <c r="F884" s="1"/>
      <c r="G884" s="2"/>
      <c r="H884" s="1"/>
      <c r="I884" s="1" t="str">
        <f>IFERROR(__xludf.DUMMYFUNCTION("""COMPUTED_VALUE"""),"")</f>
        <v/>
      </c>
      <c r="J884" s="1"/>
      <c r="K884" s="1"/>
      <c r="L884" s="1" t="str">
        <f>IFERROR(__xludf.DUMMYFUNCTION("""COMPUTED_VALUE"""),"")</f>
        <v/>
      </c>
      <c r="M884" s="1"/>
    </row>
    <row r="885">
      <c r="A885" s="1"/>
      <c r="B885" s="1"/>
      <c r="C885" s="2"/>
      <c r="D885" s="1"/>
      <c r="E885" s="1"/>
      <c r="F885" s="1"/>
      <c r="G885" s="2"/>
      <c r="H885" s="1"/>
      <c r="I885" s="1" t="str">
        <f>IFERROR(__xludf.DUMMYFUNCTION("""COMPUTED_VALUE"""),"")</f>
        <v/>
      </c>
      <c r="J885" s="1"/>
      <c r="K885" s="1"/>
      <c r="L885" s="1" t="str">
        <f>IFERROR(__xludf.DUMMYFUNCTION("""COMPUTED_VALUE"""),"")</f>
        <v/>
      </c>
      <c r="M885" s="1"/>
    </row>
    <row r="886">
      <c r="A886" s="1"/>
      <c r="B886" s="1"/>
      <c r="C886" s="2"/>
      <c r="D886" s="1"/>
      <c r="E886" s="1"/>
      <c r="F886" s="1"/>
      <c r="G886" s="2"/>
      <c r="H886" s="1"/>
      <c r="I886" s="1" t="str">
        <f>IFERROR(__xludf.DUMMYFUNCTION("""COMPUTED_VALUE"""),"")</f>
        <v/>
      </c>
      <c r="J886" s="1"/>
      <c r="K886" s="1"/>
      <c r="L886" s="1" t="str">
        <f>IFERROR(__xludf.DUMMYFUNCTION("""COMPUTED_VALUE"""),"")</f>
        <v/>
      </c>
      <c r="M886" s="1"/>
    </row>
    <row r="887">
      <c r="A887" s="1"/>
      <c r="B887" s="1"/>
      <c r="C887" s="2"/>
      <c r="D887" s="1"/>
      <c r="E887" s="1"/>
      <c r="F887" s="1"/>
      <c r="G887" s="2"/>
      <c r="H887" s="1"/>
      <c r="I887" s="1" t="str">
        <f>IFERROR(__xludf.DUMMYFUNCTION("""COMPUTED_VALUE"""),"")</f>
        <v/>
      </c>
      <c r="J887" s="1"/>
      <c r="K887" s="1"/>
      <c r="L887" s="1" t="str">
        <f>IFERROR(__xludf.DUMMYFUNCTION("""COMPUTED_VALUE"""),"")</f>
        <v/>
      </c>
      <c r="M887" s="1"/>
    </row>
    <row r="888">
      <c r="A888" s="1"/>
      <c r="B888" s="1"/>
      <c r="C888" s="2"/>
      <c r="D888" s="1"/>
      <c r="E888" s="1"/>
      <c r="F888" s="1"/>
      <c r="G888" s="2"/>
      <c r="H888" s="1"/>
      <c r="I888" s="1" t="str">
        <f>IFERROR(__xludf.DUMMYFUNCTION("""COMPUTED_VALUE"""),"")</f>
        <v/>
      </c>
      <c r="J888" s="1"/>
      <c r="K888" s="1"/>
      <c r="L888" s="1" t="str">
        <f>IFERROR(__xludf.DUMMYFUNCTION("""COMPUTED_VALUE"""),"")</f>
        <v/>
      </c>
      <c r="M888" s="1"/>
    </row>
    <row r="889">
      <c r="A889" s="1"/>
      <c r="B889" s="1"/>
      <c r="C889" s="2"/>
      <c r="D889" s="1"/>
      <c r="E889" s="1"/>
      <c r="F889" s="1"/>
      <c r="G889" s="2"/>
      <c r="H889" s="1"/>
      <c r="I889" s="1" t="str">
        <f>IFERROR(__xludf.DUMMYFUNCTION("""COMPUTED_VALUE"""),"")</f>
        <v/>
      </c>
      <c r="J889" s="1"/>
      <c r="K889" s="1"/>
      <c r="L889" s="1" t="str">
        <f>IFERROR(__xludf.DUMMYFUNCTION("""COMPUTED_VALUE"""),"")</f>
        <v/>
      </c>
      <c r="M889" s="1"/>
    </row>
    <row r="890">
      <c r="A890" s="1"/>
      <c r="B890" s="1"/>
      <c r="C890" s="2"/>
      <c r="D890" s="1"/>
      <c r="E890" s="1"/>
      <c r="F890" s="1"/>
      <c r="G890" s="2"/>
      <c r="H890" s="1"/>
      <c r="I890" s="1" t="str">
        <f>IFERROR(__xludf.DUMMYFUNCTION("""COMPUTED_VALUE"""),"")</f>
        <v/>
      </c>
      <c r="J890" s="1"/>
      <c r="K890" s="1"/>
      <c r="L890" s="1" t="str">
        <f>IFERROR(__xludf.DUMMYFUNCTION("""COMPUTED_VALUE"""),"")</f>
        <v/>
      </c>
      <c r="M890" s="1"/>
    </row>
    <row r="891">
      <c r="A891" s="1"/>
      <c r="B891" s="1"/>
      <c r="C891" s="2"/>
      <c r="D891" s="1"/>
      <c r="E891" s="1"/>
      <c r="F891" s="1"/>
      <c r="G891" s="2"/>
      <c r="H891" s="1"/>
      <c r="I891" s="1" t="str">
        <f>IFERROR(__xludf.DUMMYFUNCTION("""COMPUTED_VALUE"""),"")</f>
        <v/>
      </c>
      <c r="J891" s="1"/>
      <c r="K891" s="1"/>
      <c r="L891" s="1" t="str">
        <f>IFERROR(__xludf.DUMMYFUNCTION("""COMPUTED_VALUE"""),"")</f>
        <v/>
      </c>
      <c r="M891" s="1"/>
    </row>
    <row r="892">
      <c r="A892" s="1"/>
      <c r="B892" s="1"/>
      <c r="C892" s="2"/>
      <c r="D892" s="1"/>
      <c r="E892" s="1"/>
      <c r="F892" s="1"/>
      <c r="G892" s="2"/>
      <c r="H892" s="1"/>
      <c r="I892" s="1" t="str">
        <f>IFERROR(__xludf.DUMMYFUNCTION("""COMPUTED_VALUE"""),"")</f>
        <v/>
      </c>
      <c r="J892" s="1"/>
      <c r="K892" s="1"/>
      <c r="L892" s="1" t="str">
        <f>IFERROR(__xludf.DUMMYFUNCTION("""COMPUTED_VALUE"""),"")</f>
        <v/>
      </c>
      <c r="M892" s="1"/>
    </row>
    <row r="893">
      <c r="A893" s="1"/>
      <c r="B893" s="1"/>
      <c r="C893" s="2"/>
      <c r="D893" s="1"/>
      <c r="E893" s="1"/>
      <c r="F893" s="1"/>
      <c r="G893" s="2"/>
      <c r="H893" s="1"/>
      <c r="I893" s="1" t="str">
        <f>IFERROR(__xludf.DUMMYFUNCTION("""COMPUTED_VALUE"""),"")</f>
        <v/>
      </c>
      <c r="J893" s="1"/>
      <c r="K893" s="1"/>
      <c r="L893" s="1" t="str">
        <f>IFERROR(__xludf.DUMMYFUNCTION("""COMPUTED_VALUE"""),"")</f>
        <v/>
      </c>
      <c r="M893" s="1"/>
    </row>
    <row r="894">
      <c r="A894" s="1"/>
      <c r="B894" s="1"/>
      <c r="C894" s="2"/>
      <c r="D894" s="1"/>
      <c r="E894" s="1"/>
      <c r="F894" s="1"/>
      <c r="G894" s="2"/>
      <c r="H894" s="1"/>
      <c r="I894" s="1" t="str">
        <f>IFERROR(__xludf.DUMMYFUNCTION("""COMPUTED_VALUE"""),"")</f>
        <v/>
      </c>
      <c r="J894" s="1"/>
      <c r="K894" s="1"/>
      <c r="L894" s="1" t="str">
        <f>IFERROR(__xludf.DUMMYFUNCTION("""COMPUTED_VALUE"""),"")</f>
        <v/>
      </c>
      <c r="M894" s="1"/>
    </row>
    <row r="895">
      <c r="A895" s="1"/>
      <c r="B895" s="1"/>
      <c r="C895" s="2"/>
      <c r="D895" s="1"/>
      <c r="E895" s="1"/>
      <c r="F895" s="1"/>
      <c r="G895" s="2"/>
      <c r="H895" s="1"/>
      <c r="I895" s="1" t="str">
        <f>IFERROR(__xludf.DUMMYFUNCTION("""COMPUTED_VALUE"""),"")</f>
        <v/>
      </c>
      <c r="J895" s="1"/>
      <c r="K895" s="1"/>
      <c r="L895" s="1" t="str">
        <f>IFERROR(__xludf.DUMMYFUNCTION("""COMPUTED_VALUE"""),"")</f>
        <v/>
      </c>
      <c r="M895" s="1"/>
    </row>
    <row r="896">
      <c r="A896" s="1"/>
      <c r="B896" s="1"/>
      <c r="C896" s="2"/>
      <c r="D896" s="1"/>
      <c r="E896" s="1"/>
      <c r="F896" s="1"/>
      <c r="G896" s="2"/>
      <c r="H896" s="1"/>
      <c r="I896" s="1" t="str">
        <f>IFERROR(__xludf.DUMMYFUNCTION("""COMPUTED_VALUE"""),"")</f>
        <v/>
      </c>
      <c r="J896" s="1"/>
      <c r="K896" s="1"/>
      <c r="L896" s="1" t="str">
        <f>IFERROR(__xludf.DUMMYFUNCTION("""COMPUTED_VALUE"""),"")</f>
        <v/>
      </c>
      <c r="M896" s="1"/>
    </row>
    <row r="897">
      <c r="A897" s="1"/>
      <c r="B897" s="1"/>
      <c r="C897" s="2"/>
      <c r="D897" s="1"/>
      <c r="E897" s="1"/>
      <c r="F897" s="1"/>
      <c r="G897" s="2"/>
      <c r="H897" s="1"/>
      <c r="I897" s="1" t="str">
        <f>IFERROR(__xludf.DUMMYFUNCTION("""COMPUTED_VALUE"""),"")</f>
        <v/>
      </c>
      <c r="J897" s="1"/>
      <c r="K897" s="1"/>
      <c r="L897" s="1" t="str">
        <f>IFERROR(__xludf.DUMMYFUNCTION("""COMPUTED_VALUE"""),"")</f>
        <v/>
      </c>
      <c r="M897" s="1"/>
    </row>
    <row r="898">
      <c r="A898" s="1"/>
      <c r="B898" s="1"/>
      <c r="C898" s="2"/>
      <c r="D898" s="1"/>
      <c r="E898" s="1"/>
      <c r="F898" s="1"/>
      <c r="G898" s="2"/>
      <c r="H898" s="1"/>
      <c r="I898" s="1" t="str">
        <f>IFERROR(__xludf.DUMMYFUNCTION("""COMPUTED_VALUE"""),"")</f>
        <v/>
      </c>
      <c r="J898" s="1"/>
      <c r="K898" s="1"/>
      <c r="L898" s="1" t="str">
        <f>IFERROR(__xludf.DUMMYFUNCTION("""COMPUTED_VALUE"""),"")</f>
        <v/>
      </c>
      <c r="M898" s="1"/>
    </row>
    <row r="899">
      <c r="A899" s="1"/>
      <c r="B899" s="1"/>
      <c r="C899" s="2"/>
      <c r="D899" s="1"/>
      <c r="E899" s="1"/>
      <c r="F899" s="1"/>
      <c r="G899" s="2"/>
      <c r="H899" s="1"/>
      <c r="I899" s="1" t="str">
        <f>IFERROR(__xludf.DUMMYFUNCTION("""COMPUTED_VALUE"""),"")</f>
        <v/>
      </c>
      <c r="J899" s="1"/>
      <c r="K899" s="1"/>
      <c r="L899" s="1" t="str">
        <f>IFERROR(__xludf.DUMMYFUNCTION("""COMPUTED_VALUE"""),"")</f>
        <v/>
      </c>
      <c r="M899" s="1"/>
    </row>
    <row r="900">
      <c r="A900" s="1"/>
      <c r="B900" s="1"/>
      <c r="C900" s="2"/>
      <c r="D900" s="1"/>
      <c r="E900" s="1"/>
      <c r="F900" s="1"/>
      <c r="G900" s="2"/>
      <c r="H900" s="1"/>
      <c r="I900" s="1" t="str">
        <f>IFERROR(__xludf.DUMMYFUNCTION("""COMPUTED_VALUE"""),"")</f>
        <v/>
      </c>
      <c r="J900" s="1"/>
      <c r="K900" s="1"/>
      <c r="L900" s="1" t="str">
        <f>IFERROR(__xludf.DUMMYFUNCTION("""COMPUTED_VALUE"""),"")</f>
        <v/>
      </c>
      <c r="M900" s="1"/>
    </row>
    <row r="901">
      <c r="A901" s="1"/>
      <c r="B901" s="1"/>
      <c r="C901" s="2"/>
      <c r="D901" s="1"/>
      <c r="E901" s="1"/>
      <c r="F901" s="1"/>
      <c r="G901" s="2"/>
      <c r="H901" s="1"/>
      <c r="I901" s="1" t="str">
        <f>IFERROR(__xludf.DUMMYFUNCTION("""COMPUTED_VALUE"""),"")</f>
        <v/>
      </c>
      <c r="J901" s="1"/>
      <c r="K901" s="1"/>
      <c r="L901" s="1" t="str">
        <f>IFERROR(__xludf.DUMMYFUNCTION("""COMPUTED_VALUE"""),"")</f>
        <v/>
      </c>
      <c r="M901" s="1"/>
    </row>
    <row r="902">
      <c r="A902" s="1"/>
      <c r="B902" s="1"/>
      <c r="C902" s="2"/>
      <c r="D902" s="1"/>
      <c r="E902" s="1"/>
      <c r="F902" s="1"/>
      <c r="G902" s="2"/>
      <c r="H902" s="1"/>
      <c r="I902" s="1" t="str">
        <f>IFERROR(__xludf.DUMMYFUNCTION("""COMPUTED_VALUE"""),"")</f>
        <v/>
      </c>
      <c r="J902" s="1"/>
      <c r="K902" s="1"/>
      <c r="L902" s="1" t="str">
        <f>IFERROR(__xludf.DUMMYFUNCTION("""COMPUTED_VALUE"""),"")</f>
        <v/>
      </c>
      <c r="M902" s="1"/>
    </row>
    <row r="903">
      <c r="A903" s="1"/>
      <c r="B903" s="1"/>
      <c r="C903" s="2"/>
      <c r="D903" s="1"/>
      <c r="E903" s="1"/>
      <c r="F903" s="1"/>
      <c r="G903" s="2"/>
      <c r="H903" s="1"/>
      <c r="I903" s="1" t="str">
        <f>IFERROR(__xludf.DUMMYFUNCTION("""COMPUTED_VALUE"""),"")</f>
        <v/>
      </c>
      <c r="J903" s="1"/>
      <c r="K903" s="1"/>
      <c r="L903" s="1" t="str">
        <f>IFERROR(__xludf.DUMMYFUNCTION("""COMPUTED_VALUE"""),"")</f>
        <v/>
      </c>
      <c r="M903" s="1"/>
    </row>
    <row r="904">
      <c r="A904" s="1"/>
      <c r="B904" s="1"/>
      <c r="C904" s="2"/>
      <c r="D904" s="1"/>
      <c r="E904" s="1"/>
      <c r="F904" s="1"/>
      <c r="G904" s="2"/>
      <c r="H904" s="1"/>
      <c r="I904" s="1" t="str">
        <f>IFERROR(__xludf.DUMMYFUNCTION("""COMPUTED_VALUE"""),"")</f>
        <v/>
      </c>
      <c r="J904" s="1"/>
      <c r="K904" s="1"/>
      <c r="L904" s="1" t="str">
        <f>IFERROR(__xludf.DUMMYFUNCTION("""COMPUTED_VALUE"""),"")</f>
        <v/>
      </c>
      <c r="M904" s="1"/>
    </row>
    <row r="905">
      <c r="A905" s="1"/>
      <c r="B905" s="1"/>
      <c r="C905" s="2"/>
      <c r="D905" s="1"/>
      <c r="E905" s="1"/>
      <c r="F905" s="1"/>
      <c r="G905" s="2"/>
      <c r="H905" s="1"/>
      <c r="I905" s="1" t="str">
        <f>IFERROR(__xludf.DUMMYFUNCTION("""COMPUTED_VALUE"""),"")</f>
        <v/>
      </c>
      <c r="J905" s="1"/>
      <c r="K905" s="1"/>
      <c r="L905" s="1" t="str">
        <f>IFERROR(__xludf.DUMMYFUNCTION("""COMPUTED_VALUE"""),"")</f>
        <v/>
      </c>
      <c r="M905" s="1"/>
    </row>
    <row r="906">
      <c r="A906" s="1"/>
      <c r="B906" s="1"/>
      <c r="C906" s="2"/>
      <c r="D906" s="1"/>
      <c r="E906" s="1"/>
      <c r="F906" s="1"/>
      <c r="G906" s="2"/>
      <c r="H906" s="1"/>
      <c r="I906" s="1" t="str">
        <f>IFERROR(__xludf.DUMMYFUNCTION("""COMPUTED_VALUE"""),"")</f>
        <v/>
      </c>
      <c r="J906" s="1"/>
      <c r="K906" s="1"/>
      <c r="L906" s="1" t="str">
        <f>IFERROR(__xludf.DUMMYFUNCTION("""COMPUTED_VALUE"""),"")</f>
        <v/>
      </c>
      <c r="M906" s="1"/>
    </row>
    <row r="907">
      <c r="A907" s="1"/>
      <c r="B907" s="1"/>
      <c r="C907" s="2"/>
      <c r="D907" s="1"/>
      <c r="E907" s="1"/>
      <c r="F907" s="1"/>
      <c r="G907" s="2"/>
      <c r="H907" s="1"/>
      <c r="I907" s="1" t="str">
        <f>IFERROR(__xludf.DUMMYFUNCTION("""COMPUTED_VALUE"""),"")</f>
        <v/>
      </c>
      <c r="J907" s="1"/>
      <c r="K907" s="1"/>
      <c r="L907" s="1" t="str">
        <f>IFERROR(__xludf.DUMMYFUNCTION("""COMPUTED_VALUE"""),"")</f>
        <v/>
      </c>
      <c r="M907" s="1"/>
    </row>
    <row r="908">
      <c r="A908" s="1"/>
      <c r="B908" s="1"/>
      <c r="C908" s="2"/>
      <c r="D908" s="1"/>
      <c r="E908" s="1"/>
      <c r="F908" s="1"/>
      <c r="G908" s="2"/>
      <c r="H908" s="1"/>
      <c r="I908" s="1" t="str">
        <f>IFERROR(__xludf.DUMMYFUNCTION("""COMPUTED_VALUE"""),"")</f>
        <v/>
      </c>
      <c r="J908" s="1"/>
      <c r="K908" s="1"/>
      <c r="L908" s="1" t="str">
        <f>IFERROR(__xludf.DUMMYFUNCTION("""COMPUTED_VALUE"""),"")</f>
        <v/>
      </c>
      <c r="M908" s="1"/>
    </row>
    <row r="909">
      <c r="A909" s="1"/>
      <c r="B909" s="1"/>
      <c r="C909" s="2"/>
      <c r="D909" s="1"/>
      <c r="E909" s="1"/>
      <c r="F909" s="1"/>
      <c r="G909" s="2"/>
      <c r="H909" s="1"/>
      <c r="I909" s="1" t="str">
        <f>IFERROR(__xludf.DUMMYFUNCTION("""COMPUTED_VALUE"""),"")</f>
        <v/>
      </c>
      <c r="J909" s="1"/>
      <c r="K909" s="1"/>
      <c r="L909" s="1" t="str">
        <f>IFERROR(__xludf.DUMMYFUNCTION("""COMPUTED_VALUE"""),"")</f>
        <v/>
      </c>
      <c r="M909" s="1"/>
    </row>
    <row r="910">
      <c r="A910" s="1"/>
      <c r="B910" s="1"/>
      <c r="C910" s="2"/>
      <c r="D910" s="1"/>
      <c r="E910" s="1"/>
      <c r="F910" s="1"/>
      <c r="G910" s="2"/>
      <c r="H910" s="1"/>
      <c r="I910" s="1" t="str">
        <f>IFERROR(__xludf.DUMMYFUNCTION("""COMPUTED_VALUE"""),"")</f>
        <v/>
      </c>
      <c r="J910" s="1"/>
      <c r="K910" s="1"/>
      <c r="L910" s="1" t="str">
        <f>IFERROR(__xludf.DUMMYFUNCTION("""COMPUTED_VALUE"""),"")</f>
        <v/>
      </c>
      <c r="M910" s="1"/>
    </row>
    <row r="911">
      <c r="A911" s="1"/>
      <c r="B911" s="1"/>
      <c r="C911" s="2"/>
      <c r="D911" s="1"/>
      <c r="E911" s="1"/>
      <c r="F911" s="1"/>
      <c r="G911" s="2"/>
      <c r="H911" s="1"/>
      <c r="I911" s="1" t="str">
        <f>IFERROR(__xludf.DUMMYFUNCTION("""COMPUTED_VALUE"""),"")</f>
        <v/>
      </c>
      <c r="J911" s="1"/>
      <c r="K911" s="1"/>
      <c r="L911" s="1" t="str">
        <f>IFERROR(__xludf.DUMMYFUNCTION("""COMPUTED_VALUE"""),"")</f>
        <v/>
      </c>
      <c r="M911" s="1"/>
    </row>
    <row r="912">
      <c r="A912" s="1"/>
      <c r="B912" s="1"/>
      <c r="C912" s="2"/>
      <c r="D912" s="1"/>
      <c r="E912" s="1"/>
      <c r="F912" s="1"/>
      <c r="G912" s="2"/>
      <c r="H912" s="1"/>
      <c r="I912" s="1" t="str">
        <f>IFERROR(__xludf.DUMMYFUNCTION("""COMPUTED_VALUE"""),"")</f>
        <v/>
      </c>
      <c r="J912" s="1"/>
      <c r="K912" s="1"/>
      <c r="L912" s="1" t="str">
        <f>IFERROR(__xludf.DUMMYFUNCTION("""COMPUTED_VALUE"""),"")</f>
        <v/>
      </c>
      <c r="M912" s="1"/>
    </row>
    <row r="913">
      <c r="A913" s="1"/>
      <c r="B913" s="1"/>
      <c r="C913" s="2"/>
      <c r="D913" s="1"/>
      <c r="E913" s="1"/>
      <c r="F913" s="1"/>
      <c r="G913" s="2"/>
      <c r="H913" s="1"/>
      <c r="I913" s="1" t="str">
        <f>IFERROR(__xludf.DUMMYFUNCTION("""COMPUTED_VALUE"""),"")</f>
        <v/>
      </c>
      <c r="J913" s="1"/>
      <c r="K913" s="1"/>
      <c r="L913" s="1" t="str">
        <f>IFERROR(__xludf.DUMMYFUNCTION("""COMPUTED_VALUE"""),"")</f>
        <v/>
      </c>
      <c r="M913" s="1"/>
    </row>
    <row r="914">
      <c r="A914" s="1"/>
      <c r="B914" s="1"/>
      <c r="C914" s="2"/>
      <c r="D914" s="1"/>
      <c r="E914" s="1"/>
      <c r="F914" s="1"/>
      <c r="G914" s="2"/>
      <c r="H914" s="1"/>
      <c r="I914" s="1" t="str">
        <f>IFERROR(__xludf.DUMMYFUNCTION("""COMPUTED_VALUE"""),"")</f>
        <v/>
      </c>
      <c r="J914" s="1"/>
      <c r="K914" s="1"/>
      <c r="L914" s="1" t="str">
        <f>IFERROR(__xludf.DUMMYFUNCTION("""COMPUTED_VALUE"""),"")</f>
        <v/>
      </c>
      <c r="M914" s="1"/>
    </row>
    <row r="915">
      <c r="A915" s="1"/>
      <c r="B915" s="1"/>
      <c r="C915" s="2"/>
      <c r="D915" s="1"/>
      <c r="E915" s="1"/>
      <c r="F915" s="1"/>
      <c r="G915" s="2"/>
      <c r="H915" s="1"/>
      <c r="I915" s="1" t="str">
        <f>IFERROR(__xludf.DUMMYFUNCTION("""COMPUTED_VALUE"""),"")</f>
        <v/>
      </c>
      <c r="J915" s="1"/>
      <c r="K915" s="1"/>
      <c r="L915" s="1" t="str">
        <f>IFERROR(__xludf.DUMMYFUNCTION("""COMPUTED_VALUE"""),"")</f>
        <v/>
      </c>
      <c r="M915" s="1"/>
    </row>
    <row r="916">
      <c r="A916" s="1"/>
      <c r="B916" s="1"/>
      <c r="C916" s="2"/>
      <c r="D916" s="1"/>
      <c r="E916" s="1"/>
      <c r="F916" s="1"/>
      <c r="G916" s="2"/>
      <c r="H916" s="1"/>
      <c r="I916" s="1" t="str">
        <f>IFERROR(__xludf.DUMMYFUNCTION("""COMPUTED_VALUE"""),"")</f>
        <v/>
      </c>
      <c r="J916" s="1"/>
      <c r="K916" s="1"/>
      <c r="L916" s="1" t="str">
        <f>IFERROR(__xludf.DUMMYFUNCTION("""COMPUTED_VALUE"""),"")</f>
        <v/>
      </c>
      <c r="M916" s="1"/>
    </row>
    <row r="917">
      <c r="A917" s="1"/>
      <c r="B917" s="1"/>
      <c r="C917" s="2"/>
      <c r="D917" s="1"/>
      <c r="E917" s="1"/>
      <c r="F917" s="1"/>
      <c r="G917" s="2"/>
      <c r="H917" s="1"/>
      <c r="I917" s="1" t="str">
        <f>IFERROR(__xludf.DUMMYFUNCTION("""COMPUTED_VALUE"""),"")</f>
        <v/>
      </c>
      <c r="J917" s="1"/>
      <c r="K917" s="1"/>
      <c r="L917" s="1" t="str">
        <f>IFERROR(__xludf.DUMMYFUNCTION("""COMPUTED_VALUE"""),"")</f>
        <v/>
      </c>
      <c r="M917" s="1"/>
    </row>
    <row r="918">
      <c r="A918" s="1"/>
      <c r="B918" s="1"/>
      <c r="C918" s="2"/>
      <c r="D918" s="1"/>
      <c r="E918" s="1"/>
      <c r="F918" s="1"/>
      <c r="G918" s="2"/>
      <c r="H918" s="1"/>
      <c r="I918" s="1" t="str">
        <f>IFERROR(__xludf.DUMMYFUNCTION("""COMPUTED_VALUE"""),"")</f>
        <v/>
      </c>
      <c r="J918" s="1"/>
      <c r="K918" s="1"/>
      <c r="L918" s="1" t="str">
        <f>IFERROR(__xludf.DUMMYFUNCTION("""COMPUTED_VALUE"""),"")</f>
        <v/>
      </c>
      <c r="M918" s="1"/>
    </row>
    <row r="919">
      <c r="A919" s="1"/>
      <c r="B919" s="1"/>
      <c r="C919" s="2"/>
      <c r="D919" s="1"/>
      <c r="E919" s="1"/>
      <c r="F919" s="1"/>
      <c r="G919" s="2"/>
      <c r="H919" s="1"/>
      <c r="I919" s="1" t="str">
        <f>IFERROR(__xludf.DUMMYFUNCTION("""COMPUTED_VALUE"""),"")</f>
        <v/>
      </c>
      <c r="J919" s="1"/>
      <c r="K919" s="1"/>
      <c r="L919" s="1" t="str">
        <f>IFERROR(__xludf.DUMMYFUNCTION("""COMPUTED_VALUE"""),"")</f>
        <v/>
      </c>
      <c r="M919" s="1"/>
    </row>
    <row r="920">
      <c r="A920" s="1"/>
      <c r="B920" s="1"/>
      <c r="C920" s="2"/>
      <c r="D920" s="1"/>
      <c r="E920" s="1"/>
      <c r="F920" s="1"/>
      <c r="G920" s="2"/>
      <c r="H920" s="1"/>
      <c r="I920" s="1" t="str">
        <f>IFERROR(__xludf.DUMMYFUNCTION("""COMPUTED_VALUE"""),"")</f>
        <v/>
      </c>
      <c r="J920" s="1"/>
      <c r="K920" s="1"/>
      <c r="L920" s="1" t="str">
        <f>IFERROR(__xludf.DUMMYFUNCTION("""COMPUTED_VALUE"""),"")</f>
        <v/>
      </c>
      <c r="M920" s="1"/>
    </row>
    <row r="921">
      <c r="A921" s="1"/>
      <c r="B921" s="1"/>
      <c r="C921" s="2"/>
      <c r="D921" s="1"/>
      <c r="E921" s="1"/>
      <c r="F921" s="1"/>
      <c r="G921" s="2"/>
      <c r="H921" s="1"/>
      <c r="I921" s="1" t="str">
        <f>IFERROR(__xludf.DUMMYFUNCTION("""COMPUTED_VALUE"""),"")</f>
        <v/>
      </c>
      <c r="J921" s="1"/>
      <c r="K921" s="1"/>
      <c r="L921" s="1" t="str">
        <f>IFERROR(__xludf.DUMMYFUNCTION("""COMPUTED_VALUE"""),"")</f>
        <v/>
      </c>
      <c r="M921" s="1"/>
    </row>
    <row r="922">
      <c r="A922" s="1"/>
      <c r="B922" s="1"/>
      <c r="C922" s="2"/>
      <c r="D922" s="1"/>
      <c r="E922" s="1"/>
      <c r="F922" s="1"/>
      <c r="G922" s="2"/>
      <c r="H922" s="1"/>
      <c r="I922" s="1" t="str">
        <f>IFERROR(__xludf.DUMMYFUNCTION("""COMPUTED_VALUE"""),"")</f>
        <v/>
      </c>
      <c r="J922" s="1"/>
      <c r="K922" s="1"/>
      <c r="L922" s="1" t="str">
        <f>IFERROR(__xludf.DUMMYFUNCTION("""COMPUTED_VALUE"""),"")</f>
        <v/>
      </c>
      <c r="M922" s="1"/>
    </row>
    <row r="923">
      <c r="A923" s="1"/>
      <c r="B923" s="1"/>
      <c r="C923" s="2"/>
      <c r="D923" s="1"/>
      <c r="E923" s="1"/>
      <c r="F923" s="1"/>
      <c r="G923" s="2"/>
      <c r="H923" s="1"/>
      <c r="I923" s="1" t="str">
        <f>IFERROR(__xludf.DUMMYFUNCTION("""COMPUTED_VALUE"""),"")</f>
        <v/>
      </c>
      <c r="J923" s="1"/>
      <c r="K923" s="1"/>
      <c r="L923" s="1" t="str">
        <f>IFERROR(__xludf.DUMMYFUNCTION("""COMPUTED_VALUE"""),"")</f>
        <v/>
      </c>
      <c r="M923" s="1"/>
    </row>
    <row r="924">
      <c r="A924" s="1"/>
      <c r="B924" s="1"/>
      <c r="C924" s="2"/>
      <c r="D924" s="1"/>
      <c r="E924" s="1"/>
      <c r="F924" s="1"/>
      <c r="G924" s="2"/>
      <c r="H924" s="1"/>
      <c r="I924" s="1" t="str">
        <f>IFERROR(__xludf.DUMMYFUNCTION("""COMPUTED_VALUE"""),"")</f>
        <v/>
      </c>
      <c r="J924" s="1"/>
      <c r="K924" s="1"/>
      <c r="L924" s="1" t="str">
        <f>IFERROR(__xludf.DUMMYFUNCTION("""COMPUTED_VALUE"""),"")</f>
        <v/>
      </c>
      <c r="M924" s="1"/>
    </row>
    <row r="925">
      <c r="A925" s="1"/>
      <c r="B925" s="1"/>
      <c r="C925" s="2"/>
      <c r="D925" s="1"/>
      <c r="E925" s="1"/>
      <c r="F925" s="1"/>
      <c r="G925" s="2"/>
      <c r="H925" s="1"/>
      <c r="I925" s="1" t="str">
        <f>IFERROR(__xludf.DUMMYFUNCTION("""COMPUTED_VALUE"""),"")</f>
        <v/>
      </c>
      <c r="J925" s="1"/>
      <c r="K925" s="1"/>
      <c r="L925" s="1" t="str">
        <f>IFERROR(__xludf.DUMMYFUNCTION("""COMPUTED_VALUE"""),"")</f>
        <v/>
      </c>
      <c r="M925" s="1"/>
    </row>
    <row r="926">
      <c r="A926" s="1"/>
      <c r="B926" s="1"/>
      <c r="C926" s="2"/>
      <c r="D926" s="1"/>
      <c r="E926" s="1"/>
      <c r="F926" s="1"/>
      <c r="G926" s="2"/>
      <c r="H926" s="1"/>
      <c r="I926" s="1" t="str">
        <f>IFERROR(__xludf.DUMMYFUNCTION("""COMPUTED_VALUE"""),"")</f>
        <v/>
      </c>
      <c r="J926" s="1"/>
      <c r="K926" s="1"/>
      <c r="L926" s="1" t="str">
        <f>IFERROR(__xludf.DUMMYFUNCTION("""COMPUTED_VALUE"""),"")</f>
        <v/>
      </c>
      <c r="M926" s="1"/>
    </row>
    <row r="927">
      <c r="A927" s="1"/>
      <c r="B927" s="1"/>
      <c r="C927" s="2"/>
      <c r="D927" s="1"/>
      <c r="E927" s="1"/>
      <c r="F927" s="1"/>
      <c r="G927" s="2"/>
      <c r="H927" s="1"/>
      <c r="I927" s="1" t="str">
        <f>IFERROR(__xludf.DUMMYFUNCTION("""COMPUTED_VALUE"""),"")</f>
        <v/>
      </c>
      <c r="J927" s="1"/>
      <c r="K927" s="1"/>
      <c r="L927" s="1" t="str">
        <f>IFERROR(__xludf.DUMMYFUNCTION("""COMPUTED_VALUE"""),"")</f>
        <v/>
      </c>
      <c r="M927" s="1"/>
    </row>
    <row r="928">
      <c r="A928" s="1"/>
      <c r="B928" s="1"/>
      <c r="C928" s="2"/>
      <c r="D928" s="1"/>
      <c r="E928" s="1"/>
      <c r="F928" s="1"/>
      <c r="G928" s="2"/>
      <c r="H928" s="1"/>
      <c r="I928" s="1" t="str">
        <f>IFERROR(__xludf.DUMMYFUNCTION("""COMPUTED_VALUE"""),"")</f>
        <v/>
      </c>
      <c r="J928" s="1"/>
      <c r="K928" s="1"/>
      <c r="L928" s="1" t="str">
        <f>IFERROR(__xludf.DUMMYFUNCTION("""COMPUTED_VALUE"""),"")</f>
        <v/>
      </c>
      <c r="M928" s="1"/>
    </row>
    <row r="929">
      <c r="A929" s="1"/>
      <c r="B929" s="1"/>
      <c r="C929" s="2"/>
      <c r="D929" s="1"/>
      <c r="E929" s="1"/>
      <c r="F929" s="1"/>
      <c r="G929" s="2"/>
      <c r="H929" s="1"/>
      <c r="I929" s="1" t="str">
        <f>IFERROR(__xludf.DUMMYFUNCTION("""COMPUTED_VALUE"""),"")</f>
        <v/>
      </c>
      <c r="J929" s="1"/>
      <c r="K929" s="1"/>
      <c r="L929" s="1" t="str">
        <f>IFERROR(__xludf.DUMMYFUNCTION("""COMPUTED_VALUE"""),"")</f>
        <v/>
      </c>
      <c r="M929" s="1"/>
    </row>
    <row r="930">
      <c r="A930" s="1"/>
      <c r="B930" s="1"/>
      <c r="C930" s="2"/>
      <c r="D930" s="1"/>
      <c r="E930" s="1"/>
      <c r="F930" s="1"/>
      <c r="G930" s="2"/>
      <c r="H930" s="1"/>
      <c r="I930" s="1" t="str">
        <f>IFERROR(__xludf.DUMMYFUNCTION("""COMPUTED_VALUE"""),"")</f>
        <v/>
      </c>
      <c r="J930" s="1"/>
      <c r="K930" s="1"/>
      <c r="L930" s="1" t="str">
        <f>IFERROR(__xludf.DUMMYFUNCTION("""COMPUTED_VALUE"""),"")</f>
        <v/>
      </c>
      <c r="M930" s="1"/>
    </row>
    <row r="931">
      <c r="A931" s="1"/>
      <c r="B931" s="1"/>
      <c r="C931" s="2"/>
      <c r="D931" s="1"/>
      <c r="E931" s="1"/>
      <c r="F931" s="1"/>
      <c r="G931" s="2"/>
      <c r="H931" s="1"/>
      <c r="I931" s="1" t="str">
        <f>IFERROR(__xludf.DUMMYFUNCTION("""COMPUTED_VALUE"""),"")</f>
        <v/>
      </c>
      <c r="J931" s="1"/>
      <c r="K931" s="1"/>
      <c r="L931" s="1" t="str">
        <f>IFERROR(__xludf.DUMMYFUNCTION("""COMPUTED_VALUE"""),"")</f>
        <v/>
      </c>
      <c r="M931" s="1"/>
    </row>
    <row r="932">
      <c r="A932" s="1"/>
      <c r="B932" s="1"/>
      <c r="C932" s="2"/>
      <c r="D932" s="1"/>
      <c r="E932" s="1"/>
      <c r="F932" s="1"/>
      <c r="G932" s="2"/>
      <c r="H932" s="1"/>
      <c r="I932" s="1" t="str">
        <f>IFERROR(__xludf.DUMMYFUNCTION("""COMPUTED_VALUE"""),"")</f>
        <v/>
      </c>
      <c r="J932" s="1"/>
      <c r="K932" s="1"/>
      <c r="L932" s="1" t="str">
        <f>IFERROR(__xludf.DUMMYFUNCTION("""COMPUTED_VALUE"""),"")</f>
        <v/>
      </c>
      <c r="M932" s="1"/>
    </row>
    <row r="933">
      <c r="A933" s="1"/>
      <c r="B933" s="1"/>
      <c r="C933" s="2"/>
      <c r="D933" s="1"/>
      <c r="E933" s="1"/>
      <c r="F933" s="1"/>
      <c r="G933" s="2"/>
      <c r="H933" s="1"/>
      <c r="I933" s="1" t="str">
        <f>IFERROR(__xludf.DUMMYFUNCTION("""COMPUTED_VALUE"""),"")</f>
        <v/>
      </c>
      <c r="J933" s="1"/>
      <c r="K933" s="1"/>
      <c r="L933" s="1" t="str">
        <f>IFERROR(__xludf.DUMMYFUNCTION("""COMPUTED_VALUE"""),"")</f>
        <v/>
      </c>
      <c r="M933" s="1"/>
    </row>
    <row r="934">
      <c r="A934" s="1"/>
      <c r="B934" s="1"/>
      <c r="C934" s="2"/>
      <c r="D934" s="1"/>
      <c r="E934" s="1"/>
      <c r="F934" s="1"/>
      <c r="G934" s="2"/>
      <c r="H934" s="1"/>
      <c r="I934" s="1" t="str">
        <f>IFERROR(__xludf.DUMMYFUNCTION("""COMPUTED_VALUE"""),"")</f>
        <v/>
      </c>
      <c r="J934" s="1"/>
      <c r="K934" s="1"/>
      <c r="L934" s="1" t="str">
        <f>IFERROR(__xludf.DUMMYFUNCTION("""COMPUTED_VALUE"""),"")</f>
        <v/>
      </c>
      <c r="M934" s="1"/>
    </row>
    <row r="935">
      <c r="A935" s="1"/>
      <c r="B935" s="1"/>
      <c r="C935" s="2"/>
      <c r="D935" s="1"/>
      <c r="E935" s="1"/>
      <c r="F935" s="1"/>
      <c r="G935" s="2"/>
      <c r="H935" s="1"/>
      <c r="I935" s="1" t="str">
        <f>IFERROR(__xludf.DUMMYFUNCTION("""COMPUTED_VALUE"""),"")</f>
        <v/>
      </c>
      <c r="J935" s="1"/>
      <c r="K935" s="1"/>
      <c r="L935" s="1" t="str">
        <f>IFERROR(__xludf.DUMMYFUNCTION("""COMPUTED_VALUE"""),"")</f>
        <v/>
      </c>
      <c r="M935" s="1"/>
    </row>
    <row r="936">
      <c r="A936" s="1"/>
      <c r="B936" s="1"/>
      <c r="C936" s="2"/>
      <c r="D936" s="1"/>
      <c r="E936" s="1"/>
      <c r="F936" s="1"/>
      <c r="G936" s="2"/>
      <c r="H936" s="1"/>
      <c r="I936" s="1" t="str">
        <f>IFERROR(__xludf.DUMMYFUNCTION("""COMPUTED_VALUE"""),"")</f>
        <v/>
      </c>
      <c r="J936" s="1"/>
      <c r="K936" s="1"/>
      <c r="L936" s="1" t="str">
        <f>IFERROR(__xludf.DUMMYFUNCTION("""COMPUTED_VALUE"""),"")</f>
        <v/>
      </c>
      <c r="M936" s="1"/>
    </row>
    <row r="937">
      <c r="A937" s="1"/>
      <c r="B937" s="1"/>
      <c r="C937" s="2"/>
      <c r="D937" s="1"/>
      <c r="E937" s="1"/>
      <c r="F937" s="1"/>
      <c r="G937" s="2"/>
      <c r="H937" s="1"/>
      <c r="I937" s="1" t="str">
        <f>IFERROR(__xludf.DUMMYFUNCTION("""COMPUTED_VALUE"""),"")</f>
        <v/>
      </c>
      <c r="J937" s="1"/>
      <c r="K937" s="1"/>
      <c r="L937" s="1" t="str">
        <f>IFERROR(__xludf.DUMMYFUNCTION("""COMPUTED_VALUE"""),"")</f>
        <v/>
      </c>
      <c r="M937" s="1"/>
    </row>
    <row r="938">
      <c r="A938" s="1"/>
      <c r="B938" s="1"/>
      <c r="C938" s="2"/>
      <c r="D938" s="1"/>
      <c r="E938" s="1"/>
      <c r="F938" s="1"/>
      <c r="G938" s="2"/>
      <c r="H938" s="1"/>
      <c r="I938" s="1" t="str">
        <f>IFERROR(__xludf.DUMMYFUNCTION("""COMPUTED_VALUE"""),"")</f>
        <v/>
      </c>
      <c r="J938" s="1"/>
      <c r="K938" s="1"/>
      <c r="L938" s="1" t="str">
        <f>IFERROR(__xludf.DUMMYFUNCTION("""COMPUTED_VALUE"""),"")</f>
        <v/>
      </c>
      <c r="M938" s="1"/>
    </row>
    <row r="939">
      <c r="A939" s="1"/>
      <c r="B939" s="1"/>
      <c r="C939" s="2"/>
      <c r="D939" s="1"/>
      <c r="E939" s="1"/>
      <c r="F939" s="1"/>
      <c r="G939" s="2"/>
      <c r="H939" s="1"/>
      <c r="I939" s="1" t="str">
        <f>IFERROR(__xludf.DUMMYFUNCTION("""COMPUTED_VALUE"""),"")</f>
        <v/>
      </c>
      <c r="J939" s="1"/>
      <c r="K939" s="1"/>
      <c r="L939" s="1" t="str">
        <f>IFERROR(__xludf.DUMMYFUNCTION("""COMPUTED_VALUE"""),"")</f>
        <v/>
      </c>
      <c r="M939" s="1"/>
    </row>
    <row r="940">
      <c r="A940" s="1"/>
      <c r="B940" s="1"/>
      <c r="C940" s="2"/>
      <c r="D940" s="1"/>
      <c r="E940" s="1"/>
      <c r="F940" s="1"/>
      <c r="G940" s="2"/>
      <c r="H940" s="1"/>
      <c r="I940" s="1" t="str">
        <f>IFERROR(__xludf.DUMMYFUNCTION("""COMPUTED_VALUE"""),"")</f>
        <v/>
      </c>
      <c r="J940" s="1"/>
      <c r="K940" s="1"/>
      <c r="L940" s="1" t="str">
        <f>IFERROR(__xludf.DUMMYFUNCTION("""COMPUTED_VALUE"""),"")</f>
        <v/>
      </c>
      <c r="M940" s="1"/>
    </row>
    <row r="941">
      <c r="A941" s="1"/>
      <c r="B941" s="1"/>
      <c r="C941" s="2"/>
      <c r="D941" s="1"/>
      <c r="E941" s="1"/>
      <c r="F941" s="1"/>
      <c r="G941" s="2"/>
      <c r="H941" s="1"/>
      <c r="I941" s="1" t="str">
        <f>IFERROR(__xludf.DUMMYFUNCTION("""COMPUTED_VALUE"""),"")</f>
        <v/>
      </c>
      <c r="J941" s="1"/>
      <c r="K941" s="1"/>
      <c r="L941" s="1" t="str">
        <f>IFERROR(__xludf.DUMMYFUNCTION("""COMPUTED_VALUE"""),"")</f>
        <v/>
      </c>
      <c r="M941" s="1"/>
    </row>
    <row r="942">
      <c r="A942" s="1"/>
      <c r="B942" s="1"/>
      <c r="C942" s="2"/>
      <c r="D942" s="1"/>
      <c r="E942" s="1"/>
      <c r="F942" s="1"/>
      <c r="G942" s="2"/>
      <c r="H942" s="1"/>
      <c r="I942" s="1" t="str">
        <f>IFERROR(__xludf.DUMMYFUNCTION("""COMPUTED_VALUE"""),"")</f>
        <v/>
      </c>
      <c r="J942" s="1"/>
      <c r="K942" s="1"/>
      <c r="L942" s="1" t="str">
        <f>IFERROR(__xludf.DUMMYFUNCTION("""COMPUTED_VALUE"""),"")</f>
        <v/>
      </c>
      <c r="M942" s="1"/>
    </row>
    <row r="943">
      <c r="A943" s="1"/>
      <c r="B943" s="1"/>
      <c r="C943" s="2"/>
      <c r="D943" s="1"/>
      <c r="E943" s="1"/>
      <c r="F943" s="1"/>
      <c r="G943" s="2"/>
      <c r="H943" s="1"/>
      <c r="I943" s="1" t="str">
        <f>IFERROR(__xludf.DUMMYFUNCTION("""COMPUTED_VALUE"""),"")</f>
        <v/>
      </c>
      <c r="J943" s="1"/>
      <c r="K943" s="1"/>
      <c r="L943" s="1" t="str">
        <f>IFERROR(__xludf.DUMMYFUNCTION("""COMPUTED_VALUE"""),"")</f>
        <v/>
      </c>
      <c r="M943" s="1"/>
    </row>
    <row r="944">
      <c r="A944" s="1"/>
      <c r="B944" s="1"/>
      <c r="C944" s="2"/>
      <c r="D944" s="1"/>
      <c r="E944" s="1"/>
      <c r="F944" s="1"/>
      <c r="G944" s="2"/>
      <c r="H944" s="1"/>
      <c r="I944" s="1" t="str">
        <f>IFERROR(__xludf.DUMMYFUNCTION("""COMPUTED_VALUE"""),"")</f>
        <v/>
      </c>
      <c r="J944" s="1"/>
      <c r="K944" s="1"/>
      <c r="L944" s="1" t="str">
        <f>IFERROR(__xludf.DUMMYFUNCTION("""COMPUTED_VALUE"""),"")</f>
        <v/>
      </c>
      <c r="M944" s="1"/>
    </row>
    <row r="945">
      <c r="A945" s="1"/>
      <c r="B945" s="1"/>
      <c r="C945" s="2"/>
      <c r="D945" s="1"/>
      <c r="E945" s="1"/>
      <c r="F945" s="1"/>
      <c r="G945" s="2"/>
      <c r="H945" s="1"/>
      <c r="I945" s="1" t="str">
        <f>IFERROR(__xludf.DUMMYFUNCTION("""COMPUTED_VALUE"""),"")</f>
        <v/>
      </c>
      <c r="J945" s="1"/>
      <c r="K945" s="1"/>
      <c r="L945" s="1" t="str">
        <f>IFERROR(__xludf.DUMMYFUNCTION("""COMPUTED_VALUE"""),"")</f>
        <v/>
      </c>
      <c r="M945" s="1"/>
    </row>
    <row r="946">
      <c r="A946" s="1"/>
      <c r="B946" s="1"/>
      <c r="C946" s="2"/>
      <c r="D946" s="1"/>
      <c r="E946" s="1"/>
      <c r="F946" s="1"/>
      <c r="G946" s="2"/>
      <c r="H946" s="1"/>
      <c r="I946" s="1" t="str">
        <f>IFERROR(__xludf.DUMMYFUNCTION("""COMPUTED_VALUE"""),"")</f>
        <v/>
      </c>
      <c r="J946" s="1"/>
      <c r="K946" s="1"/>
      <c r="L946" s="1" t="str">
        <f>IFERROR(__xludf.DUMMYFUNCTION("""COMPUTED_VALUE"""),"")</f>
        <v/>
      </c>
      <c r="M946" s="1"/>
    </row>
    <row r="947">
      <c r="A947" s="1"/>
      <c r="B947" s="1"/>
      <c r="C947" s="2"/>
      <c r="D947" s="1"/>
      <c r="E947" s="1"/>
      <c r="F947" s="1"/>
      <c r="G947" s="2"/>
      <c r="H947" s="1"/>
      <c r="I947" s="1" t="str">
        <f>IFERROR(__xludf.DUMMYFUNCTION("""COMPUTED_VALUE"""),"")</f>
        <v/>
      </c>
      <c r="J947" s="1"/>
      <c r="K947" s="1"/>
      <c r="L947" s="1" t="str">
        <f>IFERROR(__xludf.DUMMYFUNCTION("""COMPUTED_VALUE"""),"")</f>
        <v/>
      </c>
      <c r="M947" s="1"/>
    </row>
    <row r="948">
      <c r="A948" s="1"/>
      <c r="B948" s="1"/>
      <c r="C948" s="2"/>
      <c r="D948" s="1"/>
      <c r="E948" s="1"/>
      <c r="F948" s="1"/>
      <c r="G948" s="2"/>
      <c r="H948" s="1"/>
      <c r="I948" s="1" t="str">
        <f>IFERROR(__xludf.DUMMYFUNCTION("""COMPUTED_VALUE"""),"")</f>
        <v/>
      </c>
      <c r="J948" s="1"/>
      <c r="K948" s="1"/>
      <c r="L948" s="1" t="str">
        <f>IFERROR(__xludf.DUMMYFUNCTION("""COMPUTED_VALUE"""),"")</f>
        <v/>
      </c>
      <c r="M948" s="1"/>
    </row>
    <row r="949">
      <c r="A949" s="1"/>
      <c r="B949" s="1"/>
      <c r="C949" s="2"/>
      <c r="D949" s="1"/>
      <c r="E949" s="1"/>
      <c r="F949" s="1"/>
      <c r="G949" s="2"/>
      <c r="H949" s="1"/>
      <c r="I949" s="1" t="str">
        <f>IFERROR(__xludf.DUMMYFUNCTION("""COMPUTED_VALUE"""),"")</f>
        <v/>
      </c>
      <c r="J949" s="1"/>
      <c r="K949" s="1"/>
      <c r="L949" s="1" t="str">
        <f>IFERROR(__xludf.DUMMYFUNCTION("""COMPUTED_VALUE"""),"")</f>
        <v/>
      </c>
      <c r="M949" s="1"/>
    </row>
    <row r="950">
      <c r="A950" s="1"/>
      <c r="B950" s="1"/>
      <c r="C950" s="2"/>
      <c r="D950" s="1"/>
      <c r="E950" s="1"/>
      <c r="F950" s="1"/>
      <c r="G950" s="2"/>
      <c r="H950" s="1"/>
      <c r="I950" s="1" t="str">
        <f>IFERROR(__xludf.DUMMYFUNCTION("""COMPUTED_VALUE"""),"")</f>
        <v/>
      </c>
      <c r="J950" s="1"/>
      <c r="K950" s="1"/>
      <c r="L950" s="1" t="str">
        <f>IFERROR(__xludf.DUMMYFUNCTION("""COMPUTED_VALUE"""),"")</f>
        <v/>
      </c>
      <c r="M950" s="1"/>
    </row>
    <row r="951">
      <c r="A951" s="1"/>
      <c r="B951" s="1"/>
      <c r="C951" s="2"/>
      <c r="D951" s="1"/>
      <c r="E951" s="1"/>
      <c r="F951" s="1"/>
      <c r="G951" s="2"/>
      <c r="H951" s="1"/>
      <c r="I951" s="1" t="str">
        <f>IFERROR(__xludf.DUMMYFUNCTION("""COMPUTED_VALUE"""),"")</f>
        <v/>
      </c>
      <c r="J951" s="1"/>
      <c r="K951" s="1"/>
      <c r="L951" s="1" t="str">
        <f>IFERROR(__xludf.DUMMYFUNCTION("""COMPUTED_VALUE"""),"")</f>
        <v/>
      </c>
      <c r="M951" s="1"/>
    </row>
    <row r="952">
      <c r="A952" s="1"/>
      <c r="B952" s="1"/>
      <c r="C952" s="2"/>
      <c r="D952" s="1"/>
      <c r="E952" s="1"/>
      <c r="F952" s="1"/>
      <c r="G952" s="2"/>
      <c r="H952" s="1"/>
      <c r="I952" s="1" t="str">
        <f>IFERROR(__xludf.DUMMYFUNCTION("""COMPUTED_VALUE"""),"")</f>
        <v/>
      </c>
      <c r="J952" s="1"/>
      <c r="K952" s="1"/>
      <c r="L952" s="1" t="str">
        <f>IFERROR(__xludf.DUMMYFUNCTION("""COMPUTED_VALUE"""),"")</f>
        <v/>
      </c>
      <c r="M952" s="1"/>
    </row>
    <row r="953">
      <c r="A953" s="1"/>
      <c r="B953" s="1"/>
      <c r="C953" s="2"/>
      <c r="D953" s="1"/>
      <c r="E953" s="1"/>
      <c r="F953" s="1"/>
      <c r="G953" s="2"/>
      <c r="H953" s="1"/>
      <c r="I953" s="1" t="str">
        <f>IFERROR(__xludf.DUMMYFUNCTION("""COMPUTED_VALUE"""),"")</f>
        <v/>
      </c>
      <c r="J953" s="1"/>
      <c r="K953" s="1"/>
      <c r="L953" s="1" t="str">
        <f>IFERROR(__xludf.DUMMYFUNCTION("""COMPUTED_VALUE"""),"")</f>
        <v/>
      </c>
      <c r="M953" s="1"/>
    </row>
    <row r="954">
      <c r="A954" s="1"/>
      <c r="B954" s="1"/>
      <c r="C954" s="2"/>
      <c r="D954" s="1"/>
      <c r="E954" s="1"/>
      <c r="F954" s="1"/>
      <c r="G954" s="2"/>
      <c r="H954" s="1"/>
      <c r="I954" s="1" t="str">
        <f>IFERROR(__xludf.DUMMYFUNCTION("""COMPUTED_VALUE"""),"")</f>
        <v/>
      </c>
      <c r="J954" s="1"/>
      <c r="K954" s="1"/>
      <c r="L954" s="1" t="str">
        <f>IFERROR(__xludf.DUMMYFUNCTION("""COMPUTED_VALUE"""),"")</f>
        <v/>
      </c>
      <c r="M954" s="1"/>
    </row>
    <row r="955">
      <c r="A955" s="1"/>
      <c r="B955" s="1"/>
      <c r="C955" s="2"/>
      <c r="D955" s="1"/>
      <c r="E955" s="1"/>
      <c r="F955" s="1"/>
      <c r="G955" s="2"/>
      <c r="H955" s="1"/>
      <c r="I955" s="1" t="str">
        <f>IFERROR(__xludf.DUMMYFUNCTION("""COMPUTED_VALUE"""),"")</f>
        <v/>
      </c>
      <c r="J955" s="1"/>
      <c r="K955" s="1"/>
      <c r="L955" s="1" t="str">
        <f>IFERROR(__xludf.DUMMYFUNCTION("""COMPUTED_VALUE"""),"")</f>
        <v/>
      </c>
      <c r="M955" s="1"/>
    </row>
    <row r="956">
      <c r="A956" s="1"/>
      <c r="B956" s="1"/>
      <c r="C956" s="2"/>
      <c r="D956" s="1"/>
      <c r="E956" s="1"/>
      <c r="F956" s="1"/>
      <c r="G956" s="2"/>
      <c r="H956" s="1"/>
      <c r="I956" s="1" t="str">
        <f>IFERROR(__xludf.DUMMYFUNCTION("""COMPUTED_VALUE"""),"")</f>
        <v/>
      </c>
      <c r="J956" s="1"/>
      <c r="K956" s="1"/>
      <c r="L956" s="1" t="str">
        <f>IFERROR(__xludf.DUMMYFUNCTION("""COMPUTED_VALUE"""),"")</f>
        <v/>
      </c>
      <c r="M956" s="1"/>
    </row>
    <row r="957">
      <c r="A957" s="1"/>
      <c r="B957" s="1"/>
      <c r="C957" s="2"/>
      <c r="D957" s="1"/>
      <c r="E957" s="1"/>
      <c r="F957" s="1"/>
      <c r="G957" s="2"/>
      <c r="H957" s="1"/>
      <c r="I957" s="1" t="str">
        <f>IFERROR(__xludf.DUMMYFUNCTION("""COMPUTED_VALUE"""),"")</f>
        <v/>
      </c>
      <c r="J957" s="1"/>
      <c r="K957" s="1"/>
      <c r="L957" s="1" t="str">
        <f>IFERROR(__xludf.DUMMYFUNCTION("""COMPUTED_VALUE"""),"")</f>
        <v/>
      </c>
      <c r="M957" s="1"/>
    </row>
    <row r="958">
      <c r="A958" s="1"/>
      <c r="B958" s="1"/>
      <c r="C958" s="2"/>
      <c r="D958" s="1"/>
      <c r="E958" s="1"/>
      <c r="F958" s="1"/>
      <c r="G958" s="2"/>
      <c r="H958" s="1"/>
      <c r="I958" s="1" t="str">
        <f>IFERROR(__xludf.DUMMYFUNCTION("""COMPUTED_VALUE"""),"")</f>
        <v/>
      </c>
      <c r="J958" s="1"/>
      <c r="K958" s="1"/>
      <c r="L958" s="1" t="str">
        <f>IFERROR(__xludf.DUMMYFUNCTION("""COMPUTED_VALUE"""),"")</f>
        <v/>
      </c>
      <c r="M958" s="1"/>
    </row>
    <row r="959">
      <c r="A959" s="1"/>
      <c r="B959" s="1"/>
      <c r="C959" s="2"/>
      <c r="D959" s="1"/>
      <c r="E959" s="1"/>
      <c r="F959" s="1"/>
      <c r="G959" s="2"/>
      <c r="H959" s="1"/>
      <c r="I959" s="1" t="str">
        <f>IFERROR(__xludf.DUMMYFUNCTION("""COMPUTED_VALUE"""),"")</f>
        <v/>
      </c>
      <c r="J959" s="1"/>
      <c r="K959" s="1"/>
      <c r="L959" s="1" t="str">
        <f>IFERROR(__xludf.DUMMYFUNCTION("""COMPUTED_VALUE"""),"")</f>
        <v/>
      </c>
      <c r="M959" s="1"/>
    </row>
    <row r="960">
      <c r="A960" s="1"/>
      <c r="B960" s="1"/>
      <c r="C960" s="2"/>
      <c r="D960" s="1"/>
      <c r="E960" s="1"/>
      <c r="F960" s="1"/>
      <c r="G960" s="2"/>
      <c r="H960" s="1"/>
      <c r="I960" s="1" t="str">
        <f>IFERROR(__xludf.DUMMYFUNCTION("""COMPUTED_VALUE"""),"")</f>
        <v/>
      </c>
      <c r="J960" s="1"/>
      <c r="K960" s="1"/>
      <c r="L960" s="1" t="str">
        <f>IFERROR(__xludf.DUMMYFUNCTION("""COMPUTED_VALUE"""),"")</f>
        <v/>
      </c>
      <c r="M960" s="1"/>
    </row>
    <row r="961">
      <c r="A961" s="1"/>
      <c r="B961" s="1"/>
      <c r="C961" s="2"/>
      <c r="D961" s="1"/>
      <c r="E961" s="1"/>
      <c r="F961" s="1"/>
      <c r="G961" s="2"/>
      <c r="H961" s="1"/>
      <c r="I961" s="1" t="str">
        <f>IFERROR(__xludf.DUMMYFUNCTION("""COMPUTED_VALUE"""),"")</f>
        <v/>
      </c>
      <c r="J961" s="1"/>
      <c r="K961" s="1"/>
      <c r="L961" s="1" t="str">
        <f>IFERROR(__xludf.DUMMYFUNCTION("""COMPUTED_VALUE"""),"")</f>
        <v/>
      </c>
      <c r="M961" s="1"/>
    </row>
    <row r="962">
      <c r="A962" s="1"/>
      <c r="B962" s="1"/>
      <c r="C962" s="2"/>
      <c r="D962" s="1"/>
      <c r="E962" s="1"/>
      <c r="F962" s="1"/>
      <c r="G962" s="2"/>
      <c r="H962" s="1"/>
      <c r="I962" s="1" t="str">
        <f>IFERROR(__xludf.DUMMYFUNCTION("""COMPUTED_VALUE"""),"")</f>
        <v/>
      </c>
      <c r="J962" s="1"/>
      <c r="K962" s="1"/>
      <c r="L962" s="1" t="str">
        <f>IFERROR(__xludf.DUMMYFUNCTION("""COMPUTED_VALUE"""),"")</f>
        <v/>
      </c>
      <c r="M962" s="1"/>
    </row>
    <row r="963">
      <c r="A963" s="1"/>
      <c r="B963" s="1"/>
      <c r="C963" s="2"/>
      <c r="D963" s="1"/>
      <c r="E963" s="1"/>
      <c r="F963" s="1"/>
      <c r="G963" s="2"/>
      <c r="H963" s="1"/>
      <c r="I963" s="1" t="str">
        <f>IFERROR(__xludf.DUMMYFUNCTION("""COMPUTED_VALUE"""),"")</f>
        <v/>
      </c>
      <c r="J963" s="1"/>
      <c r="K963" s="1"/>
      <c r="L963" s="1" t="str">
        <f>IFERROR(__xludf.DUMMYFUNCTION("""COMPUTED_VALUE"""),"")</f>
        <v/>
      </c>
      <c r="M963" s="1"/>
    </row>
    <row r="964">
      <c r="A964" s="1"/>
      <c r="B964" s="1"/>
      <c r="C964" s="2"/>
      <c r="D964" s="1"/>
      <c r="E964" s="1"/>
      <c r="F964" s="1"/>
      <c r="G964" s="2"/>
      <c r="H964" s="1"/>
      <c r="I964" s="1" t="str">
        <f>IFERROR(__xludf.DUMMYFUNCTION("""COMPUTED_VALUE"""),"")</f>
        <v/>
      </c>
      <c r="J964" s="1"/>
      <c r="K964" s="1"/>
      <c r="L964" s="1" t="str">
        <f>IFERROR(__xludf.DUMMYFUNCTION("""COMPUTED_VALUE"""),"")</f>
        <v/>
      </c>
      <c r="M964" s="1"/>
    </row>
    <row r="965">
      <c r="A965" s="1"/>
      <c r="B965" s="1"/>
      <c r="C965" s="2"/>
      <c r="D965" s="1"/>
      <c r="E965" s="1"/>
      <c r="F965" s="1"/>
      <c r="G965" s="2"/>
      <c r="H965" s="1"/>
      <c r="I965" s="1" t="str">
        <f>IFERROR(__xludf.DUMMYFUNCTION("""COMPUTED_VALUE"""),"")</f>
        <v/>
      </c>
      <c r="J965" s="1"/>
      <c r="K965" s="1"/>
      <c r="L965" s="1" t="str">
        <f>IFERROR(__xludf.DUMMYFUNCTION("""COMPUTED_VALUE"""),"")</f>
        <v/>
      </c>
      <c r="M965" s="1"/>
    </row>
    <row r="966">
      <c r="A966" s="1"/>
      <c r="B966" s="1"/>
      <c r="C966" s="2"/>
      <c r="D966" s="1"/>
      <c r="E966" s="1"/>
      <c r="F966" s="1"/>
      <c r="G966" s="2"/>
      <c r="H966" s="1"/>
      <c r="I966" s="1" t="str">
        <f>IFERROR(__xludf.DUMMYFUNCTION("""COMPUTED_VALUE"""),"")</f>
        <v/>
      </c>
      <c r="J966" s="1"/>
      <c r="K966" s="1"/>
      <c r="L966" s="1" t="str">
        <f>IFERROR(__xludf.DUMMYFUNCTION("""COMPUTED_VALUE"""),"")</f>
        <v/>
      </c>
      <c r="M966" s="1"/>
    </row>
    <row r="967">
      <c r="A967" s="1"/>
      <c r="B967" s="1"/>
      <c r="C967" s="2"/>
      <c r="D967" s="1"/>
      <c r="E967" s="1"/>
      <c r="F967" s="1"/>
      <c r="G967" s="2"/>
      <c r="H967" s="1"/>
      <c r="I967" s="1" t="str">
        <f>IFERROR(__xludf.DUMMYFUNCTION("""COMPUTED_VALUE"""),"")</f>
        <v/>
      </c>
      <c r="J967" s="1"/>
      <c r="K967" s="1"/>
      <c r="L967" s="1" t="str">
        <f>IFERROR(__xludf.DUMMYFUNCTION("""COMPUTED_VALUE"""),"")</f>
        <v/>
      </c>
      <c r="M967" s="1"/>
    </row>
    <row r="968">
      <c r="A968" s="1"/>
      <c r="B968" s="1"/>
      <c r="C968" s="2"/>
      <c r="D968" s="1"/>
      <c r="E968" s="1"/>
      <c r="F968" s="1"/>
      <c r="G968" s="2"/>
      <c r="H968" s="1"/>
      <c r="I968" s="1" t="str">
        <f>IFERROR(__xludf.DUMMYFUNCTION("""COMPUTED_VALUE"""),"")</f>
        <v/>
      </c>
      <c r="J968" s="1"/>
      <c r="K968" s="1"/>
      <c r="L968" s="1" t="str">
        <f>IFERROR(__xludf.DUMMYFUNCTION("""COMPUTED_VALUE"""),"")</f>
        <v/>
      </c>
      <c r="M968" s="1"/>
    </row>
    <row r="969">
      <c r="A969" s="1"/>
      <c r="B969" s="1"/>
      <c r="C969" s="2"/>
      <c r="D969" s="1"/>
      <c r="E969" s="1"/>
      <c r="F969" s="1"/>
      <c r="G969" s="2"/>
      <c r="H969" s="1"/>
      <c r="I969" s="1" t="str">
        <f>IFERROR(__xludf.DUMMYFUNCTION("""COMPUTED_VALUE"""),"")</f>
        <v/>
      </c>
      <c r="J969" s="1"/>
      <c r="K969" s="1"/>
      <c r="L969" s="1" t="str">
        <f>IFERROR(__xludf.DUMMYFUNCTION("""COMPUTED_VALUE"""),"")</f>
        <v/>
      </c>
      <c r="M969" s="1"/>
    </row>
    <row r="970">
      <c r="A970" s="1"/>
      <c r="B970" s="1"/>
      <c r="C970" s="2"/>
      <c r="D970" s="1"/>
      <c r="E970" s="1"/>
      <c r="F970" s="1"/>
      <c r="G970" s="2"/>
      <c r="H970" s="1"/>
      <c r="I970" s="1" t="str">
        <f>IFERROR(__xludf.DUMMYFUNCTION("""COMPUTED_VALUE"""),"")</f>
        <v/>
      </c>
      <c r="J970" s="1"/>
      <c r="K970" s="1"/>
      <c r="L970" s="1" t="str">
        <f>IFERROR(__xludf.DUMMYFUNCTION("""COMPUTED_VALUE"""),"")</f>
        <v/>
      </c>
      <c r="M970" s="1"/>
    </row>
    <row r="971">
      <c r="A971" s="1"/>
      <c r="B971" s="1"/>
      <c r="C971" s="2"/>
      <c r="D971" s="1"/>
      <c r="E971" s="1"/>
      <c r="F971" s="1"/>
      <c r="G971" s="2"/>
      <c r="H971" s="1"/>
      <c r="I971" s="1" t="str">
        <f>IFERROR(__xludf.DUMMYFUNCTION("""COMPUTED_VALUE"""),"")</f>
        <v/>
      </c>
      <c r="J971" s="1"/>
      <c r="K971" s="1"/>
      <c r="L971" s="1" t="str">
        <f>IFERROR(__xludf.DUMMYFUNCTION("""COMPUTED_VALUE"""),"")</f>
        <v/>
      </c>
      <c r="M971" s="1"/>
    </row>
    <row r="972">
      <c r="A972" s="1"/>
      <c r="B972" s="1"/>
      <c r="C972" s="2"/>
      <c r="D972" s="1"/>
      <c r="E972" s="1"/>
      <c r="F972" s="1"/>
      <c r="G972" s="2"/>
      <c r="H972" s="1"/>
      <c r="I972" s="1" t="str">
        <f>IFERROR(__xludf.DUMMYFUNCTION("""COMPUTED_VALUE"""),"")</f>
        <v/>
      </c>
      <c r="J972" s="1"/>
      <c r="K972" s="1"/>
      <c r="L972" s="1" t="str">
        <f>IFERROR(__xludf.DUMMYFUNCTION("""COMPUTED_VALUE"""),"")</f>
        <v/>
      </c>
      <c r="M972" s="1"/>
    </row>
    <row r="973">
      <c r="A973" s="1"/>
      <c r="B973" s="1"/>
      <c r="C973" s="2"/>
      <c r="D973" s="1"/>
      <c r="E973" s="1"/>
      <c r="F973" s="1"/>
      <c r="G973" s="2"/>
      <c r="H973" s="1"/>
      <c r="I973" s="1" t="str">
        <f>IFERROR(__xludf.DUMMYFUNCTION("""COMPUTED_VALUE"""),"")</f>
        <v/>
      </c>
      <c r="J973" s="1"/>
      <c r="K973" s="1"/>
      <c r="L973" s="1" t="str">
        <f>IFERROR(__xludf.DUMMYFUNCTION("""COMPUTED_VALUE"""),"")</f>
        <v/>
      </c>
      <c r="M973" s="1"/>
    </row>
    <row r="974">
      <c r="A974" s="1"/>
      <c r="B974" s="1"/>
      <c r="C974" s="2"/>
      <c r="D974" s="1"/>
      <c r="E974" s="1"/>
      <c r="F974" s="1"/>
      <c r="G974" s="2"/>
      <c r="H974" s="1"/>
      <c r="I974" s="1" t="str">
        <f>IFERROR(__xludf.DUMMYFUNCTION("""COMPUTED_VALUE"""),"")</f>
        <v/>
      </c>
      <c r="J974" s="1"/>
      <c r="K974" s="1"/>
      <c r="L974" s="1" t="str">
        <f>IFERROR(__xludf.DUMMYFUNCTION("""COMPUTED_VALUE"""),"")</f>
        <v/>
      </c>
      <c r="M974" s="1"/>
    </row>
    <row r="975">
      <c r="A975" s="1"/>
      <c r="B975" s="1"/>
      <c r="C975" s="2"/>
      <c r="D975" s="1"/>
      <c r="E975" s="1"/>
      <c r="F975" s="1"/>
      <c r="G975" s="2"/>
      <c r="H975" s="1"/>
      <c r="I975" s="1" t="str">
        <f>IFERROR(__xludf.DUMMYFUNCTION("""COMPUTED_VALUE"""),"")</f>
        <v/>
      </c>
      <c r="J975" s="1"/>
      <c r="K975" s="1"/>
      <c r="L975" s="1" t="str">
        <f>IFERROR(__xludf.DUMMYFUNCTION("""COMPUTED_VALUE"""),"")</f>
        <v/>
      </c>
      <c r="M975" s="1"/>
    </row>
    <row r="976">
      <c r="A976" s="1"/>
      <c r="B976" s="1"/>
      <c r="C976" s="2"/>
      <c r="D976" s="1"/>
      <c r="E976" s="1"/>
      <c r="F976" s="1"/>
      <c r="G976" s="2"/>
      <c r="H976" s="1"/>
      <c r="I976" s="1" t="str">
        <f>IFERROR(__xludf.DUMMYFUNCTION("""COMPUTED_VALUE"""),"")</f>
        <v/>
      </c>
      <c r="J976" s="1"/>
      <c r="K976" s="1"/>
      <c r="L976" s="1" t="str">
        <f>IFERROR(__xludf.DUMMYFUNCTION("""COMPUTED_VALUE"""),"")</f>
        <v/>
      </c>
      <c r="M976" s="1"/>
    </row>
    <row r="977">
      <c r="A977" s="1"/>
      <c r="B977" s="1"/>
      <c r="C977" s="2"/>
      <c r="D977" s="1"/>
      <c r="E977" s="1"/>
      <c r="F977" s="1"/>
      <c r="G977" s="2"/>
      <c r="H977" s="1"/>
      <c r="I977" s="1" t="str">
        <f>IFERROR(__xludf.DUMMYFUNCTION("""COMPUTED_VALUE"""),"")</f>
        <v/>
      </c>
      <c r="J977" s="1"/>
      <c r="K977" s="1"/>
      <c r="L977" s="1" t="str">
        <f>IFERROR(__xludf.DUMMYFUNCTION("""COMPUTED_VALUE"""),"")</f>
        <v/>
      </c>
      <c r="M977" s="1"/>
    </row>
    <row r="978">
      <c r="A978" s="1"/>
      <c r="B978" s="1"/>
      <c r="C978" s="2"/>
      <c r="D978" s="1"/>
      <c r="E978" s="1"/>
      <c r="F978" s="1"/>
      <c r="G978" s="2"/>
      <c r="H978" s="1"/>
      <c r="I978" s="1" t="str">
        <f>IFERROR(__xludf.DUMMYFUNCTION("""COMPUTED_VALUE"""),"")</f>
        <v/>
      </c>
      <c r="J978" s="1"/>
      <c r="K978" s="1"/>
      <c r="L978" s="1" t="str">
        <f>IFERROR(__xludf.DUMMYFUNCTION("""COMPUTED_VALUE"""),"")</f>
        <v/>
      </c>
      <c r="M978" s="1"/>
    </row>
    <row r="979">
      <c r="A979" s="1"/>
      <c r="B979" s="1"/>
      <c r="C979" s="2"/>
      <c r="D979" s="1"/>
      <c r="E979" s="1"/>
      <c r="F979" s="1"/>
      <c r="G979" s="2"/>
      <c r="H979" s="1"/>
      <c r="I979" s="1" t="str">
        <f>IFERROR(__xludf.DUMMYFUNCTION("""COMPUTED_VALUE"""),"")</f>
        <v/>
      </c>
      <c r="J979" s="1"/>
      <c r="K979" s="1"/>
      <c r="L979" s="1" t="str">
        <f>IFERROR(__xludf.DUMMYFUNCTION("""COMPUTED_VALUE"""),"")</f>
        <v/>
      </c>
      <c r="M979" s="1"/>
    </row>
    <row r="980">
      <c r="A980" s="1"/>
      <c r="B980" s="1"/>
      <c r="C980" s="2"/>
      <c r="D980" s="1"/>
      <c r="E980" s="1"/>
      <c r="F980" s="1"/>
      <c r="G980" s="2"/>
      <c r="H980" s="1"/>
      <c r="I980" s="1" t="str">
        <f>IFERROR(__xludf.DUMMYFUNCTION("""COMPUTED_VALUE"""),"")</f>
        <v/>
      </c>
      <c r="J980" s="1"/>
      <c r="K980" s="1"/>
      <c r="L980" s="1" t="str">
        <f>IFERROR(__xludf.DUMMYFUNCTION("""COMPUTED_VALUE"""),"")</f>
        <v/>
      </c>
      <c r="M980" s="1"/>
    </row>
    <row r="981">
      <c r="A981" s="1"/>
      <c r="B981" s="1"/>
      <c r="C981" s="2"/>
      <c r="D981" s="1"/>
      <c r="E981" s="1"/>
      <c r="F981" s="1"/>
      <c r="G981" s="2"/>
      <c r="H981" s="1"/>
      <c r="I981" s="1" t="str">
        <f>IFERROR(__xludf.DUMMYFUNCTION("""COMPUTED_VALUE"""),"")</f>
        <v/>
      </c>
      <c r="J981" s="1"/>
      <c r="K981" s="1"/>
      <c r="L981" s="1" t="str">
        <f>IFERROR(__xludf.DUMMYFUNCTION("""COMPUTED_VALUE"""),"")</f>
        <v/>
      </c>
      <c r="M981" s="1"/>
    </row>
    <row r="982">
      <c r="A982" s="1"/>
      <c r="B982" s="1"/>
      <c r="C982" s="2"/>
      <c r="D982" s="1"/>
      <c r="E982" s="1"/>
      <c r="F982" s="1"/>
      <c r="G982" s="2"/>
      <c r="H982" s="1"/>
      <c r="I982" s="1" t="str">
        <f>IFERROR(__xludf.DUMMYFUNCTION("""COMPUTED_VALUE"""),"")</f>
        <v/>
      </c>
      <c r="J982" s="1"/>
      <c r="K982" s="1"/>
      <c r="L982" s="1" t="str">
        <f>IFERROR(__xludf.DUMMYFUNCTION("""COMPUTED_VALUE"""),"")</f>
        <v/>
      </c>
      <c r="M982" s="1"/>
    </row>
    <row r="983">
      <c r="A983" s="1"/>
      <c r="B983" s="1"/>
      <c r="C983" s="2"/>
      <c r="D983" s="1"/>
      <c r="E983" s="1"/>
      <c r="F983" s="1"/>
      <c r="G983" s="2"/>
      <c r="H983" s="1"/>
      <c r="I983" s="1" t="str">
        <f>IFERROR(__xludf.DUMMYFUNCTION("""COMPUTED_VALUE"""),"")</f>
        <v/>
      </c>
      <c r="J983" s="1"/>
      <c r="K983" s="1"/>
      <c r="L983" s="1" t="str">
        <f>IFERROR(__xludf.DUMMYFUNCTION("""COMPUTED_VALUE"""),"")</f>
        <v/>
      </c>
      <c r="M983" s="1"/>
    </row>
    <row r="984">
      <c r="A984" s="1"/>
      <c r="B984" s="1"/>
      <c r="C984" s="2"/>
      <c r="D984" s="1"/>
      <c r="E984" s="1"/>
      <c r="F984" s="1"/>
      <c r="G984" s="2"/>
      <c r="H984" s="1"/>
      <c r="I984" s="1" t="str">
        <f>IFERROR(__xludf.DUMMYFUNCTION("""COMPUTED_VALUE"""),"")</f>
        <v/>
      </c>
      <c r="J984" s="1"/>
      <c r="K984" s="1"/>
      <c r="L984" s="1" t="str">
        <f>IFERROR(__xludf.DUMMYFUNCTION("""COMPUTED_VALUE"""),"")</f>
        <v/>
      </c>
      <c r="M984" s="1"/>
    </row>
    <row r="985">
      <c r="A985" s="1"/>
      <c r="B985" s="1"/>
      <c r="C985" s="2"/>
      <c r="D985" s="1"/>
      <c r="E985" s="1"/>
      <c r="F985" s="1"/>
      <c r="G985" s="2"/>
      <c r="H985" s="1"/>
      <c r="I985" s="1" t="str">
        <f>IFERROR(__xludf.DUMMYFUNCTION("""COMPUTED_VALUE"""),"")</f>
        <v/>
      </c>
      <c r="J985" s="1"/>
      <c r="K985" s="1"/>
      <c r="L985" s="1" t="str">
        <f>IFERROR(__xludf.DUMMYFUNCTION("""COMPUTED_VALUE"""),"")</f>
        <v/>
      </c>
      <c r="M985" s="1"/>
    </row>
    <row r="986">
      <c r="A986" s="1"/>
      <c r="B986" s="1"/>
      <c r="C986" s="2"/>
      <c r="D986" s="1"/>
      <c r="E986" s="1"/>
      <c r="F986" s="1"/>
      <c r="G986" s="2"/>
      <c r="H986" s="1"/>
      <c r="I986" s="1" t="str">
        <f>IFERROR(__xludf.DUMMYFUNCTION("""COMPUTED_VALUE"""),"")</f>
        <v/>
      </c>
      <c r="J986" s="1"/>
      <c r="K986" s="1"/>
      <c r="L986" s="1" t="str">
        <f>IFERROR(__xludf.DUMMYFUNCTION("""COMPUTED_VALUE"""),"")</f>
        <v/>
      </c>
      <c r="M986" s="1"/>
    </row>
    <row r="987">
      <c r="A987" s="1"/>
      <c r="B987" s="1"/>
      <c r="C987" s="2"/>
      <c r="D987" s="1"/>
      <c r="E987" s="1"/>
      <c r="F987" s="1"/>
      <c r="G987" s="2"/>
      <c r="H987" s="1"/>
      <c r="I987" s="1" t="str">
        <f>IFERROR(__xludf.DUMMYFUNCTION("""COMPUTED_VALUE"""),"")</f>
        <v/>
      </c>
      <c r="J987" s="1"/>
      <c r="K987" s="1"/>
      <c r="L987" s="1" t="str">
        <f>IFERROR(__xludf.DUMMYFUNCTION("""COMPUTED_VALUE"""),"")</f>
        <v/>
      </c>
      <c r="M987" s="1"/>
    </row>
    <row r="988">
      <c r="A988" s="1"/>
      <c r="B988" s="1"/>
      <c r="C988" s="2"/>
      <c r="D988" s="1"/>
      <c r="E988" s="1"/>
      <c r="F988" s="1"/>
      <c r="G988" s="2"/>
      <c r="H988" s="1"/>
      <c r="I988" s="1" t="str">
        <f>IFERROR(__xludf.DUMMYFUNCTION("""COMPUTED_VALUE"""),"")</f>
        <v/>
      </c>
      <c r="J988" s="1"/>
      <c r="K988" s="1"/>
      <c r="L988" s="1" t="str">
        <f>IFERROR(__xludf.DUMMYFUNCTION("""COMPUTED_VALUE"""),"")</f>
        <v/>
      </c>
      <c r="M988" s="1"/>
    </row>
    <row r="989">
      <c r="A989" s="1"/>
      <c r="B989" s="1"/>
      <c r="C989" s="2"/>
      <c r="D989" s="1"/>
      <c r="E989" s="1"/>
      <c r="F989" s="1"/>
      <c r="G989" s="2"/>
      <c r="H989" s="1"/>
      <c r="I989" s="1" t="str">
        <f>IFERROR(__xludf.DUMMYFUNCTION("""COMPUTED_VALUE"""),"")</f>
        <v/>
      </c>
      <c r="J989" s="1"/>
      <c r="K989" s="1"/>
      <c r="L989" s="1" t="str">
        <f>IFERROR(__xludf.DUMMYFUNCTION("""COMPUTED_VALUE"""),"")</f>
        <v/>
      </c>
      <c r="M989" s="1"/>
    </row>
    <row r="990">
      <c r="A990" s="1"/>
      <c r="B990" s="1"/>
      <c r="C990" s="2"/>
      <c r="D990" s="1"/>
      <c r="E990" s="1"/>
      <c r="F990" s="1"/>
      <c r="G990" s="2"/>
      <c r="H990" s="1"/>
      <c r="I990" s="1" t="str">
        <f>IFERROR(__xludf.DUMMYFUNCTION("""COMPUTED_VALUE"""),"")</f>
        <v/>
      </c>
      <c r="J990" s="1"/>
      <c r="K990" s="1"/>
      <c r="L990" s="1" t="str">
        <f>IFERROR(__xludf.DUMMYFUNCTION("""COMPUTED_VALUE"""),"")</f>
        <v/>
      </c>
      <c r="M990" s="1"/>
    </row>
    <row r="991">
      <c r="A991" s="1"/>
      <c r="B991" s="1"/>
      <c r="C991" s="2"/>
      <c r="D991" s="1"/>
      <c r="E991" s="1"/>
      <c r="F991" s="1"/>
      <c r="G991" s="2"/>
      <c r="H991" s="1"/>
      <c r="I991" s="1" t="str">
        <f>IFERROR(__xludf.DUMMYFUNCTION("""COMPUTED_VALUE"""),"")</f>
        <v/>
      </c>
      <c r="J991" s="1"/>
      <c r="K991" s="1"/>
      <c r="L991" s="1" t="str">
        <f>IFERROR(__xludf.DUMMYFUNCTION("""COMPUTED_VALUE"""),"")</f>
        <v/>
      </c>
      <c r="M991" s="1"/>
    </row>
    <row r="992">
      <c r="A992" s="1"/>
      <c r="B992" s="1"/>
      <c r="C992" s="2"/>
      <c r="D992" s="1"/>
      <c r="E992" s="1"/>
      <c r="F992" s="1"/>
      <c r="G992" s="2"/>
      <c r="H992" s="1"/>
      <c r="I992" s="1" t="str">
        <f>IFERROR(__xludf.DUMMYFUNCTION("""COMPUTED_VALUE"""),"")</f>
        <v/>
      </c>
      <c r="J992" s="1"/>
      <c r="K992" s="1"/>
      <c r="L992" s="1" t="str">
        <f>IFERROR(__xludf.DUMMYFUNCTION("""COMPUTED_VALUE"""),"")</f>
        <v/>
      </c>
      <c r="M992" s="1"/>
    </row>
    <row r="993">
      <c r="A993" s="1"/>
      <c r="B993" s="1"/>
      <c r="C993" s="2"/>
      <c r="D993" s="1"/>
      <c r="E993" s="1"/>
      <c r="F993" s="1"/>
      <c r="G993" s="2"/>
      <c r="H993" s="1"/>
      <c r="I993" s="1" t="str">
        <f>IFERROR(__xludf.DUMMYFUNCTION("""COMPUTED_VALUE"""),"")</f>
        <v/>
      </c>
      <c r="J993" s="1"/>
      <c r="K993" s="1"/>
      <c r="L993" s="1" t="str">
        <f>IFERROR(__xludf.DUMMYFUNCTION("""COMPUTED_VALUE"""),"")</f>
        <v/>
      </c>
      <c r="M993" s="1"/>
    </row>
    <row r="994">
      <c r="A994" s="1"/>
      <c r="B994" s="1"/>
      <c r="C994" s="2"/>
      <c r="D994" s="1"/>
      <c r="E994" s="1"/>
      <c r="F994" s="1"/>
      <c r="G994" s="2"/>
      <c r="H994" s="1"/>
      <c r="I994" s="1" t="str">
        <f>IFERROR(__xludf.DUMMYFUNCTION("""COMPUTED_VALUE"""),"")</f>
        <v/>
      </c>
      <c r="J994" s="1"/>
      <c r="K994" s="1"/>
      <c r="L994" s="1" t="str">
        <f>IFERROR(__xludf.DUMMYFUNCTION("""COMPUTED_VALUE"""),"")</f>
        <v/>
      </c>
      <c r="M994" s="1"/>
    </row>
    <row r="995">
      <c r="A995" s="1"/>
      <c r="B995" s="1"/>
      <c r="C995" s="2"/>
      <c r="D995" s="1"/>
      <c r="E995" s="1"/>
      <c r="F995" s="1"/>
      <c r="G995" s="2"/>
      <c r="H995" s="1"/>
      <c r="I995" s="1" t="str">
        <f>IFERROR(__xludf.DUMMYFUNCTION("""COMPUTED_VALUE"""),"")</f>
        <v/>
      </c>
      <c r="J995" s="1"/>
      <c r="K995" s="1"/>
      <c r="L995" s="1" t="str">
        <f>IFERROR(__xludf.DUMMYFUNCTION("""COMPUTED_VALUE"""),"")</f>
        <v/>
      </c>
      <c r="M995" s="1"/>
    </row>
    <row r="996">
      <c r="A996" s="1"/>
      <c r="B996" s="1"/>
      <c r="C996" s="2"/>
      <c r="D996" s="1"/>
      <c r="E996" s="1"/>
      <c r="F996" s="1"/>
      <c r="G996" s="2"/>
      <c r="H996" s="1"/>
      <c r="I996" s="1" t="str">
        <f>IFERROR(__xludf.DUMMYFUNCTION("""COMPUTED_VALUE"""),"")</f>
        <v/>
      </c>
      <c r="J996" s="1"/>
      <c r="K996" s="1"/>
      <c r="L996" s="1" t="str">
        <f>IFERROR(__xludf.DUMMYFUNCTION("""COMPUTED_VALUE"""),"")</f>
        <v/>
      </c>
      <c r="M996" s="1"/>
    </row>
    <row r="997">
      <c r="A997" s="1"/>
      <c r="B997" s="1"/>
      <c r="C997" s="2"/>
      <c r="D997" s="1"/>
      <c r="E997" s="1"/>
      <c r="F997" s="1"/>
      <c r="G997" s="2"/>
      <c r="H997" s="1"/>
      <c r="I997" s="1" t="str">
        <f>IFERROR(__xludf.DUMMYFUNCTION("""COMPUTED_VALUE"""),"")</f>
        <v/>
      </c>
      <c r="J997" s="1"/>
      <c r="K997" s="1"/>
      <c r="L997" s="1" t="str">
        <f>IFERROR(__xludf.DUMMYFUNCTION("""COMPUTED_VALUE"""),"")</f>
        <v/>
      </c>
      <c r="M997" s="1"/>
    </row>
    <row r="998">
      <c r="A998" s="1"/>
      <c r="B998" s="1"/>
      <c r="C998" s="2"/>
      <c r="D998" s="1"/>
      <c r="E998" s="1"/>
      <c r="F998" s="1"/>
      <c r="G998" s="2"/>
      <c r="H998" s="1"/>
      <c r="I998" s="1" t="str">
        <f>IFERROR(__xludf.DUMMYFUNCTION("""COMPUTED_VALUE"""),"")</f>
        <v/>
      </c>
      <c r="J998" s="1"/>
      <c r="K998" s="1"/>
      <c r="L998" s="1" t="str">
        <f>IFERROR(__xludf.DUMMYFUNCTION("""COMPUTED_VALUE"""),"")</f>
        <v/>
      </c>
      <c r="M998" s="1"/>
    </row>
    <row r="999">
      <c r="A999" s="1"/>
      <c r="B999" s="1"/>
      <c r="C999" s="2"/>
      <c r="D999" s="1"/>
      <c r="E999" s="1"/>
      <c r="F999" s="1"/>
      <c r="G999" s="2"/>
      <c r="H999" s="1"/>
      <c r="I999" s="1" t="str">
        <f>IFERROR(__xludf.DUMMYFUNCTION("""COMPUTED_VALUE"""),"")</f>
        <v/>
      </c>
      <c r="J999" s="1"/>
      <c r="K999" s="1"/>
      <c r="L999" s="1" t="str">
        <f>IFERROR(__xludf.DUMMYFUNCTION("""COMPUTED_VALUE"""),"")</f>
        <v/>
      </c>
      <c r="M999" s="1"/>
    </row>
    <row r="1000">
      <c r="A1000" s="1"/>
      <c r="B1000" s="1"/>
      <c r="C1000" s="2"/>
      <c r="D1000" s="1"/>
      <c r="E1000" s="1"/>
      <c r="F1000" s="1"/>
      <c r="G1000" s="2"/>
      <c r="H1000" s="1"/>
      <c r="I1000" s="1" t="str">
        <f>IFERROR(__xludf.DUMMYFUNCTION("""COMPUTED_VALUE"""),"")</f>
        <v/>
      </c>
      <c r="J1000" s="1"/>
      <c r="K1000" s="1"/>
      <c r="L1000" s="1" t="str">
        <f>IFERROR(__xludf.DUMMYFUNCTION("""COMPUTED_VALUE"""),"")</f>
        <v/>
      </c>
      <c r="M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75"/>
    <col customWidth="1" min="3" max="3" width="15.75"/>
    <col customWidth="1" min="4" max="5" width="21.0"/>
    <col customWidth="1" min="6" max="6" width="14.88"/>
  </cols>
  <sheetData>
    <row r="1">
      <c r="A1" s="1" t="str">
        <f>IFERROR(__xludf.DUMMYFUNCTION("QUERY(PrevClientes!B:K, ""SELECT E, G, H, B, I, K"")"),"IdCLiente")</f>
        <v>IdCLiente</v>
      </c>
      <c r="B1" s="1" t="str">
        <f>IFERROR(__xludf.DUMMYFUNCTION("""COMPUTED_VALUE"""),"Nombre")</f>
        <v>Nombre</v>
      </c>
      <c r="C1" s="1" t="str">
        <f>IFERROR(__xludf.DUMMYFUNCTION("""COMPUTED_VALUE"""),"Apellido")</f>
        <v>Apellido</v>
      </c>
      <c r="D1" s="1" t="str">
        <f>IFERROR(__xludf.DUMMYFUNCTION("""COMPUTED_VALUE"""),"Correo")</f>
        <v>Correo</v>
      </c>
      <c r="E1" s="1" t="str">
        <f>IFERROR(__xludf.DUMMYFUNCTION("""COMPUTED_VALUE"""),"Dirección")</f>
        <v>Dirección</v>
      </c>
      <c r="F1" s="1" t="str">
        <f>IFERROR(__xludf.DUMMYFUNCTION("""COMPUTED_VALUE"""),"IDCiudad")</f>
        <v>IDCiudad</v>
      </c>
    </row>
    <row r="2">
      <c r="A2" s="1" t="str">
        <f>IFERROR(__xludf.DUMMYFUNCTION("""COMPUTED_VALUE"""),"C/6 ")</f>
        <v>C/6 </v>
      </c>
      <c r="B2" s="1" t="str">
        <f>IFERROR(__xludf.DUMMYFUNCTION("""COMPUTED_VALUE"""),"Laura")</f>
        <v>Laura</v>
      </c>
      <c r="C2" s="1" t="str">
        <f>IFERROR(__xludf.DUMMYFUNCTION("""COMPUTED_VALUE"""),"Gómez")</f>
        <v>Gómez</v>
      </c>
      <c r="D2" s="1" t="str">
        <f>IFERROR(__xludf.DUMMYFUNCTION("""COMPUTED_VALUE"""),"laura.gomez@email.com")</f>
        <v>laura.gomez@email.com</v>
      </c>
      <c r="E2" s="1" t="str">
        <f>IFERROR(__xludf.DUMMYFUNCTION("""COMPUTED_VALUE"""),"Calle 678")</f>
        <v>Calle 678</v>
      </c>
      <c r="F2" s="1">
        <f>IFERROR(__xludf.DUMMYFUNCTION("""COMPUTED_VALUE"""),1.0)</f>
        <v>1</v>
      </c>
    </row>
    <row r="3">
      <c r="A3" s="1" t="str">
        <f>IFERROR(__xludf.DUMMYFUNCTION("""COMPUTED_VALUE"""),"C/7 ")</f>
        <v>C/7 </v>
      </c>
      <c r="B3" s="1" t="str">
        <f>IFERROR(__xludf.DUMMYFUNCTION("""COMPUTED_VALUE"""),"Javier")</f>
        <v>Javier</v>
      </c>
      <c r="C3" s="1" t="str">
        <f>IFERROR(__xludf.DUMMYFUNCTION("""COMPUTED_VALUE"""),"Mendoza")</f>
        <v>Mendoza</v>
      </c>
      <c r="D3" s="1" t="str">
        <f>IFERROR(__xludf.DUMMYFUNCTION("""COMPUTED_VALUE"""),"javier.mendoza@email.com")</f>
        <v>javier.mendoza@email.com</v>
      </c>
      <c r="E3" s="1" t="str">
        <f>IFERROR(__xludf.DUMMYFUNCTION("""COMPUTED_VALUE"""),"Calle 901")</f>
        <v>Calle 901</v>
      </c>
      <c r="F3" s="1">
        <f>IFERROR(__xludf.DUMMYFUNCTION("""COMPUTED_VALUE"""),2.0)</f>
        <v>2</v>
      </c>
    </row>
    <row r="4">
      <c r="A4" s="1" t="str">
        <f>IFERROR(__xludf.DUMMYFUNCTION("""COMPUTED_VALUE"""),"C/8 ")</f>
        <v>C/8 </v>
      </c>
      <c r="B4" s="1" t="str">
        <f>IFERROR(__xludf.DUMMYFUNCTION("""COMPUTED_VALUE"""),"Carolina")</f>
        <v>Carolina</v>
      </c>
      <c r="C4" s="1" t="str">
        <f>IFERROR(__xludf.DUMMYFUNCTION("""COMPUTED_VALUE"""),"Ríos")</f>
        <v>Ríos</v>
      </c>
      <c r="D4" s="1" t="str">
        <f>IFERROR(__xludf.DUMMYFUNCTION("""COMPUTED_VALUE"""),"carolina.rios@email.com")</f>
        <v>carolina.rios@email.com</v>
      </c>
      <c r="E4" s="1" t="str">
        <f>IFERROR(__xludf.DUMMYFUNCTION("""COMPUTED_VALUE"""),"Calle 234")</f>
        <v>Calle 234</v>
      </c>
      <c r="F4" s="1">
        <f>IFERROR(__xludf.DUMMYFUNCTION("""COMPUTED_VALUE"""),3.0)</f>
        <v>3</v>
      </c>
    </row>
    <row r="5">
      <c r="A5" s="1" t="str">
        <f>IFERROR(__xludf.DUMMYFUNCTION("""COMPUTED_VALUE"""),"C/9 ")</f>
        <v>C/9 </v>
      </c>
      <c r="B5" s="1" t="str">
        <f>IFERROR(__xludf.DUMMYFUNCTION("""COMPUTED_VALUE"""),"Andrés")</f>
        <v>Andrés</v>
      </c>
      <c r="C5" s="1" t="str">
        <f>IFERROR(__xludf.DUMMYFUNCTION("""COMPUTED_VALUE"""),"Torres")</f>
        <v>Torres</v>
      </c>
      <c r="D5" s="1" t="str">
        <f>IFERROR(__xludf.DUMMYFUNCTION("""COMPUTED_VALUE"""),"andres.torres@email.com")</f>
        <v>andres.torres@email.com</v>
      </c>
      <c r="E5" s="1" t="str">
        <f>IFERROR(__xludf.DUMMYFUNCTION("""COMPUTED_VALUE"""),"Calle 567")</f>
        <v>Calle 567</v>
      </c>
      <c r="F5" s="1">
        <f>IFERROR(__xludf.DUMMYFUNCTION("""COMPUTED_VALUE"""),2.0)</f>
        <v>2</v>
      </c>
    </row>
    <row r="6">
      <c r="A6" s="1" t="str">
        <f>IFERROR(__xludf.DUMMYFUNCTION("""COMPUTED_VALUE"""),"C/10 ")</f>
        <v>C/10 </v>
      </c>
      <c r="B6" s="1" t="str">
        <f>IFERROR(__xludf.DUMMYFUNCTION("""COMPUTED_VALUE"""),"Rosa")</f>
        <v>Rosa</v>
      </c>
      <c r="C6" s="1" t="str">
        <f>IFERROR(__xludf.DUMMYFUNCTION("""COMPUTED_VALUE"""),"Martínez")</f>
        <v>Martínez</v>
      </c>
      <c r="D6" s="1" t="str">
        <f>IFERROR(__xludf.DUMMYFUNCTION("""COMPUTED_VALUE"""),"rosa.martinez@email.com")</f>
        <v>rosa.martinez@email.com</v>
      </c>
      <c r="E6" s="1" t="str">
        <f>IFERROR(__xludf.DUMMYFUNCTION("""COMPUTED_VALUE"""),"Calle 890")</f>
        <v>Calle 890</v>
      </c>
      <c r="F6" s="1">
        <f>IFERROR(__xludf.DUMMYFUNCTION("""COMPUTED_VALUE"""),4.0)</f>
        <v>4</v>
      </c>
    </row>
    <row r="7">
      <c r="A7" s="1" t="str">
        <f>IFERROR(__xludf.DUMMYFUNCTION("""COMPUTED_VALUE"""),"C/31 ")</f>
        <v>C/31 </v>
      </c>
      <c r="B7" s="1" t="str">
        <f>IFERROR(__xludf.DUMMYFUNCTION("""COMPUTED_VALUE"""),"Carlos")</f>
        <v>Carlos</v>
      </c>
      <c r="C7" s="1" t="str">
        <f>IFERROR(__xludf.DUMMYFUNCTION("""COMPUTED_VALUE"""),"Sánchez")</f>
        <v>Sánchez</v>
      </c>
      <c r="D7" s="1" t="str">
        <f>IFERROR(__xludf.DUMMYFUNCTION("""COMPUTED_VALUE"""),"carlos.sanchez@email.com")</f>
        <v>carlos.sanchez@email.com</v>
      </c>
      <c r="E7" s="1" t="str">
        <f>IFERROR(__xludf.DUMMYFUNCTION("""COMPUTED_VALUE"""),"Calle 123")</f>
        <v>Calle 123</v>
      </c>
      <c r="F7" s="1">
        <f>IFERROR(__xludf.DUMMYFUNCTION("""COMPUTED_VALUE"""),5.0)</f>
        <v>5</v>
      </c>
    </row>
    <row r="8">
      <c r="A8" s="1" t="str">
        <f>IFERROR(__xludf.DUMMYFUNCTION("""COMPUTED_VALUE"""),"C/12 ")</f>
        <v>C/12 </v>
      </c>
      <c r="B8" s="1" t="str">
        <f>IFERROR(__xludf.DUMMYFUNCTION("""COMPUTED_VALUE"""),"Isabel")</f>
        <v>Isabel</v>
      </c>
      <c r="C8" s="1" t="str">
        <f>IFERROR(__xludf.DUMMYFUNCTION("""COMPUTED_VALUE"""),"Díaz")</f>
        <v>Díaz</v>
      </c>
      <c r="D8" s="1" t="str">
        <f>IFERROR(__xludf.DUMMYFUNCTION("""COMPUTED_VALUE"""),"isabel.diaz@email.com")</f>
        <v>isabel.diaz@email.com</v>
      </c>
      <c r="E8" s="1" t="str">
        <f>IFERROR(__xludf.DUMMYFUNCTION("""COMPUTED_VALUE"""),"Calle 456")</f>
        <v>Calle 456</v>
      </c>
      <c r="F8" s="1">
        <f>IFERROR(__xludf.DUMMYFUNCTION("""COMPUTED_VALUE"""),6.0)</f>
        <v>6</v>
      </c>
    </row>
    <row r="9">
      <c r="A9" s="1" t="str">
        <f>IFERROR(__xludf.DUMMYFUNCTION("""COMPUTED_VALUE"""),"C/13 ")</f>
        <v>C/13 </v>
      </c>
      <c r="B9" s="1" t="str">
        <f>IFERROR(__xludf.DUMMYFUNCTION("""COMPUTED_VALUE"""),"Alejandro")</f>
        <v>Alejandro</v>
      </c>
      <c r="C9" s="1" t="str">
        <f>IFERROR(__xludf.DUMMYFUNCTION("""COMPUTED_VALUE"""),"Vargas")</f>
        <v>Vargas</v>
      </c>
      <c r="D9" s="1" t="str">
        <f>IFERROR(__xludf.DUMMYFUNCTION("""COMPUTED_VALUE"""),"alejandro.vargas@email.com")</f>
        <v>alejandro.vargas@email.com</v>
      </c>
      <c r="E9" s="1" t="str">
        <f>IFERROR(__xludf.DUMMYFUNCTION("""COMPUTED_VALUE"""),"Calle 789")</f>
        <v>Calle 789</v>
      </c>
      <c r="F9" s="1">
        <f>IFERROR(__xludf.DUMMYFUNCTION("""COMPUTED_VALUE"""),7.0)</f>
        <v>7</v>
      </c>
    </row>
    <row r="10">
      <c r="A10" s="1" t="str">
        <f>IFERROR(__xludf.DUMMYFUNCTION("""COMPUTED_VALUE"""),"C/14 ")</f>
        <v>C/14 </v>
      </c>
      <c r="B10" s="1" t="str">
        <f>IFERROR(__xludf.DUMMYFUNCTION("""COMPUTED_VALUE"""),"Gabriela")</f>
        <v>Gabriela</v>
      </c>
      <c r="C10" s="1" t="str">
        <f>IFERROR(__xludf.DUMMYFUNCTION("""COMPUTED_VALUE"""),"Silva")</f>
        <v>Silva</v>
      </c>
      <c r="D10" s="1" t="str">
        <f>IFERROR(__xludf.DUMMYFUNCTION("""COMPUTED_VALUE"""),"gabriela.silva@email.com")</f>
        <v>gabriela.silva@email.com</v>
      </c>
      <c r="E10" s="1" t="str">
        <f>IFERROR(__xludf.DUMMYFUNCTION("""COMPUTED_VALUE"""),"Calle 012")</f>
        <v>Calle 012</v>
      </c>
      <c r="F10" s="1">
        <f>IFERROR(__xludf.DUMMYFUNCTION("""COMPUTED_VALUE"""),8.0)</f>
        <v>8</v>
      </c>
    </row>
    <row r="11">
      <c r="A11" s="1" t="str">
        <f>IFERROR(__xludf.DUMMYFUNCTION("""COMPUTED_VALUE"""),"C/15 ")</f>
        <v>C/15 </v>
      </c>
      <c r="B11" s="1" t="str">
        <f>IFERROR(__xludf.DUMMYFUNCTION("""COMPUTED_VALUE"""),"Daniel")</f>
        <v>Daniel</v>
      </c>
      <c r="C11" s="1" t="str">
        <f>IFERROR(__xludf.DUMMYFUNCTION("""COMPUTED_VALUE"""),"Muñoz")</f>
        <v>Muñoz</v>
      </c>
      <c r="D11" s="1" t="str">
        <f>IFERROR(__xludf.DUMMYFUNCTION("""COMPUTED_VALUE"""),"daniel.munoz@email.com")</f>
        <v>daniel.munoz@email.com</v>
      </c>
      <c r="E11" s="1" t="str">
        <f>IFERROR(__xludf.DUMMYFUNCTION("""COMPUTED_VALUE"""),"Calle 345")</f>
        <v>Calle 345</v>
      </c>
      <c r="F11" s="1">
        <f>IFERROR(__xludf.DUMMYFUNCTION("""COMPUTED_VALUE"""),9.0)</f>
        <v>9</v>
      </c>
    </row>
    <row r="12">
      <c r="A12" s="1" t="str">
        <f>IFERROR(__xludf.DUMMYFUNCTION("""COMPUTED_VALUE"""),"C/16 ")</f>
        <v>C/16 </v>
      </c>
      <c r="B12" s="1" t="str">
        <f>IFERROR(__xludf.DUMMYFUNCTION("""COMPUTED_VALUE"""),"Valeria")</f>
        <v>Valeria</v>
      </c>
      <c r="C12" s="1" t="str">
        <f>IFERROR(__xludf.DUMMYFUNCTION("""COMPUTED_VALUE"""),"Torres")</f>
        <v>Torres</v>
      </c>
      <c r="D12" s="1" t="str">
        <f>IFERROR(__xludf.DUMMYFUNCTION("""COMPUTED_VALUE"""),"valeria.torres@email.com")</f>
        <v>valeria.torres@email.com</v>
      </c>
      <c r="E12" s="1" t="str">
        <f>IFERROR(__xludf.DUMMYFUNCTION("""COMPUTED_VALUE"""),"Calle 678")</f>
        <v>Calle 678</v>
      </c>
      <c r="F12" s="1">
        <f>IFERROR(__xludf.DUMMYFUNCTION("""COMPUTED_VALUE"""),10.0)</f>
        <v>10</v>
      </c>
    </row>
    <row r="13">
      <c r="A13" s="1" t="str">
        <f>IFERROR(__xludf.DUMMYFUNCTION("""COMPUTED_VALUE"""),"C/17 ")</f>
        <v>C/17 </v>
      </c>
      <c r="B13" s="1" t="str">
        <f>IFERROR(__xludf.DUMMYFUNCTION("""COMPUTED_VALUE"""),"Ricardo")</f>
        <v>Ricardo</v>
      </c>
      <c r="C13" s="1" t="str">
        <f>IFERROR(__xludf.DUMMYFUNCTION("""COMPUTED_VALUE"""),"Méndez")</f>
        <v>Méndez</v>
      </c>
      <c r="D13" s="1" t="str">
        <f>IFERROR(__xludf.DUMMYFUNCTION("""COMPUTED_VALUE"""),"ricardo.mendez@email.com")</f>
        <v>ricardo.mendez@email.com</v>
      </c>
      <c r="E13" s="1" t="str">
        <f>IFERROR(__xludf.DUMMYFUNCTION("""COMPUTED_VALUE"""),"Calle 901")</f>
        <v>Calle 901</v>
      </c>
      <c r="F13" s="1">
        <f>IFERROR(__xludf.DUMMYFUNCTION("""COMPUTED_VALUE"""),11.0)</f>
        <v>11</v>
      </c>
    </row>
    <row r="14">
      <c r="A14" s="1" t="str">
        <f>IFERROR(__xludf.DUMMYFUNCTION("""COMPUTED_VALUE"""),"C/23 ")</f>
        <v>C/23 </v>
      </c>
      <c r="B14" s="1" t="str">
        <f>IFERROR(__xludf.DUMMYFUNCTION("""COMPUTED_VALUE"""),"Javier")</f>
        <v>Javier</v>
      </c>
      <c r="C14" s="1" t="str">
        <f>IFERROR(__xludf.DUMMYFUNCTION("""COMPUTED_VALUE"""),"Martínez")</f>
        <v>Martínez</v>
      </c>
      <c r="D14" s="1" t="str">
        <f>IFERROR(__xludf.DUMMYFUNCTION("""COMPUTED_VALUE"""),"javier.martinez@email.com")</f>
        <v>javier.martinez@email.com</v>
      </c>
      <c r="E14" s="1" t="str">
        <f>IFERROR(__xludf.DUMMYFUNCTION("""COMPUTED_VALUE"""),"Calle 789")</f>
        <v>Calle 789</v>
      </c>
      <c r="F14" s="1">
        <f>IFERROR(__xludf.DUMMYFUNCTION("""COMPUTED_VALUE"""),12.0)</f>
        <v>12</v>
      </c>
    </row>
    <row r="15">
      <c r="A15" s="1" t="str">
        <f>IFERROR(__xludf.DUMMYFUNCTION("""COMPUTED_VALUE"""),"C/19 ")</f>
        <v>C/19 </v>
      </c>
      <c r="B15" s="1" t="str">
        <f>IFERROR(__xludf.DUMMYFUNCTION("""COMPUTED_VALUE"""),"Martín")</f>
        <v>Martín</v>
      </c>
      <c r="C15" s="1" t="str">
        <f>IFERROR(__xludf.DUMMYFUNCTION("""COMPUTED_VALUE"""),"Gómez")</f>
        <v>Gómez</v>
      </c>
      <c r="D15" s="1" t="str">
        <f>IFERROR(__xludf.DUMMYFUNCTION("""COMPUTED_VALUE"""),"martin.gomez@email.com")</f>
        <v>martin.gomez@email.com</v>
      </c>
      <c r="E15" s="1" t="str">
        <f>IFERROR(__xludf.DUMMYFUNCTION("""COMPUTED_VALUE"""),"Calle 567")</f>
        <v>Calle 567</v>
      </c>
      <c r="F15" s="1">
        <f>IFERROR(__xludf.DUMMYFUNCTION("""COMPUTED_VALUE"""),2.0)</f>
        <v>2</v>
      </c>
    </row>
    <row r="16">
      <c r="A16" s="1" t="str">
        <f>IFERROR(__xludf.DUMMYFUNCTION("""COMPUTED_VALUE"""),"C/20 ")</f>
        <v>C/20 </v>
      </c>
      <c r="B16" s="1" t="str">
        <f>IFERROR(__xludf.DUMMYFUNCTION("""COMPUTED_VALUE"""),"Carolina")</f>
        <v>Carolina</v>
      </c>
      <c r="C16" s="1" t="str">
        <f>IFERROR(__xludf.DUMMYFUNCTION("""COMPUTED_VALUE"""),"Vargas")</f>
        <v>Vargas</v>
      </c>
      <c r="D16" s="1" t="str">
        <f>IFERROR(__xludf.DUMMYFUNCTION("""COMPUTED_VALUE"""),"carolina.vargas@email.com")</f>
        <v>carolina.vargas@email.com</v>
      </c>
      <c r="E16" s="1" t="str">
        <f>IFERROR(__xludf.DUMMYFUNCTION("""COMPUTED_VALUE"""),"Calle 890")</f>
        <v>Calle 890</v>
      </c>
      <c r="F16" s="1">
        <f>IFERROR(__xludf.DUMMYFUNCTION("""COMPUTED_VALUE"""),13.0)</f>
        <v>13</v>
      </c>
    </row>
    <row r="17">
      <c r="A17" s="1" t="str">
        <f>IFERROR(__xludf.DUMMYFUNCTION("""COMPUTED_VALUE"""),"C/21 ")</f>
        <v>C/21 </v>
      </c>
      <c r="B17" s="1" t="str">
        <f>IFERROR(__xludf.DUMMYFUNCTION("""COMPUTED_VALUE"""),"Diego")</f>
        <v>Diego</v>
      </c>
      <c r="C17" s="1" t="str">
        <f>IFERROR(__xludf.DUMMYFUNCTION("""COMPUTED_VALUE"""),"Sánchez")</f>
        <v>Sánchez</v>
      </c>
      <c r="D17" s="1" t="str">
        <f>IFERROR(__xludf.DUMMYFUNCTION("""COMPUTED_VALUE"""),"diego.sanchez@email.com")</f>
        <v>diego.sanchez@email.com</v>
      </c>
      <c r="E17" s="1" t="str">
        <f>IFERROR(__xludf.DUMMYFUNCTION("""COMPUTED_VALUE"""),"Calle 123")</f>
        <v>Calle 123</v>
      </c>
      <c r="F17" s="1">
        <f>IFERROR(__xludf.DUMMYFUNCTION("""COMPUTED_VALUE"""),14.0)</f>
        <v>14</v>
      </c>
    </row>
    <row r="18">
      <c r="A18" s="1" t="str">
        <f>IFERROR(__xludf.DUMMYFUNCTION("""COMPUTED_VALUE"""),"C/22 ")</f>
        <v>C/22 </v>
      </c>
      <c r="B18" s="1" t="str">
        <f>IFERROR(__xludf.DUMMYFUNCTION("""COMPUTED_VALUE"""),"Marcela")</f>
        <v>Marcela</v>
      </c>
      <c r="C18" s="1" t="str">
        <f>IFERROR(__xludf.DUMMYFUNCTION("""COMPUTED_VALUE"""),"Torres")</f>
        <v>Torres</v>
      </c>
      <c r="D18" s="1" t="str">
        <f>IFERROR(__xludf.DUMMYFUNCTION("""COMPUTED_VALUE"""),"marcela.torres@email.com")</f>
        <v>marcela.torres@email.com</v>
      </c>
      <c r="E18" s="1" t="str">
        <f>IFERROR(__xludf.DUMMYFUNCTION("""COMPUTED_VALUE"""),"Calle 456")</f>
        <v>Calle 456</v>
      </c>
      <c r="F18" s="1">
        <f>IFERROR(__xludf.DUMMYFUNCTION("""COMPUTED_VALUE"""),2.0)</f>
        <v>2</v>
      </c>
    </row>
    <row r="19">
      <c r="A19" s="1" t="str">
        <f>IFERROR(__xludf.DUMMYFUNCTION("""COMPUTED_VALUE"""),"C/24 ")</f>
        <v>C/24 </v>
      </c>
      <c r="B19" s="1" t="str">
        <f>IFERROR(__xludf.DUMMYFUNCTION("""COMPUTED_VALUE"""),"Camila")</f>
        <v>Camila</v>
      </c>
      <c r="C19" s="1" t="str">
        <f>IFERROR(__xludf.DUMMYFUNCTION("""COMPUTED_VALUE"""),"Gutiérrez")</f>
        <v>Gutiérrez</v>
      </c>
      <c r="D19" s="1" t="str">
        <f>IFERROR(__xludf.DUMMYFUNCTION("""COMPUTED_VALUE"""),"camila.gutierrez@email.com")</f>
        <v>camila.gutierrez@email.com</v>
      </c>
      <c r="E19" s="1" t="str">
        <f>IFERROR(__xludf.DUMMYFUNCTION("""COMPUTED_VALUE"""),"Calle 012")</f>
        <v>Calle 012</v>
      </c>
      <c r="F19" s="1">
        <f>IFERROR(__xludf.DUMMYFUNCTION("""COMPUTED_VALUE"""),15.0)</f>
        <v>15</v>
      </c>
    </row>
    <row r="20">
      <c r="A20" s="1" t="str">
        <f>IFERROR(__xludf.DUMMYFUNCTION("""COMPUTED_VALUE"""),"C/25 ")</f>
        <v>C/25 </v>
      </c>
      <c r="B20" s="1" t="str">
        <f>IFERROR(__xludf.DUMMYFUNCTION("""COMPUTED_VALUE"""),"Sebastián")</f>
        <v>Sebastián</v>
      </c>
      <c r="C20" s="1" t="str">
        <f>IFERROR(__xludf.DUMMYFUNCTION("""COMPUTED_VALUE"""),"Díaz")</f>
        <v>Díaz</v>
      </c>
      <c r="D20" s="1" t="str">
        <f>IFERROR(__xludf.DUMMYFUNCTION("""COMPUTED_VALUE"""),"sebastian.diaz@email.com")</f>
        <v>sebastian.diaz@email.com</v>
      </c>
      <c r="E20" s="1" t="str">
        <f>IFERROR(__xludf.DUMMYFUNCTION("""COMPUTED_VALUE"""),"Calle 345")</f>
        <v>Calle 345</v>
      </c>
      <c r="F20" s="1">
        <f>IFERROR(__xludf.DUMMYFUNCTION("""COMPUTED_VALUE"""),16.0)</f>
        <v>16</v>
      </c>
    </row>
    <row r="21">
      <c r="A21" s="1" t="str">
        <f>IFERROR(__xludf.DUMMYFUNCTION("""COMPUTED_VALUE"""),"C/26 ")</f>
        <v>C/26 </v>
      </c>
      <c r="B21" s="1" t="str">
        <f>IFERROR(__xludf.DUMMYFUNCTION("""COMPUTED_VALUE"""),"Natalia")</f>
        <v>Natalia</v>
      </c>
      <c r="C21" s="1" t="str">
        <f>IFERROR(__xludf.DUMMYFUNCTION("""COMPUTED_VALUE"""),"Silva")</f>
        <v>Silva</v>
      </c>
      <c r="D21" s="1" t="str">
        <f>IFERROR(__xludf.DUMMYFUNCTION("""COMPUTED_VALUE"""),"natalia.silva@email.com")</f>
        <v>natalia.silva@email.com</v>
      </c>
      <c r="E21" s="1" t="str">
        <f>IFERROR(__xludf.DUMMYFUNCTION("""COMPUTED_VALUE"""),"Calle 678")</f>
        <v>Calle 678</v>
      </c>
      <c r="F21" s="1">
        <f>IFERROR(__xludf.DUMMYFUNCTION("""COMPUTED_VALUE"""),2.0)</f>
        <v>2</v>
      </c>
    </row>
    <row r="22">
      <c r="A22" s="1" t="str">
        <f>IFERROR(__xludf.DUMMYFUNCTION("""COMPUTED_VALUE"""),"C/27 ")</f>
        <v>C/27 </v>
      </c>
      <c r="B22" s="1" t="str">
        <f>IFERROR(__xludf.DUMMYFUNCTION("""COMPUTED_VALUE"""),"Sergio")</f>
        <v>Sergio</v>
      </c>
      <c r="C22" s="1" t="str">
        <f>IFERROR(__xludf.DUMMYFUNCTION("""COMPUTED_VALUE"""),"Ramírez")</f>
        <v>Ramírez</v>
      </c>
      <c r="D22" s="1" t="str">
        <f>IFERROR(__xludf.DUMMYFUNCTION("""COMPUTED_VALUE"""),"sergio.ramirez@email.com")</f>
        <v>sergio.ramirez@email.com</v>
      </c>
      <c r="E22" s="1" t="str">
        <f>IFERROR(__xludf.DUMMYFUNCTION("""COMPUTED_VALUE"""),"Calle 901")</f>
        <v>Calle 901</v>
      </c>
      <c r="F22" s="1">
        <f>IFERROR(__xludf.DUMMYFUNCTION("""COMPUTED_VALUE"""),17.0)</f>
        <v>17</v>
      </c>
    </row>
    <row r="23">
      <c r="A23" s="1" t="str">
        <f>IFERROR(__xludf.DUMMYFUNCTION("""COMPUTED_VALUE"""),"C/28 ")</f>
        <v>C/28 </v>
      </c>
      <c r="B23" s="1" t="str">
        <f>IFERROR(__xludf.DUMMYFUNCTION("""COMPUTED_VALUE"""),"Laura")</f>
        <v>Laura</v>
      </c>
      <c r="C23" s="1" t="str">
        <f>IFERROR(__xludf.DUMMYFUNCTION("""COMPUTED_VALUE"""),"Díaz")</f>
        <v>Díaz</v>
      </c>
      <c r="D23" s="1" t="str">
        <f>IFERROR(__xludf.DUMMYFUNCTION("""COMPUTED_VALUE"""),"laura.diaz@email.com")</f>
        <v>laura.diaz@email.com</v>
      </c>
      <c r="E23" s="1" t="str">
        <f>IFERROR(__xludf.DUMMYFUNCTION("""COMPUTED_VALUE"""),"Calle 234")</f>
        <v>Calle 234</v>
      </c>
      <c r="F23" s="1">
        <f>IFERROR(__xludf.DUMMYFUNCTION("""COMPUTED_VALUE"""),18.0)</f>
        <v>18</v>
      </c>
    </row>
    <row r="24">
      <c r="A24" s="1" t="str">
        <f>IFERROR(__xludf.DUMMYFUNCTION("""COMPUTED_VALUE"""),"C/29 ")</f>
        <v>C/29 </v>
      </c>
      <c r="B24" s="1" t="str">
        <f>IFERROR(__xludf.DUMMYFUNCTION("""COMPUTED_VALUE"""),"Juan")</f>
        <v>Juan</v>
      </c>
      <c r="C24" s="1" t="str">
        <f>IFERROR(__xludf.DUMMYFUNCTION("""COMPUTED_VALUE"""),"Martínez")</f>
        <v>Martínez</v>
      </c>
      <c r="D24" s="1" t="str">
        <f>IFERROR(__xludf.DUMMYFUNCTION("""COMPUTED_VALUE"""),"juan.martinez@email.com")</f>
        <v>juan.martinez@email.com</v>
      </c>
      <c r="E24" s="1" t="str">
        <f>IFERROR(__xludf.DUMMYFUNCTION("""COMPUTED_VALUE"""),"Calle 567")</f>
        <v>Calle 567</v>
      </c>
      <c r="F24" s="1">
        <f>IFERROR(__xludf.DUMMYFUNCTION("""COMPUTED_VALUE"""),19.0)</f>
        <v>19</v>
      </c>
    </row>
    <row r="25">
      <c r="A25" s="1" t="str">
        <f>IFERROR(__xludf.DUMMYFUNCTION("""COMPUTED_VALUE"""),"C/30 ")</f>
        <v>C/30 </v>
      </c>
      <c r="B25" s="1" t="str">
        <f>IFERROR(__xludf.DUMMYFUNCTION("""COMPUTED_VALUE"""),"María")</f>
        <v>María</v>
      </c>
      <c r="C25" s="1" t="str">
        <f>IFERROR(__xludf.DUMMYFUNCTION("""COMPUTED_VALUE"""),"Torres")</f>
        <v>Torres</v>
      </c>
      <c r="D25" s="1" t="str">
        <f>IFERROR(__xludf.DUMMYFUNCTION("""COMPUTED_VALUE"""),"maria.torres@email.com")</f>
        <v>maria.torres@email.com</v>
      </c>
      <c r="E25" s="1" t="str">
        <f>IFERROR(__xludf.DUMMYFUNCTION("""COMPUTED_VALUE"""),"Calle 890")</f>
        <v>Calle 890</v>
      </c>
      <c r="F25" s="1">
        <f>IFERROR(__xludf.DUMMYFUNCTION("""COMPUTED_VALUE"""),20.0)</f>
        <v>20</v>
      </c>
    </row>
    <row r="26">
      <c r="A26" s="1" t="str">
        <f>IFERROR(__xludf.DUMMYFUNCTION("""COMPUTED_VALUE"""),"C/32 ")</f>
        <v>C/32 </v>
      </c>
      <c r="B26" s="1" t="str">
        <f>IFERROR(__xludf.DUMMYFUNCTION("""COMPUTED_VALUE"""),"Ana")</f>
        <v>Ana</v>
      </c>
      <c r="C26" s="1" t="str">
        <f>IFERROR(__xludf.DUMMYFUNCTION("""COMPUTED_VALUE"""),"Gómez")</f>
        <v>Gómez</v>
      </c>
      <c r="D26" s="1" t="str">
        <f>IFERROR(__xludf.DUMMYFUNCTION("""COMPUTED_VALUE"""),"ana.gomez@email.com")</f>
        <v>ana.gomez@email.com</v>
      </c>
      <c r="E26" s="1" t="str">
        <f>IFERROR(__xludf.DUMMYFUNCTION("""COMPUTED_VALUE"""),"Calle 456")</f>
        <v>Calle 456</v>
      </c>
      <c r="F26" s="1">
        <f>IFERROR(__xludf.DUMMYFUNCTION("""COMPUTED_VALUE"""),2.0)</f>
        <v>2</v>
      </c>
    </row>
    <row r="27">
      <c r="A27" s="1" t="str">
        <f>IFERROR(__xludf.DUMMYFUNCTION("""COMPUTED_VALUE"""),"C/33 ")</f>
        <v>C/33 </v>
      </c>
      <c r="B27" s="1" t="str">
        <f>IFERROR(__xludf.DUMMYFUNCTION("""COMPUTED_VALUE"""),"Gabriela")</f>
        <v>Gabriela</v>
      </c>
      <c r="C27" s="1" t="str">
        <f>IFERROR(__xludf.DUMMYFUNCTION("""COMPUTED_VALUE"""),"Torres")</f>
        <v>Torres</v>
      </c>
      <c r="D27" s="1" t="str">
        <f>IFERROR(__xludf.DUMMYFUNCTION("""COMPUTED_VALUE"""),"gabriela.torres@email.com")</f>
        <v>gabriela.torres@email.com</v>
      </c>
      <c r="E27" s="1" t="str">
        <f>IFERROR(__xludf.DUMMYFUNCTION("""COMPUTED_VALUE"""),"Calle 789")</f>
        <v>Calle 789</v>
      </c>
      <c r="F27" s="1">
        <f>IFERROR(__xludf.DUMMYFUNCTION("""COMPUTED_VALUE"""),13.0)</f>
        <v>13</v>
      </c>
    </row>
    <row r="28">
      <c r="A28" s="1" t="str">
        <f>IFERROR(__xludf.DUMMYFUNCTION("""COMPUTED_VALUE"""),"C/34 ")</f>
        <v>C/34 </v>
      </c>
      <c r="B28" s="1" t="str">
        <f>IFERROR(__xludf.DUMMYFUNCTION("""COMPUTED_VALUE"""),"Javier")</f>
        <v>Javier</v>
      </c>
      <c r="C28" s="1" t="str">
        <f>IFERROR(__xludf.DUMMYFUNCTION("""COMPUTED_VALUE"""),"Fernández")</f>
        <v>Fernández</v>
      </c>
      <c r="D28" s="1" t="str">
        <f>IFERROR(__xludf.DUMMYFUNCTION("""COMPUTED_VALUE"""),"javier.fernandez@email.com")</f>
        <v>javier.fernandez@email.com</v>
      </c>
      <c r="E28" s="1" t="str">
        <f>IFERROR(__xludf.DUMMYFUNCTION("""COMPUTED_VALUE"""),"Calle 012")</f>
        <v>Calle 012</v>
      </c>
      <c r="F28" s="1">
        <f>IFERROR(__xludf.DUMMYFUNCTION("""COMPUTED_VALUE"""),14.0)</f>
        <v>14</v>
      </c>
    </row>
    <row r="29">
      <c r="A29" s="1" t="str">
        <f>IFERROR(__xludf.DUMMYFUNCTION("""COMPUTED_VALUE"""),"C/35 ")</f>
        <v>C/35 </v>
      </c>
      <c r="B29" s="1" t="str">
        <f>IFERROR(__xludf.DUMMYFUNCTION("""COMPUTED_VALUE"""),"Andrea")</f>
        <v>Andrea</v>
      </c>
      <c r="C29" s="1" t="str">
        <f>IFERROR(__xludf.DUMMYFUNCTION("""COMPUTED_VALUE"""),"Gómez")</f>
        <v>Gómez</v>
      </c>
      <c r="D29" s="1" t="str">
        <f>IFERROR(__xludf.DUMMYFUNCTION("""COMPUTED_VALUE"""),"andrea.gomez@email.com")</f>
        <v>andrea.gomez@email.com</v>
      </c>
      <c r="E29" s="1" t="str">
        <f>IFERROR(__xludf.DUMMYFUNCTION("""COMPUTED_VALUE"""),"Calle 345")</f>
        <v>Calle 345</v>
      </c>
      <c r="F29" s="1">
        <f>IFERROR(__xludf.DUMMYFUNCTION("""COMPUTED_VALUE"""),21.0)</f>
        <v>21</v>
      </c>
    </row>
    <row r="30">
      <c r="A30" s="1" t="str">
        <f>IFERROR(__xludf.DUMMYFUNCTION("""COMPUTED_VALUE"""),"C/36 ")</f>
        <v>C/36 </v>
      </c>
      <c r="B30" s="1" t="str">
        <f>IFERROR(__xludf.DUMMYFUNCTION("""COMPUTED_VALUE"""),"Roberto")</f>
        <v>Roberto</v>
      </c>
      <c r="C30" s="1" t="str">
        <f>IFERROR(__xludf.DUMMYFUNCTION("""COMPUTED_VALUE"""),"Sánchez")</f>
        <v>Sánchez</v>
      </c>
      <c r="D30" s="1" t="str">
        <f>IFERROR(__xludf.DUMMYFUNCTION("""COMPUTED_VALUE"""),"roberto.sanchez@email.com")</f>
        <v>roberto.sanchez@email.com</v>
      </c>
      <c r="E30" s="1" t="str">
        <f>IFERROR(__xludf.DUMMYFUNCTION("""COMPUTED_VALUE"""),"Calle 678")</f>
        <v>Calle 678</v>
      </c>
      <c r="F30" s="1">
        <f>IFERROR(__xludf.DUMMYFUNCTION("""COMPUTED_VALUE"""),12.0)</f>
        <v>12</v>
      </c>
    </row>
    <row r="31">
      <c r="A31" s="1" t="str">
        <f>IFERROR(__xludf.DUMMYFUNCTION("""COMPUTED_VALUE"""),"C/37 ")</f>
        <v>C/37 </v>
      </c>
      <c r="B31" s="1" t="str">
        <f>IFERROR(__xludf.DUMMYFUNCTION("""COMPUTED_VALUE"""),"Laura")</f>
        <v>Laura</v>
      </c>
      <c r="C31" s="1" t="str">
        <f>IFERROR(__xludf.DUMMYFUNCTION("""COMPUTED_VALUE"""),"Martínez")</f>
        <v>Martínez</v>
      </c>
      <c r="D31" s="1" t="str">
        <f>IFERROR(__xludf.DUMMYFUNCTION("""COMPUTED_VALUE"""),"laura.martinez@email.com")</f>
        <v>laura.martinez@email.com</v>
      </c>
      <c r="E31" s="1" t="str">
        <f>IFERROR(__xludf.DUMMYFUNCTION("""COMPUTED_VALUE"""),"Calle 901")</f>
        <v>Calle 901</v>
      </c>
      <c r="F31" s="1">
        <f>IFERROR(__xludf.DUMMYFUNCTION("""COMPUTED_VALUE"""),15.0)</f>
        <v>15</v>
      </c>
    </row>
    <row r="32">
      <c r="A32" s="1" t="str">
        <f>IFERROR(__xludf.DUMMYFUNCTION("""COMPUTED_VALUE"""),"C/38 ")</f>
        <v>C/38 </v>
      </c>
      <c r="B32" s="1" t="str">
        <f>IFERROR(__xludf.DUMMYFUNCTION("""COMPUTED_VALUE"""),"Alejandro")</f>
        <v>Alejandro</v>
      </c>
      <c r="C32" s="1" t="str">
        <f>IFERROR(__xludf.DUMMYFUNCTION("""COMPUTED_VALUE"""),"Gutiérrez")</f>
        <v>Gutiérrez</v>
      </c>
      <c r="D32" s="1" t="str">
        <f>IFERROR(__xludf.DUMMYFUNCTION("""COMPUTED_VALUE"""),"alejandro.gutierrez@email.com")</f>
        <v>alejandro.gutierrez@email.com</v>
      </c>
      <c r="E32" s="1" t="str">
        <f>IFERROR(__xludf.DUMMYFUNCTION("""COMPUTED_VALUE"""),"Calle 234")</f>
        <v>Calle 234</v>
      </c>
      <c r="F32" s="1">
        <f>IFERROR(__xludf.DUMMYFUNCTION("""COMPUTED_VALUE"""),16.0)</f>
        <v>16</v>
      </c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5</v>
      </c>
      <c r="B1" s="3" t="s">
        <v>6</v>
      </c>
    </row>
    <row r="2">
      <c r="A2" s="1" t="str">
        <f>IFERROR(__xludf.DUMMYFUNCTION("UNIQUE(PrevCiudad!C2:C1001)")," Ciudad F")</f>
        <v> Ciudad F</v>
      </c>
      <c r="B2" s="1">
        <f t="array" ref="B2:B1001">If(A2:A1001&lt;&gt;"",ROW(A:A),"")</f>
        <v>1</v>
      </c>
    </row>
    <row r="3">
      <c r="A3" s="1" t="str">
        <f>IFERROR(__xludf.DUMMYFUNCTION("""COMPUTED_VALUE""")," Ciudad S")</f>
        <v> Ciudad S</v>
      </c>
      <c r="B3" s="1">
        <v>2.0</v>
      </c>
    </row>
    <row r="4">
      <c r="A4" s="1" t="str">
        <f>IFERROR(__xludf.DUMMYFUNCTION("""COMPUTED_VALUE""")," Ciudad H")</f>
        <v> Ciudad H</v>
      </c>
      <c r="B4" s="1">
        <v>3.0</v>
      </c>
    </row>
    <row r="5">
      <c r="A5" s="1" t="str">
        <f>IFERROR(__xludf.DUMMYFUNCTION("""COMPUTED_VALUE""")," Ciudad J")</f>
        <v> Ciudad J</v>
      </c>
      <c r="B5" s="1">
        <v>4.0</v>
      </c>
    </row>
    <row r="6">
      <c r="A6" s="1" t="str">
        <f>IFERROR(__xludf.DUMMYFUNCTION("""COMPUTED_VALUE""")," Ciudad EE")</f>
        <v> Ciudad EE</v>
      </c>
      <c r="B6" s="1">
        <v>5.0</v>
      </c>
    </row>
    <row r="7">
      <c r="A7" s="1" t="str">
        <f>IFERROR(__xludf.DUMMYFUNCTION("""COMPUTED_VALUE""")," Ciudad L")</f>
        <v> Ciudad L</v>
      </c>
      <c r="B7" s="1">
        <v>6.0</v>
      </c>
    </row>
    <row r="8">
      <c r="A8" s="1" t="str">
        <f>IFERROR(__xludf.DUMMYFUNCTION("""COMPUTED_VALUE""")," Ciudad M")</f>
        <v> Ciudad M</v>
      </c>
      <c r="B8" s="1">
        <v>7.0</v>
      </c>
    </row>
    <row r="9">
      <c r="A9" s="1" t="str">
        <f>IFERROR(__xludf.DUMMYFUNCTION("""COMPUTED_VALUE""")," Ciudad N")</f>
        <v> Ciudad N</v>
      </c>
      <c r="B9" s="1">
        <v>8.0</v>
      </c>
    </row>
    <row r="10">
      <c r="A10" s="1" t="str">
        <f>IFERROR(__xludf.DUMMYFUNCTION("""COMPUTED_VALUE""")," Ciudad O")</f>
        <v> Ciudad O</v>
      </c>
      <c r="B10" s="1">
        <v>9.0</v>
      </c>
    </row>
    <row r="11">
      <c r="A11" s="1" t="str">
        <f>IFERROR(__xludf.DUMMYFUNCTION("""COMPUTED_VALUE""")," Ciudad P")</f>
        <v> Ciudad P</v>
      </c>
      <c r="B11" s="1">
        <v>10.0</v>
      </c>
    </row>
    <row r="12">
      <c r="A12" s="1" t="str">
        <f>IFERROR(__xludf.DUMMYFUNCTION("""COMPUTED_VALUE""")," Ciudad Q")</f>
        <v> Ciudad Q</v>
      </c>
      <c r="B12" s="1">
        <v>11.0</v>
      </c>
    </row>
    <row r="13">
      <c r="A13" s="1" t="str">
        <f>IFERROR(__xludf.DUMMYFUNCTION("""COMPUTED_VALUE""")," Ciudad W")</f>
        <v> Ciudad W</v>
      </c>
      <c r="B13" s="1">
        <v>12.0</v>
      </c>
    </row>
    <row r="14">
      <c r="A14" s="1" t="str">
        <f>IFERROR(__xludf.DUMMYFUNCTION("""COMPUTED_VALUE""")," Ciudad T")</f>
        <v> Ciudad T</v>
      </c>
      <c r="B14" s="1">
        <v>13.0</v>
      </c>
    </row>
    <row r="15">
      <c r="A15" s="1" t="str">
        <f>IFERROR(__xludf.DUMMYFUNCTION("""COMPUTED_VALUE""")," Ciudad U")</f>
        <v> Ciudad U</v>
      </c>
      <c r="B15" s="1">
        <v>14.0</v>
      </c>
    </row>
    <row r="16">
      <c r="A16" s="1" t="str">
        <f>IFERROR(__xludf.DUMMYFUNCTION("""COMPUTED_VALUE""")," Ciudad X")</f>
        <v> Ciudad X</v>
      </c>
      <c r="B16" s="1">
        <v>15.0</v>
      </c>
    </row>
    <row r="17">
      <c r="A17" s="1" t="str">
        <f>IFERROR(__xludf.DUMMYFUNCTION("""COMPUTED_VALUE""")," Ciudad Y")</f>
        <v> Ciudad Y</v>
      </c>
      <c r="B17" s="1">
        <v>16.0</v>
      </c>
    </row>
    <row r="18">
      <c r="A18" s="1" t="str">
        <f>IFERROR(__xludf.DUMMYFUNCTION("""COMPUTED_VALUE""")," Ciudad AA")</f>
        <v> Ciudad AA</v>
      </c>
      <c r="B18" s="1">
        <v>17.0</v>
      </c>
    </row>
    <row r="19">
      <c r="A19" s="1" t="str">
        <f>IFERROR(__xludf.DUMMYFUNCTION("""COMPUTED_VALUE""")," Ciudad BB")</f>
        <v> Ciudad BB</v>
      </c>
      <c r="B19" s="1">
        <v>18.0</v>
      </c>
    </row>
    <row r="20">
      <c r="A20" s="1" t="str">
        <f>IFERROR(__xludf.DUMMYFUNCTION("""COMPUTED_VALUE""")," Ciudad CC")</f>
        <v> Ciudad CC</v>
      </c>
      <c r="B20" s="1">
        <v>19.0</v>
      </c>
    </row>
    <row r="21">
      <c r="A21" s="1" t="str">
        <f>IFERROR(__xludf.DUMMYFUNCTION("""COMPUTED_VALUE""")," Ciudad DD")</f>
        <v> Ciudad DD</v>
      </c>
      <c r="B21" s="1">
        <v>20.0</v>
      </c>
    </row>
    <row r="22">
      <c r="A22" s="1" t="str">
        <f>IFERROR(__xludf.DUMMYFUNCTION("""COMPUTED_VALUE""")," Ciudad V")</f>
        <v> Ciudad V</v>
      </c>
      <c r="B22" s="1">
        <v>21.0</v>
      </c>
    </row>
    <row r="23">
      <c r="A23" s="1"/>
      <c r="B23" s="1" t="s">
        <v>7</v>
      </c>
    </row>
    <row r="24">
      <c r="B24" s="1" t="s">
        <v>7</v>
      </c>
    </row>
    <row r="25">
      <c r="B25" s="1" t="s">
        <v>7</v>
      </c>
    </row>
    <row r="26">
      <c r="B26" s="1" t="s">
        <v>7</v>
      </c>
    </row>
    <row r="27">
      <c r="B27" s="1" t="s">
        <v>7</v>
      </c>
    </row>
    <row r="28">
      <c r="B28" s="1" t="s">
        <v>7</v>
      </c>
    </row>
    <row r="29">
      <c r="B29" s="1" t="s">
        <v>7</v>
      </c>
    </row>
    <row r="30">
      <c r="B30" s="1" t="s">
        <v>7</v>
      </c>
    </row>
    <row r="31">
      <c r="B31" s="1" t="s">
        <v>7</v>
      </c>
    </row>
    <row r="32">
      <c r="B32" s="1" t="s">
        <v>7</v>
      </c>
    </row>
    <row r="33">
      <c r="B33" s="1" t="s">
        <v>7</v>
      </c>
    </row>
    <row r="34">
      <c r="B34" s="1" t="s">
        <v>7</v>
      </c>
    </row>
    <row r="35">
      <c r="B35" s="1" t="s">
        <v>7</v>
      </c>
    </row>
    <row r="36">
      <c r="B36" s="1" t="s">
        <v>7</v>
      </c>
    </row>
    <row r="37">
      <c r="B37" s="1" t="s">
        <v>7</v>
      </c>
    </row>
    <row r="38">
      <c r="B38" s="1" t="s">
        <v>7</v>
      </c>
    </row>
    <row r="39">
      <c r="B39" s="1" t="s">
        <v>7</v>
      </c>
    </row>
    <row r="40">
      <c r="B40" s="1" t="s">
        <v>7</v>
      </c>
    </row>
    <row r="41">
      <c r="B41" s="1" t="s">
        <v>7</v>
      </c>
    </row>
    <row r="42">
      <c r="B42" s="1" t="s">
        <v>7</v>
      </c>
    </row>
    <row r="43">
      <c r="B43" s="1" t="s">
        <v>7</v>
      </c>
    </row>
    <row r="44">
      <c r="B44" s="1" t="s">
        <v>7</v>
      </c>
    </row>
    <row r="45">
      <c r="B45" s="1" t="s">
        <v>7</v>
      </c>
    </row>
    <row r="46">
      <c r="B46" s="1" t="s">
        <v>7</v>
      </c>
    </row>
    <row r="47">
      <c r="B47" s="1" t="s">
        <v>7</v>
      </c>
    </row>
    <row r="48">
      <c r="B48" s="1" t="s">
        <v>7</v>
      </c>
    </row>
    <row r="49">
      <c r="B49" s="1" t="s">
        <v>7</v>
      </c>
    </row>
    <row r="50">
      <c r="B50" s="1" t="s">
        <v>7</v>
      </c>
    </row>
    <row r="51">
      <c r="B51" s="1" t="s">
        <v>7</v>
      </c>
    </row>
    <row r="52">
      <c r="B52" s="1" t="s">
        <v>7</v>
      </c>
    </row>
    <row r="53">
      <c r="B53" s="1" t="s">
        <v>7</v>
      </c>
    </row>
    <row r="54">
      <c r="B54" s="1" t="s">
        <v>7</v>
      </c>
    </row>
    <row r="55">
      <c r="B55" s="1" t="s">
        <v>7</v>
      </c>
    </row>
    <row r="56">
      <c r="B56" s="1" t="s">
        <v>7</v>
      </c>
    </row>
    <row r="57">
      <c r="B57" s="1" t="s">
        <v>7</v>
      </c>
    </row>
    <row r="58">
      <c r="B58" s="1" t="s">
        <v>7</v>
      </c>
    </row>
    <row r="59">
      <c r="B59" s="1" t="s">
        <v>7</v>
      </c>
    </row>
    <row r="60">
      <c r="B60" s="1" t="s">
        <v>7</v>
      </c>
    </row>
    <row r="61">
      <c r="B61" s="1" t="s">
        <v>7</v>
      </c>
    </row>
    <row r="62">
      <c r="B62" s="1" t="s">
        <v>7</v>
      </c>
    </row>
    <row r="63">
      <c r="B63" s="1" t="s">
        <v>7</v>
      </c>
    </row>
    <row r="64">
      <c r="B64" s="1" t="s">
        <v>7</v>
      </c>
    </row>
    <row r="65">
      <c r="B65" s="1" t="s">
        <v>7</v>
      </c>
    </row>
    <row r="66">
      <c r="B66" s="1" t="s">
        <v>7</v>
      </c>
    </row>
    <row r="67">
      <c r="B67" s="1" t="s">
        <v>7</v>
      </c>
    </row>
    <row r="68">
      <c r="B68" s="1" t="s">
        <v>7</v>
      </c>
    </row>
    <row r="69">
      <c r="B69" s="1" t="s">
        <v>7</v>
      </c>
    </row>
    <row r="70">
      <c r="B70" s="1" t="s">
        <v>7</v>
      </c>
    </row>
    <row r="71">
      <c r="B71" s="1" t="s">
        <v>7</v>
      </c>
    </row>
    <row r="72">
      <c r="B72" s="1" t="s">
        <v>7</v>
      </c>
    </row>
    <row r="73">
      <c r="B73" s="1" t="s">
        <v>7</v>
      </c>
    </row>
    <row r="74">
      <c r="B74" s="1" t="s">
        <v>7</v>
      </c>
    </row>
    <row r="75">
      <c r="B75" s="1" t="s">
        <v>7</v>
      </c>
    </row>
    <row r="76">
      <c r="B76" s="1" t="s">
        <v>7</v>
      </c>
    </row>
    <row r="77">
      <c r="B77" s="1" t="s">
        <v>7</v>
      </c>
    </row>
    <row r="78">
      <c r="B78" s="1" t="s">
        <v>7</v>
      </c>
    </row>
    <row r="79">
      <c r="B79" s="1" t="s">
        <v>7</v>
      </c>
    </row>
    <row r="80">
      <c r="B80" s="1" t="s">
        <v>7</v>
      </c>
    </row>
    <row r="81">
      <c r="B81" s="1" t="s">
        <v>7</v>
      </c>
    </row>
    <row r="82">
      <c r="B82" s="1" t="s">
        <v>7</v>
      </c>
    </row>
    <row r="83">
      <c r="B83" s="1" t="s">
        <v>7</v>
      </c>
    </row>
    <row r="84">
      <c r="B84" s="1" t="s">
        <v>7</v>
      </c>
    </row>
    <row r="85">
      <c r="B85" s="1" t="s">
        <v>7</v>
      </c>
    </row>
    <row r="86">
      <c r="B86" s="1" t="s">
        <v>7</v>
      </c>
    </row>
    <row r="87">
      <c r="B87" s="1" t="s">
        <v>7</v>
      </c>
    </row>
    <row r="88">
      <c r="B88" s="1" t="s">
        <v>7</v>
      </c>
    </row>
    <row r="89">
      <c r="B89" s="1" t="s">
        <v>7</v>
      </c>
    </row>
    <row r="90">
      <c r="B90" s="1" t="s">
        <v>7</v>
      </c>
    </row>
    <row r="91">
      <c r="B91" s="1" t="s">
        <v>7</v>
      </c>
    </row>
    <row r="92">
      <c r="B92" s="1" t="s">
        <v>7</v>
      </c>
    </row>
    <row r="93">
      <c r="B93" s="1" t="s">
        <v>7</v>
      </c>
    </row>
    <row r="94">
      <c r="B94" s="1" t="s">
        <v>7</v>
      </c>
    </row>
    <row r="95">
      <c r="B95" s="1" t="s">
        <v>7</v>
      </c>
    </row>
    <row r="96">
      <c r="B96" s="1" t="s">
        <v>7</v>
      </c>
    </row>
    <row r="97">
      <c r="B97" s="1" t="s">
        <v>7</v>
      </c>
    </row>
    <row r="98">
      <c r="B98" s="1" t="s">
        <v>7</v>
      </c>
    </row>
    <row r="99">
      <c r="B99" s="1" t="s">
        <v>7</v>
      </c>
    </row>
    <row r="100">
      <c r="B100" s="1" t="s">
        <v>7</v>
      </c>
    </row>
    <row r="101">
      <c r="B101" s="1" t="s">
        <v>7</v>
      </c>
    </row>
    <row r="102">
      <c r="B102" s="1" t="s">
        <v>7</v>
      </c>
    </row>
    <row r="103">
      <c r="B103" s="1" t="s">
        <v>7</v>
      </c>
    </row>
    <row r="104">
      <c r="B104" s="1" t="s">
        <v>7</v>
      </c>
    </row>
    <row r="105">
      <c r="B105" s="1" t="s">
        <v>7</v>
      </c>
    </row>
    <row r="106">
      <c r="B106" s="1" t="s">
        <v>7</v>
      </c>
    </row>
    <row r="107">
      <c r="B107" s="1" t="s">
        <v>7</v>
      </c>
    </row>
    <row r="108">
      <c r="B108" s="1" t="s">
        <v>7</v>
      </c>
    </row>
    <row r="109">
      <c r="B109" s="1" t="s">
        <v>7</v>
      </c>
    </row>
    <row r="110">
      <c r="B110" s="1" t="s">
        <v>7</v>
      </c>
    </row>
    <row r="111">
      <c r="B111" s="1" t="s">
        <v>7</v>
      </c>
    </row>
    <row r="112">
      <c r="B112" s="1" t="s">
        <v>7</v>
      </c>
    </row>
    <row r="113">
      <c r="B113" s="1" t="s">
        <v>7</v>
      </c>
    </row>
    <row r="114">
      <c r="B114" s="1" t="s">
        <v>7</v>
      </c>
    </row>
    <row r="115">
      <c r="B115" s="1" t="s">
        <v>7</v>
      </c>
    </row>
    <row r="116">
      <c r="B116" s="1" t="s">
        <v>7</v>
      </c>
    </row>
    <row r="117">
      <c r="B117" s="1" t="s">
        <v>7</v>
      </c>
    </row>
    <row r="118">
      <c r="B118" s="1" t="s">
        <v>7</v>
      </c>
    </row>
    <row r="119">
      <c r="B119" s="1" t="s">
        <v>7</v>
      </c>
    </row>
    <row r="120">
      <c r="B120" s="1" t="s">
        <v>7</v>
      </c>
    </row>
    <row r="121">
      <c r="B121" s="1" t="s">
        <v>7</v>
      </c>
    </row>
    <row r="122">
      <c r="B122" s="1" t="s">
        <v>7</v>
      </c>
    </row>
    <row r="123">
      <c r="B123" s="1" t="s">
        <v>7</v>
      </c>
    </row>
    <row r="124">
      <c r="B124" s="1" t="s">
        <v>7</v>
      </c>
    </row>
    <row r="125">
      <c r="B125" s="1" t="s">
        <v>7</v>
      </c>
    </row>
    <row r="126">
      <c r="B126" s="1" t="s">
        <v>7</v>
      </c>
    </row>
    <row r="127">
      <c r="B127" s="1" t="s">
        <v>7</v>
      </c>
    </row>
    <row r="128">
      <c r="B128" s="1" t="s">
        <v>7</v>
      </c>
    </row>
    <row r="129">
      <c r="B129" s="1" t="s">
        <v>7</v>
      </c>
    </row>
    <row r="130">
      <c r="B130" s="1" t="s">
        <v>7</v>
      </c>
    </row>
    <row r="131">
      <c r="B131" s="1" t="s">
        <v>7</v>
      </c>
    </row>
    <row r="132">
      <c r="B132" s="1" t="s">
        <v>7</v>
      </c>
    </row>
    <row r="133">
      <c r="B133" s="1" t="s">
        <v>7</v>
      </c>
    </row>
    <row r="134">
      <c r="B134" s="1" t="s">
        <v>7</v>
      </c>
    </row>
    <row r="135">
      <c r="B135" s="1" t="s">
        <v>7</v>
      </c>
    </row>
    <row r="136">
      <c r="B136" s="1" t="s">
        <v>7</v>
      </c>
    </row>
    <row r="137">
      <c r="B137" s="1" t="s">
        <v>7</v>
      </c>
    </row>
    <row r="138">
      <c r="B138" s="1" t="s">
        <v>7</v>
      </c>
    </row>
    <row r="139">
      <c r="B139" s="1" t="s">
        <v>7</v>
      </c>
    </row>
    <row r="140">
      <c r="B140" s="1" t="s">
        <v>7</v>
      </c>
    </row>
    <row r="141">
      <c r="B141" s="1" t="s">
        <v>7</v>
      </c>
    </row>
    <row r="142">
      <c r="B142" s="1" t="s">
        <v>7</v>
      </c>
    </row>
    <row r="143">
      <c r="B143" s="1" t="s">
        <v>7</v>
      </c>
    </row>
    <row r="144">
      <c r="B144" s="1" t="s">
        <v>7</v>
      </c>
    </row>
    <row r="145">
      <c r="B145" s="1" t="s">
        <v>7</v>
      </c>
    </row>
    <row r="146">
      <c r="B146" s="1" t="s">
        <v>7</v>
      </c>
    </row>
    <row r="147">
      <c r="B147" s="1" t="s">
        <v>7</v>
      </c>
    </row>
    <row r="148">
      <c r="B148" s="1" t="s">
        <v>7</v>
      </c>
    </row>
    <row r="149">
      <c r="B149" s="1" t="s">
        <v>7</v>
      </c>
    </row>
    <row r="150">
      <c r="B150" s="1" t="s">
        <v>7</v>
      </c>
    </row>
    <row r="151">
      <c r="B151" s="1" t="s">
        <v>7</v>
      </c>
    </row>
    <row r="152">
      <c r="B152" s="1" t="s">
        <v>7</v>
      </c>
    </row>
    <row r="153">
      <c r="B153" s="1" t="s">
        <v>7</v>
      </c>
    </row>
    <row r="154">
      <c r="B154" s="1" t="s">
        <v>7</v>
      </c>
    </row>
    <row r="155">
      <c r="B155" s="1" t="s">
        <v>7</v>
      </c>
    </row>
    <row r="156">
      <c r="B156" s="1" t="s">
        <v>7</v>
      </c>
    </row>
    <row r="157">
      <c r="B157" s="1" t="s">
        <v>7</v>
      </c>
    </row>
    <row r="158">
      <c r="B158" s="1" t="s">
        <v>7</v>
      </c>
    </row>
    <row r="159">
      <c r="B159" s="1" t="s">
        <v>7</v>
      </c>
    </row>
    <row r="160">
      <c r="B160" s="1" t="s">
        <v>7</v>
      </c>
    </row>
    <row r="161">
      <c r="B161" s="1" t="s">
        <v>7</v>
      </c>
    </row>
    <row r="162">
      <c r="B162" s="1" t="s">
        <v>7</v>
      </c>
    </row>
    <row r="163">
      <c r="B163" s="1" t="s">
        <v>7</v>
      </c>
    </row>
    <row r="164">
      <c r="B164" s="1" t="s">
        <v>7</v>
      </c>
    </row>
    <row r="165">
      <c r="B165" s="1" t="s">
        <v>7</v>
      </c>
    </row>
    <row r="166">
      <c r="B166" s="1" t="s">
        <v>7</v>
      </c>
    </row>
    <row r="167">
      <c r="B167" s="1" t="s">
        <v>7</v>
      </c>
    </row>
    <row r="168">
      <c r="B168" s="1" t="s">
        <v>7</v>
      </c>
    </row>
    <row r="169">
      <c r="B169" s="1" t="s">
        <v>7</v>
      </c>
    </row>
    <row r="170">
      <c r="B170" s="1" t="s">
        <v>7</v>
      </c>
    </row>
    <row r="171">
      <c r="B171" s="1" t="s">
        <v>7</v>
      </c>
    </row>
    <row r="172">
      <c r="B172" s="1" t="s">
        <v>7</v>
      </c>
    </row>
    <row r="173">
      <c r="B173" s="1" t="s">
        <v>7</v>
      </c>
    </row>
    <row r="174">
      <c r="B174" s="1" t="s">
        <v>7</v>
      </c>
    </row>
    <row r="175">
      <c r="B175" s="1" t="s">
        <v>7</v>
      </c>
    </row>
    <row r="176">
      <c r="B176" s="1" t="s">
        <v>7</v>
      </c>
    </row>
    <row r="177">
      <c r="B177" s="1" t="s">
        <v>7</v>
      </c>
    </row>
    <row r="178">
      <c r="B178" s="1" t="s">
        <v>7</v>
      </c>
    </row>
    <row r="179">
      <c r="B179" s="1" t="s">
        <v>7</v>
      </c>
    </row>
    <row r="180">
      <c r="B180" s="1" t="s">
        <v>7</v>
      </c>
    </row>
    <row r="181">
      <c r="B181" s="1" t="s">
        <v>7</v>
      </c>
    </row>
    <row r="182">
      <c r="B182" s="1" t="s">
        <v>7</v>
      </c>
    </row>
    <row r="183">
      <c r="B183" s="1" t="s">
        <v>7</v>
      </c>
    </row>
    <row r="184">
      <c r="B184" s="1" t="s">
        <v>7</v>
      </c>
    </row>
    <row r="185">
      <c r="B185" s="1" t="s">
        <v>7</v>
      </c>
    </row>
    <row r="186">
      <c r="B186" s="1" t="s">
        <v>7</v>
      </c>
    </row>
    <row r="187">
      <c r="B187" s="1" t="s">
        <v>7</v>
      </c>
    </row>
    <row r="188">
      <c r="B188" s="1" t="s">
        <v>7</v>
      </c>
    </row>
    <row r="189">
      <c r="B189" s="1" t="s">
        <v>7</v>
      </c>
    </row>
    <row r="190">
      <c r="B190" s="1" t="s">
        <v>7</v>
      </c>
    </row>
    <row r="191">
      <c r="B191" s="1" t="s">
        <v>7</v>
      </c>
    </row>
    <row r="192">
      <c r="B192" s="1" t="s">
        <v>7</v>
      </c>
    </row>
    <row r="193">
      <c r="B193" s="1" t="s">
        <v>7</v>
      </c>
    </row>
    <row r="194">
      <c r="B194" s="1" t="s">
        <v>7</v>
      </c>
    </row>
    <row r="195">
      <c r="B195" s="1" t="s">
        <v>7</v>
      </c>
    </row>
    <row r="196">
      <c r="B196" s="1" t="s">
        <v>7</v>
      </c>
    </row>
    <row r="197">
      <c r="B197" s="1" t="s">
        <v>7</v>
      </c>
    </row>
    <row r="198">
      <c r="B198" s="1" t="s">
        <v>7</v>
      </c>
    </row>
    <row r="199">
      <c r="B199" s="1" t="s">
        <v>7</v>
      </c>
    </row>
    <row r="200">
      <c r="B200" s="1" t="s">
        <v>7</v>
      </c>
    </row>
    <row r="201">
      <c r="B201" s="1" t="s">
        <v>7</v>
      </c>
    </row>
    <row r="202">
      <c r="B202" s="1" t="s">
        <v>7</v>
      </c>
    </row>
    <row r="203">
      <c r="B203" s="1" t="s">
        <v>7</v>
      </c>
    </row>
    <row r="204">
      <c r="B204" s="1" t="s">
        <v>7</v>
      </c>
    </row>
    <row r="205">
      <c r="B205" s="1" t="s">
        <v>7</v>
      </c>
    </row>
    <row r="206">
      <c r="B206" s="1" t="s">
        <v>7</v>
      </c>
    </row>
    <row r="207">
      <c r="B207" s="1" t="s">
        <v>7</v>
      </c>
    </row>
    <row r="208">
      <c r="B208" s="1" t="s">
        <v>7</v>
      </c>
    </row>
    <row r="209">
      <c r="B209" s="1" t="s">
        <v>7</v>
      </c>
    </row>
    <row r="210">
      <c r="B210" s="1" t="s">
        <v>7</v>
      </c>
    </row>
    <row r="211">
      <c r="B211" s="1" t="s">
        <v>7</v>
      </c>
    </row>
    <row r="212">
      <c r="B212" s="1" t="s">
        <v>7</v>
      </c>
    </row>
    <row r="213">
      <c r="B213" s="1" t="s">
        <v>7</v>
      </c>
    </row>
    <row r="214">
      <c r="B214" s="1" t="s">
        <v>7</v>
      </c>
    </row>
    <row r="215">
      <c r="B215" s="1" t="s">
        <v>7</v>
      </c>
    </row>
    <row r="216">
      <c r="B216" s="1" t="s">
        <v>7</v>
      </c>
    </row>
    <row r="217">
      <c r="B217" s="1" t="s">
        <v>7</v>
      </c>
    </row>
    <row r="218">
      <c r="B218" s="1" t="s">
        <v>7</v>
      </c>
    </row>
    <row r="219">
      <c r="B219" s="1" t="s">
        <v>7</v>
      </c>
    </row>
    <row r="220">
      <c r="B220" s="1" t="s">
        <v>7</v>
      </c>
    </row>
    <row r="221">
      <c r="B221" s="1" t="s">
        <v>7</v>
      </c>
    </row>
    <row r="222">
      <c r="B222" s="1" t="s">
        <v>7</v>
      </c>
    </row>
    <row r="223">
      <c r="B223" s="1" t="s">
        <v>7</v>
      </c>
    </row>
    <row r="224">
      <c r="B224" s="1" t="s">
        <v>7</v>
      </c>
    </row>
    <row r="225">
      <c r="B225" s="1" t="s">
        <v>7</v>
      </c>
    </row>
    <row r="226">
      <c r="B226" s="1" t="s">
        <v>7</v>
      </c>
    </row>
    <row r="227">
      <c r="B227" s="1" t="s">
        <v>7</v>
      </c>
    </row>
    <row r="228">
      <c r="B228" s="1" t="s">
        <v>7</v>
      </c>
    </row>
    <row r="229">
      <c r="B229" s="1" t="s">
        <v>7</v>
      </c>
    </row>
    <row r="230">
      <c r="B230" s="1" t="s">
        <v>7</v>
      </c>
    </row>
    <row r="231">
      <c r="B231" s="1" t="s">
        <v>7</v>
      </c>
    </row>
    <row r="232">
      <c r="B232" s="1" t="s">
        <v>7</v>
      </c>
    </row>
    <row r="233">
      <c r="B233" s="1" t="s">
        <v>7</v>
      </c>
    </row>
    <row r="234">
      <c r="B234" s="1" t="s">
        <v>7</v>
      </c>
    </row>
    <row r="235">
      <c r="B235" s="1" t="s">
        <v>7</v>
      </c>
    </row>
    <row r="236">
      <c r="B236" s="1" t="s">
        <v>7</v>
      </c>
    </row>
    <row r="237">
      <c r="B237" s="1" t="s">
        <v>7</v>
      </c>
    </row>
    <row r="238">
      <c r="B238" s="1" t="s">
        <v>7</v>
      </c>
    </row>
    <row r="239">
      <c r="B239" s="1" t="s">
        <v>7</v>
      </c>
    </row>
    <row r="240">
      <c r="B240" s="1" t="s">
        <v>7</v>
      </c>
    </row>
    <row r="241">
      <c r="B241" s="1" t="s">
        <v>7</v>
      </c>
    </row>
    <row r="242">
      <c r="B242" s="1" t="s">
        <v>7</v>
      </c>
    </row>
    <row r="243">
      <c r="B243" s="1" t="s">
        <v>7</v>
      </c>
    </row>
    <row r="244">
      <c r="B244" s="1" t="s">
        <v>7</v>
      </c>
    </row>
    <row r="245">
      <c r="B245" s="1" t="s">
        <v>7</v>
      </c>
    </row>
    <row r="246">
      <c r="B246" s="1" t="s">
        <v>7</v>
      </c>
    </row>
    <row r="247">
      <c r="B247" s="1" t="s">
        <v>7</v>
      </c>
    </row>
    <row r="248">
      <c r="B248" s="1" t="s">
        <v>7</v>
      </c>
    </row>
    <row r="249">
      <c r="B249" s="1" t="s">
        <v>7</v>
      </c>
    </row>
    <row r="250">
      <c r="B250" s="1" t="s">
        <v>7</v>
      </c>
    </row>
    <row r="251">
      <c r="B251" s="1" t="s">
        <v>7</v>
      </c>
    </row>
    <row r="252">
      <c r="B252" s="1" t="s">
        <v>7</v>
      </c>
    </row>
    <row r="253">
      <c r="B253" s="1" t="s">
        <v>7</v>
      </c>
    </row>
    <row r="254">
      <c r="B254" s="1" t="s">
        <v>7</v>
      </c>
    </row>
    <row r="255">
      <c r="B255" s="1" t="s">
        <v>7</v>
      </c>
    </row>
    <row r="256">
      <c r="B256" s="1" t="s">
        <v>7</v>
      </c>
    </row>
    <row r="257">
      <c r="B257" s="1" t="s">
        <v>7</v>
      </c>
    </row>
    <row r="258">
      <c r="B258" s="1" t="s">
        <v>7</v>
      </c>
    </row>
    <row r="259">
      <c r="B259" s="1" t="s">
        <v>7</v>
      </c>
    </row>
    <row r="260">
      <c r="B260" s="1" t="s">
        <v>7</v>
      </c>
    </row>
    <row r="261">
      <c r="B261" s="1" t="s">
        <v>7</v>
      </c>
    </row>
    <row r="262">
      <c r="B262" s="1" t="s">
        <v>7</v>
      </c>
    </row>
    <row r="263">
      <c r="B263" s="1" t="s">
        <v>7</v>
      </c>
    </row>
    <row r="264">
      <c r="B264" s="1" t="s">
        <v>7</v>
      </c>
    </row>
    <row r="265">
      <c r="B265" s="1" t="s">
        <v>7</v>
      </c>
    </row>
    <row r="266">
      <c r="B266" s="1" t="s">
        <v>7</v>
      </c>
    </row>
    <row r="267">
      <c r="B267" s="1" t="s">
        <v>7</v>
      </c>
    </row>
    <row r="268">
      <c r="B268" s="1" t="s">
        <v>7</v>
      </c>
    </row>
    <row r="269">
      <c r="B269" s="1" t="s">
        <v>7</v>
      </c>
    </row>
    <row r="270">
      <c r="B270" s="1" t="s">
        <v>7</v>
      </c>
    </row>
    <row r="271">
      <c r="B271" s="1" t="s">
        <v>7</v>
      </c>
    </row>
    <row r="272">
      <c r="B272" s="1" t="s">
        <v>7</v>
      </c>
    </row>
    <row r="273">
      <c r="B273" s="1" t="s">
        <v>7</v>
      </c>
    </row>
    <row r="274">
      <c r="B274" s="1" t="s">
        <v>7</v>
      </c>
    </row>
    <row r="275">
      <c r="B275" s="1" t="s">
        <v>7</v>
      </c>
    </row>
    <row r="276">
      <c r="B276" s="1" t="s">
        <v>7</v>
      </c>
    </row>
    <row r="277">
      <c r="B277" s="1" t="s">
        <v>7</v>
      </c>
    </row>
    <row r="278">
      <c r="B278" s="1" t="s">
        <v>7</v>
      </c>
    </row>
    <row r="279">
      <c r="B279" s="1" t="s">
        <v>7</v>
      </c>
    </row>
    <row r="280">
      <c r="B280" s="1" t="s">
        <v>7</v>
      </c>
    </row>
    <row r="281">
      <c r="B281" s="1" t="s">
        <v>7</v>
      </c>
    </row>
    <row r="282">
      <c r="B282" s="1" t="s">
        <v>7</v>
      </c>
    </row>
    <row r="283">
      <c r="B283" s="1" t="s">
        <v>7</v>
      </c>
    </row>
    <row r="284">
      <c r="B284" s="1" t="s">
        <v>7</v>
      </c>
    </row>
    <row r="285">
      <c r="B285" s="1" t="s">
        <v>7</v>
      </c>
    </row>
    <row r="286">
      <c r="B286" s="1" t="s">
        <v>7</v>
      </c>
    </row>
    <row r="287">
      <c r="B287" s="1" t="s">
        <v>7</v>
      </c>
    </row>
    <row r="288">
      <c r="B288" s="1" t="s">
        <v>7</v>
      </c>
    </row>
    <row r="289">
      <c r="B289" s="1" t="s">
        <v>7</v>
      </c>
    </row>
    <row r="290">
      <c r="B290" s="1" t="s">
        <v>7</v>
      </c>
    </row>
    <row r="291">
      <c r="B291" s="1" t="s">
        <v>7</v>
      </c>
    </row>
    <row r="292">
      <c r="B292" s="1" t="s">
        <v>7</v>
      </c>
    </row>
    <row r="293">
      <c r="B293" s="1" t="s">
        <v>7</v>
      </c>
    </row>
    <row r="294">
      <c r="B294" s="1" t="s">
        <v>7</v>
      </c>
    </row>
    <row r="295">
      <c r="B295" s="1" t="s">
        <v>7</v>
      </c>
    </row>
    <row r="296">
      <c r="B296" s="1" t="s">
        <v>7</v>
      </c>
    </row>
    <row r="297">
      <c r="B297" s="1" t="s">
        <v>7</v>
      </c>
    </row>
    <row r="298">
      <c r="B298" s="1" t="s">
        <v>7</v>
      </c>
    </row>
    <row r="299">
      <c r="B299" s="1" t="s">
        <v>7</v>
      </c>
    </row>
    <row r="300">
      <c r="B300" s="1" t="s">
        <v>7</v>
      </c>
    </row>
    <row r="301">
      <c r="B301" s="1" t="s">
        <v>7</v>
      </c>
    </row>
    <row r="302">
      <c r="B302" s="1" t="s">
        <v>7</v>
      </c>
    </row>
    <row r="303">
      <c r="B303" s="1" t="s">
        <v>7</v>
      </c>
    </row>
    <row r="304">
      <c r="B304" s="1" t="s">
        <v>7</v>
      </c>
    </row>
    <row r="305">
      <c r="B305" s="1" t="s">
        <v>7</v>
      </c>
    </row>
    <row r="306">
      <c r="B306" s="1" t="s">
        <v>7</v>
      </c>
    </row>
    <row r="307">
      <c r="B307" s="1" t="s">
        <v>7</v>
      </c>
    </row>
    <row r="308">
      <c r="B308" s="1" t="s">
        <v>7</v>
      </c>
    </row>
    <row r="309">
      <c r="B309" s="1" t="s">
        <v>7</v>
      </c>
    </row>
    <row r="310">
      <c r="B310" s="1" t="s">
        <v>7</v>
      </c>
    </row>
    <row r="311">
      <c r="B311" s="1" t="s">
        <v>7</v>
      </c>
    </row>
    <row r="312">
      <c r="B312" s="1" t="s">
        <v>7</v>
      </c>
    </row>
    <row r="313">
      <c r="B313" s="1" t="s">
        <v>7</v>
      </c>
    </row>
    <row r="314">
      <c r="B314" s="1" t="s">
        <v>7</v>
      </c>
    </row>
    <row r="315">
      <c r="B315" s="1" t="s">
        <v>7</v>
      </c>
    </row>
    <row r="316">
      <c r="B316" s="1" t="s">
        <v>7</v>
      </c>
    </row>
    <row r="317">
      <c r="B317" s="1" t="s">
        <v>7</v>
      </c>
    </row>
    <row r="318">
      <c r="B318" s="1" t="s">
        <v>7</v>
      </c>
    </row>
    <row r="319">
      <c r="B319" s="1" t="s">
        <v>7</v>
      </c>
    </row>
    <row r="320">
      <c r="B320" s="1" t="s">
        <v>7</v>
      </c>
    </row>
    <row r="321">
      <c r="B321" s="1" t="s">
        <v>7</v>
      </c>
    </row>
    <row r="322">
      <c r="B322" s="1" t="s">
        <v>7</v>
      </c>
    </row>
    <row r="323">
      <c r="B323" s="1" t="s">
        <v>7</v>
      </c>
    </row>
    <row r="324">
      <c r="B324" s="1" t="s">
        <v>7</v>
      </c>
    </row>
    <row r="325">
      <c r="B325" s="1" t="s">
        <v>7</v>
      </c>
    </row>
    <row r="326">
      <c r="B326" s="1" t="s">
        <v>7</v>
      </c>
    </row>
    <row r="327">
      <c r="B327" s="1" t="s">
        <v>7</v>
      </c>
    </row>
    <row r="328">
      <c r="B328" s="1" t="s">
        <v>7</v>
      </c>
    </row>
    <row r="329">
      <c r="B329" s="1" t="s">
        <v>7</v>
      </c>
    </row>
    <row r="330">
      <c r="B330" s="1" t="s">
        <v>7</v>
      </c>
    </row>
    <row r="331">
      <c r="B331" s="1" t="s">
        <v>7</v>
      </c>
    </row>
    <row r="332">
      <c r="B332" s="1" t="s">
        <v>7</v>
      </c>
    </row>
    <row r="333">
      <c r="B333" s="1" t="s">
        <v>7</v>
      </c>
    </row>
    <row r="334">
      <c r="B334" s="1" t="s">
        <v>7</v>
      </c>
    </row>
    <row r="335">
      <c r="B335" s="1" t="s">
        <v>7</v>
      </c>
    </row>
    <row r="336">
      <c r="B336" s="1" t="s">
        <v>7</v>
      </c>
    </row>
    <row r="337">
      <c r="B337" s="1" t="s">
        <v>7</v>
      </c>
    </row>
    <row r="338">
      <c r="B338" s="1" t="s">
        <v>7</v>
      </c>
    </row>
    <row r="339">
      <c r="B339" s="1" t="s">
        <v>7</v>
      </c>
    </row>
    <row r="340">
      <c r="B340" s="1" t="s">
        <v>7</v>
      </c>
    </row>
    <row r="341">
      <c r="B341" s="1" t="s">
        <v>7</v>
      </c>
    </row>
    <row r="342">
      <c r="B342" s="1" t="s">
        <v>7</v>
      </c>
    </row>
    <row r="343">
      <c r="B343" s="1" t="s">
        <v>7</v>
      </c>
    </row>
    <row r="344">
      <c r="B344" s="1" t="s">
        <v>7</v>
      </c>
    </row>
    <row r="345">
      <c r="B345" s="1" t="s">
        <v>7</v>
      </c>
    </row>
    <row r="346">
      <c r="B346" s="1" t="s">
        <v>7</v>
      </c>
    </row>
    <row r="347">
      <c r="B347" s="1" t="s">
        <v>7</v>
      </c>
    </row>
    <row r="348">
      <c r="B348" s="1" t="s">
        <v>7</v>
      </c>
    </row>
    <row r="349">
      <c r="B349" s="1" t="s">
        <v>7</v>
      </c>
    </row>
    <row r="350">
      <c r="B350" s="1" t="s">
        <v>7</v>
      </c>
    </row>
    <row r="351">
      <c r="B351" s="1" t="s">
        <v>7</v>
      </c>
    </row>
    <row r="352">
      <c r="B352" s="1" t="s">
        <v>7</v>
      </c>
    </row>
    <row r="353">
      <c r="B353" s="1" t="s">
        <v>7</v>
      </c>
    </row>
    <row r="354">
      <c r="B354" s="1" t="s">
        <v>7</v>
      </c>
    </row>
    <row r="355">
      <c r="B355" s="1" t="s">
        <v>7</v>
      </c>
    </row>
    <row r="356">
      <c r="B356" s="1" t="s">
        <v>7</v>
      </c>
    </row>
    <row r="357">
      <c r="B357" s="1" t="s">
        <v>7</v>
      </c>
    </row>
    <row r="358">
      <c r="B358" s="1" t="s">
        <v>7</v>
      </c>
    </row>
    <row r="359">
      <c r="B359" s="1" t="s">
        <v>7</v>
      </c>
    </row>
    <row r="360">
      <c r="B360" s="1" t="s">
        <v>7</v>
      </c>
    </row>
    <row r="361">
      <c r="B361" s="1" t="s">
        <v>7</v>
      </c>
    </row>
    <row r="362">
      <c r="B362" s="1" t="s">
        <v>7</v>
      </c>
    </row>
    <row r="363">
      <c r="B363" s="1" t="s">
        <v>7</v>
      </c>
    </row>
    <row r="364">
      <c r="B364" s="1" t="s">
        <v>7</v>
      </c>
    </row>
    <row r="365">
      <c r="B365" s="1" t="s">
        <v>7</v>
      </c>
    </row>
    <row r="366">
      <c r="B366" s="1" t="s">
        <v>7</v>
      </c>
    </row>
    <row r="367">
      <c r="B367" s="1" t="s">
        <v>7</v>
      </c>
    </row>
    <row r="368">
      <c r="B368" s="1" t="s">
        <v>7</v>
      </c>
    </row>
    <row r="369">
      <c r="B369" s="1" t="s">
        <v>7</v>
      </c>
    </row>
    <row r="370">
      <c r="B370" s="1" t="s">
        <v>7</v>
      </c>
    </row>
    <row r="371">
      <c r="B371" s="1" t="s">
        <v>7</v>
      </c>
    </row>
    <row r="372">
      <c r="B372" s="1" t="s">
        <v>7</v>
      </c>
    </row>
    <row r="373">
      <c r="B373" s="1" t="s">
        <v>7</v>
      </c>
    </row>
    <row r="374">
      <c r="B374" s="1" t="s">
        <v>7</v>
      </c>
    </row>
    <row r="375">
      <c r="B375" s="1" t="s">
        <v>7</v>
      </c>
    </row>
    <row r="376">
      <c r="B376" s="1" t="s">
        <v>7</v>
      </c>
    </row>
    <row r="377">
      <c r="B377" s="1" t="s">
        <v>7</v>
      </c>
    </row>
    <row r="378">
      <c r="B378" s="1" t="s">
        <v>7</v>
      </c>
    </row>
    <row r="379">
      <c r="B379" s="1" t="s">
        <v>7</v>
      </c>
    </row>
    <row r="380">
      <c r="B380" s="1" t="s">
        <v>7</v>
      </c>
    </row>
    <row r="381">
      <c r="B381" s="1" t="s">
        <v>7</v>
      </c>
    </row>
    <row r="382">
      <c r="B382" s="1" t="s">
        <v>7</v>
      </c>
    </row>
    <row r="383">
      <c r="B383" s="1" t="s">
        <v>7</v>
      </c>
    </row>
    <row r="384">
      <c r="B384" s="1" t="s">
        <v>7</v>
      </c>
    </row>
    <row r="385">
      <c r="B385" s="1" t="s">
        <v>7</v>
      </c>
    </row>
    <row r="386">
      <c r="B386" s="1" t="s">
        <v>7</v>
      </c>
    </row>
    <row r="387">
      <c r="B387" s="1" t="s">
        <v>7</v>
      </c>
    </row>
    <row r="388">
      <c r="B388" s="1" t="s">
        <v>7</v>
      </c>
    </row>
    <row r="389">
      <c r="B389" s="1" t="s">
        <v>7</v>
      </c>
    </row>
    <row r="390">
      <c r="B390" s="1" t="s">
        <v>7</v>
      </c>
    </row>
    <row r="391">
      <c r="B391" s="1" t="s">
        <v>7</v>
      </c>
    </row>
    <row r="392">
      <c r="B392" s="1" t="s">
        <v>7</v>
      </c>
    </row>
    <row r="393">
      <c r="B393" s="1" t="s">
        <v>7</v>
      </c>
    </row>
    <row r="394">
      <c r="B394" s="1" t="s">
        <v>7</v>
      </c>
    </row>
    <row r="395">
      <c r="B395" s="1" t="s">
        <v>7</v>
      </c>
    </row>
    <row r="396">
      <c r="B396" s="1" t="s">
        <v>7</v>
      </c>
    </row>
    <row r="397">
      <c r="B397" s="1" t="s">
        <v>7</v>
      </c>
    </row>
    <row r="398">
      <c r="B398" s="1" t="s">
        <v>7</v>
      </c>
    </row>
    <row r="399">
      <c r="B399" s="1" t="s">
        <v>7</v>
      </c>
    </row>
    <row r="400">
      <c r="B400" s="1" t="s">
        <v>7</v>
      </c>
    </row>
    <row r="401">
      <c r="B401" s="1" t="s">
        <v>7</v>
      </c>
    </row>
    <row r="402">
      <c r="B402" s="1" t="s">
        <v>7</v>
      </c>
    </row>
    <row r="403">
      <c r="B403" s="1" t="s">
        <v>7</v>
      </c>
    </row>
    <row r="404">
      <c r="B404" s="1" t="s">
        <v>7</v>
      </c>
    </row>
    <row r="405">
      <c r="B405" s="1" t="s">
        <v>7</v>
      </c>
    </row>
    <row r="406">
      <c r="B406" s="1" t="s">
        <v>7</v>
      </c>
    </row>
    <row r="407">
      <c r="B407" s="1" t="s">
        <v>7</v>
      </c>
    </row>
    <row r="408">
      <c r="B408" s="1" t="s">
        <v>7</v>
      </c>
    </row>
    <row r="409">
      <c r="B409" s="1" t="s">
        <v>7</v>
      </c>
    </row>
    <row r="410">
      <c r="B410" s="1" t="s">
        <v>7</v>
      </c>
    </row>
    <row r="411">
      <c r="B411" s="1" t="s">
        <v>7</v>
      </c>
    </row>
    <row r="412">
      <c r="B412" s="1" t="s">
        <v>7</v>
      </c>
    </row>
    <row r="413">
      <c r="B413" s="1" t="s">
        <v>7</v>
      </c>
    </row>
    <row r="414">
      <c r="B414" s="1" t="s">
        <v>7</v>
      </c>
    </row>
    <row r="415">
      <c r="B415" s="1" t="s">
        <v>7</v>
      </c>
    </row>
    <row r="416">
      <c r="B416" s="1" t="s">
        <v>7</v>
      </c>
    </row>
    <row r="417">
      <c r="B417" s="1" t="s">
        <v>7</v>
      </c>
    </row>
    <row r="418">
      <c r="B418" s="1" t="s">
        <v>7</v>
      </c>
    </row>
    <row r="419">
      <c r="B419" s="1" t="s">
        <v>7</v>
      </c>
    </row>
    <row r="420">
      <c r="B420" s="1" t="s">
        <v>7</v>
      </c>
    </row>
    <row r="421">
      <c r="B421" s="1" t="s">
        <v>7</v>
      </c>
    </row>
    <row r="422">
      <c r="B422" s="1" t="s">
        <v>7</v>
      </c>
    </row>
    <row r="423">
      <c r="B423" s="1" t="s">
        <v>7</v>
      </c>
    </row>
    <row r="424">
      <c r="B424" s="1" t="s">
        <v>7</v>
      </c>
    </row>
    <row r="425">
      <c r="B425" s="1" t="s">
        <v>7</v>
      </c>
    </row>
    <row r="426">
      <c r="B426" s="1" t="s">
        <v>7</v>
      </c>
    </row>
    <row r="427">
      <c r="B427" s="1" t="s">
        <v>7</v>
      </c>
    </row>
    <row r="428">
      <c r="B428" s="1" t="s">
        <v>7</v>
      </c>
    </row>
    <row r="429">
      <c r="B429" s="1" t="s">
        <v>7</v>
      </c>
    </row>
    <row r="430">
      <c r="B430" s="1" t="s">
        <v>7</v>
      </c>
    </row>
    <row r="431">
      <c r="B431" s="1" t="s">
        <v>7</v>
      </c>
    </row>
    <row r="432">
      <c r="B432" s="1" t="s">
        <v>7</v>
      </c>
    </row>
    <row r="433">
      <c r="B433" s="1" t="s">
        <v>7</v>
      </c>
    </row>
    <row r="434">
      <c r="B434" s="1" t="s">
        <v>7</v>
      </c>
    </row>
    <row r="435">
      <c r="B435" s="1" t="s">
        <v>7</v>
      </c>
    </row>
    <row r="436">
      <c r="B436" s="1" t="s">
        <v>7</v>
      </c>
    </row>
    <row r="437">
      <c r="B437" s="1" t="s">
        <v>7</v>
      </c>
    </row>
    <row r="438">
      <c r="B438" s="1" t="s">
        <v>7</v>
      </c>
    </row>
    <row r="439">
      <c r="B439" s="1" t="s">
        <v>7</v>
      </c>
    </row>
    <row r="440">
      <c r="B440" s="1" t="s">
        <v>7</v>
      </c>
    </row>
    <row r="441">
      <c r="B441" s="1" t="s">
        <v>7</v>
      </c>
    </row>
    <row r="442">
      <c r="B442" s="1" t="s">
        <v>7</v>
      </c>
    </row>
    <row r="443">
      <c r="B443" s="1" t="s">
        <v>7</v>
      </c>
    </row>
    <row r="444">
      <c r="B444" s="1" t="s">
        <v>7</v>
      </c>
    </row>
    <row r="445">
      <c r="B445" s="1" t="s">
        <v>7</v>
      </c>
    </row>
    <row r="446">
      <c r="B446" s="1" t="s">
        <v>7</v>
      </c>
    </row>
    <row r="447">
      <c r="B447" s="1" t="s">
        <v>7</v>
      </c>
    </row>
    <row r="448">
      <c r="B448" s="1" t="s">
        <v>7</v>
      </c>
    </row>
    <row r="449">
      <c r="B449" s="1" t="s">
        <v>7</v>
      </c>
    </row>
    <row r="450">
      <c r="B450" s="1" t="s">
        <v>7</v>
      </c>
    </row>
    <row r="451">
      <c r="B451" s="1" t="s">
        <v>7</v>
      </c>
    </row>
    <row r="452">
      <c r="B452" s="1" t="s">
        <v>7</v>
      </c>
    </row>
    <row r="453">
      <c r="B453" s="1" t="s">
        <v>7</v>
      </c>
    </row>
    <row r="454">
      <c r="B454" s="1" t="s">
        <v>7</v>
      </c>
    </row>
    <row r="455">
      <c r="B455" s="1" t="s">
        <v>7</v>
      </c>
    </row>
    <row r="456">
      <c r="B456" s="1" t="s">
        <v>7</v>
      </c>
    </row>
    <row r="457">
      <c r="B457" s="1" t="s">
        <v>7</v>
      </c>
    </row>
    <row r="458">
      <c r="B458" s="1" t="s">
        <v>7</v>
      </c>
    </row>
    <row r="459">
      <c r="B459" s="1" t="s">
        <v>7</v>
      </c>
    </row>
    <row r="460">
      <c r="B460" s="1" t="s">
        <v>7</v>
      </c>
    </row>
    <row r="461">
      <c r="B461" s="1" t="s">
        <v>7</v>
      </c>
    </row>
    <row r="462">
      <c r="B462" s="1" t="s">
        <v>7</v>
      </c>
    </row>
    <row r="463">
      <c r="B463" s="1" t="s">
        <v>7</v>
      </c>
    </row>
    <row r="464">
      <c r="B464" s="1" t="s">
        <v>7</v>
      </c>
    </row>
    <row r="465">
      <c r="B465" s="1" t="s">
        <v>7</v>
      </c>
    </row>
    <row r="466">
      <c r="B466" s="1" t="s">
        <v>7</v>
      </c>
    </row>
    <row r="467">
      <c r="B467" s="1" t="s">
        <v>7</v>
      </c>
    </row>
    <row r="468">
      <c r="B468" s="1" t="s">
        <v>7</v>
      </c>
    </row>
    <row r="469">
      <c r="B469" s="1" t="s">
        <v>7</v>
      </c>
    </row>
    <row r="470">
      <c r="B470" s="1" t="s">
        <v>7</v>
      </c>
    </row>
    <row r="471">
      <c r="B471" s="1" t="s">
        <v>7</v>
      </c>
    </row>
    <row r="472">
      <c r="B472" s="1" t="s">
        <v>7</v>
      </c>
    </row>
    <row r="473">
      <c r="B473" s="1" t="s">
        <v>7</v>
      </c>
    </row>
    <row r="474">
      <c r="B474" s="1" t="s">
        <v>7</v>
      </c>
    </row>
    <row r="475">
      <c r="B475" s="1" t="s">
        <v>7</v>
      </c>
    </row>
    <row r="476">
      <c r="B476" s="1" t="s">
        <v>7</v>
      </c>
    </row>
    <row r="477">
      <c r="B477" s="1" t="s">
        <v>7</v>
      </c>
    </row>
    <row r="478">
      <c r="B478" s="1" t="s">
        <v>7</v>
      </c>
    </row>
    <row r="479">
      <c r="B479" s="1" t="s">
        <v>7</v>
      </c>
    </row>
    <row r="480">
      <c r="B480" s="1" t="s">
        <v>7</v>
      </c>
    </row>
    <row r="481">
      <c r="B481" s="1" t="s">
        <v>7</v>
      </c>
    </row>
    <row r="482">
      <c r="B482" s="1" t="s">
        <v>7</v>
      </c>
    </row>
    <row r="483">
      <c r="B483" s="1" t="s">
        <v>7</v>
      </c>
    </row>
    <row r="484">
      <c r="B484" s="1" t="s">
        <v>7</v>
      </c>
    </row>
    <row r="485">
      <c r="B485" s="1" t="s">
        <v>7</v>
      </c>
    </row>
    <row r="486">
      <c r="B486" s="1" t="s">
        <v>7</v>
      </c>
    </row>
    <row r="487">
      <c r="B487" s="1" t="s">
        <v>7</v>
      </c>
    </row>
    <row r="488">
      <c r="B488" s="1" t="s">
        <v>7</v>
      </c>
    </row>
    <row r="489">
      <c r="B489" s="1" t="s">
        <v>7</v>
      </c>
    </row>
    <row r="490">
      <c r="B490" s="1" t="s">
        <v>7</v>
      </c>
    </row>
    <row r="491">
      <c r="B491" s="1" t="s">
        <v>7</v>
      </c>
    </row>
    <row r="492">
      <c r="B492" s="1" t="s">
        <v>7</v>
      </c>
    </row>
    <row r="493">
      <c r="B493" s="1" t="s">
        <v>7</v>
      </c>
    </row>
    <row r="494">
      <c r="B494" s="1" t="s">
        <v>7</v>
      </c>
    </row>
    <row r="495">
      <c r="B495" s="1" t="s">
        <v>7</v>
      </c>
    </row>
    <row r="496">
      <c r="B496" s="1" t="s">
        <v>7</v>
      </c>
    </row>
    <row r="497">
      <c r="B497" s="1" t="s">
        <v>7</v>
      </c>
    </row>
    <row r="498">
      <c r="B498" s="1" t="s">
        <v>7</v>
      </c>
    </row>
    <row r="499">
      <c r="B499" s="1" t="s">
        <v>7</v>
      </c>
    </row>
    <row r="500">
      <c r="B500" s="1" t="s">
        <v>7</v>
      </c>
    </row>
    <row r="501">
      <c r="B501" s="1" t="s">
        <v>7</v>
      </c>
    </row>
    <row r="502">
      <c r="B502" s="1" t="s">
        <v>7</v>
      </c>
    </row>
    <row r="503">
      <c r="B503" s="1" t="s">
        <v>7</v>
      </c>
    </row>
    <row r="504">
      <c r="B504" s="1" t="s">
        <v>7</v>
      </c>
    </row>
    <row r="505">
      <c r="B505" s="1" t="s">
        <v>7</v>
      </c>
    </row>
    <row r="506">
      <c r="B506" s="1" t="s">
        <v>7</v>
      </c>
    </row>
    <row r="507">
      <c r="B507" s="1" t="s">
        <v>7</v>
      </c>
    </row>
    <row r="508">
      <c r="B508" s="1" t="s">
        <v>7</v>
      </c>
    </row>
    <row r="509">
      <c r="B509" s="1" t="s">
        <v>7</v>
      </c>
    </row>
    <row r="510">
      <c r="B510" s="1" t="s">
        <v>7</v>
      </c>
    </row>
    <row r="511">
      <c r="B511" s="1" t="s">
        <v>7</v>
      </c>
    </row>
    <row r="512">
      <c r="B512" s="1" t="s">
        <v>7</v>
      </c>
    </row>
    <row r="513">
      <c r="B513" s="1" t="s">
        <v>7</v>
      </c>
    </row>
    <row r="514">
      <c r="B514" s="1" t="s">
        <v>7</v>
      </c>
    </row>
    <row r="515">
      <c r="B515" s="1" t="s">
        <v>7</v>
      </c>
    </row>
    <row r="516">
      <c r="B516" s="1" t="s">
        <v>7</v>
      </c>
    </row>
    <row r="517">
      <c r="B517" s="1" t="s">
        <v>7</v>
      </c>
    </row>
    <row r="518">
      <c r="B518" s="1" t="s">
        <v>7</v>
      </c>
    </row>
    <row r="519">
      <c r="B519" s="1" t="s">
        <v>7</v>
      </c>
    </row>
    <row r="520">
      <c r="B520" s="1" t="s">
        <v>7</v>
      </c>
    </row>
    <row r="521">
      <c r="B521" s="1" t="s">
        <v>7</v>
      </c>
    </row>
    <row r="522">
      <c r="B522" s="1" t="s">
        <v>7</v>
      </c>
    </row>
    <row r="523">
      <c r="B523" s="1" t="s">
        <v>7</v>
      </c>
    </row>
    <row r="524">
      <c r="B524" s="1" t="s">
        <v>7</v>
      </c>
    </row>
    <row r="525">
      <c r="B525" s="1" t="s">
        <v>7</v>
      </c>
    </row>
    <row r="526">
      <c r="B526" s="1" t="s">
        <v>7</v>
      </c>
    </row>
    <row r="527">
      <c r="B527" s="1" t="s">
        <v>7</v>
      </c>
    </row>
    <row r="528">
      <c r="B528" s="1" t="s">
        <v>7</v>
      </c>
    </row>
    <row r="529">
      <c r="B529" s="1" t="s">
        <v>7</v>
      </c>
    </row>
    <row r="530">
      <c r="B530" s="1" t="s">
        <v>7</v>
      </c>
    </row>
    <row r="531">
      <c r="B531" s="1" t="s">
        <v>7</v>
      </c>
    </row>
    <row r="532">
      <c r="B532" s="1" t="s">
        <v>7</v>
      </c>
    </row>
    <row r="533">
      <c r="B533" s="1" t="s">
        <v>7</v>
      </c>
    </row>
    <row r="534">
      <c r="B534" s="1" t="s">
        <v>7</v>
      </c>
    </row>
    <row r="535">
      <c r="B535" s="1" t="s">
        <v>7</v>
      </c>
    </row>
    <row r="536">
      <c r="B536" s="1" t="s">
        <v>7</v>
      </c>
    </row>
    <row r="537">
      <c r="B537" s="1" t="s">
        <v>7</v>
      </c>
    </row>
    <row r="538">
      <c r="B538" s="1" t="s">
        <v>7</v>
      </c>
    </row>
    <row r="539">
      <c r="B539" s="1" t="s">
        <v>7</v>
      </c>
    </row>
    <row r="540">
      <c r="B540" s="1" t="s">
        <v>7</v>
      </c>
    </row>
    <row r="541">
      <c r="B541" s="1" t="s">
        <v>7</v>
      </c>
    </row>
    <row r="542">
      <c r="B542" s="1" t="s">
        <v>7</v>
      </c>
    </row>
    <row r="543">
      <c r="B543" s="1" t="s">
        <v>7</v>
      </c>
    </row>
    <row r="544">
      <c r="B544" s="1" t="s">
        <v>7</v>
      </c>
    </row>
    <row r="545">
      <c r="B545" s="1" t="s">
        <v>7</v>
      </c>
    </row>
    <row r="546">
      <c r="B546" s="1" t="s">
        <v>7</v>
      </c>
    </row>
    <row r="547">
      <c r="B547" s="1" t="s">
        <v>7</v>
      </c>
    </row>
    <row r="548">
      <c r="B548" s="1" t="s">
        <v>7</v>
      </c>
    </row>
    <row r="549">
      <c r="B549" s="1" t="s">
        <v>7</v>
      </c>
    </row>
    <row r="550">
      <c r="B550" s="1" t="s">
        <v>7</v>
      </c>
    </row>
    <row r="551">
      <c r="B551" s="1" t="s">
        <v>7</v>
      </c>
    </row>
    <row r="552">
      <c r="B552" s="1" t="s">
        <v>7</v>
      </c>
    </row>
    <row r="553">
      <c r="B553" s="1" t="s">
        <v>7</v>
      </c>
    </row>
    <row r="554">
      <c r="B554" s="1" t="s">
        <v>7</v>
      </c>
    </row>
    <row r="555">
      <c r="B555" s="1" t="s">
        <v>7</v>
      </c>
    </row>
    <row r="556">
      <c r="B556" s="1" t="s">
        <v>7</v>
      </c>
    </row>
    <row r="557">
      <c r="B557" s="1" t="s">
        <v>7</v>
      </c>
    </row>
    <row r="558">
      <c r="B558" s="1" t="s">
        <v>7</v>
      </c>
    </row>
    <row r="559">
      <c r="B559" s="1" t="s">
        <v>7</v>
      </c>
    </row>
    <row r="560">
      <c r="B560" s="1" t="s">
        <v>7</v>
      </c>
    </row>
    <row r="561">
      <c r="B561" s="1" t="s">
        <v>7</v>
      </c>
    </row>
    <row r="562">
      <c r="B562" s="1" t="s">
        <v>7</v>
      </c>
    </row>
    <row r="563">
      <c r="B563" s="1" t="s">
        <v>7</v>
      </c>
    </row>
    <row r="564">
      <c r="B564" s="1" t="s">
        <v>7</v>
      </c>
    </row>
    <row r="565">
      <c r="B565" s="1" t="s">
        <v>7</v>
      </c>
    </row>
    <row r="566">
      <c r="B566" s="1" t="s">
        <v>7</v>
      </c>
    </row>
    <row r="567">
      <c r="B567" s="1" t="s">
        <v>7</v>
      </c>
    </row>
    <row r="568">
      <c r="B568" s="1" t="s">
        <v>7</v>
      </c>
    </row>
    <row r="569">
      <c r="B569" s="1" t="s">
        <v>7</v>
      </c>
    </row>
    <row r="570">
      <c r="B570" s="1" t="s">
        <v>7</v>
      </c>
    </row>
    <row r="571">
      <c r="B571" s="1" t="s">
        <v>7</v>
      </c>
    </row>
    <row r="572">
      <c r="B572" s="1" t="s">
        <v>7</v>
      </c>
    </row>
    <row r="573">
      <c r="B573" s="1" t="s">
        <v>7</v>
      </c>
    </row>
    <row r="574">
      <c r="B574" s="1" t="s">
        <v>7</v>
      </c>
    </row>
    <row r="575">
      <c r="B575" s="1" t="s">
        <v>7</v>
      </c>
    </row>
    <row r="576">
      <c r="B576" s="1" t="s">
        <v>7</v>
      </c>
    </row>
    <row r="577">
      <c r="B577" s="1" t="s">
        <v>7</v>
      </c>
    </row>
    <row r="578">
      <c r="B578" s="1" t="s">
        <v>7</v>
      </c>
    </row>
    <row r="579">
      <c r="B579" s="1" t="s">
        <v>7</v>
      </c>
    </row>
    <row r="580">
      <c r="B580" s="1" t="s">
        <v>7</v>
      </c>
    </row>
    <row r="581">
      <c r="B581" s="1" t="s">
        <v>7</v>
      </c>
    </row>
    <row r="582">
      <c r="B582" s="1" t="s">
        <v>7</v>
      </c>
    </row>
    <row r="583">
      <c r="B583" s="1" t="s">
        <v>7</v>
      </c>
    </row>
    <row r="584">
      <c r="B584" s="1" t="s">
        <v>7</v>
      </c>
    </row>
    <row r="585">
      <c r="B585" s="1" t="s">
        <v>7</v>
      </c>
    </row>
    <row r="586">
      <c r="B586" s="1" t="s">
        <v>7</v>
      </c>
    </row>
    <row r="587">
      <c r="B587" s="1" t="s">
        <v>7</v>
      </c>
    </row>
    <row r="588">
      <c r="B588" s="1" t="s">
        <v>7</v>
      </c>
    </row>
    <row r="589">
      <c r="B589" s="1" t="s">
        <v>7</v>
      </c>
    </row>
    <row r="590">
      <c r="B590" s="1" t="s">
        <v>7</v>
      </c>
    </row>
    <row r="591">
      <c r="B591" s="1" t="s">
        <v>7</v>
      </c>
    </row>
    <row r="592">
      <c r="B592" s="1" t="s">
        <v>7</v>
      </c>
    </row>
    <row r="593">
      <c r="B593" s="1" t="s">
        <v>7</v>
      </c>
    </row>
    <row r="594">
      <c r="B594" s="1" t="s">
        <v>7</v>
      </c>
    </row>
    <row r="595">
      <c r="B595" s="1" t="s">
        <v>7</v>
      </c>
    </row>
    <row r="596">
      <c r="B596" s="1" t="s">
        <v>7</v>
      </c>
    </row>
    <row r="597">
      <c r="B597" s="1" t="s">
        <v>7</v>
      </c>
    </row>
    <row r="598">
      <c r="B598" s="1" t="s">
        <v>7</v>
      </c>
    </row>
    <row r="599">
      <c r="B599" s="1" t="s">
        <v>7</v>
      </c>
    </row>
    <row r="600">
      <c r="B600" s="1" t="s">
        <v>7</v>
      </c>
    </row>
    <row r="601">
      <c r="B601" s="1" t="s">
        <v>7</v>
      </c>
    </row>
    <row r="602">
      <c r="B602" s="1" t="s">
        <v>7</v>
      </c>
    </row>
    <row r="603">
      <c r="B603" s="1" t="s">
        <v>7</v>
      </c>
    </row>
    <row r="604">
      <c r="B604" s="1" t="s">
        <v>7</v>
      </c>
    </row>
    <row r="605">
      <c r="B605" s="1" t="s">
        <v>7</v>
      </c>
    </row>
    <row r="606">
      <c r="B606" s="1" t="s">
        <v>7</v>
      </c>
    </row>
    <row r="607">
      <c r="B607" s="1" t="s">
        <v>7</v>
      </c>
    </row>
    <row r="608">
      <c r="B608" s="1" t="s">
        <v>7</v>
      </c>
    </row>
    <row r="609">
      <c r="B609" s="1" t="s">
        <v>7</v>
      </c>
    </row>
    <row r="610">
      <c r="B610" s="1" t="s">
        <v>7</v>
      </c>
    </row>
    <row r="611">
      <c r="B611" s="1" t="s">
        <v>7</v>
      </c>
    </row>
    <row r="612">
      <c r="B612" s="1" t="s">
        <v>7</v>
      </c>
    </row>
    <row r="613">
      <c r="B613" s="1" t="s">
        <v>7</v>
      </c>
    </row>
    <row r="614">
      <c r="B614" s="1" t="s">
        <v>7</v>
      </c>
    </row>
    <row r="615">
      <c r="B615" s="1" t="s">
        <v>7</v>
      </c>
    </row>
    <row r="616">
      <c r="B616" s="1" t="s">
        <v>7</v>
      </c>
    </row>
    <row r="617">
      <c r="B617" s="1" t="s">
        <v>7</v>
      </c>
    </row>
    <row r="618">
      <c r="B618" s="1" t="s">
        <v>7</v>
      </c>
    </row>
    <row r="619">
      <c r="B619" s="1" t="s">
        <v>7</v>
      </c>
    </row>
    <row r="620">
      <c r="B620" s="1" t="s">
        <v>7</v>
      </c>
    </row>
    <row r="621">
      <c r="B621" s="1" t="s">
        <v>7</v>
      </c>
    </row>
    <row r="622">
      <c r="B622" s="1" t="s">
        <v>7</v>
      </c>
    </row>
    <row r="623">
      <c r="B623" s="1" t="s">
        <v>7</v>
      </c>
    </row>
    <row r="624">
      <c r="B624" s="1" t="s">
        <v>7</v>
      </c>
    </row>
    <row r="625">
      <c r="B625" s="1" t="s">
        <v>7</v>
      </c>
    </row>
    <row r="626">
      <c r="B626" s="1" t="s">
        <v>7</v>
      </c>
    </row>
    <row r="627">
      <c r="B627" s="1" t="s">
        <v>7</v>
      </c>
    </row>
    <row r="628">
      <c r="B628" s="1" t="s">
        <v>7</v>
      </c>
    </row>
    <row r="629">
      <c r="B629" s="1" t="s">
        <v>7</v>
      </c>
    </row>
    <row r="630">
      <c r="B630" s="1" t="s">
        <v>7</v>
      </c>
    </row>
    <row r="631">
      <c r="B631" s="1" t="s">
        <v>7</v>
      </c>
    </row>
    <row r="632">
      <c r="B632" s="1" t="s">
        <v>7</v>
      </c>
    </row>
    <row r="633">
      <c r="B633" s="1" t="s">
        <v>7</v>
      </c>
    </row>
    <row r="634">
      <c r="B634" s="1" t="s">
        <v>7</v>
      </c>
    </row>
    <row r="635">
      <c r="B635" s="1" t="s">
        <v>7</v>
      </c>
    </row>
    <row r="636">
      <c r="B636" s="1" t="s">
        <v>7</v>
      </c>
    </row>
    <row r="637">
      <c r="B637" s="1" t="s">
        <v>7</v>
      </c>
    </row>
    <row r="638">
      <c r="B638" s="1" t="s">
        <v>7</v>
      </c>
    </row>
    <row r="639">
      <c r="B639" s="1" t="s">
        <v>7</v>
      </c>
    </row>
    <row r="640">
      <c r="B640" s="1" t="s">
        <v>7</v>
      </c>
    </row>
    <row r="641">
      <c r="B641" s="1" t="s">
        <v>7</v>
      </c>
    </row>
    <row r="642">
      <c r="B642" s="1" t="s">
        <v>7</v>
      </c>
    </row>
    <row r="643">
      <c r="B643" s="1" t="s">
        <v>7</v>
      </c>
    </row>
    <row r="644">
      <c r="B644" s="1" t="s">
        <v>7</v>
      </c>
    </row>
    <row r="645">
      <c r="B645" s="1" t="s">
        <v>7</v>
      </c>
    </row>
    <row r="646">
      <c r="B646" s="1" t="s">
        <v>7</v>
      </c>
    </row>
    <row r="647">
      <c r="B647" s="1" t="s">
        <v>7</v>
      </c>
    </row>
    <row r="648">
      <c r="B648" s="1" t="s">
        <v>7</v>
      </c>
    </row>
    <row r="649">
      <c r="B649" s="1" t="s">
        <v>7</v>
      </c>
    </row>
    <row r="650">
      <c r="B650" s="1" t="s">
        <v>7</v>
      </c>
    </row>
    <row r="651">
      <c r="B651" s="1" t="s">
        <v>7</v>
      </c>
    </row>
    <row r="652">
      <c r="B652" s="1" t="s">
        <v>7</v>
      </c>
    </row>
    <row r="653">
      <c r="B653" s="1" t="s">
        <v>7</v>
      </c>
    </row>
    <row r="654">
      <c r="B654" s="1" t="s">
        <v>7</v>
      </c>
    </row>
    <row r="655">
      <c r="B655" s="1" t="s">
        <v>7</v>
      </c>
    </row>
    <row r="656">
      <c r="B656" s="1" t="s">
        <v>7</v>
      </c>
    </row>
    <row r="657">
      <c r="B657" s="1" t="s">
        <v>7</v>
      </c>
    </row>
    <row r="658">
      <c r="B658" s="1" t="s">
        <v>7</v>
      </c>
    </row>
    <row r="659">
      <c r="B659" s="1" t="s">
        <v>7</v>
      </c>
    </row>
    <row r="660">
      <c r="B660" s="1" t="s">
        <v>7</v>
      </c>
    </row>
    <row r="661">
      <c r="B661" s="1" t="s">
        <v>7</v>
      </c>
    </row>
    <row r="662">
      <c r="B662" s="1" t="s">
        <v>7</v>
      </c>
    </row>
    <row r="663">
      <c r="B663" s="1" t="s">
        <v>7</v>
      </c>
    </row>
    <row r="664">
      <c r="B664" s="1" t="s">
        <v>7</v>
      </c>
    </row>
    <row r="665">
      <c r="B665" s="1" t="s">
        <v>7</v>
      </c>
    </row>
    <row r="666">
      <c r="B666" s="1" t="s">
        <v>7</v>
      </c>
    </row>
    <row r="667">
      <c r="B667" s="1" t="s">
        <v>7</v>
      </c>
    </row>
    <row r="668">
      <c r="B668" s="1" t="s">
        <v>7</v>
      </c>
    </row>
    <row r="669">
      <c r="B669" s="1" t="s">
        <v>7</v>
      </c>
    </row>
    <row r="670">
      <c r="B670" s="1" t="s">
        <v>7</v>
      </c>
    </row>
    <row r="671">
      <c r="B671" s="1" t="s">
        <v>7</v>
      </c>
    </row>
    <row r="672">
      <c r="B672" s="1" t="s">
        <v>7</v>
      </c>
    </row>
    <row r="673">
      <c r="B673" s="1" t="s">
        <v>7</v>
      </c>
    </row>
    <row r="674">
      <c r="B674" s="1" t="s">
        <v>7</v>
      </c>
    </row>
    <row r="675">
      <c r="B675" s="1" t="s">
        <v>7</v>
      </c>
    </row>
    <row r="676">
      <c r="B676" s="1" t="s">
        <v>7</v>
      </c>
    </row>
    <row r="677">
      <c r="B677" s="1" t="s">
        <v>7</v>
      </c>
    </row>
    <row r="678">
      <c r="B678" s="1" t="s">
        <v>7</v>
      </c>
    </row>
    <row r="679">
      <c r="B679" s="1" t="s">
        <v>7</v>
      </c>
    </row>
    <row r="680">
      <c r="B680" s="1" t="s">
        <v>7</v>
      </c>
    </row>
    <row r="681">
      <c r="B681" s="1" t="s">
        <v>7</v>
      </c>
    </row>
    <row r="682">
      <c r="B682" s="1" t="s">
        <v>7</v>
      </c>
    </row>
    <row r="683">
      <c r="B683" s="1" t="s">
        <v>7</v>
      </c>
    </row>
    <row r="684">
      <c r="B684" s="1" t="s">
        <v>7</v>
      </c>
    </row>
    <row r="685">
      <c r="B685" s="1" t="s">
        <v>7</v>
      </c>
    </row>
    <row r="686">
      <c r="B686" s="1" t="s">
        <v>7</v>
      </c>
    </row>
    <row r="687">
      <c r="B687" s="1" t="s">
        <v>7</v>
      </c>
    </row>
    <row r="688">
      <c r="B688" s="1" t="s">
        <v>7</v>
      </c>
    </row>
    <row r="689">
      <c r="B689" s="1" t="s">
        <v>7</v>
      </c>
    </row>
    <row r="690">
      <c r="B690" s="1" t="s">
        <v>7</v>
      </c>
    </row>
    <row r="691">
      <c r="B691" s="1" t="s">
        <v>7</v>
      </c>
    </row>
    <row r="692">
      <c r="B692" s="1" t="s">
        <v>7</v>
      </c>
    </row>
    <row r="693">
      <c r="B693" s="1" t="s">
        <v>7</v>
      </c>
    </row>
    <row r="694">
      <c r="B694" s="1" t="s">
        <v>7</v>
      </c>
    </row>
    <row r="695">
      <c r="B695" s="1" t="s">
        <v>7</v>
      </c>
    </row>
    <row r="696">
      <c r="B696" s="1" t="s">
        <v>7</v>
      </c>
    </row>
    <row r="697">
      <c r="B697" s="1" t="s">
        <v>7</v>
      </c>
    </row>
    <row r="698">
      <c r="B698" s="1" t="s">
        <v>7</v>
      </c>
    </row>
    <row r="699">
      <c r="B699" s="1" t="s">
        <v>7</v>
      </c>
    </row>
    <row r="700">
      <c r="B700" s="1" t="s">
        <v>7</v>
      </c>
    </row>
    <row r="701">
      <c r="B701" s="1" t="s">
        <v>7</v>
      </c>
    </row>
    <row r="702">
      <c r="B702" s="1" t="s">
        <v>7</v>
      </c>
    </row>
    <row r="703">
      <c r="B703" s="1" t="s">
        <v>7</v>
      </c>
    </row>
    <row r="704">
      <c r="B704" s="1" t="s">
        <v>7</v>
      </c>
    </row>
    <row r="705">
      <c r="B705" s="1" t="s">
        <v>7</v>
      </c>
    </row>
    <row r="706">
      <c r="B706" s="1" t="s">
        <v>7</v>
      </c>
    </row>
    <row r="707">
      <c r="B707" s="1" t="s">
        <v>7</v>
      </c>
    </row>
    <row r="708">
      <c r="B708" s="1" t="s">
        <v>7</v>
      </c>
    </row>
    <row r="709">
      <c r="B709" s="1" t="s">
        <v>7</v>
      </c>
    </row>
    <row r="710">
      <c r="B710" s="1" t="s">
        <v>7</v>
      </c>
    </row>
    <row r="711">
      <c r="B711" s="1" t="s">
        <v>7</v>
      </c>
    </row>
    <row r="712">
      <c r="B712" s="1" t="s">
        <v>7</v>
      </c>
    </row>
    <row r="713">
      <c r="B713" s="1" t="s">
        <v>7</v>
      </c>
    </row>
    <row r="714">
      <c r="B714" s="1" t="s">
        <v>7</v>
      </c>
    </row>
    <row r="715">
      <c r="B715" s="1" t="s">
        <v>7</v>
      </c>
    </row>
    <row r="716">
      <c r="B716" s="1" t="s">
        <v>7</v>
      </c>
    </row>
    <row r="717">
      <c r="B717" s="1" t="s">
        <v>7</v>
      </c>
    </row>
    <row r="718">
      <c r="B718" s="1" t="s">
        <v>7</v>
      </c>
    </row>
    <row r="719">
      <c r="B719" s="1" t="s">
        <v>7</v>
      </c>
    </row>
    <row r="720">
      <c r="B720" s="1" t="s">
        <v>7</v>
      </c>
    </row>
    <row r="721">
      <c r="B721" s="1" t="s">
        <v>7</v>
      </c>
    </row>
    <row r="722">
      <c r="B722" s="1" t="s">
        <v>7</v>
      </c>
    </row>
    <row r="723">
      <c r="B723" s="1" t="s">
        <v>7</v>
      </c>
    </row>
    <row r="724">
      <c r="B724" s="1" t="s">
        <v>7</v>
      </c>
    </row>
    <row r="725">
      <c r="B725" s="1" t="s">
        <v>7</v>
      </c>
    </row>
    <row r="726">
      <c r="B726" s="1" t="s">
        <v>7</v>
      </c>
    </row>
    <row r="727">
      <c r="B727" s="1" t="s">
        <v>7</v>
      </c>
    </row>
    <row r="728">
      <c r="B728" s="1" t="s">
        <v>7</v>
      </c>
    </row>
    <row r="729">
      <c r="B729" s="1" t="s">
        <v>7</v>
      </c>
    </row>
    <row r="730">
      <c r="B730" s="1" t="s">
        <v>7</v>
      </c>
    </row>
    <row r="731">
      <c r="B731" s="1" t="s">
        <v>7</v>
      </c>
    </row>
    <row r="732">
      <c r="B732" s="1" t="s">
        <v>7</v>
      </c>
    </row>
    <row r="733">
      <c r="B733" s="1" t="s">
        <v>7</v>
      </c>
    </row>
    <row r="734">
      <c r="B734" s="1" t="s">
        <v>7</v>
      </c>
    </row>
    <row r="735">
      <c r="B735" s="1" t="s">
        <v>7</v>
      </c>
    </row>
    <row r="736">
      <c r="B736" s="1" t="s">
        <v>7</v>
      </c>
    </row>
    <row r="737">
      <c r="B737" s="1" t="s">
        <v>7</v>
      </c>
    </row>
    <row r="738">
      <c r="B738" s="1" t="s">
        <v>7</v>
      </c>
    </row>
    <row r="739">
      <c r="B739" s="1" t="s">
        <v>7</v>
      </c>
    </row>
    <row r="740">
      <c r="B740" s="1" t="s">
        <v>7</v>
      </c>
    </row>
    <row r="741">
      <c r="B741" s="1" t="s">
        <v>7</v>
      </c>
    </row>
    <row r="742">
      <c r="B742" s="1" t="s">
        <v>7</v>
      </c>
    </row>
    <row r="743">
      <c r="B743" s="1" t="s">
        <v>7</v>
      </c>
    </row>
    <row r="744">
      <c r="B744" s="1" t="s">
        <v>7</v>
      </c>
    </row>
    <row r="745">
      <c r="B745" s="1" t="s">
        <v>7</v>
      </c>
    </row>
    <row r="746">
      <c r="B746" s="1" t="s">
        <v>7</v>
      </c>
    </row>
    <row r="747">
      <c r="B747" s="1" t="s">
        <v>7</v>
      </c>
    </row>
    <row r="748">
      <c r="B748" s="1" t="s">
        <v>7</v>
      </c>
    </row>
    <row r="749">
      <c r="B749" s="1" t="s">
        <v>7</v>
      </c>
    </row>
    <row r="750">
      <c r="B750" s="1" t="s">
        <v>7</v>
      </c>
    </row>
    <row r="751">
      <c r="B751" s="1" t="s">
        <v>7</v>
      </c>
    </row>
    <row r="752">
      <c r="B752" s="1" t="s">
        <v>7</v>
      </c>
    </row>
    <row r="753">
      <c r="B753" s="1" t="s">
        <v>7</v>
      </c>
    </row>
    <row r="754">
      <c r="B754" s="1" t="s">
        <v>7</v>
      </c>
    </row>
    <row r="755">
      <c r="B755" s="1" t="s">
        <v>7</v>
      </c>
    </row>
    <row r="756">
      <c r="B756" s="1" t="s">
        <v>7</v>
      </c>
    </row>
    <row r="757">
      <c r="B757" s="1" t="s">
        <v>7</v>
      </c>
    </row>
    <row r="758">
      <c r="B758" s="1" t="s">
        <v>7</v>
      </c>
    </row>
    <row r="759">
      <c r="B759" s="1" t="s">
        <v>7</v>
      </c>
    </row>
    <row r="760">
      <c r="B760" s="1" t="s">
        <v>7</v>
      </c>
    </row>
    <row r="761">
      <c r="B761" s="1" t="s">
        <v>7</v>
      </c>
    </row>
    <row r="762">
      <c r="B762" s="1" t="s">
        <v>7</v>
      </c>
    </row>
    <row r="763">
      <c r="B763" s="1" t="s">
        <v>7</v>
      </c>
    </row>
    <row r="764">
      <c r="B764" s="1" t="s">
        <v>7</v>
      </c>
    </row>
    <row r="765">
      <c r="B765" s="1" t="s">
        <v>7</v>
      </c>
    </row>
    <row r="766">
      <c r="B766" s="1" t="s">
        <v>7</v>
      </c>
    </row>
    <row r="767">
      <c r="B767" s="1" t="s">
        <v>7</v>
      </c>
    </row>
    <row r="768">
      <c r="B768" s="1" t="s">
        <v>7</v>
      </c>
    </row>
    <row r="769">
      <c r="B769" s="1" t="s">
        <v>7</v>
      </c>
    </row>
    <row r="770">
      <c r="B770" s="1" t="s">
        <v>7</v>
      </c>
    </row>
    <row r="771">
      <c r="B771" s="1" t="s">
        <v>7</v>
      </c>
    </row>
    <row r="772">
      <c r="B772" s="1" t="s">
        <v>7</v>
      </c>
    </row>
    <row r="773">
      <c r="B773" s="1" t="s">
        <v>7</v>
      </c>
    </row>
    <row r="774">
      <c r="B774" s="1" t="s">
        <v>7</v>
      </c>
    </row>
    <row r="775">
      <c r="B775" s="1" t="s">
        <v>7</v>
      </c>
    </row>
    <row r="776">
      <c r="B776" s="1" t="s">
        <v>7</v>
      </c>
    </row>
    <row r="777">
      <c r="B777" s="1" t="s">
        <v>7</v>
      </c>
    </row>
    <row r="778">
      <c r="B778" s="1" t="s">
        <v>7</v>
      </c>
    </row>
    <row r="779">
      <c r="B779" s="1" t="s">
        <v>7</v>
      </c>
    </row>
    <row r="780">
      <c r="B780" s="1" t="s">
        <v>7</v>
      </c>
    </row>
    <row r="781">
      <c r="B781" s="1" t="s">
        <v>7</v>
      </c>
    </row>
    <row r="782">
      <c r="B782" s="1" t="s">
        <v>7</v>
      </c>
    </row>
    <row r="783">
      <c r="B783" s="1" t="s">
        <v>7</v>
      </c>
    </row>
    <row r="784">
      <c r="B784" s="1" t="s">
        <v>7</v>
      </c>
    </row>
    <row r="785">
      <c r="B785" s="1" t="s">
        <v>7</v>
      </c>
    </row>
    <row r="786">
      <c r="B786" s="1" t="s">
        <v>7</v>
      </c>
    </row>
    <row r="787">
      <c r="B787" s="1" t="s">
        <v>7</v>
      </c>
    </row>
    <row r="788">
      <c r="B788" s="1" t="s">
        <v>7</v>
      </c>
    </row>
    <row r="789">
      <c r="B789" s="1" t="s">
        <v>7</v>
      </c>
    </row>
    <row r="790">
      <c r="B790" s="1" t="s">
        <v>7</v>
      </c>
    </row>
    <row r="791">
      <c r="B791" s="1" t="s">
        <v>7</v>
      </c>
    </row>
    <row r="792">
      <c r="B792" s="1" t="s">
        <v>7</v>
      </c>
    </row>
    <row r="793">
      <c r="B793" s="1" t="s">
        <v>7</v>
      </c>
    </row>
    <row r="794">
      <c r="B794" s="1" t="s">
        <v>7</v>
      </c>
    </row>
    <row r="795">
      <c r="B795" s="1" t="s">
        <v>7</v>
      </c>
    </row>
    <row r="796">
      <c r="B796" s="1" t="s">
        <v>7</v>
      </c>
    </row>
    <row r="797">
      <c r="B797" s="1" t="s">
        <v>7</v>
      </c>
    </row>
    <row r="798">
      <c r="B798" s="1" t="s">
        <v>7</v>
      </c>
    </row>
    <row r="799">
      <c r="B799" s="1" t="s">
        <v>7</v>
      </c>
    </row>
    <row r="800">
      <c r="B800" s="1" t="s">
        <v>7</v>
      </c>
    </row>
    <row r="801">
      <c r="B801" s="1" t="s">
        <v>7</v>
      </c>
    </row>
    <row r="802">
      <c r="B802" s="1" t="s">
        <v>7</v>
      </c>
    </row>
    <row r="803">
      <c r="B803" s="1" t="s">
        <v>7</v>
      </c>
    </row>
    <row r="804">
      <c r="B804" s="1" t="s">
        <v>7</v>
      </c>
    </row>
    <row r="805">
      <c r="B805" s="1" t="s">
        <v>7</v>
      </c>
    </row>
    <row r="806">
      <c r="B806" s="1" t="s">
        <v>7</v>
      </c>
    </row>
    <row r="807">
      <c r="B807" s="1" t="s">
        <v>7</v>
      </c>
    </row>
    <row r="808">
      <c r="B808" s="1" t="s">
        <v>7</v>
      </c>
    </row>
    <row r="809">
      <c r="B809" s="1" t="s">
        <v>7</v>
      </c>
    </row>
    <row r="810">
      <c r="B810" s="1" t="s">
        <v>7</v>
      </c>
    </row>
    <row r="811">
      <c r="B811" s="1" t="s">
        <v>7</v>
      </c>
    </row>
    <row r="812">
      <c r="B812" s="1" t="s">
        <v>7</v>
      </c>
    </row>
    <row r="813">
      <c r="B813" s="1" t="s">
        <v>7</v>
      </c>
    </row>
    <row r="814">
      <c r="B814" s="1" t="s">
        <v>7</v>
      </c>
    </row>
    <row r="815">
      <c r="B815" s="1" t="s">
        <v>7</v>
      </c>
    </row>
    <row r="816">
      <c r="B816" s="1" t="s">
        <v>7</v>
      </c>
    </row>
    <row r="817">
      <c r="B817" s="1" t="s">
        <v>7</v>
      </c>
    </row>
    <row r="818">
      <c r="B818" s="1" t="s">
        <v>7</v>
      </c>
    </row>
    <row r="819">
      <c r="B819" s="1" t="s">
        <v>7</v>
      </c>
    </row>
    <row r="820">
      <c r="B820" s="1" t="s">
        <v>7</v>
      </c>
    </row>
    <row r="821">
      <c r="B821" s="1" t="s">
        <v>7</v>
      </c>
    </row>
    <row r="822">
      <c r="B822" s="1" t="s">
        <v>7</v>
      </c>
    </row>
    <row r="823">
      <c r="B823" s="1" t="s">
        <v>7</v>
      </c>
    </row>
    <row r="824">
      <c r="B824" s="1" t="s">
        <v>7</v>
      </c>
    </row>
    <row r="825">
      <c r="B825" s="1" t="s">
        <v>7</v>
      </c>
    </row>
    <row r="826">
      <c r="B826" s="1" t="s">
        <v>7</v>
      </c>
    </row>
    <row r="827">
      <c r="B827" s="1" t="s">
        <v>7</v>
      </c>
    </row>
    <row r="828">
      <c r="B828" s="1" t="s">
        <v>7</v>
      </c>
    </row>
    <row r="829">
      <c r="B829" s="1" t="s">
        <v>7</v>
      </c>
    </row>
    <row r="830">
      <c r="B830" s="1" t="s">
        <v>7</v>
      </c>
    </row>
    <row r="831">
      <c r="B831" s="1" t="s">
        <v>7</v>
      </c>
    </row>
    <row r="832">
      <c r="B832" s="1" t="s">
        <v>7</v>
      </c>
    </row>
    <row r="833">
      <c r="B833" s="1" t="s">
        <v>7</v>
      </c>
    </row>
    <row r="834">
      <c r="B834" s="1" t="s">
        <v>7</v>
      </c>
    </row>
    <row r="835">
      <c r="B835" s="1" t="s">
        <v>7</v>
      </c>
    </row>
    <row r="836">
      <c r="B836" s="1" t="s">
        <v>7</v>
      </c>
    </row>
    <row r="837">
      <c r="B837" s="1" t="s">
        <v>7</v>
      </c>
    </row>
    <row r="838">
      <c r="B838" s="1" t="s">
        <v>7</v>
      </c>
    </row>
    <row r="839">
      <c r="B839" s="1" t="s">
        <v>7</v>
      </c>
    </row>
    <row r="840">
      <c r="B840" s="1" t="s">
        <v>7</v>
      </c>
    </row>
    <row r="841">
      <c r="B841" s="1" t="s">
        <v>7</v>
      </c>
    </row>
    <row r="842">
      <c r="B842" s="1" t="s">
        <v>7</v>
      </c>
    </row>
    <row r="843">
      <c r="B843" s="1" t="s">
        <v>7</v>
      </c>
    </row>
    <row r="844">
      <c r="B844" s="1" t="s">
        <v>7</v>
      </c>
    </row>
    <row r="845">
      <c r="B845" s="1" t="s">
        <v>7</v>
      </c>
    </row>
    <row r="846">
      <c r="B846" s="1" t="s">
        <v>7</v>
      </c>
    </row>
    <row r="847">
      <c r="B847" s="1" t="s">
        <v>7</v>
      </c>
    </row>
    <row r="848">
      <c r="B848" s="1" t="s">
        <v>7</v>
      </c>
    </row>
    <row r="849">
      <c r="B849" s="1" t="s">
        <v>7</v>
      </c>
    </row>
    <row r="850">
      <c r="B850" s="1" t="s">
        <v>7</v>
      </c>
    </row>
    <row r="851">
      <c r="B851" s="1" t="s">
        <v>7</v>
      </c>
    </row>
    <row r="852">
      <c r="B852" s="1" t="s">
        <v>7</v>
      </c>
    </row>
    <row r="853">
      <c r="B853" s="1" t="s">
        <v>7</v>
      </c>
    </row>
    <row r="854">
      <c r="B854" s="1" t="s">
        <v>7</v>
      </c>
    </row>
    <row r="855">
      <c r="B855" s="1" t="s">
        <v>7</v>
      </c>
    </row>
    <row r="856">
      <c r="B856" s="1" t="s">
        <v>7</v>
      </c>
    </row>
    <row r="857">
      <c r="B857" s="1" t="s">
        <v>7</v>
      </c>
    </row>
    <row r="858">
      <c r="B858" s="1" t="s">
        <v>7</v>
      </c>
    </row>
    <row r="859">
      <c r="B859" s="1" t="s">
        <v>7</v>
      </c>
    </row>
    <row r="860">
      <c r="B860" s="1" t="s">
        <v>7</v>
      </c>
    </row>
    <row r="861">
      <c r="B861" s="1" t="s">
        <v>7</v>
      </c>
    </row>
    <row r="862">
      <c r="B862" s="1" t="s">
        <v>7</v>
      </c>
    </row>
    <row r="863">
      <c r="B863" s="1" t="s">
        <v>7</v>
      </c>
    </row>
    <row r="864">
      <c r="B864" s="1" t="s">
        <v>7</v>
      </c>
    </row>
    <row r="865">
      <c r="B865" s="1" t="s">
        <v>7</v>
      </c>
    </row>
    <row r="866">
      <c r="B866" s="1" t="s">
        <v>7</v>
      </c>
    </row>
    <row r="867">
      <c r="B867" s="1" t="s">
        <v>7</v>
      </c>
    </row>
    <row r="868">
      <c r="B868" s="1" t="s">
        <v>7</v>
      </c>
    </row>
    <row r="869">
      <c r="B869" s="1" t="s">
        <v>7</v>
      </c>
    </row>
    <row r="870">
      <c r="B870" s="1" t="s">
        <v>7</v>
      </c>
    </row>
    <row r="871">
      <c r="B871" s="1" t="s">
        <v>7</v>
      </c>
    </row>
    <row r="872">
      <c r="B872" s="1" t="s">
        <v>7</v>
      </c>
    </row>
    <row r="873">
      <c r="B873" s="1" t="s">
        <v>7</v>
      </c>
    </row>
    <row r="874">
      <c r="B874" s="1" t="s">
        <v>7</v>
      </c>
    </row>
    <row r="875">
      <c r="B875" s="1" t="s">
        <v>7</v>
      </c>
    </row>
    <row r="876">
      <c r="B876" s="1" t="s">
        <v>7</v>
      </c>
    </row>
    <row r="877">
      <c r="B877" s="1" t="s">
        <v>7</v>
      </c>
    </row>
    <row r="878">
      <c r="B878" s="1" t="s">
        <v>7</v>
      </c>
    </row>
    <row r="879">
      <c r="B879" s="1" t="s">
        <v>7</v>
      </c>
    </row>
    <row r="880">
      <c r="B880" s="1" t="s">
        <v>7</v>
      </c>
    </row>
    <row r="881">
      <c r="B881" s="1" t="s">
        <v>7</v>
      </c>
    </row>
    <row r="882">
      <c r="B882" s="1" t="s">
        <v>7</v>
      </c>
    </row>
    <row r="883">
      <c r="B883" s="1" t="s">
        <v>7</v>
      </c>
    </row>
    <row r="884">
      <c r="B884" s="1" t="s">
        <v>7</v>
      </c>
    </row>
    <row r="885">
      <c r="B885" s="1" t="s">
        <v>7</v>
      </c>
    </row>
    <row r="886">
      <c r="B886" s="1" t="s">
        <v>7</v>
      </c>
    </row>
    <row r="887">
      <c r="B887" s="1" t="s">
        <v>7</v>
      </c>
    </row>
    <row r="888">
      <c r="B888" s="1" t="s">
        <v>7</v>
      </c>
    </row>
    <row r="889">
      <c r="B889" s="1" t="s">
        <v>7</v>
      </c>
    </row>
    <row r="890">
      <c r="B890" s="1" t="s">
        <v>7</v>
      </c>
    </row>
    <row r="891">
      <c r="B891" s="1" t="s">
        <v>7</v>
      </c>
    </row>
    <row r="892">
      <c r="B892" s="1" t="s">
        <v>7</v>
      </c>
    </row>
    <row r="893">
      <c r="B893" s="1" t="s">
        <v>7</v>
      </c>
    </row>
    <row r="894">
      <c r="B894" s="1" t="s">
        <v>7</v>
      </c>
    </row>
    <row r="895">
      <c r="B895" s="1" t="s">
        <v>7</v>
      </c>
    </row>
    <row r="896">
      <c r="B896" s="1" t="s">
        <v>7</v>
      </c>
    </row>
    <row r="897">
      <c r="B897" s="1" t="s">
        <v>7</v>
      </c>
    </row>
    <row r="898">
      <c r="B898" s="1" t="s">
        <v>7</v>
      </c>
    </row>
    <row r="899">
      <c r="B899" s="1" t="s">
        <v>7</v>
      </c>
    </row>
    <row r="900">
      <c r="B900" s="1" t="s">
        <v>7</v>
      </c>
    </row>
    <row r="901">
      <c r="B901" s="1" t="s">
        <v>7</v>
      </c>
    </row>
    <row r="902">
      <c r="B902" s="1" t="s">
        <v>7</v>
      </c>
    </row>
    <row r="903">
      <c r="B903" s="1" t="s">
        <v>7</v>
      </c>
    </row>
    <row r="904">
      <c r="B904" s="1" t="s">
        <v>7</v>
      </c>
    </row>
    <row r="905">
      <c r="B905" s="1" t="s">
        <v>7</v>
      </c>
    </row>
    <row r="906">
      <c r="B906" s="1" t="s">
        <v>7</v>
      </c>
    </row>
    <row r="907">
      <c r="B907" s="1" t="s">
        <v>7</v>
      </c>
    </row>
    <row r="908">
      <c r="B908" s="1" t="s">
        <v>7</v>
      </c>
    </row>
    <row r="909">
      <c r="B909" s="1" t="s">
        <v>7</v>
      </c>
    </row>
    <row r="910">
      <c r="B910" s="1" t="s">
        <v>7</v>
      </c>
    </row>
    <row r="911">
      <c r="B911" s="1" t="s">
        <v>7</v>
      </c>
    </row>
    <row r="912">
      <c r="B912" s="1" t="s">
        <v>7</v>
      </c>
    </row>
    <row r="913">
      <c r="B913" s="1" t="s">
        <v>7</v>
      </c>
    </row>
    <row r="914">
      <c r="B914" s="1" t="s">
        <v>7</v>
      </c>
    </row>
    <row r="915">
      <c r="B915" s="1" t="s">
        <v>7</v>
      </c>
    </row>
    <row r="916">
      <c r="B916" s="1" t="s">
        <v>7</v>
      </c>
    </row>
    <row r="917">
      <c r="B917" s="1" t="s">
        <v>7</v>
      </c>
    </row>
    <row r="918">
      <c r="B918" s="1" t="s">
        <v>7</v>
      </c>
    </row>
    <row r="919">
      <c r="B919" s="1" t="s">
        <v>7</v>
      </c>
    </row>
    <row r="920">
      <c r="B920" s="1" t="s">
        <v>7</v>
      </c>
    </row>
    <row r="921">
      <c r="B921" s="1" t="s">
        <v>7</v>
      </c>
    </row>
    <row r="922">
      <c r="B922" s="1" t="s">
        <v>7</v>
      </c>
    </row>
    <row r="923">
      <c r="B923" s="1" t="s">
        <v>7</v>
      </c>
    </row>
    <row r="924">
      <c r="B924" s="1" t="s">
        <v>7</v>
      </c>
    </row>
    <row r="925">
      <c r="B925" s="1" t="s">
        <v>7</v>
      </c>
    </row>
    <row r="926">
      <c r="B926" s="1" t="s">
        <v>7</v>
      </c>
    </row>
    <row r="927">
      <c r="B927" s="1" t="s">
        <v>7</v>
      </c>
    </row>
    <row r="928">
      <c r="B928" s="1" t="s">
        <v>7</v>
      </c>
    </row>
    <row r="929">
      <c r="B929" s="1" t="s">
        <v>7</v>
      </c>
    </row>
    <row r="930">
      <c r="B930" s="1" t="s">
        <v>7</v>
      </c>
    </row>
    <row r="931">
      <c r="B931" s="1" t="s">
        <v>7</v>
      </c>
    </row>
    <row r="932">
      <c r="B932" s="1" t="s">
        <v>7</v>
      </c>
    </row>
    <row r="933">
      <c r="B933" s="1" t="s">
        <v>7</v>
      </c>
    </row>
    <row r="934">
      <c r="B934" s="1" t="s">
        <v>7</v>
      </c>
    </row>
    <row r="935">
      <c r="B935" s="1" t="s">
        <v>7</v>
      </c>
    </row>
    <row r="936">
      <c r="B936" s="1" t="s">
        <v>7</v>
      </c>
    </row>
    <row r="937">
      <c r="B937" s="1" t="s">
        <v>7</v>
      </c>
    </row>
    <row r="938">
      <c r="B938" s="1" t="s">
        <v>7</v>
      </c>
    </row>
    <row r="939">
      <c r="B939" s="1" t="s">
        <v>7</v>
      </c>
    </row>
    <row r="940">
      <c r="B940" s="1" t="s">
        <v>7</v>
      </c>
    </row>
    <row r="941">
      <c r="B941" s="1" t="s">
        <v>7</v>
      </c>
    </row>
    <row r="942">
      <c r="B942" s="1" t="s">
        <v>7</v>
      </c>
    </row>
    <row r="943">
      <c r="B943" s="1" t="s">
        <v>7</v>
      </c>
    </row>
    <row r="944">
      <c r="B944" s="1" t="s">
        <v>7</v>
      </c>
    </row>
    <row r="945">
      <c r="B945" s="1" t="s">
        <v>7</v>
      </c>
    </row>
    <row r="946">
      <c r="B946" s="1" t="s">
        <v>7</v>
      </c>
    </row>
    <row r="947">
      <c r="B947" s="1" t="s">
        <v>7</v>
      </c>
    </row>
    <row r="948">
      <c r="B948" s="1" t="s">
        <v>7</v>
      </c>
    </row>
    <row r="949">
      <c r="B949" s="1" t="s">
        <v>7</v>
      </c>
    </row>
    <row r="950">
      <c r="B950" s="1" t="s">
        <v>7</v>
      </c>
    </row>
    <row r="951">
      <c r="B951" s="1" t="s">
        <v>7</v>
      </c>
    </row>
    <row r="952">
      <c r="B952" s="1" t="s">
        <v>7</v>
      </c>
    </row>
    <row r="953">
      <c r="B953" s="1" t="s">
        <v>7</v>
      </c>
    </row>
    <row r="954">
      <c r="B954" s="1" t="s">
        <v>7</v>
      </c>
    </row>
    <row r="955">
      <c r="B955" s="1" t="s">
        <v>7</v>
      </c>
    </row>
    <row r="956">
      <c r="B956" s="1" t="s">
        <v>7</v>
      </c>
    </row>
    <row r="957">
      <c r="B957" s="1" t="s">
        <v>7</v>
      </c>
    </row>
    <row r="958">
      <c r="B958" s="1" t="s">
        <v>7</v>
      </c>
    </row>
    <row r="959">
      <c r="B959" s="1" t="s">
        <v>7</v>
      </c>
    </row>
    <row r="960">
      <c r="B960" s="1" t="s">
        <v>7</v>
      </c>
    </row>
    <row r="961">
      <c r="B961" s="1" t="s">
        <v>7</v>
      </c>
    </row>
    <row r="962">
      <c r="B962" s="1" t="s">
        <v>7</v>
      </c>
    </row>
    <row r="963">
      <c r="B963" s="1" t="s">
        <v>7</v>
      </c>
    </row>
    <row r="964">
      <c r="B964" s="1" t="s">
        <v>7</v>
      </c>
    </row>
    <row r="965">
      <c r="B965" s="1" t="s">
        <v>7</v>
      </c>
    </row>
    <row r="966">
      <c r="B966" s="1" t="s">
        <v>7</v>
      </c>
    </row>
    <row r="967">
      <c r="B967" s="1" t="s">
        <v>7</v>
      </c>
    </row>
    <row r="968">
      <c r="B968" s="1" t="s">
        <v>7</v>
      </c>
    </row>
    <row r="969">
      <c r="B969" s="1" t="s">
        <v>7</v>
      </c>
    </row>
    <row r="970">
      <c r="B970" s="1" t="s">
        <v>7</v>
      </c>
    </row>
    <row r="971">
      <c r="B971" s="1" t="s">
        <v>7</v>
      </c>
    </row>
    <row r="972">
      <c r="B972" s="1" t="s">
        <v>7</v>
      </c>
    </row>
    <row r="973">
      <c r="B973" s="1" t="s">
        <v>7</v>
      </c>
    </row>
    <row r="974">
      <c r="B974" s="1" t="s">
        <v>7</v>
      </c>
    </row>
    <row r="975">
      <c r="B975" s="1" t="s">
        <v>7</v>
      </c>
    </row>
    <row r="976">
      <c r="B976" s="1" t="s">
        <v>7</v>
      </c>
    </row>
    <row r="977">
      <c r="B977" s="1" t="s">
        <v>7</v>
      </c>
    </row>
    <row r="978">
      <c r="B978" s="1" t="s">
        <v>7</v>
      </c>
    </row>
    <row r="979">
      <c r="B979" s="1" t="s">
        <v>7</v>
      </c>
    </row>
    <row r="980">
      <c r="B980" s="1" t="s">
        <v>7</v>
      </c>
    </row>
    <row r="981">
      <c r="B981" s="1" t="s">
        <v>7</v>
      </c>
    </row>
    <row r="982">
      <c r="B982" s="1" t="s">
        <v>7</v>
      </c>
    </row>
    <row r="983">
      <c r="B983" s="1" t="s">
        <v>7</v>
      </c>
    </row>
    <row r="984">
      <c r="B984" s="1" t="s">
        <v>7</v>
      </c>
    </row>
    <row r="985">
      <c r="B985" s="1" t="s">
        <v>7</v>
      </c>
    </row>
    <row r="986">
      <c r="B986" s="1" t="s">
        <v>7</v>
      </c>
    </row>
    <row r="987">
      <c r="B987" s="1" t="s">
        <v>7</v>
      </c>
    </row>
    <row r="988">
      <c r="B988" s="1" t="s">
        <v>7</v>
      </c>
    </row>
    <row r="989">
      <c r="B989" s="1" t="s">
        <v>7</v>
      </c>
    </row>
    <row r="990">
      <c r="B990" s="1" t="s">
        <v>7</v>
      </c>
    </row>
    <row r="991">
      <c r="B991" s="1" t="s">
        <v>7</v>
      </c>
    </row>
    <row r="992">
      <c r="B992" s="1" t="s">
        <v>7</v>
      </c>
    </row>
    <row r="993">
      <c r="B993" s="1" t="s">
        <v>7</v>
      </c>
    </row>
    <row r="994">
      <c r="B994" s="1" t="s">
        <v>7</v>
      </c>
    </row>
    <row r="995">
      <c r="B995" s="1" t="s">
        <v>7</v>
      </c>
    </row>
    <row r="996">
      <c r="B996" s="1" t="s">
        <v>7</v>
      </c>
    </row>
    <row r="997">
      <c r="B997" s="1" t="s">
        <v>7</v>
      </c>
    </row>
    <row r="998">
      <c r="B998" s="1" t="s">
        <v>7</v>
      </c>
    </row>
    <row r="999">
      <c r="B999" s="1" t="s">
        <v>7</v>
      </c>
    </row>
    <row r="1000">
      <c r="B1000" s="1" t="s">
        <v>7</v>
      </c>
    </row>
    <row r="1001">
      <c r="B1001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7.25"/>
    <col customWidth="1" min="3" max="3" width="24.13"/>
  </cols>
  <sheetData>
    <row r="1">
      <c r="A1" s="3" t="s">
        <v>8</v>
      </c>
      <c r="B1" s="3" t="s">
        <v>9</v>
      </c>
      <c r="C1" s="3" t="s">
        <v>2</v>
      </c>
    </row>
    <row r="2">
      <c r="A2" s="1" t="str">
        <f>IFERROR(__xludf.DUMMYFUNCTION("IFERROR(ARRAYFORMULA(SPLIT(PrevProductos!A2:A1001,""-"")),)"),"P/001 ")</f>
        <v>P/001 </v>
      </c>
      <c r="B2" s="1" t="str">
        <f>IFERROR(__xludf.DUMMYFUNCTION("""COMPUTED_VALUE""")," Smartphone Samsung Galaxy S21 ")</f>
        <v> Smartphone Samsung Galaxy S21 </v>
      </c>
      <c r="C2" s="1" t="str">
        <f>IFERROR(__xludf.DUMMYFUNCTION("""COMPUTED_VALUE""")," Electrónica")</f>
        <v> Electrónica</v>
      </c>
    </row>
    <row r="3">
      <c r="A3" s="1" t="str">
        <f>IFERROR(__xludf.DUMMYFUNCTION("""COMPUTED_VALUE"""),"P/002 ")</f>
        <v>P/002 </v>
      </c>
      <c r="B3" s="1" t="str">
        <f>IFERROR(__xludf.DUMMYFUNCTION("""COMPUTED_VALUE""")," Camiseta Nike DriFIT ")</f>
        <v> Camiseta Nike DriFIT </v>
      </c>
      <c r="C3" s="1" t="str">
        <f>IFERROR(__xludf.DUMMYFUNCTION("""COMPUTED_VALUE""")," Ropa")</f>
        <v> Ropa</v>
      </c>
    </row>
    <row r="4">
      <c r="A4" s="1" t="str">
        <f>IFERROR(__xludf.DUMMYFUNCTION("""COMPUTED_VALUE"""),"P/003 ")</f>
        <v>P/003 </v>
      </c>
      <c r="B4" s="1" t="str">
        <f>IFERROR(__xludf.DUMMYFUNCTION("""COMPUTED_VALUE""")," Cafetera Nespresso ")</f>
        <v> Cafetera Nespresso </v>
      </c>
      <c r="C4" s="1" t="str">
        <f>IFERROR(__xludf.DUMMYFUNCTION("""COMPUTED_VALUE""")," Electrodoméstico")</f>
        <v> Electrodoméstico</v>
      </c>
    </row>
    <row r="5">
      <c r="A5" s="1" t="str">
        <f>IFERROR(__xludf.DUMMYFUNCTION("""COMPUTED_VALUE"""),"P/004 ")</f>
        <v>P/004 </v>
      </c>
      <c r="B5" s="1" t="str">
        <f>IFERROR(__xludf.DUMMYFUNCTION("""COMPUTED_VALUE""")," Perfume Chanel No. 5 ")</f>
        <v> Perfume Chanel No. 5 </v>
      </c>
      <c r="C5" s="1" t="str">
        <f>IFERROR(__xludf.DUMMYFUNCTION("""COMPUTED_VALUE""")," Belleza")</f>
        <v> Belleza</v>
      </c>
    </row>
    <row r="6">
      <c r="A6" s="1" t="str">
        <f>IFERROR(__xludf.DUMMYFUNCTION("""COMPUTED_VALUE"""),"P/005 ")</f>
        <v>P/005 </v>
      </c>
      <c r="B6" s="1" t="str">
        <f>IFERROR(__xludf.DUMMYFUNCTION("""COMPUTED_VALUE""")," Sony Bravia 65"" 4K UHD TV ")</f>
        <v> Sony Bravia 65" 4K UHD TV </v>
      </c>
      <c r="C6" s="1" t="str">
        <f>IFERROR(__xludf.DUMMYFUNCTION("""COMPUTED_VALUE""")," Electrónica")</f>
        <v> Electrónica</v>
      </c>
    </row>
    <row r="7">
      <c r="A7" s="1" t="str">
        <f>IFERROR(__xludf.DUMMYFUNCTION("""COMPUTED_VALUE"""),"P/006 ")</f>
        <v>P/006 </v>
      </c>
      <c r="B7" s="1" t="str">
        <f>IFERROR(__xludf.DUMMYFUNCTION("""COMPUTED_VALUE""")," Adidas Ultraboost Zapatillas ")</f>
        <v> Adidas Ultraboost Zapatillas </v>
      </c>
      <c r="C7" s="1" t="str">
        <f>IFERROR(__xludf.DUMMYFUNCTION("""COMPUTED_VALUE""")," Deportes")</f>
        <v> Deportes</v>
      </c>
    </row>
    <row r="8">
      <c r="A8" s="1" t="str">
        <f>IFERROR(__xludf.DUMMYFUNCTION("""COMPUTED_VALUE"""),"P/007 ")</f>
        <v>P/007 </v>
      </c>
      <c r="B8" s="1" t="str">
        <f>IFERROR(__xludf.DUMMYFUNCTION("""COMPUTED_VALUE""")," Robot Aspirador Roomba i7 ")</f>
        <v> Robot Aspirador Roomba i7 </v>
      </c>
      <c r="C8" s="1" t="str">
        <f>IFERROR(__xludf.DUMMYFUNCTION("""COMPUTED_VALUE""")," Hogar")</f>
        <v> Hogar</v>
      </c>
    </row>
    <row r="9">
      <c r="A9" s="1" t="str">
        <f>IFERROR(__xludf.DUMMYFUNCTION("""COMPUTED_VALUE"""),"P/008 ")</f>
        <v>P/008 </v>
      </c>
      <c r="B9" s="1" t="str">
        <f>IFERROR(__xludf.DUMMYFUNCTION("""COMPUTED_VALUE""")," MacBook Pro 13"" ")</f>
        <v> MacBook Pro 13" </v>
      </c>
      <c r="C9" s="1" t="str">
        <f>IFERROR(__xludf.DUMMYFUNCTION("""COMPUTED_VALUE""")," Electrónica")</f>
        <v> Electrónica</v>
      </c>
    </row>
    <row r="10">
      <c r="A10" s="1" t="str">
        <f>IFERROR(__xludf.DUMMYFUNCTION("""COMPUTED_VALUE"""),"P/009 ")</f>
        <v>P/009 </v>
      </c>
      <c r="B10" s="1" t="str">
        <f>IFERROR(__xludf.DUMMYFUNCTION("""COMPUTED_VALUE""")," Vestido de Noche Elegante ")</f>
        <v> Vestido de Noche Elegante </v>
      </c>
      <c r="C10" s="1" t="str">
        <f>IFERROR(__xludf.DUMMYFUNCTION("""COMPUTED_VALUE""")," Ropa")</f>
        <v> Ropa</v>
      </c>
    </row>
    <row r="11">
      <c r="A11" s="1" t="str">
        <f>IFERROR(__xludf.DUMMYFUNCTION("""COMPUTED_VALUE"""),"P/010 ")</f>
        <v>P/010 </v>
      </c>
      <c r="B11" s="1" t="str">
        <f>IFERROR(__xludf.DUMMYFUNCTION("""COMPUTED_VALUE""")," Bicicleta de Carretera Specialized ")</f>
        <v> Bicicleta de Carretera Specialized </v>
      </c>
      <c r="C11" s="1" t="str">
        <f>IFERROR(__xludf.DUMMYFUNCTION("""COMPUTED_VALUE""")," Deportes")</f>
        <v> Deportes</v>
      </c>
    </row>
    <row r="12">
      <c r="A12" s="1" t="str">
        <f>IFERROR(__xludf.DUMMYFUNCTION("""COMPUTED_VALUE"""),"P/011 ")</f>
        <v>P/011 </v>
      </c>
      <c r="B12" s="1" t="str">
        <f>IFERROR(__xludf.DUMMYFUNCTION("""COMPUTED_VALUE""")," Set de Maquillaje Urban Decay ")</f>
        <v> Set de Maquillaje Urban Decay </v>
      </c>
      <c r="C12" s="1" t="str">
        <f>IFERROR(__xludf.DUMMYFUNCTION("""COMPUTED_VALUE""")," Belleza")</f>
        <v> Belleza</v>
      </c>
    </row>
    <row r="13">
      <c r="A13" s="1" t="str">
        <f>IFERROR(__xludf.DUMMYFUNCTION("""COMPUTED_VALUE"""),"P/012 ")</f>
        <v>P/012 </v>
      </c>
      <c r="B13" s="1" t="str">
        <f>IFERROR(__xludf.DUMMYFUNCTION("""COMPUTED_VALUE""")," Refrigerador LG French Door ")</f>
        <v> Refrigerador LG French Door </v>
      </c>
      <c r="C13" s="1" t="str">
        <f>IFERROR(__xludf.DUMMYFUNCTION("""COMPUTED_VALUE""")," Electrodoméstico")</f>
        <v> Electrodoméstico</v>
      </c>
    </row>
    <row r="14">
      <c r="A14" s="1" t="str">
        <f>IFERROR(__xludf.DUMMYFUNCTION("""COMPUTED_VALUE"""),"P/013 ")</f>
        <v>P/013 </v>
      </c>
      <c r="B14" s="1" t="str">
        <f>IFERROR(__xludf.DUMMYFUNCTION("""COMPUTED_VALUE""")," Juego de Sábanas de Algodón ")</f>
        <v> Juego de Sábanas de Algodón </v>
      </c>
      <c r="C14" s="1" t="str">
        <f>IFERROR(__xludf.DUMMYFUNCTION("""COMPUTED_VALUE""")," Hogar")</f>
        <v> Hogar</v>
      </c>
    </row>
    <row r="15">
      <c r="A15" s="1" t="str">
        <f>IFERROR(__xludf.DUMMYFUNCTION("""COMPUTED_VALUE"""),"P/014 ")</f>
        <v>P/014 </v>
      </c>
      <c r="B15" s="1" t="str">
        <f>IFERROR(__xludf.DUMMYFUNCTION("""COMPUTED_VALUE""")," Nintendo Switch ")</f>
        <v> Nintendo Switch </v>
      </c>
      <c r="C15" s="1" t="str">
        <f>IFERROR(__xludf.DUMMYFUNCTION("""COMPUTED_VALUE""")," Electrónica")</f>
        <v> Electrónica</v>
      </c>
    </row>
    <row r="16">
      <c r="A16" s="1" t="str">
        <f>IFERROR(__xludf.DUMMYFUNCTION("""COMPUTED_VALUE"""),"P/015 ")</f>
        <v>P/015 </v>
      </c>
      <c r="B16" s="1" t="str">
        <f>IFERROR(__xludf.DUMMYFUNCTION("""COMPUTED_VALUE""")," Chaqueta Columbia para Exteriores ")</f>
        <v> Chaqueta Columbia para Exteriores </v>
      </c>
      <c r="C16" s="1" t="str">
        <f>IFERROR(__xludf.DUMMYFUNCTION("""COMPUTED_VALUE""")," Ropa")</f>
        <v> Ropa</v>
      </c>
    </row>
    <row r="17">
      <c r="A17" s="1" t="str">
        <f>IFERROR(__xludf.DUMMYFUNCTION("""COMPUTED_VALUE"""),"P/016 ")</f>
        <v>P/016 </v>
      </c>
      <c r="B17" s="1" t="str">
        <f>IFERROR(__xludf.DUMMYFUNCTION("""COMPUTED_VALUE""")," Licuadora Vitamix ")</f>
        <v> Licuadora Vitamix </v>
      </c>
      <c r="C17" s="1" t="str">
        <f>IFERROR(__xludf.DUMMYFUNCTION("""COMPUTED_VALUE""")," Electrodoméstico")</f>
        <v> Electrodoméstico</v>
      </c>
    </row>
    <row r="18">
      <c r="A18" s="1" t="str">
        <f>IFERROR(__xludf.DUMMYFUNCTION("""COMPUTED_VALUE"""),"P/017 ")</f>
        <v>P/017 </v>
      </c>
      <c r="B18" s="1" t="str">
        <f>IFERROR(__xludf.DUMMYFUNCTION("""COMPUTED_VALUE""")," Paleta de Sombras de Ojos Morphe ")</f>
        <v> Paleta de Sombras de Ojos Morphe </v>
      </c>
      <c r="C18" s="1" t="str">
        <f>IFERROR(__xludf.DUMMYFUNCTION("""COMPUTED_VALUE""")," Belleza")</f>
        <v> Belleza</v>
      </c>
    </row>
    <row r="19">
      <c r="A19" s="1" t="str">
        <f>IFERROR(__xludf.DUMMYFUNCTION("""COMPUTED_VALUE"""),"P/018 ")</f>
        <v>P/018 </v>
      </c>
      <c r="B19" s="1" t="str">
        <f>IFERROR(__xludf.DUMMYFUNCTION("""COMPUTED_VALUE""")," LG OLED 55"" 4K TV ")</f>
        <v> LG OLED 55" 4K TV </v>
      </c>
      <c r="C19" s="1" t="str">
        <f>IFERROR(__xludf.DUMMYFUNCTION("""COMPUTED_VALUE""")," Electrónica")</f>
        <v> Electrónica</v>
      </c>
    </row>
    <row r="20">
      <c r="A20" s="1" t="str">
        <f>IFERROR(__xludf.DUMMYFUNCTION("""COMPUTED_VALUE"""),"P/019 ")</f>
        <v>P/019 </v>
      </c>
      <c r="B20" s="1" t="str">
        <f>IFERROR(__xludf.DUMMYFUNCTION("""COMPUTED_VALUE""")," Silla de Oficina Ergonómica ")</f>
        <v> Silla de Oficina Ergonómica </v>
      </c>
      <c r="C20" s="1" t="str">
        <f>IFERROR(__xludf.DUMMYFUNCTION("""COMPUTED_VALUE""")," Hogar")</f>
        <v> Hogar</v>
      </c>
    </row>
    <row r="21">
      <c r="A21" s="1" t="str">
        <f>IFERROR(__xludf.DUMMYFUNCTION("""COMPUTED_VALUE"""),"P/020 ")</f>
        <v>P/020 </v>
      </c>
      <c r="B21" s="1" t="str">
        <f>IFERROR(__xludf.DUMMYFUNCTION("""COMPUTED_VALUE""")," Xbox Series X ")</f>
        <v> Xbox Series X </v>
      </c>
      <c r="C21" s="1" t="str">
        <f>IFERROR(__xludf.DUMMYFUNCTION("""COMPUTED_VALUE""")," Electrónica")</f>
        <v> Electrónica</v>
      </c>
    </row>
    <row r="22">
      <c r="A22" s="1" t="str">
        <f>IFERROR(__xludf.DUMMYFUNCTION("""COMPUTED_VALUE"""),"P/021 ")</f>
        <v>P/021 </v>
      </c>
      <c r="B22" s="1" t="str">
        <f>IFERROR(__xludf.DUMMYFUNCTION("""COMPUTED_VALUE""")," Traje de Baño Deportivo ")</f>
        <v> Traje de Baño Deportivo </v>
      </c>
      <c r="C22" s="1" t="str">
        <f>IFERROR(__xludf.DUMMYFUNCTION("""COMPUTED_VALUE""")," Ropa")</f>
        <v> Ropa</v>
      </c>
    </row>
    <row r="23">
      <c r="A23" s="1" t="str">
        <f>IFERROR(__xludf.DUMMYFUNCTION("""COMPUTED_VALUE"""),"P/022 ")</f>
        <v>P/022 </v>
      </c>
      <c r="B23" s="1" t="str">
        <f>IFERROR(__xludf.DUMMYFUNCTION("""COMPUTED_VALUE""")," Cocina de Inducción Bosch ")</f>
        <v> Cocina de Inducción Bosch </v>
      </c>
      <c r="C23" s="1" t="str">
        <f>IFERROR(__xludf.DUMMYFUNCTION("""COMPUTED_VALUE""")," Electrodoméstico")</f>
        <v> Electrodoméstico</v>
      </c>
    </row>
    <row r="24">
      <c r="A24" s="1" t="str">
        <f>IFERROR(__xludf.DUMMYFUNCTION("""COMPUTED_VALUE"""),"P/023 ")</f>
        <v>P/023 </v>
      </c>
      <c r="B24" s="1" t="str">
        <f>IFERROR(__xludf.DUMMYFUNCTION("""COMPUTED_VALUE""")," Set de Brochas de Maquillaje ")</f>
        <v> Set de Brochas de Maquillaje </v>
      </c>
      <c r="C24" s="1" t="str">
        <f>IFERROR(__xludf.DUMMYFUNCTION("""COMPUTED_VALUE""")," Belleza")</f>
        <v> Belleza</v>
      </c>
    </row>
    <row r="25">
      <c r="A25" s="1" t="str">
        <f>IFERROR(__xludf.DUMMYFUNCTION("""COMPUTED_VALUE"""),"P/024 ")</f>
        <v>P/024 </v>
      </c>
      <c r="B25" s="1" t="str">
        <f>IFERROR(__xludf.DUMMYFUNCTION("""COMPUTED_VALUE""")," Aspiradora Dyson V15 Detect ")</f>
        <v> Aspiradora Dyson V15 Detect </v>
      </c>
      <c r="C25" s="1" t="str">
        <f>IFERROR(__xludf.DUMMYFUNCTION("""COMPUTED_VALUE""")," Hogar")</f>
        <v> Hogar</v>
      </c>
    </row>
    <row r="26">
      <c r="A26" s="1" t="str">
        <f>IFERROR(__xludf.DUMMYFUNCTION("""COMPUTED_VALUE"""),"P/025 ")</f>
        <v>P/025 </v>
      </c>
      <c r="B26" s="1" t="str">
        <f>IFERROR(__xludf.DUMMYFUNCTION("""COMPUTED_VALUE""")," Altavoces Bluetooth JBL ")</f>
        <v> Altavoces Bluetooth JBL </v>
      </c>
      <c r="C26" s="1" t="str">
        <f>IFERROR(__xludf.DUMMYFUNCTION("""COMPUTED_VALUE""")," Electrónica")</f>
        <v> Electrónica</v>
      </c>
    </row>
    <row r="27">
      <c r="A27" s="1" t="str">
        <f>IFERROR(__xludf.DUMMYFUNCTION("""COMPUTED_VALUE"""),"P/026 ")</f>
        <v>P/026 </v>
      </c>
      <c r="B27" s="1" t="str">
        <f>IFERROR(__xludf.DUMMYFUNCTION("""COMPUTED_VALUE""")," Gorra Nike Aerobill ")</f>
        <v> Gorra Nike Aerobill </v>
      </c>
      <c r="C27" s="1" t="str">
        <f>IFERROR(__xludf.DUMMYFUNCTION("""COMPUTED_VALUE""")," Ropa")</f>
        <v> Ropa</v>
      </c>
    </row>
    <row r="28">
      <c r="A28" s="1" t="str">
        <f>IFERROR(__xludf.DUMMYFUNCTION("""COMPUTED_VALUE"""),"P/027 ")</f>
        <v>P/027 </v>
      </c>
      <c r="B28" s="1" t="str">
        <f>IFERROR(__xludf.DUMMYFUNCTION("""COMPUTED_VALUE""")," Cepillo de Dientes Eléctrico Philips Sonicare ")</f>
        <v> Cepillo de Dientes Eléctrico Philips Sonicare </v>
      </c>
      <c r="C28" s="1" t="str">
        <f>IFERROR(__xludf.DUMMYFUNCTION("""COMPUTED_VALUE""")," Belleza")</f>
        <v> Belleza</v>
      </c>
    </row>
    <row r="29">
      <c r="A29" s="1" t="str">
        <f>IFERROR(__xludf.DUMMYFUNCTION("""COMPUTED_VALUE"""),"P/028 ")</f>
        <v>P/028 </v>
      </c>
      <c r="B29" s="1" t="str">
        <f>IFERROR(__xludf.DUMMYFUNCTION("""COMPUTED_VALUE""")," Reloj Inteligente Apple Watch SE ")</f>
        <v> Reloj Inteligente Apple Watch SE </v>
      </c>
      <c r="C29" s="1" t="str">
        <f>IFERROR(__xludf.DUMMYFUNCTION("""COMPUTED_VALUE""")," Electrónica")</f>
        <v> Electrónica</v>
      </c>
    </row>
    <row r="30">
      <c r="A30" s="1" t="str">
        <f>IFERROR(__xludf.DUMMYFUNCTION("""COMPUTED_VALUE"""),"P/029 ")</f>
        <v>P/029 </v>
      </c>
      <c r="B30" s="1" t="str">
        <f>IFERROR(__xludf.DUMMYFUNCTION("""COMPUTED_VALUE""")," Mochila de Senderismo North Face ")</f>
        <v> Mochila de Senderismo North Face </v>
      </c>
      <c r="C30" s="1" t="str">
        <f>IFERROR(__xludf.DUMMYFUNCTION("""COMPUTED_VALUE""")," Ropa")</f>
        <v> Ropa</v>
      </c>
    </row>
    <row r="31">
      <c r="A31" s="1" t="str">
        <f>IFERROR(__xludf.DUMMYFUNCTION("""COMPUTED_VALUE"""),"P/030 ")</f>
        <v>P/030 </v>
      </c>
      <c r="B31" s="1" t="str">
        <f>IFERROR(__xludf.DUMMYFUNCTION("""COMPUTED_VALUE""")," Licuadora Vitamix Pro 750 ")</f>
        <v> Licuadora Vitamix Pro 750 </v>
      </c>
      <c r="C31" s="1" t="str">
        <f>IFERROR(__xludf.DUMMYFUNCTION("""COMPUTED_VALUE""")," Electrodoméstico")</f>
        <v> Electrodoméstico</v>
      </c>
    </row>
    <row r="32">
      <c r="A32" s="1" t="str">
        <f>IFERROR(__xludf.DUMMYFUNCTION("""COMPUTED_VALUE"""),"P/031 ")</f>
        <v>P/031 </v>
      </c>
      <c r="B32" s="1" t="str">
        <f>IFERROR(__xludf.DUMMYFUNCTION("""COMPUTED_VALUE""")," Maleta Samsonite de Viaje ")</f>
        <v> Maleta Samsonite de Viaje </v>
      </c>
      <c r="C32" s="1" t="str">
        <f>IFERROR(__xludf.DUMMYFUNCTION("""COMPUTED_VALUE""")," Hogar")</f>
        <v> Hogar</v>
      </c>
    </row>
    <row r="33">
      <c r="A33" s="1" t="str">
        <f>IFERROR(__xludf.DUMMYFUNCTION("""COMPUTED_VALUE"""),"P/032 ")</f>
        <v>P/032 </v>
      </c>
      <c r="B33" s="1" t="str">
        <f>IFERROR(__xludf.DUMMYFUNCTION("""COMPUTED_VALUE""")," Auriculares Inalámbricos Bose QuietComfort ")</f>
        <v> Auriculares Inalámbricos Bose QuietComfort </v>
      </c>
      <c r="C33" s="1" t="str">
        <f>IFERROR(__xludf.DUMMYFUNCTION("""COMPUTED_VALUE""")," Belleza")</f>
        <v> Belleza</v>
      </c>
    </row>
    <row r="34">
      <c r="A34" s="1" t="str">
        <f>IFERROR(__xludf.DUMMYFUNCTION("""COMPUTED_VALUE"""),"P/033 ")</f>
        <v>P/033 </v>
      </c>
      <c r="B34" s="1" t="str">
        <f>IFERROR(__xludf.DUMMYFUNCTION("""COMPUTED_VALUE""")," Bicicleta Eléctrica Xiaomi ")</f>
        <v> Bicicleta Eléctrica Xiaomi </v>
      </c>
      <c r="C34" s="1" t="str">
        <f>IFERROR(__xludf.DUMMYFUNCTION("""COMPUTED_VALUE""")," Deportes")</f>
        <v> Deportes</v>
      </c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2.5"/>
    <col customWidth="1" min="3" max="3" width="8.0"/>
    <col customWidth="1" min="4" max="4" width="16.5"/>
    <col customWidth="1" min="5" max="5" width="45.63"/>
    <col customWidth="1" min="6" max="6" width="9.5"/>
    <col customWidth="1" min="7" max="7" width="9.13"/>
    <col customWidth="1" min="8" max="8" width="6.13"/>
    <col customWidth="1" min="9" max="9" width="7.63"/>
    <col customWidth="1" min="10" max="10" width="12.0"/>
  </cols>
  <sheetData>
    <row r="1" ht="15.75" customHeigh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5" t="s">
        <v>20</v>
      </c>
    </row>
    <row r="2" ht="15.75" customHeight="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6">
        <v>45087.0</v>
      </c>
      <c r="G2" s="4" t="s">
        <v>26</v>
      </c>
      <c r="H2" s="7" t="s">
        <v>27</v>
      </c>
      <c r="I2" s="7">
        <v>4.0</v>
      </c>
      <c r="J2" s="6">
        <v>45092.0</v>
      </c>
      <c r="K2" s="8">
        <f t="array" ref="K2:K15825">IF(F2:F15825&lt;&gt;"",ROW(F:F),"")</f>
        <v>1</v>
      </c>
    </row>
    <row r="3" ht="15.75" customHeight="1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6">
        <v>45112.0</v>
      </c>
      <c r="G3" s="4" t="s">
        <v>33</v>
      </c>
      <c r="H3" s="7" t="s">
        <v>34</v>
      </c>
      <c r="I3" s="7">
        <v>2.0</v>
      </c>
      <c r="J3" s="6">
        <v>45117.0</v>
      </c>
      <c r="K3" s="8">
        <v>2.0</v>
      </c>
    </row>
    <row r="4" ht="15.75" customHeight="1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6">
        <v>45158.0</v>
      </c>
      <c r="G4" s="4" t="s">
        <v>26</v>
      </c>
      <c r="H4" s="7" t="s">
        <v>40</v>
      </c>
      <c r="I4" s="7">
        <v>3.0</v>
      </c>
      <c r="J4" s="6">
        <v>45163.0</v>
      </c>
      <c r="K4" s="8">
        <v>3.0</v>
      </c>
    </row>
    <row r="5" ht="15.75" customHeight="1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6">
        <v>45184.0</v>
      </c>
      <c r="G5" s="4" t="s">
        <v>46</v>
      </c>
      <c r="H5" s="7" t="s">
        <v>47</v>
      </c>
      <c r="I5" s="7">
        <v>1.0</v>
      </c>
      <c r="J5" s="6">
        <v>45189.0</v>
      </c>
      <c r="K5" s="8">
        <v>4.0</v>
      </c>
    </row>
    <row r="6" ht="15.75" customHeight="1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6">
        <v>45200.0</v>
      </c>
      <c r="G6" s="4" t="s">
        <v>26</v>
      </c>
      <c r="H6" s="7">
        <v>1300.0</v>
      </c>
      <c r="I6" s="7">
        <v>2.0</v>
      </c>
      <c r="J6" s="6">
        <v>45205.0</v>
      </c>
      <c r="K6" s="8">
        <v>5.0</v>
      </c>
    </row>
    <row r="7" ht="15.75" customHeight="1">
      <c r="A7" s="4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6">
        <v>45242.0</v>
      </c>
      <c r="G7" s="4" t="s">
        <v>33</v>
      </c>
      <c r="H7" s="7" t="s">
        <v>40</v>
      </c>
      <c r="I7" s="7">
        <v>4.0</v>
      </c>
      <c r="J7" s="6">
        <v>45247.0</v>
      </c>
      <c r="K7" s="8">
        <v>6.0</v>
      </c>
    </row>
    <row r="8" ht="15.75" customHeight="1">
      <c r="A8" s="4" t="s">
        <v>58</v>
      </c>
      <c r="B8" s="4" t="s">
        <v>59</v>
      </c>
      <c r="C8" s="4" t="s">
        <v>60</v>
      </c>
      <c r="D8" s="4" t="s">
        <v>61</v>
      </c>
      <c r="E8" s="4" t="s">
        <v>62</v>
      </c>
      <c r="F8" s="6">
        <v>45265.0</v>
      </c>
      <c r="G8" s="4" t="s">
        <v>26</v>
      </c>
      <c r="H8" s="7" t="s">
        <v>63</v>
      </c>
      <c r="I8" s="7">
        <v>1.0</v>
      </c>
      <c r="J8" s="6">
        <v>45270.0</v>
      </c>
      <c r="K8" s="8">
        <v>7.0</v>
      </c>
    </row>
    <row r="9" ht="15.75" customHeight="1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6">
        <v>45309.0</v>
      </c>
      <c r="G9" s="4" t="s">
        <v>46</v>
      </c>
      <c r="H9" s="7">
        <v>1500.0</v>
      </c>
      <c r="I9" s="7">
        <v>3.0</v>
      </c>
      <c r="J9" s="6">
        <v>45314.0</v>
      </c>
      <c r="K9" s="8">
        <v>8.0</v>
      </c>
    </row>
    <row r="10" ht="15.75" customHeight="1">
      <c r="A10" s="4" t="s">
        <v>69</v>
      </c>
      <c r="B10" s="4" t="s">
        <v>70</v>
      </c>
      <c r="C10" s="4" t="s">
        <v>71</v>
      </c>
      <c r="D10" s="4" t="s">
        <v>72</v>
      </c>
      <c r="E10" s="4" t="s">
        <v>73</v>
      </c>
      <c r="F10" s="6">
        <v>45344.0</v>
      </c>
      <c r="G10" s="4" t="s">
        <v>26</v>
      </c>
      <c r="H10" s="7" t="s">
        <v>74</v>
      </c>
      <c r="I10" s="7">
        <v>2.0</v>
      </c>
      <c r="J10" s="6">
        <v>45349.0</v>
      </c>
      <c r="K10" s="8">
        <v>9.0</v>
      </c>
    </row>
    <row r="11" ht="15.75" customHeight="1">
      <c r="A11" s="4" t="s">
        <v>75</v>
      </c>
      <c r="B11" s="4" t="s">
        <v>76</v>
      </c>
      <c r="C11" s="4" t="s">
        <v>77</v>
      </c>
      <c r="D11" s="4" t="s">
        <v>78</v>
      </c>
      <c r="E11" s="4" t="s">
        <v>79</v>
      </c>
      <c r="F11" s="6">
        <v>45359.0</v>
      </c>
      <c r="G11" s="4" t="s">
        <v>33</v>
      </c>
      <c r="H11" s="7" t="s">
        <v>80</v>
      </c>
      <c r="I11" s="7">
        <v>1.0</v>
      </c>
      <c r="J11" s="6">
        <v>45364.0</v>
      </c>
      <c r="K11" s="8">
        <v>10.0</v>
      </c>
    </row>
    <row r="12" ht="15.75" customHeight="1">
      <c r="A12" s="4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6">
        <v>45384.0</v>
      </c>
      <c r="G12" s="4" t="s">
        <v>26</v>
      </c>
      <c r="H12" s="7" t="s">
        <v>86</v>
      </c>
      <c r="I12" s="7">
        <v>3.0</v>
      </c>
      <c r="J12" s="6">
        <v>45389.0</v>
      </c>
      <c r="K12" s="8">
        <v>11.0</v>
      </c>
    </row>
    <row r="13" ht="15.75" customHeight="1">
      <c r="A13" s="4" t="s">
        <v>87</v>
      </c>
      <c r="B13" s="4" t="s">
        <v>88</v>
      </c>
      <c r="C13" s="4" t="s">
        <v>89</v>
      </c>
      <c r="D13" s="4" t="s">
        <v>90</v>
      </c>
      <c r="E13" s="4" t="s">
        <v>91</v>
      </c>
      <c r="F13" s="6">
        <v>45427.0</v>
      </c>
      <c r="G13" s="4" t="s">
        <v>33</v>
      </c>
      <c r="H13" s="7">
        <v>2000.0</v>
      </c>
      <c r="I13" s="7">
        <v>2.0</v>
      </c>
      <c r="J13" s="6">
        <v>45432.0</v>
      </c>
      <c r="K13" s="8">
        <v>12.0</v>
      </c>
    </row>
    <row r="14" ht="15.75" customHeight="1">
      <c r="A14" s="4" t="s">
        <v>92</v>
      </c>
      <c r="B14" s="4" t="s">
        <v>93</v>
      </c>
      <c r="C14" s="4" t="s">
        <v>94</v>
      </c>
      <c r="D14" s="4" t="s">
        <v>95</v>
      </c>
      <c r="E14" s="4" t="s">
        <v>96</v>
      </c>
      <c r="F14" s="6">
        <v>45463.0</v>
      </c>
      <c r="G14" s="4" t="s">
        <v>26</v>
      </c>
      <c r="H14" s="7" t="s">
        <v>97</v>
      </c>
      <c r="I14" s="7">
        <v>4.0</v>
      </c>
      <c r="J14" s="6">
        <v>45468.0</v>
      </c>
      <c r="K14" s="8">
        <v>13.0</v>
      </c>
    </row>
    <row r="15" ht="15.75" customHeight="1">
      <c r="A15" s="4" t="s">
        <v>98</v>
      </c>
      <c r="B15" s="4" t="s">
        <v>99</v>
      </c>
      <c r="C15" s="4" t="s">
        <v>100</v>
      </c>
      <c r="D15" s="4" t="s">
        <v>44</v>
      </c>
      <c r="E15" s="4" t="s">
        <v>101</v>
      </c>
      <c r="F15" s="6">
        <v>45483.0</v>
      </c>
      <c r="G15" s="4" t="s">
        <v>46</v>
      </c>
      <c r="H15" s="7" t="s">
        <v>102</v>
      </c>
      <c r="I15" s="7">
        <v>1.0</v>
      </c>
      <c r="J15" s="6">
        <v>45488.0</v>
      </c>
      <c r="K15" s="8">
        <v>14.0</v>
      </c>
    </row>
    <row r="16" ht="15.75" customHeight="1">
      <c r="A16" s="4" t="s">
        <v>103</v>
      </c>
      <c r="B16" s="4" t="s">
        <v>104</v>
      </c>
      <c r="C16" s="4" t="s">
        <v>105</v>
      </c>
      <c r="D16" s="4" t="s">
        <v>106</v>
      </c>
      <c r="E16" s="4" t="s">
        <v>107</v>
      </c>
      <c r="F16" s="6">
        <v>45529.0</v>
      </c>
      <c r="G16" s="4" t="s">
        <v>26</v>
      </c>
      <c r="H16" s="7" t="s">
        <v>108</v>
      </c>
      <c r="I16" s="7">
        <v>2.0</v>
      </c>
      <c r="J16" s="6">
        <v>45534.0</v>
      </c>
      <c r="K16" s="8">
        <v>15.0</v>
      </c>
    </row>
    <row r="17" ht="15.75" customHeight="1">
      <c r="A17" s="4" t="s">
        <v>109</v>
      </c>
      <c r="B17" s="4" t="s">
        <v>110</v>
      </c>
      <c r="C17" s="4" t="s">
        <v>111</v>
      </c>
      <c r="D17" s="4" t="s">
        <v>112</v>
      </c>
      <c r="E17" s="4" t="s">
        <v>113</v>
      </c>
      <c r="F17" s="6">
        <v>45547.0</v>
      </c>
      <c r="G17" s="4" t="s">
        <v>33</v>
      </c>
      <c r="H17" s="7" t="s">
        <v>114</v>
      </c>
      <c r="I17" s="7">
        <v>3.0</v>
      </c>
      <c r="J17" s="6">
        <v>45552.0</v>
      </c>
      <c r="K17" s="8">
        <v>16.0</v>
      </c>
    </row>
    <row r="18" ht="15.75" customHeight="1">
      <c r="A18" s="4" t="s">
        <v>115</v>
      </c>
      <c r="B18" s="4" t="s">
        <v>116</v>
      </c>
      <c r="C18" s="4" t="s">
        <v>117</v>
      </c>
      <c r="D18" s="4" t="s">
        <v>118</v>
      </c>
      <c r="E18" s="4" t="s">
        <v>119</v>
      </c>
      <c r="F18" s="6">
        <v>45570.0</v>
      </c>
      <c r="G18" s="4" t="s">
        <v>26</v>
      </c>
      <c r="H18" s="7" t="s">
        <v>120</v>
      </c>
      <c r="I18" s="7">
        <v>1.0</v>
      </c>
      <c r="J18" s="6">
        <v>45575.0</v>
      </c>
      <c r="K18" s="8">
        <v>17.0</v>
      </c>
    </row>
    <row r="19" ht="15.75" customHeight="1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121</v>
      </c>
      <c r="F19" s="6">
        <v>45614.0</v>
      </c>
      <c r="G19" s="4" t="s">
        <v>46</v>
      </c>
      <c r="H19" s="7" t="s">
        <v>122</v>
      </c>
      <c r="I19" s="7">
        <v>2.0</v>
      </c>
      <c r="J19" s="6">
        <v>45619.0</v>
      </c>
      <c r="K19" s="8">
        <v>18.0</v>
      </c>
    </row>
    <row r="20" ht="15.75" customHeight="1">
      <c r="A20" s="4" t="s">
        <v>123</v>
      </c>
      <c r="B20" s="4" t="s">
        <v>124</v>
      </c>
      <c r="C20" s="4" t="s">
        <v>125</v>
      </c>
      <c r="D20" s="4" t="s">
        <v>126</v>
      </c>
      <c r="E20" s="4" t="s">
        <v>127</v>
      </c>
      <c r="F20" s="6">
        <v>45648.0</v>
      </c>
      <c r="G20" s="4" t="s">
        <v>26</v>
      </c>
      <c r="H20" s="7" t="s">
        <v>128</v>
      </c>
      <c r="I20" s="7">
        <v>4.0</v>
      </c>
      <c r="J20" s="6">
        <v>45653.0</v>
      </c>
      <c r="K20" s="8">
        <v>19.0</v>
      </c>
    </row>
    <row r="21" ht="15.75" customHeight="1">
      <c r="A21" s="4" t="s">
        <v>129</v>
      </c>
      <c r="B21" s="4" t="s">
        <v>130</v>
      </c>
      <c r="C21" s="4" t="s">
        <v>131</v>
      </c>
      <c r="D21" s="4" t="s">
        <v>132</v>
      </c>
      <c r="E21" s="4" t="s">
        <v>133</v>
      </c>
      <c r="F21" s="6">
        <v>45665.0</v>
      </c>
      <c r="G21" s="4" t="s">
        <v>33</v>
      </c>
      <c r="H21" s="7" t="s">
        <v>63</v>
      </c>
      <c r="I21" s="7">
        <v>1.0</v>
      </c>
      <c r="J21" s="6">
        <v>45670.0</v>
      </c>
      <c r="K21" s="8">
        <v>20.0</v>
      </c>
    </row>
    <row r="22" ht="15.75" customHeight="1">
      <c r="A22" s="4" t="s">
        <v>134</v>
      </c>
      <c r="B22" s="4" t="s">
        <v>135</v>
      </c>
      <c r="C22" s="4" t="s">
        <v>136</v>
      </c>
      <c r="D22" s="4" t="s">
        <v>137</v>
      </c>
      <c r="E22" s="4" t="s">
        <v>138</v>
      </c>
      <c r="F22" s="6">
        <v>45708.0</v>
      </c>
      <c r="G22" s="4" t="s">
        <v>26</v>
      </c>
      <c r="H22" s="7" t="s">
        <v>120</v>
      </c>
      <c r="I22" s="7">
        <v>3.0</v>
      </c>
      <c r="J22" s="6">
        <v>45713.0</v>
      </c>
      <c r="K22" s="8">
        <v>21.0</v>
      </c>
    </row>
    <row r="23" ht="15.75" customHeight="1">
      <c r="A23" s="4" t="s">
        <v>139</v>
      </c>
      <c r="B23" s="4" t="s">
        <v>140</v>
      </c>
      <c r="C23" s="4" t="s">
        <v>141</v>
      </c>
      <c r="D23" s="4" t="s">
        <v>142</v>
      </c>
      <c r="E23" s="4" t="s">
        <v>143</v>
      </c>
      <c r="F23" s="6">
        <v>45731.0</v>
      </c>
      <c r="G23" s="4" t="s">
        <v>46</v>
      </c>
      <c r="H23" s="7" t="s">
        <v>27</v>
      </c>
      <c r="I23" s="7">
        <v>2.0</v>
      </c>
      <c r="J23" s="6">
        <v>45736.0</v>
      </c>
      <c r="K23" s="8">
        <v>22.0</v>
      </c>
    </row>
    <row r="24" ht="15.75" customHeight="1">
      <c r="A24" s="4" t="s">
        <v>144</v>
      </c>
      <c r="B24" s="4" t="s">
        <v>145</v>
      </c>
      <c r="C24" s="4" t="s">
        <v>146</v>
      </c>
      <c r="D24" s="4" t="s">
        <v>147</v>
      </c>
      <c r="E24" s="4" t="s">
        <v>148</v>
      </c>
      <c r="F24" s="6">
        <v>45757.0</v>
      </c>
      <c r="G24" s="4" t="s">
        <v>26</v>
      </c>
      <c r="H24" s="7" t="s">
        <v>34</v>
      </c>
      <c r="I24" s="7">
        <v>1.0</v>
      </c>
      <c r="J24" s="6">
        <v>45762.0</v>
      </c>
      <c r="K24" s="8">
        <v>23.0</v>
      </c>
    </row>
    <row r="25" ht="15.75" customHeight="1">
      <c r="A25" s="4" t="s">
        <v>149</v>
      </c>
      <c r="B25" s="4" t="s">
        <v>150</v>
      </c>
      <c r="C25" s="4" t="s">
        <v>151</v>
      </c>
      <c r="D25" s="4" t="s">
        <v>152</v>
      </c>
      <c r="E25" s="4" t="s">
        <v>153</v>
      </c>
      <c r="F25" s="6">
        <v>45802.0</v>
      </c>
      <c r="G25" s="4" t="s">
        <v>33</v>
      </c>
      <c r="H25" s="7" t="s">
        <v>154</v>
      </c>
      <c r="I25" s="7">
        <v>4.0</v>
      </c>
      <c r="J25" s="6">
        <v>45807.0</v>
      </c>
      <c r="K25" s="8">
        <v>24.0</v>
      </c>
    </row>
    <row r="26" ht="15.75" customHeight="1">
      <c r="A26" s="4" t="s">
        <v>155</v>
      </c>
      <c r="B26" s="4" t="s">
        <v>156</v>
      </c>
      <c r="C26" s="4" t="s">
        <v>157</v>
      </c>
      <c r="D26" s="4" t="s">
        <v>158</v>
      </c>
      <c r="E26" s="4" t="s">
        <v>159</v>
      </c>
      <c r="F26" s="6">
        <v>45818.0</v>
      </c>
      <c r="G26" s="4" t="s">
        <v>26</v>
      </c>
      <c r="H26" s="7" t="s">
        <v>108</v>
      </c>
      <c r="I26" s="7">
        <v>2.0</v>
      </c>
      <c r="J26" s="6">
        <v>45823.0</v>
      </c>
      <c r="K26" s="8">
        <v>25.0</v>
      </c>
    </row>
    <row r="27" ht="15.75" customHeight="1">
      <c r="A27" s="4" t="s">
        <v>53</v>
      </c>
      <c r="B27" s="4" t="s">
        <v>54</v>
      </c>
      <c r="C27" s="4" t="s">
        <v>55</v>
      </c>
      <c r="D27" s="4" t="s">
        <v>56</v>
      </c>
      <c r="E27" s="4" t="s">
        <v>160</v>
      </c>
      <c r="F27" s="6">
        <v>45843.0</v>
      </c>
      <c r="G27" s="4" t="s">
        <v>46</v>
      </c>
      <c r="H27" s="7" t="s">
        <v>161</v>
      </c>
      <c r="I27" s="7">
        <v>3.0</v>
      </c>
      <c r="J27" s="6">
        <v>45848.0</v>
      </c>
      <c r="K27" s="8">
        <v>26.0</v>
      </c>
    </row>
    <row r="28" ht="15.75" customHeight="1">
      <c r="A28" s="4" t="s">
        <v>162</v>
      </c>
      <c r="B28" s="4" t="s">
        <v>163</v>
      </c>
      <c r="C28" s="4" t="s">
        <v>164</v>
      </c>
      <c r="D28" s="4" t="s">
        <v>118</v>
      </c>
      <c r="E28" s="4" t="s">
        <v>165</v>
      </c>
      <c r="F28" s="6">
        <v>45889.0</v>
      </c>
      <c r="G28" s="4" t="s">
        <v>26</v>
      </c>
      <c r="H28" s="7" t="s">
        <v>47</v>
      </c>
      <c r="I28" s="7">
        <v>1.0</v>
      </c>
      <c r="J28" s="6">
        <v>45894.0</v>
      </c>
      <c r="K28" s="8">
        <v>27.0</v>
      </c>
    </row>
    <row r="29" ht="15.75" customHeight="1">
      <c r="A29" s="4" t="s">
        <v>166</v>
      </c>
      <c r="B29" s="4" t="s">
        <v>167</v>
      </c>
      <c r="C29" s="4" t="s">
        <v>168</v>
      </c>
      <c r="D29" s="4" t="s">
        <v>169</v>
      </c>
      <c r="E29" s="4" t="s">
        <v>170</v>
      </c>
      <c r="F29" s="6">
        <v>45915.0</v>
      </c>
      <c r="G29" s="4" t="s">
        <v>26</v>
      </c>
      <c r="H29" s="7" t="s">
        <v>114</v>
      </c>
      <c r="I29" s="7">
        <v>2.0</v>
      </c>
      <c r="J29" s="6">
        <v>45920.0</v>
      </c>
      <c r="K29" s="8">
        <v>28.0</v>
      </c>
    </row>
    <row r="30" ht="15.75" customHeight="1">
      <c r="A30" s="4" t="s">
        <v>171</v>
      </c>
      <c r="B30" s="4" t="s">
        <v>172</v>
      </c>
      <c r="C30" s="4" t="s">
        <v>173</v>
      </c>
      <c r="D30" s="4" t="s">
        <v>174</v>
      </c>
      <c r="E30" s="4" t="s">
        <v>175</v>
      </c>
      <c r="F30" s="6">
        <v>45931.0</v>
      </c>
      <c r="G30" s="4" t="s">
        <v>33</v>
      </c>
      <c r="H30" s="7" t="s">
        <v>108</v>
      </c>
      <c r="I30" s="7">
        <v>3.0</v>
      </c>
      <c r="J30" s="6">
        <v>45936.0</v>
      </c>
      <c r="K30" s="8">
        <v>29.0</v>
      </c>
    </row>
    <row r="31" ht="15.75" customHeight="1">
      <c r="A31" s="4" t="s">
        <v>176</v>
      </c>
      <c r="B31" s="4" t="s">
        <v>177</v>
      </c>
      <c r="C31" s="4" t="s">
        <v>178</v>
      </c>
      <c r="D31" s="4" t="s">
        <v>179</v>
      </c>
      <c r="E31" s="4" t="s">
        <v>180</v>
      </c>
      <c r="F31" s="6">
        <v>45973.0</v>
      </c>
      <c r="G31" s="4" t="s">
        <v>46</v>
      </c>
      <c r="H31" s="7" t="s">
        <v>63</v>
      </c>
      <c r="I31" s="7">
        <v>1.0</v>
      </c>
      <c r="J31" s="6">
        <v>45978.0</v>
      </c>
      <c r="K31" s="8">
        <v>30.0</v>
      </c>
    </row>
    <row r="32" ht="15.75" customHeight="1">
      <c r="A32" s="4" t="s">
        <v>181</v>
      </c>
      <c r="B32" s="4" t="s">
        <v>182</v>
      </c>
      <c r="C32" s="4" t="s">
        <v>183</v>
      </c>
      <c r="D32" s="4" t="s">
        <v>184</v>
      </c>
      <c r="E32" s="4" t="s">
        <v>185</v>
      </c>
      <c r="F32" s="6">
        <v>45996.0</v>
      </c>
      <c r="G32" s="4" t="s">
        <v>26</v>
      </c>
      <c r="H32" s="7" t="s">
        <v>40</v>
      </c>
      <c r="I32" s="7">
        <v>2.0</v>
      </c>
      <c r="J32" s="6">
        <v>46001.0</v>
      </c>
      <c r="K32" s="8">
        <v>31.0</v>
      </c>
      <c r="L32" s="8" t="s">
        <v>186</v>
      </c>
    </row>
    <row r="33" ht="15.75" customHeight="1">
      <c r="A33" s="4" t="s">
        <v>187</v>
      </c>
      <c r="B33" s="4" t="s">
        <v>188</v>
      </c>
      <c r="C33" s="4" t="s">
        <v>189</v>
      </c>
      <c r="D33" s="4" t="s">
        <v>190</v>
      </c>
      <c r="E33" s="4" t="s">
        <v>191</v>
      </c>
      <c r="F33" s="6">
        <v>46040.0</v>
      </c>
      <c r="G33" s="4" t="s">
        <v>33</v>
      </c>
      <c r="H33" s="7" t="s">
        <v>102</v>
      </c>
      <c r="I33" s="7">
        <v>4.0</v>
      </c>
      <c r="J33" s="6">
        <v>46045.0</v>
      </c>
      <c r="K33" s="8">
        <v>32.0</v>
      </c>
    </row>
    <row r="34" ht="15.75" customHeight="1">
      <c r="A34" s="4" t="s">
        <v>192</v>
      </c>
      <c r="B34" s="4" t="s">
        <v>193</v>
      </c>
      <c r="C34" s="4" t="s">
        <v>194</v>
      </c>
      <c r="D34" s="4" t="s">
        <v>195</v>
      </c>
      <c r="E34" s="4" t="s">
        <v>196</v>
      </c>
      <c r="F34" s="6">
        <v>46075.0</v>
      </c>
      <c r="G34" s="4" t="s">
        <v>26</v>
      </c>
      <c r="H34" s="7" t="s">
        <v>80</v>
      </c>
      <c r="I34" s="7">
        <v>1.0</v>
      </c>
      <c r="J34" s="6">
        <v>46080.0</v>
      </c>
      <c r="K34" s="8">
        <v>33.0</v>
      </c>
    </row>
    <row r="35" ht="15.75" customHeight="1">
      <c r="A35" s="4"/>
      <c r="K35" s="8" t="s">
        <v>7</v>
      </c>
    </row>
    <row r="36" ht="15.75" customHeight="1">
      <c r="K36" s="8" t="s">
        <v>7</v>
      </c>
    </row>
    <row r="37" ht="15.75" customHeight="1">
      <c r="K37" s="8" t="s">
        <v>7</v>
      </c>
    </row>
    <row r="38" ht="15.75" customHeight="1">
      <c r="K38" s="8" t="s">
        <v>7</v>
      </c>
    </row>
    <row r="39" ht="15.75" customHeight="1">
      <c r="K39" s="8" t="s">
        <v>7</v>
      </c>
    </row>
    <row r="40" ht="15.75" customHeight="1">
      <c r="K40" s="8" t="s">
        <v>7</v>
      </c>
    </row>
    <row r="41" ht="15.75" customHeight="1">
      <c r="K41" s="8" t="s">
        <v>7</v>
      </c>
    </row>
    <row r="42" ht="15.75" customHeight="1">
      <c r="K42" s="8" t="s">
        <v>7</v>
      </c>
    </row>
    <row r="43" ht="15.75" customHeight="1">
      <c r="K43" s="8" t="s">
        <v>7</v>
      </c>
    </row>
    <row r="44" ht="15.75" customHeight="1">
      <c r="K44" s="8" t="s">
        <v>7</v>
      </c>
    </row>
    <row r="45" ht="15.75" customHeight="1">
      <c r="K45" s="8" t="s">
        <v>7</v>
      </c>
    </row>
    <row r="46" ht="15.75" customHeight="1">
      <c r="K46" s="8" t="s">
        <v>7</v>
      </c>
    </row>
    <row r="47" ht="15.75" customHeight="1">
      <c r="K47" s="8" t="s">
        <v>7</v>
      </c>
    </row>
    <row r="48" ht="15.75" customHeight="1">
      <c r="K48" s="8" t="s">
        <v>7</v>
      </c>
    </row>
    <row r="49" ht="15.75" customHeight="1">
      <c r="K49" s="8" t="s">
        <v>7</v>
      </c>
    </row>
    <row r="50" ht="15.75" customHeight="1">
      <c r="K50" s="8" t="s">
        <v>7</v>
      </c>
    </row>
    <row r="51" ht="15.75" customHeight="1">
      <c r="K51" s="8" t="s">
        <v>7</v>
      </c>
    </row>
    <row r="52" ht="15.75" customHeight="1">
      <c r="K52" s="8" t="s">
        <v>7</v>
      </c>
    </row>
    <row r="53" ht="15.75" customHeight="1">
      <c r="K53" s="8" t="s">
        <v>7</v>
      </c>
    </row>
    <row r="54" ht="15.75" customHeight="1">
      <c r="K54" s="8" t="s">
        <v>7</v>
      </c>
    </row>
    <row r="55" ht="15.75" customHeight="1">
      <c r="K55" s="8" t="s">
        <v>7</v>
      </c>
    </row>
    <row r="56" ht="15.75" customHeight="1">
      <c r="K56" s="8" t="s">
        <v>7</v>
      </c>
    </row>
    <row r="57" ht="15.75" customHeight="1">
      <c r="K57" s="8" t="s">
        <v>7</v>
      </c>
    </row>
    <row r="58" ht="15.75" customHeight="1">
      <c r="K58" s="8" t="s">
        <v>7</v>
      </c>
    </row>
    <row r="59" ht="15.75" customHeight="1">
      <c r="K59" s="8" t="s">
        <v>7</v>
      </c>
    </row>
    <row r="60" ht="15.75" customHeight="1">
      <c r="K60" s="8" t="s">
        <v>7</v>
      </c>
    </row>
    <row r="61" ht="15.75" customHeight="1">
      <c r="K61" s="8" t="s">
        <v>7</v>
      </c>
    </row>
    <row r="62" ht="15.75" customHeight="1">
      <c r="K62" s="8" t="s">
        <v>7</v>
      </c>
    </row>
    <row r="63" ht="15.75" customHeight="1">
      <c r="K63" s="8" t="s">
        <v>7</v>
      </c>
    </row>
    <row r="64" ht="15.75" customHeight="1">
      <c r="K64" s="8" t="s">
        <v>7</v>
      </c>
    </row>
    <row r="65" ht="15.75" customHeight="1">
      <c r="K65" s="8" t="s">
        <v>7</v>
      </c>
    </row>
    <row r="66" ht="15.75" customHeight="1">
      <c r="K66" s="8" t="s">
        <v>7</v>
      </c>
    </row>
    <row r="67" ht="15.75" customHeight="1">
      <c r="K67" s="8" t="s">
        <v>7</v>
      </c>
    </row>
    <row r="68" ht="15.75" customHeight="1">
      <c r="K68" s="8" t="s">
        <v>7</v>
      </c>
    </row>
    <row r="69" ht="15.75" customHeight="1">
      <c r="K69" s="8" t="s">
        <v>7</v>
      </c>
    </row>
    <row r="70" ht="15.75" customHeight="1">
      <c r="K70" s="8" t="s">
        <v>7</v>
      </c>
    </row>
    <row r="71" ht="15.75" customHeight="1">
      <c r="K71" s="8" t="s">
        <v>7</v>
      </c>
    </row>
    <row r="72" ht="15.75" customHeight="1">
      <c r="K72" s="8" t="s">
        <v>7</v>
      </c>
    </row>
    <row r="73" ht="15.75" customHeight="1">
      <c r="K73" s="8" t="s">
        <v>7</v>
      </c>
    </row>
    <row r="74" ht="15.75" customHeight="1">
      <c r="K74" s="8" t="s">
        <v>7</v>
      </c>
    </row>
    <row r="75" ht="15.75" customHeight="1">
      <c r="K75" s="8" t="s">
        <v>7</v>
      </c>
    </row>
    <row r="76" ht="15.75" customHeight="1">
      <c r="K76" s="8" t="s">
        <v>7</v>
      </c>
    </row>
    <row r="77" ht="15.75" customHeight="1">
      <c r="K77" s="8" t="s">
        <v>7</v>
      </c>
    </row>
    <row r="78" ht="15.75" customHeight="1">
      <c r="K78" s="8" t="s">
        <v>7</v>
      </c>
    </row>
    <row r="79" ht="15.75" customHeight="1">
      <c r="K79" s="8" t="s">
        <v>7</v>
      </c>
    </row>
    <row r="80" ht="15.75" customHeight="1">
      <c r="K80" s="8" t="s">
        <v>7</v>
      </c>
    </row>
    <row r="81" ht="15.75" customHeight="1">
      <c r="K81" s="8" t="s">
        <v>7</v>
      </c>
    </row>
    <row r="82" ht="15.75" customHeight="1">
      <c r="K82" s="8" t="s">
        <v>7</v>
      </c>
    </row>
    <row r="83" ht="15.75" customHeight="1">
      <c r="K83" s="8" t="s">
        <v>7</v>
      </c>
    </row>
    <row r="84" ht="15.75" customHeight="1">
      <c r="K84" s="8" t="s">
        <v>7</v>
      </c>
    </row>
    <row r="85" ht="15.75" customHeight="1">
      <c r="K85" s="8" t="s">
        <v>7</v>
      </c>
    </row>
    <row r="86" ht="15.75" customHeight="1">
      <c r="K86" s="8" t="s">
        <v>7</v>
      </c>
    </row>
    <row r="87" ht="15.75" customHeight="1">
      <c r="K87" s="8" t="s">
        <v>7</v>
      </c>
    </row>
    <row r="88" ht="15.75" customHeight="1">
      <c r="K88" s="8" t="s">
        <v>7</v>
      </c>
    </row>
    <row r="89" ht="15.75" customHeight="1">
      <c r="K89" s="8" t="s">
        <v>7</v>
      </c>
    </row>
    <row r="90" ht="15.75" customHeight="1">
      <c r="K90" s="8" t="s">
        <v>7</v>
      </c>
    </row>
    <row r="91" ht="15.75" customHeight="1">
      <c r="K91" s="8" t="s">
        <v>7</v>
      </c>
    </row>
    <row r="92" ht="15.75" customHeight="1">
      <c r="K92" s="8" t="s">
        <v>7</v>
      </c>
    </row>
    <row r="93" ht="15.75" customHeight="1">
      <c r="K93" s="8" t="s">
        <v>7</v>
      </c>
    </row>
    <row r="94" ht="15.75" customHeight="1">
      <c r="K94" s="8" t="s">
        <v>7</v>
      </c>
    </row>
    <row r="95" ht="15.75" customHeight="1">
      <c r="K95" s="8" t="s">
        <v>7</v>
      </c>
    </row>
    <row r="96" ht="15.75" customHeight="1">
      <c r="K96" s="8" t="s">
        <v>7</v>
      </c>
    </row>
    <row r="97" ht="15.75" customHeight="1">
      <c r="K97" s="8" t="s">
        <v>7</v>
      </c>
    </row>
    <row r="98" ht="15.75" customHeight="1">
      <c r="K98" s="8" t="s">
        <v>7</v>
      </c>
    </row>
    <row r="99" ht="15.75" customHeight="1">
      <c r="K99" s="8" t="s">
        <v>7</v>
      </c>
    </row>
    <row r="100" ht="15.75" customHeight="1">
      <c r="K100" s="8" t="s">
        <v>7</v>
      </c>
    </row>
    <row r="101" ht="15.75" customHeight="1">
      <c r="K101" s="8" t="s">
        <v>7</v>
      </c>
    </row>
    <row r="102" ht="15.75" customHeight="1">
      <c r="K102" s="8" t="s">
        <v>7</v>
      </c>
    </row>
    <row r="103" ht="15.75" customHeight="1">
      <c r="K103" s="8" t="s">
        <v>7</v>
      </c>
    </row>
    <row r="104" ht="15.75" customHeight="1">
      <c r="K104" s="8" t="s">
        <v>7</v>
      </c>
    </row>
    <row r="105" ht="15.75" customHeight="1">
      <c r="K105" s="8" t="s">
        <v>7</v>
      </c>
    </row>
    <row r="106" ht="15.75" customHeight="1">
      <c r="K106" s="8" t="s">
        <v>7</v>
      </c>
    </row>
    <row r="107" ht="15.75" customHeight="1">
      <c r="K107" s="8" t="s">
        <v>7</v>
      </c>
    </row>
    <row r="108" ht="15.75" customHeight="1">
      <c r="K108" s="8" t="s">
        <v>7</v>
      </c>
    </row>
    <row r="109" ht="15.75" customHeight="1">
      <c r="K109" s="8" t="s">
        <v>7</v>
      </c>
    </row>
    <row r="110" ht="15.75" customHeight="1">
      <c r="K110" s="8" t="s">
        <v>7</v>
      </c>
    </row>
    <row r="111" ht="15.75" customHeight="1">
      <c r="K111" s="8" t="s">
        <v>7</v>
      </c>
    </row>
    <row r="112" ht="15.75" customHeight="1">
      <c r="K112" s="8" t="s">
        <v>7</v>
      </c>
    </row>
    <row r="113" ht="15.75" customHeight="1">
      <c r="K113" s="8" t="s">
        <v>7</v>
      </c>
    </row>
    <row r="114" ht="15.75" customHeight="1">
      <c r="K114" s="8" t="s">
        <v>7</v>
      </c>
    </row>
    <row r="115" ht="15.75" customHeight="1">
      <c r="K115" s="8" t="s">
        <v>7</v>
      </c>
    </row>
    <row r="116" ht="15.75" customHeight="1">
      <c r="K116" s="8" t="s">
        <v>7</v>
      </c>
    </row>
    <row r="117" ht="15.75" customHeight="1">
      <c r="K117" s="8" t="s">
        <v>7</v>
      </c>
    </row>
    <row r="118" ht="15.75" customHeight="1">
      <c r="K118" s="8" t="s">
        <v>7</v>
      </c>
    </row>
    <row r="119" ht="15.75" customHeight="1">
      <c r="K119" s="8" t="s">
        <v>7</v>
      </c>
    </row>
    <row r="120" ht="15.75" customHeight="1">
      <c r="K120" s="8" t="s">
        <v>7</v>
      </c>
    </row>
    <row r="121" ht="15.75" customHeight="1">
      <c r="K121" s="8" t="s">
        <v>7</v>
      </c>
    </row>
    <row r="122" ht="15.75" customHeight="1">
      <c r="K122" s="8" t="s">
        <v>7</v>
      </c>
    </row>
    <row r="123" ht="15.75" customHeight="1">
      <c r="K123" s="8" t="s">
        <v>7</v>
      </c>
    </row>
    <row r="124" ht="15.75" customHeight="1">
      <c r="K124" s="8" t="s">
        <v>7</v>
      </c>
    </row>
    <row r="125" ht="15.75" customHeight="1">
      <c r="K125" s="8" t="s">
        <v>7</v>
      </c>
    </row>
    <row r="126" ht="15.75" customHeight="1">
      <c r="K126" s="8" t="s">
        <v>7</v>
      </c>
    </row>
    <row r="127" ht="15.75" customHeight="1">
      <c r="K127" s="8" t="s">
        <v>7</v>
      </c>
    </row>
    <row r="128" ht="15.75" customHeight="1">
      <c r="K128" s="8" t="s">
        <v>7</v>
      </c>
    </row>
    <row r="129" ht="15.75" customHeight="1">
      <c r="K129" s="8" t="s">
        <v>7</v>
      </c>
    </row>
    <row r="130" ht="15.75" customHeight="1">
      <c r="K130" s="8" t="s">
        <v>7</v>
      </c>
    </row>
    <row r="131" ht="15.75" customHeight="1">
      <c r="K131" s="8" t="s">
        <v>7</v>
      </c>
    </row>
    <row r="132" ht="15.75" customHeight="1">
      <c r="K132" s="8" t="s">
        <v>7</v>
      </c>
    </row>
    <row r="133" ht="15.75" customHeight="1">
      <c r="K133" s="8" t="s">
        <v>7</v>
      </c>
    </row>
    <row r="134" ht="15.75" customHeight="1">
      <c r="K134" s="8" t="s">
        <v>7</v>
      </c>
    </row>
    <row r="135" ht="15.75" customHeight="1">
      <c r="K135" s="8" t="s">
        <v>7</v>
      </c>
    </row>
    <row r="136" ht="15.75" customHeight="1">
      <c r="K136" s="8" t="s">
        <v>7</v>
      </c>
    </row>
    <row r="137" ht="15.75" customHeight="1">
      <c r="K137" s="8" t="s">
        <v>7</v>
      </c>
    </row>
    <row r="138" ht="15.75" customHeight="1">
      <c r="K138" s="8" t="s">
        <v>7</v>
      </c>
    </row>
    <row r="139" ht="15.75" customHeight="1">
      <c r="K139" s="8" t="s">
        <v>7</v>
      </c>
    </row>
    <row r="140" ht="15.75" customHeight="1">
      <c r="K140" s="8" t="s">
        <v>7</v>
      </c>
    </row>
    <row r="141" ht="15.75" customHeight="1">
      <c r="K141" s="8" t="s">
        <v>7</v>
      </c>
    </row>
    <row r="142" ht="15.75" customHeight="1">
      <c r="K142" s="8" t="s">
        <v>7</v>
      </c>
    </row>
    <row r="143" ht="15.75" customHeight="1">
      <c r="K143" s="8" t="s">
        <v>7</v>
      </c>
    </row>
    <row r="144" ht="15.75" customHeight="1">
      <c r="K144" s="8" t="s">
        <v>7</v>
      </c>
    </row>
    <row r="145" ht="15.75" customHeight="1">
      <c r="K145" s="8" t="s">
        <v>7</v>
      </c>
    </row>
    <row r="146" ht="15.75" customHeight="1">
      <c r="K146" s="8" t="s">
        <v>7</v>
      </c>
    </row>
    <row r="147" ht="15.75" customHeight="1">
      <c r="K147" s="8" t="s">
        <v>7</v>
      </c>
    </row>
    <row r="148" ht="15.75" customHeight="1">
      <c r="K148" s="8" t="s">
        <v>7</v>
      </c>
    </row>
    <row r="149" ht="15.75" customHeight="1">
      <c r="K149" s="8" t="s">
        <v>7</v>
      </c>
    </row>
    <row r="150" ht="15.75" customHeight="1">
      <c r="K150" s="8" t="s">
        <v>7</v>
      </c>
    </row>
    <row r="151" ht="15.75" customHeight="1">
      <c r="K151" s="8" t="s">
        <v>7</v>
      </c>
    </row>
    <row r="152" ht="15.75" customHeight="1">
      <c r="K152" s="8" t="s">
        <v>7</v>
      </c>
    </row>
    <row r="153" ht="15.75" customHeight="1">
      <c r="K153" s="8" t="s">
        <v>7</v>
      </c>
    </row>
    <row r="154" ht="15.75" customHeight="1">
      <c r="K154" s="8" t="s">
        <v>7</v>
      </c>
    </row>
    <row r="155" ht="15.75" customHeight="1">
      <c r="K155" s="8" t="s">
        <v>7</v>
      </c>
    </row>
    <row r="156" ht="15.75" customHeight="1">
      <c r="K156" s="8" t="s">
        <v>7</v>
      </c>
    </row>
    <row r="157" ht="15.75" customHeight="1">
      <c r="K157" s="8" t="s">
        <v>7</v>
      </c>
    </row>
    <row r="158" ht="15.75" customHeight="1">
      <c r="K158" s="8" t="s">
        <v>7</v>
      </c>
    </row>
    <row r="159" ht="15.75" customHeight="1">
      <c r="K159" s="8" t="s">
        <v>7</v>
      </c>
    </row>
    <row r="160" ht="15.75" customHeight="1">
      <c r="K160" s="8" t="s">
        <v>7</v>
      </c>
    </row>
    <row r="161" ht="15.75" customHeight="1">
      <c r="K161" s="8" t="s">
        <v>7</v>
      </c>
    </row>
    <row r="162" ht="15.75" customHeight="1">
      <c r="K162" s="8" t="s">
        <v>7</v>
      </c>
    </row>
    <row r="163" ht="15.75" customHeight="1">
      <c r="K163" s="8" t="s">
        <v>7</v>
      </c>
    </row>
    <row r="164" ht="15.75" customHeight="1">
      <c r="K164" s="8" t="s">
        <v>7</v>
      </c>
    </row>
    <row r="165" ht="15.75" customHeight="1">
      <c r="K165" s="8" t="s">
        <v>7</v>
      </c>
    </row>
    <row r="166" ht="15.75" customHeight="1">
      <c r="K166" s="8" t="s">
        <v>7</v>
      </c>
    </row>
    <row r="167" ht="15.75" customHeight="1">
      <c r="K167" s="8" t="s">
        <v>7</v>
      </c>
    </row>
    <row r="168" ht="15.75" customHeight="1">
      <c r="K168" s="8" t="s">
        <v>7</v>
      </c>
    </row>
    <row r="169" ht="15.75" customHeight="1">
      <c r="K169" s="8" t="s">
        <v>7</v>
      </c>
    </row>
    <row r="170" ht="15.75" customHeight="1">
      <c r="K170" s="8" t="s">
        <v>7</v>
      </c>
    </row>
    <row r="171" ht="15.75" customHeight="1">
      <c r="K171" s="8" t="s">
        <v>7</v>
      </c>
    </row>
    <row r="172" ht="15.75" customHeight="1">
      <c r="K172" s="8" t="s">
        <v>7</v>
      </c>
    </row>
    <row r="173" ht="15.75" customHeight="1">
      <c r="K173" s="8" t="s">
        <v>7</v>
      </c>
    </row>
    <row r="174" ht="15.75" customHeight="1">
      <c r="K174" s="8" t="s">
        <v>7</v>
      </c>
    </row>
    <row r="175" ht="15.75" customHeight="1">
      <c r="K175" s="8" t="s">
        <v>7</v>
      </c>
    </row>
    <row r="176" ht="15.75" customHeight="1">
      <c r="K176" s="8" t="s">
        <v>7</v>
      </c>
    </row>
    <row r="177" ht="15.75" customHeight="1">
      <c r="K177" s="8" t="s">
        <v>7</v>
      </c>
    </row>
    <row r="178" ht="15.75" customHeight="1">
      <c r="K178" s="8" t="s">
        <v>7</v>
      </c>
    </row>
    <row r="179" ht="15.75" customHeight="1">
      <c r="K179" s="8" t="s">
        <v>7</v>
      </c>
    </row>
    <row r="180" ht="15.75" customHeight="1">
      <c r="K180" s="8" t="s">
        <v>7</v>
      </c>
    </row>
    <row r="181" ht="15.75" customHeight="1">
      <c r="K181" s="8" t="s">
        <v>7</v>
      </c>
    </row>
    <row r="182" ht="15.75" customHeight="1">
      <c r="K182" s="8" t="s">
        <v>7</v>
      </c>
    </row>
    <row r="183" ht="15.75" customHeight="1">
      <c r="K183" s="8" t="s">
        <v>7</v>
      </c>
    </row>
    <row r="184" ht="15.75" customHeight="1">
      <c r="K184" s="8" t="s">
        <v>7</v>
      </c>
    </row>
    <row r="185" ht="15.75" customHeight="1">
      <c r="K185" s="8" t="s">
        <v>7</v>
      </c>
    </row>
    <row r="186" ht="15.75" customHeight="1">
      <c r="K186" s="8" t="s">
        <v>7</v>
      </c>
    </row>
    <row r="187" ht="15.75" customHeight="1">
      <c r="K187" s="8" t="s">
        <v>7</v>
      </c>
    </row>
    <row r="188" ht="15.75" customHeight="1">
      <c r="K188" s="8" t="s">
        <v>7</v>
      </c>
    </row>
    <row r="189" ht="15.75" customHeight="1">
      <c r="K189" s="8" t="s">
        <v>7</v>
      </c>
    </row>
    <row r="190" ht="15.75" customHeight="1">
      <c r="K190" s="8" t="s">
        <v>7</v>
      </c>
    </row>
    <row r="191" ht="15.75" customHeight="1">
      <c r="K191" s="8" t="s">
        <v>7</v>
      </c>
    </row>
    <row r="192" ht="15.75" customHeight="1">
      <c r="K192" s="8" t="s">
        <v>7</v>
      </c>
    </row>
    <row r="193" ht="15.75" customHeight="1">
      <c r="K193" s="8" t="s">
        <v>7</v>
      </c>
    </row>
    <row r="194" ht="15.75" customHeight="1">
      <c r="K194" s="8" t="s">
        <v>7</v>
      </c>
    </row>
    <row r="195" ht="15.75" customHeight="1">
      <c r="K195" s="8" t="s">
        <v>7</v>
      </c>
    </row>
    <row r="196" ht="15.75" customHeight="1">
      <c r="K196" s="8" t="s">
        <v>7</v>
      </c>
    </row>
    <row r="197" ht="15.75" customHeight="1">
      <c r="K197" s="8" t="s">
        <v>7</v>
      </c>
    </row>
    <row r="198" ht="15.75" customHeight="1">
      <c r="K198" s="8" t="s">
        <v>7</v>
      </c>
    </row>
    <row r="199" ht="15.75" customHeight="1">
      <c r="K199" s="8" t="s">
        <v>7</v>
      </c>
    </row>
    <row r="200" ht="15.75" customHeight="1">
      <c r="K200" s="8" t="s">
        <v>7</v>
      </c>
    </row>
    <row r="201" ht="15.75" customHeight="1">
      <c r="K201" s="8" t="s">
        <v>7</v>
      </c>
    </row>
    <row r="202" ht="15.75" customHeight="1">
      <c r="K202" s="8" t="s">
        <v>7</v>
      </c>
    </row>
    <row r="203" ht="15.75" customHeight="1">
      <c r="K203" s="8" t="s">
        <v>7</v>
      </c>
    </row>
    <row r="204" ht="15.75" customHeight="1">
      <c r="K204" s="8" t="s">
        <v>7</v>
      </c>
    </row>
    <row r="205" ht="15.75" customHeight="1">
      <c r="K205" s="8" t="s">
        <v>7</v>
      </c>
    </row>
    <row r="206" ht="15.75" customHeight="1">
      <c r="K206" s="8" t="s">
        <v>7</v>
      </c>
    </row>
    <row r="207" ht="15.75" customHeight="1">
      <c r="K207" s="8" t="s">
        <v>7</v>
      </c>
    </row>
    <row r="208" ht="15.75" customHeight="1">
      <c r="K208" s="8" t="s">
        <v>7</v>
      </c>
    </row>
    <row r="209" ht="15.75" customHeight="1">
      <c r="K209" s="8" t="s">
        <v>7</v>
      </c>
    </row>
    <row r="210" ht="15.75" customHeight="1">
      <c r="K210" s="8" t="s">
        <v>7</v>
      </c>
    </row>
    <row r="211" ht="15.75" customHeight="1">
      <c r="K211" s="8" t="s">
        <v>7</v>
      </c>
    </row>
    <row r="212" ht="15.75" customHeight="1">
      <c r="K212" s="8" t="s">
        <v>7</v>
      </c>
    </row>
    <row r="213" ht="15.75" customHeight="1">
      <c r="K213" s="8" t="s">
        <v>7</v>
      </c>
    </row>
    <row r="214" ht="15.75" customHeight="1">
      <c r="K214" s="8" t="s">
        <v>7</v>
      </c>
    </row>
    <row r="215" ht="15.75" customHeight="1">
      <c r="K215" s="8" t="s">
        <v>7</v>
      </c>
    </row>
    <row r="216" ht="15.75" customHeight="1">
      <c r="K216" s="8" t="s">
        <v>7</v>
      </c>
    </row>
    <row r="217" ht="15.75" customHeight="1">
      <c r="K217" s="8" t="s">
        <v>7</v>
      </c>
    </row>
    <row r="218" ht="15.75" customHeight="1">
      <c r="K218" s="8" t="s">
        <v>7</v>
      </c>
    </row>
    <row r="219" ht="15.75" customHeight="1">
      <c r="K219" s="8" t="s">
        <v>7</v>
      </c>
    </row>
    <row r="220" ht="15.75" customHeight="1">
      <c r="K220" s="8" t="s">
        <v>7</v>
      </c>
    </row>
    <row r="221" ht="15.75" customHeight="1">
      <c r="K221" s="8" t="s">
        <v>7</v>
      </c>
    </row>
    <row r="222" ht="15.75" customHeight="1">
      <c r="K222" s="8" t="s">
        <v>7</v>
      </c>
    </row>
    <row r="223" ht="15.75" customHeight="1">
      <c r="K223" s="8" t="s">
        <v>7</v>
      </c>
    </row>
    <row r="224" ht="15.75" customHeight="1">
      <c r="K224" s="8" t="s">
        <v>7</v>
      </c>
    </row>
    <row r="225" ht="15.75" customHeight="1">
      <c r="K225" s="8" t="s">
        <v>7</v>
      </c>
    </row>
    <row r="226" ht="15.75" customHeight="1">
      <c r="K226" s="8" t="s">
        <v>7</v>
      </c>
    </row>
    <row r="227" ht="15.75" customHeight="1">
      <c r="K227" s="8" t="s">
        <v>7</v>
      </c>
    </row>
    <row r="228" ht="15.75" customHeight="1">
      <c r="K228" s="8" t="s">
        <v>7</v>
      </c>
    </row>
    <row r="229" ht="15.75" customHeight="1">
      <c r="K229" s="8" t="s">
        <v>7</v>
      </c>
    </row>
    <row r="230" ht="15.75" customHeight="1">
      <c r="K230" s="8" t="s">
        <v>7</v>
      </c>
    </row>
    <row r="231" ht="15.75" customHeight="1">
      <c r="K231" s="8" t="s">
        <v>7</v>
      </c>
    </row>
    <row r="232" ht="15.75" customHeight="1">
      <c r="K232" s="8" t="s">
        <v>7</v>
      </c>
    </row>
    <row r="233" ht="15.75" customHeight="1">
      <c r="K233" s="8" t="s">
        <v>7</v>
      </c>
    </row>
    <row r="234" ht="15.75" customHeight="1">
      <c r="K234" s="8" t="s">
        <v>7</v>
      </c>
    </row>
    <row r="235" ht="15.75" customHeight="1">
      <c r="K235" s="8" t="s">
        <v>7</v>
      </c>
    </row>
    <row r="236" ht="15.75" customHeight="1">
      <c r="K236" s="8" t="s">
        <v>7</v>
      </c>
    </row>
    <row r="237" ht="15.75" customHeight="1">
      <c r="K237" s="8" t="s">
        <v>7</v>
      </c>
    </row>
    <row r="238" ht="15.75" customHeight="1">
      <c r="K238" s="8" t="s">
        <v>7</v>
      </c>
    </row>
    <row r="239" ht="15.75" customHeight="1">
      <c r="K239" s="8" t="s">
        <v>7</v>
      </c>
    </row>
    <row r="240" ht="15.75" customHeight="1">
      <c r="K240" s="8" t="s">
        <v>7</v>
      </c>
    </row>
    <row r="241" ht="15.75" customHeight="1">
      <c r="K241" s="8" t="s">
        <v>7</v>
      </c>
    </row>
    <row r="242" ht="15.75" customHeight="1">
      <c r="K242" s="8" t="s">
        <v>7</v>
      </c>
    </row>
    <row r="243" ht="15.75" customHeight="1">
      <c r="K243" s="8" t="s">
        <v>7</v>
      </c>
    </row>
    <row r="244" ht="15.75" customHeight="1">
      <c r="K244" s="8" t="s">
        <v>7</v>
      </c>
    </row>
    <row r="245" ht="15.75" customHeight="1">
      <c r="K245" s="8" t="s">
        <v>7</v>
      </c>
    </row>
    <row r="246" ht="15.75" customHeight="1">
      <c r="K246" s="8" t="s">
        <v>7</v>
      </c>
    </row>
    <row r="247" ht="15.75" customHeight="1">
      <c r="K247" s="8" t="s">
        <v>7</v>
      </c>
    </row>
    <row r="248" ht="15.75" customHeight="1">
      <c r="K248" s="8" t="s">
        <v>7</v>
      </c>
    </row>
    <row r="249" ht="15.75" customHeight="1">
      <c r="K249" s="8" t="s">
        <v>7</v>
      </c>
    </row>
    <row r="250" ht="15.75" customHeight="1">
      <c r="K250" s="8" t="s">
        <v>7</v>
      </c>
    </row>
    <row r="251" ht="15.75" customHeight="1">
      <c r="K251" s="8" t="s">
        <v>7</v>
      </c>
    </row>
    <row r="252" ht="15.75" customHeight="1">
      <c r="K252" s="8" t="s">
        <v>7</v>
      </c>
    </row>
    <row r="253" ht="15.75" customHeight="1">
      <c r="K253" s="8" t="s">
        <v>7</v>
      </c>
    </row>
    <row r="254" ht="15.75" customHeight="1">
      <c r="K254" s="8" t="s">
        <v>7</v>
      </c>
    </row>
    <row r="255" ht="15.75" customHeight="1">
      <c r="K255" s="8" t="s">
        <v>7</v>
      </c>
    </row>
    <row r="256" ht="15.75" customHeight="1">
      <c r="K256" s="8" t="s">
        <v>7</v>
      </c>
    </row>
    <row r="257" ht="15.75" customHeight="1">
      <c r="K257" s="8" t="s">
        <v>7</v>
      </c>
    </row>
    <row r="258" ht="15.75" customHeight="1">
      <c r="K258" s="8" t="s">
        <v>7</v>
      </c>
    </row>
    <row r="259" ht="15.75" customHeight="1">
      <c r="K259" s="8" t="s">
        <v>7</v>
      </c>
    </row>
    <row r="260" ht="15.75" customHeight="1">
      <c r="K260" s="8" t="s">
        <v>7</v>
      </c>
    </row>
    <row r="261" ht="15.75" customHeight="1">
      <c r="K261" s="8" t="s">
        <v>7</v>
      </c>
    </row>
    <row r="262" ht="15.75" customHeight="1">
      <c r="K262" s="8" t="s">
        <v>7</v>
      </c>
    </row>
    <row r="263" ht="15.75" customHeight="1">
      <c r="K263" s="8" t="s">
        <v>7</v>
      </c>
    </row>
    <row r="264" ht="15.75" customHeight="1">
      <c r="K264" s="8" t="s">
        <v>7</v>
      </c>
    </row>
    <row r="265" ht="15.75" customHeight="1">
      <c r="K265" s="8" t="s">
        <v>7</v>
      </c>
    </row>
    <row r="266" ht="15.75" customHeight="1">
      <c r="K266" s="8" t="s">
        <v>7</v>
      </c>
    </row>
    <row r="267" ht="15.75" customHeight="1">
      <c r="K267" s="8" t="s">
        <v>7</v>
      </c>
    </row>
    <row r="268" ht="15.75" customHeight="1">
      <c r="K268" s="8" t="s">
        <v>7</v>
      </c>
    </row>
    <row r="269" ht="15.75" customHeight="1">
      <c r="K269" s="8" t="s">
        <v>7</v>
      </c>
    </row>
    <row r="270" ht="15.75" customHeight="1">
      <c r="K270" s="8" t="s">
        <v>7</v>
      </c>
    </row>
    <row r="271" ht="15.75" customHeight="1">
      <c r="K271" s="8" t="s">
        <v>7</v>
      </c>
    </row>
    <row r="272" ht="15.75" customHeight="1">
      <c r="K272" s="8" t="s">
        <v>7</v>
      </c>
    </row>
    <row r="273" ht="15.75" customHeight="1">
      <c r="K273" s="8" t="s">
        <v>7</v>
      </c>
    </row>
    <row r="274" ht="15.75" customHeight="1">
      <c r="K274" s="8" t="s">
        <v>7</v>
      </c>
    </row>
    <row r="275" ht="15.75" customHeight="1">
      <c r="K275" s="8" t="s">
        <v>7</v>
      </c>
    </row>
    <row r="276" ht="15.75" customHeight="1">
      <c r="K276" s="8" t="s">
        <v>7</v>
      </c>
    </row>
    <row r="277" ht="15.75" customHeight="1">
      <c r="K277" s="8" t="s">
        <v>7</v>
      </c>
    </row>
    <row r="278" ht="15.75" customHeight="1">
      <c r="K278" s="8" t="s">
        <v>7</v>
      </c>
    </row>
    <row r="279" ht="15.75" customHeight="1">
      <c r="K279" s="8" t="s">
        <v>7</v>
      </c>
    </row>
    <row r="280" ht="15.75" customHeight="1">
      <c r="K280" s="8" t="s">
        <v>7</v>
      </c>
    </row>
    <row r="281" ht="15.75" customHeight="1">
      <c r="K281" s="8" t="s">
        <v>7</v>
      </c>
    </row>
    <row r="282" ht="15.75" customHeight="1">
      <c r="K282" s="8" t="s">
        <v>7</v>
      </c>
    </row>
    <row r="283" ht="15.75" customHeight="1">
      <c r="K283" s="8" t="s">
        <v>7</v>
      </c>
    </row>
    <row r="284" ht="15.75" customHeight="1">
      <c r="K284" s="8" t="s">
        <v>7</v>
      </c>
    </row>
    <row r="285" ht="15.75" customHeight="1">
      <c r="K285" s="8" t="s">
        <v>7</v>
      </c>
    </row>
    <row r="286" ht="15.75" customHeight="1">
      <c r="K286" s="8" t="s">
        <v>7</v>
      </c>
    </row>
    <row r="287" ht="15.75" customHeight="1">
      <c r="K287" s="8" t="s">
        <v>7</v>
      </c>
    </row>
    <row r="288" ht="15.75" customHeight="1">
      <c r="K288" s="8" t="s">
        <v>7</v>
      </c>
    </row>
    <row r="289" ht="15.75" customHeight="1">
      <c r="K289" s="8" t="s">
        <v>7</v>
      </c>
    </row>
    <row r="290" ht="15.75" customHeight="1">
      <c r="K290" s="8" t="s">
        <v>7</v>
      </c>
    </row>
    <row r="291" ht="15.75" customHeight="1">
      <c r="K291" s="8" t="s">
        <v>7</v>
      </c>
    </row>
    <row r="292" ht="15.75" customHeight="1">
      <c r="K292" s="8" t="s">
        <v>7</v>
      </c>
    </row>
    <row r="293" ht="15.75" customHeight="1">
      <c r="K293" s="8" t="s">
        <v>7</v>
      </c>
    </row>
    <row r="294" ht="15.75" customHeight="1">
      <c r="K294" s="8" t="s">
        <v>7</v>
      </c>
    </row>
    <row r="295" ht="15.75" customHeight="1">
      <c r="K295" s="8" t="s">
        <v>7</v>
      </c>
    </row>
    <row r="296" ht="15.75" customHeight="1">
      <c r="K296" s="8" t="s">
        <v>7</v>
      </c>
    </row>
    <row r="297" ht="15.75" customHeight="1">
      <c r="K297" s="8" t="s">
        <v>7</v>
      </c>
    </row>
    <row r="298" ht="15.75" customHeight="1">
      <c r="K298" s="8" t="s">
        <v>7</v>
      </c>
    </row>
    <row r="299" ht="15.75" customHeight="1">
      <c r="K299" s="8" t="s">
        <v>7</v>
      </c>
    </row>
    <row r="300" ht="15.75" customHeight="1">
      <c r="K300" s="8" t="s">
        <v>7</v>
      </c>
    </row>
    <row r="301" ht="15.75" customHeight="1">
      <c r="K301" s="8" t="s">
        <v>7</v>
      </c>
    </row>
    <row r="302" ht="15.75" customHeight="1">
      <c r="K302" s="8" t="s">
        <v>7</v>
      </c>
    </row>
    <row r="303" ht="15.75" customHeight="1">
      <c r="K303" s="8" t="s">
        <v>7</v>
      </c>
    </row>
    <row r="304" ht="15.75" customHeight="1">
      <c r="K304" s="8" t="s">
        <v>7</v>
      </c>
    </row>
    <row r="305" ht="15.75" customHeight="1">
      <c r="K305" s="8" t="s">
        <v>7</v>
      </c>
    </row>
    <row r="306" ht="15.75" customHeight="1">
      <c r="K306" s="8" t="s">
        <v>7</v>
      </c>
    </row>
    <row r="307" ht="15.75" customHeight="1">
      <c r="K307" s="8" t="s">
        <v>7</v>
      </c>
    </row>
    <row r="308" ht="15.75" customHeight="1">
      <c r="K308" s="8" t="s">
        <v>7</v>
      </c>
    </row>
    <row r="309" ht="15.75" customHeight="1">
      <c r="K309" s="8" t="s">
        <v>7</v>
      </c>
    </row>
    <row r="310" ht="15.75" customHeight="1">
      <c r="K310" s="8" t="s">
        <v>7</v>
      </c>
    </row>
    <row r="311" ht="15.75" customHeight="1">
      <c r="K311" s="8" t="s">
        <v>7</v>
      </c>
    </row>
    <row r="312" ht="15.75" customHeight="1">
      <c r="K312" s="8" t="s">
        <v>7</v>
      </c>
    </row>
    <row r="313" ht="15.75" customHeight="1">
      <c r="K313" s="8" t="s">
        <v>7</v>
      </c>
    </row>
    <row r="314" ht="15.75" customHeight="1">
      <c r="K314" s="8" t="s">
        <v>7</v>
      </c>
    </row>
    <row r="315" ht="15.75" customHeight="1">
      <c r="K315" s="8" t="s">
        <v>7</v>
      </c>
    </row>
    <row r="316" ht="15.75" customHeight="1">
      <c r="K316" s="8" t="s">
        <v>7</v>
      </c>
    </row>
    <row r="317" ht="15.75" customHeight="1">
      <c r="K317" s="8" t="s">
        <v>7</v>
      </c>
    </row>
    <row r="318" ht="15.75" customHeight="1">
      <c r="K318" s="8" t="s">
        <v>7</v>
      </c>
    </row>
    <row r="319" ht="15.75" customHeight="1">
      <c r="K319" s="8" t="s">
        <v>7</v>
      </c>
    </row>
    <row r="320" ht="15.75" customHeight="1">
      <c r="K320" s="8" t="s">
        <v>7</v>
      </c>
    </row>
    <row r="321" ht="15.75" customHeight="1">
      <c r="K321" s="8" t="s">
        <v>7</v>
      </c>
    </row>
    <row r="322" ht="15.75" customHeight="1">
      <c r="K322" s="8" t="s">
        <v>7</v>
      </c>
    </row>
    <row r="323" ht="15.75" customHeight="1">
      <c r="K323" s="8" t="s">
        <v>7</v>
      </c>
    </row>
    <row r="324" ht="15.75" customHeight="1">
      <c r="K324" s="8" t="s">
        <v>7</v>
      </c>
    </row>
    <row r="325" ht="15.75" customHeight="1">
      <c r="K325" s="8" t="s">
        <v>7</v>
      </c>
    </row>
    <row r="326" ht="15.75" customHeight="1">
      <c r="K326" s="8" t="s">
        <v>7</v>
      </c>
    </row>
    <row r="327" ht="15.75" customHeight="1">
      <c r="K327" s="8" t="s">
        <v>7</v>
      </c>
    </row>
    <row r="328" ht="15.75" customHeight="1">
      <c r="K328" s="8" t="s">
        <v>7</v>
      </c>
    </row>
    <row r="329" ht="15.75" customHeight="1">
      <c r="K329" s="8" t="s">
        <v>7</v>
      </c>
    </row>
    <row r="330" ht="15.75" customHeight="1">
      <c r="K330" s="8" t="s">
        <v>7</v>
      </c>
    </row>
    <row r="331" ht="15.75" customHeight="1">
      <c r="K331" s="8" t="s">
        <v>7</v>
      </c>
    </row>
    <row r="332" ht="15.75" customHeight="1">
      <c r="K332" s="8" t="s">
        <v>7</v>
      </c>
    </row>
    <row r="333" ht="15.75" customHeight="1">
      <c r="K333" s="8" t="s">
        <v>7</v>
      </c>
    </row>
    <row r="334" ht="15.75" customHeight="1">
      <c r="K334" s="8" t="s">
        <v>7</v>
      </c>
    </row>
    <row r="335" ht="15.75" customHeight="1">
      <c r="K335" s="8" t="s">
        <v>7</v>
      </c>
    </row>
    <row r="336" ht="15.75" customHeight="1">
      <c r="K336" s="8" t="s">
        <v>7</v>
      </c>
    </row>
    <row r="337" ht="15.75" customHeight="1">
      <c r="K337" s="8" t="s">
        <v>7</v>
      </c>
    </row>
    <row r="338" ht="15.75" customHeight="1">
      <c r="K338" s="8" t="s">
        <v>7</v>
      </c>
    </row>
    <row r="339" ht="15.75" customHeight="1">
      <c r="K339" s="8" t="s">
        <v>7</v>
      </c>
    </row>
    <row r="340" ht="15.75" customHeight="1">
      <c r="K340" s="8" t="s">
        <v>7</v>
      </c>
    </row>
    <row r="341" ht="15.75" customHeight="1">
      <c r="K341" s="8" t="s">
        <v>7</v>
      </c>
    </row>
    <row r="342" ht="15.75" customHeight="1">
      <c r="K342" s="8" t="s">
        <v>7</v>
      </c>
    </row>
    <row r="343" ht="15.75" customHeight="1">
      <c r="K343" s="8" t="s">
        <v>7</v>
      </c>
    </row>
    <row r="344" ht="15.75" customHeight="1">
      <c r="K344" s="8" t="s">
        <v>7</v>
      </c>
    </row>
    <row r="345" ht="15.75" customHeight="1">
      <c r="K345" s="8" t="s">
        <v>7</v>
      </c>
    </row>
    <row r="346" ht="15.75" customHeight="1">
      <c r="K346" s="8" t="s">
        <v>7</v>
      </c>
    </row>
    <row r="347" ht="15.75" customHeight="1">
      <c r="K347" s="8" t="s">
        <v>7</v>
      </c>
    </row>
    <row r="348" ht="15.75" customHeight="1">
      <c r="K348" s="8" t="s">
        <v>7</v>
      </c>
    </row>
    <row r="349" ht="15.75" customHeight="1">
      <c r="K349" s="8" t="s">
        <v>7</v>
      </c>
    </row>
    <row r="350" ht="15.75" customHeight="1">
      <c r="K350" s="8" t="s">
        <v>7</v>
      </c>
    </row>
    <row r="351" ht="15.75" customHeight="1">
      <c r="K351" s="8" t="s">
        <v>7</v>
      </c>
    </row>
    <row r="352" ht="15.75" customHeight="1">
      <c r="K352" s="8" t="s">
        <v>7</v>
      </c>
    </row>
    <row r="353" ht="15.75" customHeight="1">
      <c r="K353" s="8" t="s">
        <v>7</v>
      </c>
    </row>
    <row r="354" ht="15.75" customHeight="1">
      <c r="K354" s="8" t="s">
        <v>7</v>
      </c>
    </row>
    <row r="355" ht="15.75" customHeight="1">
      <c r="K355" s="8" t="s">
        <v>7</v>
      </c>
    </row>
    <row r="356" ht="15.75" customHeight="1">
      <c r="K356" s="8" t="s">
        <v>7</v>
      </c>
    </row>
    <row r="357" ht="15.75" customHeight="1">
      <c r="K357" s="8" t="s">
        <v>7</v>
      </c>
    </row>
    <row r="358" ht="15.75" customHeight="1">
      <c r="K358" s="8" t="s">
        <v>7</v>
      </c>
    </row>
    <row r="359" ht="15.75" customHeight="1">
      <c r="K359" s="8" t="s">
        <v>7</v>
      </c>
    </row>
    <row r="360" ht="15.75" customHeight="1">
      <c r="K360" s="8" t="s">
        <v>7</v>
      </c>
    </row>
    <row r="361" ht="15.75" customHeight="1">
      <c r="K361" s="8" t="s">
        <v>7</v>
      </c>
    </row>
    <row r="362" ht="15.75" customHeight="1">
      <c r="K362" s="8" t="s">
        <v>7</v>
      </c>
    </row>
    <row r="363" ht="15.75" customHeight="1">
      <c r="K363" s="8" t="s">
        <v>7</v>
      </c>
    </row>
    <row r="364" ht="15.75" customHeight="1">
      <c r="K364" s="8" t="s">
        <v>7</v>
      </c>
    </row>
    <row r="365" ht="15.75" customHeight="1">
      <c r="K365" s="8" t="s">
        <v>7</v>
      </c>
    </row>
    <row r="366" ht="15.75" customHeight="1">
      <c r="K366" s="8" t="s">
        <v>7</v>
      </c>
    </row>
    <row r="367" ht="15.75" customHeight="1">
      <c r="K367" s="8" t="s">
        <v>7</v>
      </c>
    </row>
    <row r="368" ht="15.75" customHeight="1">
      <c r="K368" s="8" t="s">
        <v>7</v>
      </c>
    </row>
    <row r="369" ht="15.75" customHeight="1">
      <c r="K369" s="8" t="s">
        <v>7</v>
      </c>
    </row>
    <row r="370" ht="15.75" customHeight="1">
      <c r="K370" s="8" t="s">
        <v>7</v>
      </c>
    </row>
    <row r="371" ht="15.75" customHeight="1">
      <c r="K371" s="8" t="s">
        <v>7</v>
      </c>
    </row>
    <row r="372" ht="15.75" customHeight="1">
      <c r="K372" s="8" t="s">
        <v>7</v>
      </c>
    </row>
    <row r="373" ht="15.75" customHeight="1">
      <c r="K373" s="8" t="s">
        <v>7</v>
      </c>
    </row>
    <row r="374" ht="15.75" customHeight="1">
      <c r="K374" s="8" t="s">
        <v>7</v>
      </c>
    </row>
    <row r="375" ht="15.75" customHeight="1">
      <c r="K375" s="8" t="s">
        <v>7</v>
      </c>
    </row>
    <row r="376" ht="15.75" customHeight="1">
      <c r="K376" s="8" t="s">
        <v>7</v>
      </c>
    </row>
    <row r="377" ht="15.75" customHeight="1">
      <c r="K377" s="8" t="s">
        <v>7</v>
      </c>
    </row>
    <row r="378" ht="15.75" customHeight="1">
      <c r="K378" s="8" t="s">
        <v>7</v>
      </c>
    </row>
    <row r="379" ht="15.75" customHeight="1">
      <c r="K379" s="8" t="s">
        <v>7</v>
      </c>
    </row>
    <row r="380" ht="15.75" customHeight="1">
      <c r="K380" s="8" t="s">
        <v>7</v>
      </c>
    </row>
    <row r="381" ht="15.75" customHeight="1">
      <c r="K381" s="8" t="s">
        <v>7</v>
      </c>
    </row>
    <row r="382" ht="15.75" customHeight="1">
      <c r="K382" s="8" t="s">
        <v>7</v>
      </c>
    </row>
    <row r="383" ht="15.75" customHeight="1">
      <c r="K383" s="8" t="s">
        <v>7</v>
      </c>
    </row>
    <row r="384" ht="15.75" customHeight="1">
      <c r="K384" s="8" t="s">
        <v>7</v>
      </c>
    </row>
    <row r="385" ht="15.75" customHeight="1">
      <c r="K385" s="8" t="s">
        <v>7</v>
      </c>
    </row>
    <row r="386" ht="15.75" customHeight="1">
      <c r="K386" s="8" t="s">
        <v>7</v>
      </c>
    </row>
    <row r="387" ht="15.75" customHeight="1">
      <c r="K387" s="8" t="s">
        <v>7</v>
      </c>
    </row>
    <row r="388" ht="15.75" customHeight="1">
      <c r="K388" s="8" t="s">
        <v>7</v>
      </c>
    </row>
    <row r="389" ht="15.75" customHeight="1">
      <c r="K389" s="8" t="s">
        <v>7</v>
      </c>
    </row>
    <row r="390" ht="15.75" customHeight="1">
      <c r="K390" s="8" t="s">
        <v>7</v>
      </c>
    </row>
    <row r="391" ht="15.75" customHeight="1">
      <c r="K391" s="8" t="s">
        <v>7</v>
      </c>
    </row>
    <row r="392" ht="15.75" customHeight="1">
      <c r="K392" s="8" t="s">
        <v>7</v>
      </c>
    </row>
    <row r="393" ht="15.75" customHeight="1">
      <c r="K393" s="8" t="s">
        <v>7</v>
      </c>
    </row>
    <row r="394" ht="15.75" customHeight="1">
      <c r="K394" s="8" t="s">
        <v>7</v>
      </c>
    </row>
    <row r="395" ht="15.75" customHeight="1">
      <c r="K395" s="8" t="s">
        <v>7</v>
      </c>
    </row>
    <row r="396" ht="15.75" customHeight="1">
      <c r="K396" s="8" t="s">
        <v>7</v>
      </c>
    </row>
    <row r="397" ht="15.75" customHeight="1">
      <c r="K397" s="8" t="s">
        <v>7</v>
      </c>
    </row>
    <row r="398" ht="15.75" customHeight="1">
      <c r="K398" s="8" t="s">
        <v>7</v>
      </c>
    </row>
    <row r="399" ht="15.75" customHeight="1">
      <c r="K399" s="8" t="s">
        <v>7</v>
      </c>
    </row>
    <row r="400" ht="15.75" customHeight="1">
      <c r="K400" s="8" t="s">
        <v>7</v>
      </c>
    </row>
    <row r="401" ht="15.75" customHeight="1">
      <c r="K401" s="8" t="s">
        <v>7</v>
      </c>
    </row>
    <row r="402" ht="15.75" customHeight="1">
      <c r="K402" s="8" t="s">
        <v>7</v>
      </c>
    </row>
    <row r="403" ht="15.75" customHeight="1">
      <c r="K403" s="8" t="s">
        <v>7</v>
      </c>
    </row>
    <row r="404" ht="15.75" customHeight="1">
      <c r="K404" s="8" t="s">
        <v>7</v>
      </c>
    </row>
    <row r="405" ht="15.75" customHeight="1">
      <c r="K405" s="8" t="s">
        <v>7</v>
      </c>
    </row>
    <row r="406" ht="15.75" customHeight="1">
      <c r="K406" s="8" t="s">
        <v>7</v>
      </c>
    </row>
    <row r="407" ht="15.75" customHeight="1">
      <c r="K407" s="8" t="s">
        <v>7</v>
      </c>
    </row>
    <row r="408" ht="15.75" customHeight="1">
      <c r="K408" s="8" t="s">
        <v>7</v>
      </c>
    </row>
    <row r="409" ht="15.75" customHeight="1">
      <c r="K409" s="8" t="s">
        <v>7</v>
      </c>
    </row>
    <row r="410" ht="15.75" customHeight="1">
      <c r="K410" s="8" t="s">
        <v>7</v>
      </c>
    </row>
    <row r="411" ht="15.75" customHeight="1">
      <c r="K411" s="8" t="s">
        <v>7</v>
      </c>
    </row>
    <row r="412" ht="15.75" customHeight="1">
      <c r="K412" s="8" t="s">
        <v>7</v>
      </c>
    </row>
    <row r="413" ht="15.75" customHeight="1">
      <c r="K413" s="8" t="s">
        <v>7</v>
      </c>
    </row>
    <row r="414" ht="15.75" customHeight="1">
      <c r="K414" s="8" t="s">
        <v>7</v>
      </c>
    </row>
    <row r="415" ht="15.75" customHeight="1">
      <c r="K415" s="8" t="s">
        <v>7</v>
      </c>
    </row>
    <row r="416" ht="15.75" customHeight="1">
      <c r="K416" s="8" t="s">
        <v>7</v>
      </c>
    </row>
    <row r="417" ht="15.75" customHeight="1">
      <c r="K417" s="8" t="s">
        <v>7</v>
      </c>
    </row>
    <row r="418" ht="15.75" customHeight="1">
      <c r="K418" s="8" t="s">
        <v>7</v>
      </c>
    </row>
    <row r="419" ht="15.75" customHeight="1">
      <c r="K419" s="8" t="s">
        <v>7</v>
      </c>
    </row>
    <row r="420" ht="15.75" customHeight="1">
      <c r="K420" s="8" t="s">
        <v>7</v>
      </c>
    </row>
    <row r="421" ht="15.75" customHeight="1">
      <c r="K421" s="8" t="s">
        <v>7</v>
      </c>
    </row>
    <row r="422" ht="15.75" customHeight="1">
      <c r="K422" s="8" t="s">
        <v>7</v>
      </c>
    </row>
    <row r="423" ht="15.75" customHeight="1">
      <c r="K423" s="8" t="s">
        <v>7</v>
      </c>
    </row>
    <row r="424" ht="15.75" customHeight="1">
      <c r="K424" s="8" t="s">
        <v>7</v>
      </c>
    </row>
    <row r="425" ht="15.75" customHeight="1">
      <c r="K425" s="8" t="s">
        <v>7</v>
      </c>
    </row>
    <row r="426" ht="15.75" customHeight="1">
      <c r="K426" s="8" t="s">
        <v>7</v>
      </c>
    </row>
    <row r="427" ht="15.75" customHeight="1">
      <c r="K427" s="8" t="s">
        <v>7</v>
      </c>
    </row>
    <row r="428" ht="15.75" customHeight="1">
      <c r="K428" s="8" t="s">
        <v>7</v>
      </c>
    </row>
    <row r="429" ht="15.75" customHeight="1">
      <c r="K429" s="8" t="s">
        <v>7</v>
      </c>
    </row>
    <row r="430" ht="15.75" customHeight="1">
      <c r="K430" s="8" t="s">
        <v>7</v>
      </c>
    </row>
    <row r="431" ht="15.75" customHeight="1">
      <c r="K431" s="8" t="s">
        <v>7</v>
      </c>
    </row>
    <row r="432" ht="15.75" customHeight="1">
      <c r="K432" s="8" t="s">
        <v>7</v>
      </c>
    </row>
    <row r="433" ht="15.75" customHeight="1">
      <c r="K433" s="8" t="s">
        <v>7</v>
      </c>
    </row>
    <row r="434" ht="15.75" customHeight="1">
      <c r="K434" s="8" t="s">
        <v>7</v>
      </c>
    </row>
    <row r="435" ht="15.75" customHeight="1">
      <c r="K435" s="8" t="s">
        <v>7</v>
      </c>
    </row>
    <row r="436" ht="15.75" customHeight="1">
      <c r="K436" s="8" t="s">
        <v>7</v>
      </c>
    </row>
    <row r="437" ht="15.75" customHeight="1">
      <c r="K437" s="8" t="s">
        <v>7</v>
      </c>
    </row>
    <row r="438" ht="15.75" customHeight="1">
      <c r="K438" s="8" t="s">
        <v>7</v>
      </c>
    </row>
    <row r="439" ht="15.75" customHeight="1">
      <c r="K439" s="8" t="s">
        <v>7</v>
      </c>
    </row>
    <row r="440" ht="15.75" customHeight="1">
      <c r="K440" s="8" t="s">
        <v>7</v>
      </c>
    </row>
    <row r="441" ht="15.75" customHeight="1">
      <c r="K441" s="8" t="s">
        <v>7</v>
      </c>
    </row>
    <row r="442" ht="15.75" customHeight="1">
      <c r="K442" s="8" t="s">
        <v>7</v>
      </c>
    </row>
    <row r="443" ht="15.75" customHeight="1">
      <c r="K443" s="8" t="s">
        <v>7</v>
      </c>
    </row>
    <row r="444" ht="15.75" customHeight="1">
      <c r="K444" s="8" t="s">
        <v>7</v>
      </c>
    </row>
    <row r="445" ht="15.75" customHeight="1">
      <c r="K445" s="8" t="s">
        <v>7</v>
      </c>
    </row>
    <row r="446" ht="15.75" customHeight="1">
      <c r="K446" s="8" t="s">
        <v>7</v>
      </c>
    </row>
    <row r="447" ht="15.75" customHeight="1">
      <c r="K447" s="8" t="s">
        <v>7</v>
      </c>
    </row>
    <row r="448" ht="15.75" customHeight="1">
      <c r="K448" s="8" t="s">
        <v>7</v>
      </c>
    </row>
    <row r="449" ht="15.75" customHeight="1">
      <c r="K449" s="8" t="s">
        <v>7</v>
      </c>
    </row>
    <row r="450" ht="15.75" customHeight="1">
      <c r="K450" s="8" t="s">
        <v>7</v>
      </c>
    </row>
    <row r="451" ht="15.75" customHeight="1">
      <c r="K451" s="8" t="s">
        <v>7</v>
      </c>
    </row>
    <row r="452" ht="15.75" customHeight="1">
      <c r="K452" s="8" t="s">
        <v>7</v>
      </c>
    </row>
    <row r="453" ht="15.75" customHeight="1">
      <c r="K453" s="8" t="s">
        <v>7</v>
      </c>
    </row>
    <row r="454" ht="15.75" customHeight="1">
      <c r="K454" s="8" t="s">
        <v>7</v>
      </c>
    </row>
    <row r="455" ht="15.75" customHeight="1">
      <c r="K455" s="8" t="s">
        <v>7</v>
      </c>
    </row>
    <row r="456" ht="15.75" customHeight="1">
      <c r="K456" s="8" t="s">
        <v>7</v>
      </c>
    </row>
    <row r="457" ht="15.75" customHeight="1">
      <c r="K457" s="8" t="s">
        <v>7</v>
      </c>
    </row>
    <row r="458" ht="15.75" customHeight="1">
      <c r="K458" s="8" t="s">
        <v>7</v>
      </c>
    </row>
    <row r="459" ht="15.75" customHeight="1">
      <c r="K459" s="8" t="s">
        <v>7</v>
      </c>
    </row>
    <row r="460" ht="15.75" customHeight="1">
      <c r="K460" s="8" t="s">
        <v>7</v>
      </c>
    </row>
    <row r="461" ht="15.75" customHeight="1">
      <c r="K461" s="8" t="s">
        <v>7</v>
      </c>
    </row>
    <row r="462" ht="15.75" customHeight="1">
      <c r="K462" s="8" t="s">
        <v>7</v>
      </c>
    </row>
    <row r="463" ht="15.75" customHeight="1">
      <c r="K463" s="8" t="s">
        <v>7</v>
      </c>
    </row>
    <row r="464" ht="15.75" customHeight="1">
      <c r="K464" s="8" t="s">
        <v>7</v>
      </c>
    </row>
    <row r="465" ht="15.75" customHeight="1">
      <c r="K465" s="8" t="s">
        <v>7</v>
      </c>
    </row>
    <row r="466" ht="15.75" customHeight="1">
      <c r="K466" s="8" t="s">
        <v>7</v>
      </c>
    </row>
    <row r="467" ht="15.75" customHeight="1">
      <c r="K467" s="8" t="s">
        <v>7</v>
      </c>
    </row>
    <row r="468" ht="15.75" customHeight="1">
      <c r="K468" s="8" t="s">
        <v>7</v>
      </c>
    </row>
    <row r="469" ht="15.75" customHeight="1">
      <c r="K469" s="8" t="s">
        <v>7</v>
      </c>
    </row>
    <row r="470" ht="15.75" customHeight="1">
      <c r="K470" s="8" t="s">
        <v>7</v>
      </c>
    </row>
    <row r="471" ht="15.75" customHeight="1">
      <c r="K471" s="8" t="s">
        <v>7</v>
      </c>
    </row>
    <row r="472" ht="15.75" customHeight="1">
      <c r="K472" s="8" t="s">
        <v>7</v>
      </c>
    </row>
    <row r="473" ht="15.75" customHeight="1">
      <c r="K473" s="8" t="s">
        <v>7</v>
      </c>
    </row>
    <row r="474" ht="15.75" customHeight="1">
      <c r="K474" s="8" t="s">
        <v>7</v>
      </c>
    </row>
    <row r="475" ht="15.75" customHeight="1">
      <c r="K475" s="8" t="s">
        <v>7</v>
      </c>
    </row>
    <row r="476" ht="15.75" customHeight="1">
      <c r="K476" s="8" t="s">
        <v>7</v>
      </c>
    </row>
    <row r="477" ht="15.75" customHeight="1">
      <c r="K477" s="8" t="s">
        <v>7</v>
      </c>
    </row>
    <row r="478" ht="15.75" customHeight="1">
      <c r="K478" s="8" t="s">
        <v>7</v>
      </c>
    </row>
    <row r="479" ht="15.75" customHeight="1">
      <c r="K479" s="8" t="s">
        <v>7</v>
      </c>
    </row>
    <row r="480" ht="15.75" customHeight="1">
      <c r="K480" s="8" t="s">
        <v>7</v>
      </c>
    </row>
    <row r="481" ht="15.75" customHeight="1">
      <c r="K481" s="8" t="s">
        <v>7</v>
      </c>
    </row>
    <row r="482" ht="15.75" customHeight="1">
      <c r="K482" s="8" t="s">
        <v>7</v>
      </c>
    </row>
    <row r="483" ht="15.75" customHeight="1">
      <c r="K483" s="8" t="s">
        <v>7</v>
      </c>
    </row>
    <row r="484" ht="15.75" customHeight="1">
      <c r="K484" s="8" t="s">
        <v>7</v>
      </c>
    </row>
    <row r="485" ht="15.75" customHeight="1">
      <c r="K485" s="8" t="s">
        <v>7</v>
      </c>
    </row>
    <row r="486" ht="15.75" customHeight="1">
      <c r="K486" s="8" t="s">
        <v>7</v>
      </c>
    </row>
    <row r="487" ht="15.75" customHeight="1">
      <c r="K487" s="8" t="s">
        <v>7</v>
      </c>
    </row>
    <row r="488" ht="15.75" customHeight="1">
      <c r="K488" s="8" t="s">
        <v>7</v>
      </c>
    </row>
    <row r="489" ht="15.75" customHeight="1">
      <c r="K489" s="8" t="s">
        <v>7</v>
      </c>
    </row>
    <row r="490" ht="15.75" customHeight="1">
      <c r="K490" s="8" t="s">
        <v>7</v>
      </c>
    </row>
    <row r="491" ht="15.75" customHeight="1">
      <c r="K491" s="8" t="s">
        <v>7</v>
      </c>
    </row>
    <row r="492" ht="15.75" customHeight="1">
      <c r="K492" s="8" t="s">
        <v>7</v>
      </c>
    </row>
    <row r="493" ht="15.75" customHeight="1">
      <c r="K493" s="8" t="s">
        <v>7</v>
      </c>
    </row>
    <row r="494" ht="15.75" customHeight="1">
      <c r="K494" s="8" t="s">
        <v>7</v>
      </c>
    </row>
    <row r="495" ht="15.75" customHeight="1">
      <c r="K495" s="8" t="s">
        <v>7</v>
      </c>
    </row>
    <row r="496" ht="15.75" customHeight="1">
      <c r="K496" s="8" t="s">
        <v>7</v>
      </c>
    </row>
    <row r="497" ht="15.75" customHeight="1">
      <c r="K497" s="8" t="s">
        <v>7</v>
      </c>
    </row>
    <row r="498" ht="15.75" customHeight="1">
      <c r="K498" s="8" t="s">
        <v>7</v>
      </c>
    </row>
    <row r="499" ht="15.75" customHeight="1">
      <c r="K499" s="8" t="s">
        <v>7</v>
      </c>
    </row>
    <row r="500" ht="15.75" customHeight="1">
      <c r="K500" s="8" t="s">
        <v>7</v>
      </c>
    </row>
    <row r="501" ht="15.75" customHeight="1">
      <c r="K501" s="8" t="s">
        <v>7</v>
      </c>
    </row>
    <row r="502" ht="15.75" customHeight="1">
      <c r="K502" s="8" t="s">
        <v>7</v>
      </c>
    </row>
    <row r="503" ht="15.75" customHeight="1">
      <c r="K503" s="8" t="s">
        <v>7</v>
      </c>
    </row>
    <row r="504" ht="15.75" customHeight="1">
      <c r="K504" s="8" t="s">
        <v>7</v>
      </c>
    </row>
    <row r="505" ht="15.75" customHeight="1">
      <c r="K505" s="8" t="s">
        <v>7</v>
      </c>
    </row>
    <row r="506" ht="15.75" customHeight="1">
      <c r="K506" s="8" t="s">
        <v>7</v>
      </c>
    </row>
    <row r="507" ht="15.75" customHeight="1">
      <c r="K507" s="8" t="s">
        <v>7</v>
      </c>
    </row>
    <row r="508" ht="15.75" customHeight="1">
      <c r="K508" s="8" t="s">
        <v>7</v>
      </c>
    </row>
    <row r="509" ht="15.75" customHeight="1">
      <c r="K509" s="8" t="s">
        <v>7</v>
      </c>
    </row>
    <row r="510" ht="15.75" customHeight="1">
      <c r="K510" s="8" t="s">
        <v>7</v>
      </c>
    </row>
    <row r="511" ht="15.75" customHeight="1">
      <c r="K511" s="8" t="s">
        <v>7</v>
      </c>
    </row>
    <row r="512" ht="15.75" customHeight="1">
      <c r="K512" s="8" t="s">
        <v>7</v>
      </c>
    </row>
    <row r="513" ht="15.75" customHeight="1">
      <c r="K513" s="8" t="s">
        <v>7</v>
      </c>
    </row>
    <row r="514" ht="15.75" customHeight="1">
      <c r="K514" s="8" t="s">
        <v>7</v>
      </c>
    </row>
    <row r="515" ht="15.75" customHeight="1">
      <c r="K515" s="8" t="s">
        <v>7</v>
      </c>
    </row>
    <row r="516" ht="15.75" customHeight="1">
      <c r="K516" s="8" t="s">
        <v>7</v>
      </c>
    </row>
    <row r="517" ht="15.75" customHeight="1">
      <c r="K517" s="8" t="s">
        <v>7</v>
      </c>
    </row>
    <row r="518" ht="15.75" customHeight="1">
      <c r="K518" s="8" t="s">
        <v>7</v>
      </c>
    </row>
    <row r="519" ht="15.75" customHeight="1">
      <c r="K519" s="8" t="s">
        <v>7</v>
      </c>
    </row>
    <row r="520" ht="15.75" customHeight="1">
      <c r="K520" s="8" t="s">
        <v>7</v>
      </c>
    </row>
    <row r="521" ht="15.75" customHeight="1">
      <c r="K521" s="8" t="s">
        <v>7</v>
      </c>
    </row>
    <row r="522" ht="15.75" customHeight="1">
      <c r="K522" s="8" t="s">
        <v>7</v>
      </c>
    </row>
    <row r="523" ht="15.75" customHeight="1">
      <c r="K523" s="8" t="s">
        <v>7</v>
      </c>
    </row>
    <row r="524" ht="15.75" customHeight="1">
      <c r="K524" s="8" t="s">
        <v>7</v>
      </c>
    </row>
    <row r="525" ht="15.75" customHeight="1">
      <c r="K525" s="8" t="s">
        <v>7</v>
      </c>
    </row>
    <row r="526" ht="15.75" customHeight="1">
      <c r="K526" s="8" t="s">
        <v>7</v>
      </c>
    </row>
    <row r="527" ht="15.75" customHeight="1">
      <c r="K527" s="8" t="s">
        <v>7</v>
      </c>
    </row>
    <row r="528" ht="15.75" customHeight="1">
      <c r="K528" s="8" t="s">
        <v>7</v>
      </c>
    </row>
    <row r="529" ht="15.75" customHeight="1">
      <c r="K529" s="8" t="s">
        <v>7</v>
      </c>
    </row>
    <row r="530" ht="15.75" customHeight="1">
      <c r="K530" s="8" t="s">
        <v>7</v>
      </c>
    </row>
    <row r="531" ht="15.75" customHeight="1">
      <c r="K531" s="8" t="s">
        <v>7</v>
      </c>
    </row>
    <row r="532" ht="15.75" customHeight="1">
      <c r="K532" s="8" t="s">
        <v>7</v>
      </c>
    </row>
    <row r="533" ht="15.75" customHeight="1">
      <c r="K533" s="8" t="s">
        <v>7</v>
      </c>
    </row>
    <row r="534" ht="15.75" customHeight="1">
      <c r="K534" s="8" t="s">
        <v>7</v>
      </c>
    </row>
    <row r="535" ht="15.75" customHeight="1">
      <c r="K535" s="8" t="s">
        <v>7</v>
      </c>
    </row>
    <row r="536" ht="15.75" customHeight="1">
      <c r="K536" s="8" t="s">
        <v>7</v>
      </c>
    </row>
    <row r="537" ht="15.75" customHeight="1">
      <c r="K537" s="8" t="s">
        <v>7</v>
      </c>
    </row>
    <row r="538" ht="15.75" customHeight="1">
      <c r="K538" s="8" t="s">
        <v>7</v>
      </c>
    </row>
    <row r="539" ht="15.75" customHeight="1">
      <c r="K539" s="8" t="s">
        <v>7</v>
      </c>
    </row>
    <row r="540" ht="15.75" customHeight="1">
      <c r="K540" s="8" t="s">
        <v>7</v>
      </c>
    </row>
    <row r="541" ht="15.75" customHeight="1">
      <c r="K541" s="8" t="s">
        <v>7</v>
      </c>
    </row>
    <row r="542" ht="15.75" customHeight="1">
      <c r="K542" s="8" t="s">
        <v>7</v>
      </c>
    </row>
    <row r="543" ht="15.75" customHeight="1">
      <c r="K543" s="8" t="s">
        <v>7</v>
      </c>
    </row>
    <row r="544" ht="15.75" customHeight="1">
      <c r="K544" s="8" t="s">
        <v>7</v>
      </c>
    </row>
    <row r="545" ht="15.75" customHeight="1">
      <c r="K545" s="8" t="s">
        <v>7</v>
      </c>
    </row>
    <row r="546" ht="15.75" customHeight="1">
      <c r="K546" s="8" t="s">
        <v>7</v>
      </c>
    </row>
    <row r="547" ht="15.75" customHeight="1">
      <c r="K547" s="8" t="s">
        <v>7</v>
      </c>
    </row>
    <row r="548" ht="15.75" customHeight="1">
      <c r="K548" s="8" t="s">
        <v>7</v>
      </c>
    </row>
    <row r="549" ht="15.75" customHeight="1">
      <c r="K549" s="8" t="s">
        <v>7</v>
      </c>
    </row>
    <row r="550" ht="15.75" customHeight="1">
      <c r="K550" s="8" t="s">
        <v>7</v>
      </c>
    </row>
    <row r="551" ht="15.75" customHeight="1">
      <c r="K551" s="8" t="s">
        <v>7</v>
      </c>
    </row>
    <row r="552" ht="15.75" customHeight="1">
      <c r="K552" s="8" t="s">
        <v>7</v>
      </c>
    </row>
    <row r="553" ht="15.75" customHeight="1">
      <c r="K553" s="8" t="s">
        <v>7</v>
      </c>
    </row>
    <row r="554" ht="15.75" customHeight="1">
      <c r="K554" s="8" t="s">
        <v>7</v>
      </c>
    </row>
    <row r="555" ht="15.75" customHeight="1">
      <c r="K555" s="8" t="s">
        <v>7</v>
      </c>
    </row>
    <row r="556" ht="15.75" customHeight="1">
      <c r="K556" s="8" t="s">
        <v>7</v>
      </c>
    </row>
    <row r="557" ht="15.75" customHeight="1">
      <c r="K557" s="8" t="s">
        <v>7</v>
      </c>
    </row>
    <row r="558" ht="15.75" customHeight="1">
      <c r="K558" s="8" t="s">
        <v>7</v>
      </c>
    </row>
    <row r="559" ht="15.75" customHeight="1">
      <c r="K559" s="8" t="s">
        <v>7</v>
      </c>
    </row>
    <row r="560" ht="15.75" customHeight="1">
      <c r="K560" s="8" t="s">
        <v>7</v>
      </c>
    </row>
    <row r="561" ht="15.75" customHeight="1">
      <c r="K561" s="8" t="s">
        <v>7</v>
      </c>
    </row>
    <row r="562" ht="15.75" customHeight="1">
      <c r="K562" s="8" t="s">
        <v>7</v>
      </c>
    </row>
    <row r="563" ht="15.75" customHeight="1">
      <c r="K563" s="8" t="s">
        <v>7</v>
      </c>
    </row>
    <row r="564" ht="15.75" customHeight="1">
      <c r="K564" s="8" t="s">
        <v>7</v>
      </c>
    </row>
    <row r="565" ht="15.75" customHeight="1">
      <c r="K565" s="8" t="s">
        <v>7</v>
      </c>
    </row>
    <row r="566" ht="15.75" customHeight="1">
      <c r="K566" s="8" t="s">
        <v>7</v>
      </c>
    </row>
    <row r="567" ht="15.75" customHeight="1">
      <c r="K567" s="8" t="s">
        <v>7</v>
      </c>
    </row>
    <row r="568" ht="15.75" customHeight="1">
      <c r="K568" s="8" t="s">
        <v>7</v>
      </c>
    </row>
    <row r="569" ht="15.75" customHeight="1">
      <c r="K569" s="8" t="s">
        <v>7</v>
      </c>
    </row>
    <row r="570" ht="15.75" customHeight="1">
      <c r="K570" s="8" t="s">
        <v>7</v>
      </c>
    </row>
    <row r="571" ht="15.75" customHeight="1">
      <c r="K571" s="8" t="s">
        <v>7</v>
      </c>
    </row>
    <row r="572" ht="15.75" customHeight="1">
      <c r="K572" s="8" t="s">
        <v>7</v>
      </c>
    </row>
    <row r="573" ht="15.75" customHeight="1">
      <c r="K573" s="8" t="s">
        <v>7</v>
      </c>
    </row>
    <row r="574" ht="15.75" customHeight="1">
      <c r="K574" s="8" t="s">
        <v>7</v>
      </c>
    </row>
    <row r="575" ht="15.75" customHeight="1">
      <c r="K575" s="8" t="s">
        <v>7</v>
      </c>
    </row>
    <row r="576" ht="15.75" customHeight="1">
      <c r="K576" s="8" t="s">
        <v>7</v>
      </c>
    </row>
    <row r="577" ht="15.75" customHeight="1">
      <c r="K577" s="8" t="s">
        <v>7</v>
      </c>
    </row>
    <row r="578" ht="15.75" customHeight="1">
      <c r="K578" s="8" t="s">
        <v>7</v>
      </c>
    </row>
    <row r="579" ht="15.75" customHeight="1">
      <c r="K579" s="8" t="s">
        <v>7</v>
      </c>
    </row>
    <row r="580" ht="15.75" customHeight="1">
      <c r="K580" s="8" t="s">
        <v>7</v>
      </c>
    </row>
    <row r="581" ht="15.75" customHeight="1">
      <c r="K581" s="8" t="s">
        <v>7</v>
      </c>
    </row>
    <row r="582" ht="15.75" customHeight="1">
      <c r="K582" s="8" t="s">
        <v>7</v>
      </c>
    </row>
    <row r="583" ht="15.75" customHeight="1">
      <c r="K583" s="8" t="s">
        <v>7</v>
      </c>
    </row>
    <row r="584" ht="15.75" customHeight="1">
      <c r="K584" s="8" t="s">
        <v>7</v>
      </c>
    </row>
    <row r="585" ht="15.75" customHeight="1">
      <c r="K585" s="8" t="s">
        <v>7</v>
      </c>
    </row>
    <row r="586" ht="15.75" customHeight="1">
      <c r="K586" s="8" t="s">
        <v>7</v>
      </c>
    </row>
    <row r="587" ht="15.75" customHeight="1">
      <c r="K587" s="8" t="s">
        <v>7</v>
      </c>
    </row>
    <row r="588" ht="15.75" customHeight="1">
      <c r="K588" s="8" t="s">
        <v>7</v>
      </c>
    </row>
    <row r="589" ht="15.75" customHeight="1">
      <c r="K589" s="8" t="s">
        <v>7</v>
      </c>
    </row>
    <row r="590" ht="15.75" customHeight="1">
      <c r="K590" s="8" t="s">
        <v>7</v>
      </c>
    </row>
    <row r="591" ht="15.75" customHeight="1">
      <c r="K591" s="8" t="s">
        <v>7</v>
      </c>
    </row>
    <row r="592" ht="15.75" customHeight="1">
      <c r="K592" s="8" t="s">
        <v>7</v>
      </c>
    </row>
    <row r="593" ht="15.75" customHeight="1">
      <c r="K593" s="8" t="s">
        <v>7</v>
      </c>
    </row>
    <row r="594" ht="15.75" customHeight="1">
      <c r="K594" s="8" t="s">
        <v>7</v>
      </c>
    </row>
    <row r="595" ht="15.75" customHeight="1">
      <c r="K595" s="8" t="s">
        <v>7</v>
      </c>
    </row>
    <row r="596" ht="15.75" customHeight="1">
      <c r="K596" s="8" t="s">
        <v>7</v>
      </c>
    </row>
    <row r="597" ht="15.75" customHeight="1">
      <c r="K597" s="8" t="s">
        <v>7</v>
      </c>
    </row>
    <row r="598" ht="15.75" customHeight="1">
      <c r="K598" s="8" t="s">
        <v>7</v>
      </c>
    </row>
    <row r="599" ht="15.75" customHeight="1">
      <c r="K599" s="8" t="s">
        <v>7</v>
      </c>
    </row>
    <row r="600" ht="15.75" customHeight="1">
      <c r="K600" s="8" t="s">
        <v>7</v>
      </c>
    </row>
    <row r="601" ht="15.75" customHeight="1">
      <c r="K601" s="8" t="s">
        <v>7</v>
      </c>
    </row>
    <row r="602" ht="15.75" customHeight="1">
      <c r="K602" s="8" t="s">
        <v>7</v>
      </c>
    </row>
    <row r="603" ht="15.75" customHeight="1">
      <c r="K603" s="8" t="s">
        <v>7</v>
      </c>
    </row>
    <row r="604" ht="15.75" customHeight="1">
      <c r="K604" s="8" t="s">
        <v>7</v>
      </c>
    </row>
    <row r="605" ht="15.75" customHeight="1">
      <c r="K605" s="8" t="s">
        <v>7</v>
      </c>
    </row>
    <row r="606" ht="15.75" customHeight="1">
      <c r="K606" s="8" t="s">
        <v>7</v>
      </c>
    </row>
    <row r="607" ht="15.75" customHeight="1">
      <c r="K607" s="8" t="s">
        <v>7</v>
      </c>
    </row>
    <row r="608" ht="15.75" customHeight="1">
      <c r="K608" s="8" t="s">
        <v>7</v>
      </c>
    </row>
    <row r="609" ht="15.75" customHeight="1">
      <c r="K609" s="8" t="s">
        <v>7</v>
      </c>
    </row>
    <row r="610" ht="15.75" customHeight="1">
      <c r="K610" s="8" t="s">
        <v>7</v>
      </c>
    </row>
    <row r="611" ht="15.75" customHeight="1">
      <c r="K611" s="8" t="s">
        <v>7</v>
      </c>
    </row>
    <row r="612" ht="15.75" customHeight="1">
      <c r="K612" s="8" t="s">
        <v>7</v>
      </c>
    </row>
    <row r="613" ht="15.75" customHeight="1">
      <c r="K613" s="8" t="s">
        <v>7</v>
      </c>
    </row>
    <row r="614" ht="15.75" customHeight="1">
      <c r="K614" s="8" t="s">
        <v>7</v>
      </c>
    </row>
    <row r="615" ht="15.75" customHeight="1">
      <c r="K615" s="8" t="s">
        <v>7</v>
      </c>
    </row>
    <row r="616" ht="15.75" customHeight="1">
      <c r="K616" s="8" t="s">
        <v>7</v>
      </c>
    </row>
    <row r="617" ht="15.75" customHeight="1">
      <c r="K617" s="8" t="s">
        <v>7</v>
      </c>
    </row>
    <row r="618" ht="15.75" customHeight="1">
      <c r="K618" s="8" t="s">
        <v>7</v>
      </c>
    </row>
    <row r="619" ht="15.75" customHeight="1">
      <c r="K619" s="8" t="s">
        <v>7</v>
      </c>
    </row>
    <row r="620" ht="15.75" customHeight="1">
      <c r="K620" s="8" t="s">
        <v>7</v>
      </c>
    </row>
    <row r="621" ht="15.75" customHeight="1">
      <c r="K621" s="8" t="s">
        <v>7</v>
      </c>
    </row>
    <row r="622" ht="15.75" customHeight="1">
      <c r="K622" s="8" t="s">
        <v>7</v>
      </c>
    </row>
    <row r="623" ht="15.75" customHeight="1">
      <c r="K623" s="8" t="s">
        <v>7</v>
      </c>
    </row>
    <row r="624" ht="15.75" customHeight="1">
      <c r="K624" s="8" t="s">
        <v>7</v>
      </c>
    </row>
    <row r="625" ht="15.75" customHeight="1">
      <c r="K625" s="8" t="s">
        <v>7</v>
      </c>
    </row>
    <row r="626" ht="15.75" customHeight="1">
      <c r="K626" s="8" t="s">
        <v>7</v>
      </c>
    </row>
    <row r="627" ht="15.75" customHeight="1">
      <c r="K627" s="8" t="s">
        <v>7</v>
      </c>
    </row>
    <row r="628" ht="15.75" customHeight="1">
      <c r="K628" s="8" t="s">
        <v>7</v>
      </c>
    </row>
    <row r="629" ht="15.75" customHeight="1">
      <c r="K629" s="8" t="s">
        <v>7</v>
      </c>
    </row>
    <row r="630" ht="15.75" customHeight="1">
      <c r="K630" s="8" t="s">
        <v>7</v>
      </c>
    </row>
    <row r="631" ht="15.75" customHeight="1">
      <c r="K631" s="8" t="s">
        <v>7</v>
      </c>
    </row>
    <row r="632" ht="15.75" customHeight="1">
      <c r="K632" s="8" t="s">
        <v>7</v>
      </c>
    </row>
    <row r="633" ht="15.75" customHeight="1">
      <c r="K633" s="8" t="s">
        <v>7</v>
      </c>
    </row>
    <row r="634" ht="15.75" customHeight="1">
      <c r="K634" s="8" t="s">
        <v>7</v>
      </c>
    </row>
    <row r="635" ht="15.75" customHeight="1">
      <c r="K635" s="8" t="s">
        <v>7</v>
      </c>
    </row>
    <row r="636" ht="15.75" customHeight="1">
      <c r="K636" s="8" t="s">
        <v>7</v>
      </c>
    </row>
    <row r="637" ht="15.75" customHeight="1">
      <c r="K637" s="8" t="s">
        <v>7</v>
      </c>
    </row>
    <row r="638" ht="15.75" customHeight="1">
      <c r="K638" s="8" t="s">
        <v>7</v>
      </c>
    </row>
    <row r="639" ht="15.75" customHeight="1">
      <c r="K639" s="8" t="s">
        <v>7</v>
      </c>
    </row>
    <row r="640" ht="15.75" customHeight="1">
      <c r="K640" s="8" t="s">
        <v>7</v>
      </c>
    </row>
    <row r="641" ht="15.75" customHeight="1">
      <c r="K641" s="8" t="s">
        <v>7</v>
      </c>
    </row>
    <row r="642" ht="15.75" customHeight="1">
      <c r="K642" s="8" t="s">
        <v>7</v>
      </c>
    </row>
    <row r="643" ht="15.75" customHeight="1">
      <c r="K643" s="8" t="s">
        <v>7</v>
      </c>
    </row>
    <row r="644" ht="15.75" customHeight="1">
      <c r="K644" s="8" t="s">
        <v>7</v>
      </c>
    </row>
    <row r="645" ht="15.75" customHeight="1">
      <c r="K645" s="8" t="s">
        <v>7</v>
      </c>
    </row>
    <row r="646" ht="15.75" customHeight="1">
      <c r="K646" s="8" t="s">
        <v>7</v>
      </c>
    </row>
    <row r="647" ht="15.75" customHeight="1">
      <c r="K647" s="8" t="s">
        <v>7</v>
      </c>
    </row>
    <row r="648" ht="15.75" customHeight="1">
      <c r="K648" s="8" t="s">
        <v>7</v>
      </c>
    </row>
    <row r="649" ht="15.75" customHeight="1">
      <c r="K649" s="8" t="s">
        <v>7</v>
      </c>
    </row>
    <row r="650" ht="15.75" customHeight="1">
      <c r="K650" s="8" t="s">
        <v>7</v>
      </c>
    </row>
    <row r="651" ht="15.75" customHeight="1">
      <c r="K651" s="8" t="s">
        <v>7</v>
      </c>
    </row>
    <row r="652" ht="15.75" customHeight="1">
      <c r="K652" s="8" t="s">
        <v>7</v>
      </c>
    </row>
    <row r="653" ht="15.75" customHeight="1">
      <c r="K653" s="8" t="s">
        <v>7</v>
      </c>
    </row>
    <row r="654" ht="15.75" customHeight="1">
      <c r="K654" s="8" t="s">
        <v>7</v>
      </c>
    </row>
    <row r="655" ht="15.75" customHeight="1">
      <c r="K655" s="8" t="s">
        <v>7</v>
      </c>
    </row>
    <row r="656" ht="15.75" customHeight="1">
      <c r="K656" s="8" t="s">
        <v>7</v>
      </c>
    </row>
    <row r="657" ht="15.75" customHeight="1">
      <c r="K657" s="8" t="s">
        <v>7</v>
      </c>
    </row>
    <row r="658" ht="15.75" customHeight="1">
      <c r="K658" s="8" t="s">
        <v>7</v>
      </c>
    </row>
    <row r="659" ht="15.75" customHeight="1">
      <c r="K659" s="8" t="s">
        <v>7</v>
      </c>
    </row>
    <row r="660" ht="15.75" customHeight="1">
      <c r="K660" s="8" t="s">
        <v>7</v>
      </c>
    </row>
    <row r="661" ht="15.75" customHeight="1">
      <c r="K661" s="8" t="s">
        <v>7</v>
      </c>
    </row>
    <row r="662" ht="15.75" customHeight="1">
      <c r="K662" s="8" t="s">
        <v>7</v>
      </c>
    </row>
    <row r="663" ht="15.75" customHeight="1">
      <c r="K663" s="8" t="s">
        <v>7</v>
      </c>
    </row>
    <row r="664" ht="15.75" customHeight="1">
      <c r="K664" s="8" t="s">
        <v>7</v>
      </c>
    </row>
    <row r="665" ht="15.75" customHeight="1">
      <c r="K665" s="8" t="s">
        <v>7</v>
      </c>
    </row>
    <row r="666" ht="15.75" customHeight="1">
      <c r="K666" s="8" t="s">
        <v>7</v>
      </c>
    </row>
    <row r="667" ht="15.75" customHeight="1">
      <c r="K667" s="8" t="s">
        <v>7</v>
      </c>
    </row>
    <row r="668" ht="15.75" customHeight="1">
      <c r="K668" s="8" t="s">
        <v>7</v>
      </c>
    </row>
    <row r="669" ht="15.75" customHeight="1">
      <c r="K669" s="8" t="s">
        <v>7</v>
      </c>
    </row>
    <row r="670" ht="15.75" customHeight="1">
      <c r="K670" s="8" t="s">
        <v>7</v>
      </c>
    </row>
    <row r="671" ht="15.75" customHeight="1">
      <c r="K671" s="8" t="s">
        <v>7</v>
      </c>
    </row>
    <row r="672" ht="15.75" customHeight="1">
      <c r="K672" s="8" t="s">
        <v>7</v>
      </c>
    </row>
    <row r="673" ht="15.75" customHeight="1">
      <c r="K673" s="8" t="s">
        <v>7</v>
      </c>
    </row>
    <row r="674" ht="15.75" customHeight="1">
      <c r="K674" s="8" t="s">
        <v>7</v>
      </c>
    </row>
    <row r="675" ht="15.75" customHeight="1">
      <c r="K675" s="8" t="s">
        <v>7</v>
      </c>
    </row>
    <row r="676" ht="15.75" customHeight="1">
      <c r="K676" s="8" t="s">
        <v>7</v>
      </c>
    </row>
    <row r="677" ht="15.75" customHeight="1">
      <c r="K677" s="8" t="s">
        <v>7</v>
      </c>
    </row>
    <row r="678" ht="15.75" customHeight="1">
      <c r="K678" s="8" t="s">
        <v>7</v>
      </c>
    </row>
    <row r="679" ht="15.75" customHeight="1">
      <c r="K679" s="8" t="s">
        <v>7</v>
      </c>
    </row>
    <row r="680" ht="15.75" customHeight="1">
      <c r="K680" s="8" t="s">
        <v>7</v>
      </c>
    </row>
    <row r="681" ht="15.75" customHeight="1">
      <c r="K681" s="8" t="s">
        <v>7</v>
      </c>
    </row>
    <row r="682" ht="15.75" customHeight="1">
      <c r="K682" s="8" t="s">
        <v>7</v>
      </c>
    </row>
    <row r="683" ht="15.75" customHeight="1">
      <c r="K683" s="8" t="s">
        <v>7</v>
      </c>
    </row>
    <row r="684" ht="15.75" customHeight="1">
      <c r="K684" s="8" t="s">
        <v>7</v>
      </c>
    </row>
    <row r="685" ht="15.75" customHeight="1">
      <c r="K685" s="8" t="s">
        <v>7</v>
      </c>
    </row>
    <row r="686" ht="15.75" customHeight="1">
      <c r="K686" s="8" t="s">
        <v>7</v>
      </c>
    </row>
    <row r="687" ht="15.75" customHeight="1">
      <c r="K687" s="8" t="s">
        <v>7</v>
      </c>
    </row>
    <row r="688" ht="15.75" customHeight="1">
      <c r="K688" s="8" t="s">
        <v>7</v>
      </c>
    </row>
    <row r="689" ht="15.75" customHeight="1">
      <c r="K689" s="8" t="s">
        <v>7</v>
      </c>
    </row>
    <row r="690" ht="15.75" customHeight="1">
      <c r="K690" s="8" t="s">
        <v>7</v>
      </c>
    </row>
    <row r="691" ht="15.75" customHeight="1">
      <c r="K691" s="8" t="s">
        <v>7</v>
      </c>
    </row>
    <row r="692" ht="15.75" customHeight="1">
      <c r="K692" s="8" t="s">
        <v>7</v>
      </c>
    </row>
    <row r="693" ht="15.75" customHeight="1">
      <c r="K693" s="8" t="s">
        <v>7</v>
      </c>
    </row>
    <row r="694" ht="15.75" customHeight="1">
      <c r="K694" s="8" t="s">
        <v>7</v>
      </c>
    </row>
    <row r="695" ht="15.75" customHeight="1">
      <c r="K695" s="8" t="s">
        <v>7</v>
      </c>
    </row>
    <row r="696" ht="15.75" customHeight="1">
      <c r="K696" s="8" t="s">
        <v>7</v>
      </c>
    </row>
    <row r="697" ht="15.75" customHeight="1">
      <c r="K697" s="8" t="s">
        <v>7</v>
      </c>
    </row>
    <row r="698" ht="15.75" customHeight="1">
      <c r="K698" s="8" t="s">
        <v>7</v>
      </c>
    </row>
    <row r="699" ht="15.75" customHeight="1">
      <c r="K699" s="8" t="s">
        <v>7</v>
      </c>
    </row>
    <row r="700" ht="15.75" customHeight="1">
      <c r="K700" s="8" t="s">
        <v>7</v>
      </c>
    </row>
    <row r="701" ht="15.75" customHeight="1">
      <c r="K701" s="8" t="s">
        <v>7</v>
      </c>
    </row>
    <row r="702" ht="15.75" customHeight="1">
      <c r="K702" s="8" t="s">
        <v>7</v>
      </c>
    </row>
    <row r="703" ht="15.75" customHeight="1">
      <c r="K703" s="8" t="s">
        <v>7</v>
      </c>
    </row>
    <row r="704" ht="15.75" customHeight="1">
      <c r="K704" s="8" t="s">
        <v>7</v>
      </c>
    </row>
    <row r="705" ht="15.75" customHeight="1">
      <c r="K705" s="8" t="s">
        <v>7</v>
      </c>
    </row>
    <row r="706" ht="15.75" customHeight="1">
      <c r="K706" s="8" t="s">
        <v>7</v>
      </c>
    </row>
    <row r="707" ht="15.75" customHeight="1">
      <c r="K707" s="8" t="s">
        <v>7</v>
      </c>
    </row>
    <row r="708" ht="15.75" customHeight="1">
      <c r="K708" s="8" t="s">
        <v>7</v>
      </c>
    </row>
    <row r="709" ht="15.75" customHeight="1">
      <c r="K709" s="8" t="s">
        <v>7</v>
      </c>
    </row>
    <row r="710" ht="15.75" customHeight="1">
      <c r="K710" s="8" t="s">
        <v>7</v>
      </c>
    </row>
    <row r="711" ht="15.75" customHeight="1">
      <c r="K711" s="8" t="s">
        <v>7</v>
      </c>
    </row>
    <row r="712" ht="15.75" customHeight="1">
      <c r="K712" s="8" t="s">
        <v>7</v>
      </c>
    </row>
    <row r="713" ht="15.75" customHeight="1">
      <c r="K713" s="8" t="s">
        <v>7</v>
      </c>
    </row>
    <row r="714" ht="15.75" customHeight="1">
      <c r="K714" s="8" t="s">
        <v>7</v>
      </c>
    </row>
    <row r="715" ht="15.75" customHeight="1">
      <c r="K715" s="8" t="s">
        <v>7</v>
      </c>
    </row>
    <row r="716" ht="15.75" customHeight="1">
      <c r="K716" s="8" t="s">
        <v>7</v>
      </c>
    </row>
    <row r="717" ht="15.75" customHeight="1">
      <c r="K717" s="8" t="s">
        <v>7</v>
      </c>
    </row>
    <row r="718" ht="15.75" customHeight="1">
      <c r="K718" s="8" t="s">
        <v>7</v>
      </c>
    </row>
    <row r="719" ht="15.75" customHeight="1">
      <c r="K719" s="8" t="s">
        <v>7</v>
      </c>
    </row>
    <row r="720" ht="15.75" customHeight="1">
      <c r="K720" s="8" t="s">
        <v>7</v>
      </c>
    </row>
    <row r="721" ht="15.75" customHeight="1">
      <c r="K721" s="8" t="s">
        <v>7</v>
      </c>
    </row>
    <row r="722" ht="15.75" customHeight="1">
      <c r="K722" s="8" t="s">
        <v>7</v>
      </c>
    </row>
    <row r="723" ht="15.75" customHeight="1">
      <c r="K723" s="8" t="s">
        <v>7</v>
      </c>
    </row>
    <row r="724" ht="15.75" customHeight="1">
      <c r="K724" s="8" t="s">
        <v>7</v>
      </c>
    </row>
    <row r="725" ht="15.75" customHeight="1">
      <c r="K725" s="8" t="s">
        <v>7</v>
      </c>
    </row>
    <row r="726" ht="15.75" customHeight="1">
      <c r="K726" s="8" t="s">
        <v>7</v>
      </c>
    </row>
    <row r="727" ht="15.75" customHeight="1">
      <c r="K727" s="8" t="s">
        <v>7</v>
      </c>
    </row>
    <row r="728" ht="15.75" customHeight="1">
      <c r="K728" s="8" t="s">
        <v>7</v>
      </c>
    </row>
    <row r="729" ht="15.75" customHeight="1">
      <c r="K729" s="8" t="s">
        <v>7</v>
      </c>
    </row>
    <row r="730" ht="15.75" customHeight="1">
      <c r="K730" s="8" t="s">
        <v>7</v>
      </c>
    </row>
    <row r="731" ht="15.75" customHeight="1">
      <c r="K731" s="8" t="s">
        <v>7</v>
      </c>
    </row>
    <row r="732" ht="15.75" customHeight="1">
      <c r="K732" s="8" t="s">
        <v>7</v>
      </c>
    </row>
    <row r="733" ht="15.75" customHeight="1">
      <c r="K733" s="8" t="s">
        <v>7</v>
      </c>
    </row>
    <row r="734" ht="15.75" customHeight="1">
      <c r="K734" s="8" t="s">
        <v>7</v>
      </c>
    </row>
    <row r="735" ht="15.75" customHeight="1">
      <c r="K735" s="8" t="s">
        <v>7</v>
      </c>
    </row>
    <row r="736" ht="15.75" customHeight="1">
      <c r="K736" s="8" t="s">
        <v>7</v>
      </c>
    </row>
    <row r="737" ht="15.75" customHeight="1">
      <c r="K737" s="8" t="s">
        <v>7</v>
      </c>
    </row>
    <row r="738" ht="15.75" customHeight="1">
      <c r="K738" s="8" t="s">
        <v>7</v>
      </c>
    </row>
    <row r="739" ht="15.75" customHeight="1">
      <c r="K739" s="8" t="s">
        <v>7</v>
      </c>
    </row>
    <row r="740" ht="15.75" customHeight="1">
      <c r="K740" s="8" t="s">
        <v>7</v>
      </c>
    </row>
    <row r="741" ht="15.75" customHeight="1">
      <c r="K741" s="8" t="s">
        <v>7</v>
      </c>
    </row>
    <row r="742" ht="15.75" customHeight="1">
      <c r="K742" s="8" t="s">
        <v>7</v>
      </c>
    </row>
    <row r="743" ht="15.75" customHeight="1">
      <c r="K743" s="8" t="s">
        <v>7</v>
      </c>
    </row>
    <row r="744" ht="15.75" customHeight="1">
      <c r="K744" s="8" t="s">
        <v>7</v>
      </c>
    </row>
    <row r="745" ht="15.75" customHeight="1">
      <c r="K745" s="8" t="s">
        <v>7</v>
      </c>
    </row>
    <row r="746" ht="15.75" customHeight="1">
      <c r="K746" s="8" t="s">
        <v>7</v>
      </c>
    </row>
    <row r="747" ht="15.75" customHeight="1">
      <c r="K747" s="8" t="s">
        <v>7</v>
      </c>
    </row>
    <row r="748" ht="15.75" customHeight="1">
      <c r="K748" s="8" t="s">
        <v>7</v>
      </c>
    </row>
    <row r="749" ht="15.75" customHeight="1">
      <c r="K749" s="8" t="s">
        <v>7</v>
      </c>
    </row>
    <row r="750" ht="15.75" customHeight="1">
      <c r="K750" s="8" t="s">
        <v>7</v>
      </c>
    </row>
    <row r="751" ht="15.75" customHeight="1">
      <c r="K751" s="8" t="s">
        <v>7</v>
      </c>
    </row>
    <row r="752" ht="15.75" customHeight="1">
      <c r="K752" s="8" t="s">
        <v>7</v>
      </c>
    </row>
    <row r="753" ht="15.75" customHeight="1">
      <c r="K753" s="8" t="s">
        <v>7</v>
      </c>
    </row>
    <row r="754" ht="15.75" customHeight="1">
      <c r="K754" s="8" t="s">
        <v>7</v>
      </c>
    </row>
    <row r="755" ht="15.75" customHeight="1">
      <c r="K755" s="8" t="s">
        <v>7</v>
      </c>
    </row>
    <row r="756" ht="15.75" customHeight="1">
      <c r="K756" s="8" t="s">
        <v>7</v>
      </c>
    </row>
    <row r="757" ht="15.75" customHeight="1">
      <c r="K757" s="8" t="s">
        <v>7</v>
      </c>
    </row>
    <row r="758" ht="15.75" customHeight="1">
      <c r="K758" s="8" t="s">
        <v>7</v>
      </c>
    </row>
    <row r="759" ht="15.75" customHeight="1">
      <c r="K759" s="8" t="s">
        <v>7</v>
      </c>
    </row>
    <row r="760" ht="15.75" customHeight="1">
      <c r="K760" s="8" t="s">
        <v>7</v>
      </c>
    </row>
    <row r="761" ht="15.75" customHeight="1">
      <c r="K761" s="8" t="s">
        <v>7</v>
      </c>
    </row>
    <row r="762" ht="15.75" customHeight="1">
      <c r="K762" s="8" t="s">
        <v>7</v>
      </c>
    </row>
    <row r="763" ht="15.75" customHeight="1">
      <c r="K763" s="8" t="s">
        <v>7</v>
      </c>
    </row>
    <row r="764" ht="15.75" customHeight="1">
      <c r="K764" s="8" t="s">
        <v>7</v>
      </c>
    </row>
    <row r="765" ht="15.75" customHeight="1">
      <c r="K765" s="8" t="s">
        <v>7</v>
      </c>
    </row>
    <row r="766" ht="15.75" customHeight="1">
      <c r="K766" s="8" t="s">
        <v>7</v>
      </c>
    </row>
    <row r="767" ht="15.75" customHeight="1">
      <c r="K767" s="8" t="s">
        <v>7</v>
      </c>
    </row>
    <row r="768" ht="15.75" customHeight="1">
      <c r="K768" s="8" t="s">
        <v>7</v>
      </c>
    </row>
    <row r="769" ht="15.75" customHeight="1">
      <c r="K769" s="8" t="s">
        <v>7</v>
      </c>
    </row>
    <row r="770" ht="15.75" customHeight="1">
      <c r="K770" s="8" t="s">
        <v>7</v>
      </c>
    </row>
    <row r="771" ht="15.75" customHeight="1">
      <c r="K771" s="8" t="s">
        <v>7</v>
      </c>
    </row>
    <row r="772" ht="15.75" customHeight="1">
      <c r="K772" s="8" t="s">
        <v>7</v>
      </c>
    </row>
    <row r="773" ht="15.75" customHeight="1">
      <c r="K773" s="8" t="s">
        <v>7</v>
      </c>
    </row>
    <row r="774" ht="15.75" customHeight="1">
      <c r="K774" s="8" t="s">
        <v>7</v>
      </c>
    </row>
    <row r="775" ht="15.75" customHeight="1">
      <c r="K775" s="8" t="s">
        <v>7</v>
      </c>
    </row>
    <row r="776" ht="15.75" customHeight="1">
      <c r="K776" s="8" t="s">
        <v>7</v>
      </c>
    </row>
    <row r="777" ht="15.75" customHeight="1">
      <c r="K777" s="8" t="s">
        <v>7</v>
      </c>
    </row>
    <row r="778" ht="15.75" customHeight="1">
      <c r="K778" s="8" t="s">
        <v>7</v>
      </c>
    </row>
    <row r="779" ht="15.75" customHeight="1">
      <c r="K779" s="8" t="s">
        <v>7</v>
      </c>
    </row>
    <row r="780" ht="15.75" customHeight="1">
      <c r="K780" s="8" t="s">
        <v>7</v>
      </c>
    </row>
    <row r="781" ht="15.75" customHeight="1">
      <c r="K781" s="8" t="s">
        <v>7</v>
      </c>
    </row>
    <row r="782" ht="15.75" customHeight="1">
      <c r="K782" s="8" t="s">
        <v>7</v>
      </c>
    </row>
    <row r="783" ht="15.75" customHeight="1">
      <c r="K783" s="8" t="s">
        <v>7</v>
      </c>
    </row>
    <row r="784" ht="15.75" customHeight="1">
      <c r="K784" s="8" t="s">
        <v>7</v>
      </c>
    </row>
    <row r="785" ht="15.75" customHeight="1">
      <c r="K785" s="8" t="s">
        <v>7</v>
      </c>
    </row>
    <row r="786" ht="15.75" customHeight="1">
      <c r="K786" s="8" t="s">
        <v>7</v>
      </c>
    </row>
    <row r="787" ht="15.75" customHeight="1">
      <c r="K787" s="8" t="s">
        <v>7</v>
      </c>
    </row>
    <row r="788" ht="15.75" customHeight="1">
      <c r="K788" s="8" t="s">
        <v>7</v>
      </c>
    </row>
    <row r="789" ht="15.75" customHeight="1">
      <c r="K789" s="8" t="s">
        <v>7</v>
      </c>
    </row>
    <row r="790" ht="15.75" customHeight="1">
      <c r="K790" s="8" t="s">
        <v>7</v>
      </c>
    </row>
    <row r="791" ht="15.75" customHeight="1">
      <c r="K791" s="8" t="s">
        <v>7</v>
      </c>
    </row>
    <row r="792" ht="15.75" customHeight="1">
      <c r="K792" s="8" t="s">
        <v>7</v>
      </c>
    </row>
    <row r="793" ht="15.75" customHeight="1">
      <c r="K793" s="8" t="s">
        <v>7</v>
      </c>
    </row>
    <row r="794" ht="15.75" customHeight="1">
      <c r="K794" s="8" t="s">
        <v>7</v>
      </c>
    </row>
    <row r="795" ht="15.75" customHeight="1">
      <c r="K795" s="8" t="s">
        <v>7</v>
      </c>
    </row>
    <row r="796" ht="15.75" customHeight="1">
      <c r="K796" s="8" t="s">
        <v>7</v>
      </c>
    </row>
    <row r="797" ht="15.75" customHeight="1">
      <c r="K797" s="8" t="s">
        <v>7</v>
      </c>
    </row>
    <row r="798" ht="15.75" customHeight="1">
      <c r="K798" s="8" t="s">
        <v>7</v>
      </c>
    </row>
    <row r="799" ht="15.75" customHeight="1">
      <c r="K799" s="8" t="s">
        <v>7</v>
      </c>
    </row>
    <row r="800" ht="15.75" customHeight="1">
      <c r="K800" s="8" t="s">
        <v>7</v>
      </c>
    </row>
    <row r="801" ht="15.75" customHeight="1">
      <c r="K801" s="8" t="s">
        <v>7</v>
      </c>
    </row>
    <row r="802" ht="15.75" customHeight="1">
      <c r="K802" s="8" t="s">
        <v>7</v>
      </c>
    </row>
    <row r="803" ht="15.75" customHeight="1">
      <c r="K803" s="8" t="s">
        <v>7</v>
      </c>
    </row>
    <row r="804" ht="15.75" customHeight="1">
      <c r="K804" s="8" t="s">
        <v>7</v>
      </c>
    </row>
    <row r="805" ht="15.75" customHeight="1">
      <c r="K805" s="8" t="s">
        <v>7</v>
      </c>
    </row>
    <row r="806" ht="15.75" customHeight="1">
      <c r="K806" s="8" t="s">
        <v>7</v>
      </c>
    </row>
    <row r="807" ht="15.75" customHeight="1">
      <c r="K807" s="8" t="s">
        <v>7</v>
      </c>
    </row>
    <row r="808" ht="15.75" customHeight="1">
      <c r="K808" s="8" t="s">
        <v>7</v>
      </c>
    </row>
    <row r="809" ht="15.75" customHeight="1">
      <c r="K809" s="8" t="s">
        <v>7</v>
      </c>
    </row>
    <row r="810" ht="15.75" customHeight="1">
      <c r="K810" s="8" t="s">
        <v>7</v>
      </c>
    </row>
    <row r="811" ht="15.75" customHeight="1">
      <c r="K811" s="8" t="s">
        <v>7</v>
      </c>
    </row>
    <row r="812" ht="15.75" customHeight="1">
      <c r="K812" s="8" t="s">
        <v>7</v>
      </c>
    </row>
    <row r="813" ht="15.75" customHeight="1">
      <c r="K813" s="8" t="s">
        <v>7</v>
      </c>
    </row>
    <row r="814" ht="15.75" customHeight="1">
      <c r="K814" s="8" t="s">
        <v>7</v>
      </c>
    </row>
    <row r="815" ht="15.75" customHeight="1">
      <c r="K815" s="8" t="s">
        <v>7</v>
      </c>
    </row>
    <row r="816" ht="15.75" customHeight="1">
      <c r="K816" s="8" t="s">
        <v>7</v>
      </c>
    </row>
    <row r="817" ht="15.75" customHeight="1">
      <c r="K817" s="8" t="s">
        <v>7</v>
      </c>
    </row>
    <row r="818" ht="15.75" customHeight="1">
      <c r="K818" s="8" t="s">
        <v>7</v>
      </c>
    </row>
    <row r="819" ht="15.75" customHeight="1">
      <c r="K819" s="8" t="s">
        <v>7</v>
      </c>
    </row>
    <row r="820" ht="15.75" customHeight="1">
      <c r="K820" s="8" t="s">
        <v>7</v>
      </c>
    </row>
    <row r="821" ht="15.75" customHeight="1">
      <c r="K821" s="8" t="s">
        <v>7</v>
      </c>
    </row>
    <row r="822" ht="15.75" customHeight="1">
      <c r="K822" s="8" t="s">
        <v>7</v>
      </c>
    </row>
    <row r="823" ht="15.75" customHeight="1">
      <c r="K823" s="8" t="s">
        <v>7</v>
      </c>
    </row>
    <row r="824" ht="15.75" customHeight="1">
      <c r="K824" s="8" t="s">
        <v>7</v>
      </c>
    </row>
    <row r="825" ht="15.75" customHeight="1">
      <c r="K825" s="8" t="s">
        <v>7</v>
      </c>
    </row>
    <row r="826" ht="15.75" customHeight="1">
      <c r="K826" s="8" t="s">
        <v>7</v>
      </c>
    </row>
    <row r="827" ht="15.75" customHeight="1">
      <c r="K827" s="8" t="s">
        <v>7</v>
      </c>
    </row>
    <row r="828" ht="15.75" customHeight="1">
      <c r="K828" s="8" t="s">
        <v>7</v>
      </c>
    </row>
    <row r="829" ht="15.75" customHeight="1">
      <c r="K829" s="8" t="s">
        <v>7</v>
      </c>
    </row>
    <row r="830" ht="15.75" customHeight="1">
      <c r="K830" s="8" t="s">
        <v>7</v>
      </c>
    </row>
    <row r="831" ht="15.75" customHeight="1">
      <c r="K831" s="8" t="s">
        <v>7</v>
      </c>
    </row>
    <row r="832" ht="15.75" customHeight="1">
      <c r="K832" s="8" t="s">
        <v>7</v>
      </c>
    </row>
    <row r="833" ht="15.75" customHeight="1">
      <c r="K833" s="8" t="s">
        <v>7</v>
      </c>
    </row>
    <row r="834" ht="15.75" customHeight="1">
      <c r="K834" s="8" t="s">
        <v>7</v>
      </c>
    </row>
    <row r="835" ht="15.75" customHeight="1">
      <c r="K835" s="8" t="s">
        <v>7</v>
      </c>
    </row>
    <row r="836" ht="15.75" customHeight="1">
      <c r="K836" s="8" t="s">
        <v>7</v>
      </c>
    </row>
    <row r="837" ht="15.75" customHeight="1">
      <c r="K837" s="8" t="s">
        <v>7</v>
      </c>
    </row>
    <row r="838" ht="15.75" customHeight="1">
      <c r="K838" s="8" t="s">
        <v>7</v>
      </c>
    </row>
    <row r="839" ht="15.75" customHeight="1">
      <c r="K839" s="8" t="s">
        <v>7</v>
      </c>
    </row>
    <row r="840" ht="15.75" customHeight="1">
      <c r="K840" s="8" t="s">
        <v>7</v>
      </c>
    </row>
    <row r="841" ht="15.75" customHeight="1">
      <c r="K841" s="8" t="s">
        <v>7</v>
      </c>
    </row>
    <row r="842" ht="15.75" customHeight="1">
      <c r="K842" s="8" t="s">
        <v>7</v>
      </c>
    </row>
    <row r="843" ht="15.75" customHeight="1">
      <c r="K843" s="8" t="s">
        <v>7</v>
      </c>
    </row>
    <row r="844" ht="15.75" customHeight="1">
      <c r="K844" s="8" t="s">
        <v>7</v>
      </c>
    </row>
    <row r="845" ht="15.75" customHeight="1">
      <c r="K845" s="8" t="s">
        <v>7</v>
      </c>
    </row>
    <row r="846" ht="15.75" customHeight="1">
      <c r="K846" s="8" t="s">
        <v>7</v>
      </c>
    </row>
    <row r="847" ht="15.75" customHeight="1">
      <c r="K847" s="8" t="s">
        <v>7</v>
      </c>
    </row>
    <row r="848" ht="15.75" customHeight="1">
      <c r="K848" s="8" t="s">
        <v>7</v>
      </c>
    </row>
    <row r="849" ht="15.75" customHeight="1">
      <c r="K849" s="8" t="s">
        <v>7</v>
      </c>
    </row>
    <row r="850" ht="15.75" customHeight="1">
      <c r="K850" s="8" t="s">
        <v>7</v>
      </c>
    </row>
    <row r="851" ht="15.75" customHeight="1">
      <c r="K851" s="8" t="s">
        <v>7</v>
      </c>
    </row>
    <row r="852" ht="15.75" customHeight="1">
      <c r="K852" s="8" t="s">
        <v>7</v>
      </c>
    </row>
    <row r="853" ht="15.75" customHeight="1">
      <c r="K853" s="8" t="s">
        <v>7</v>
      </c>
    </row>
    <row r="854" ht="15.75" customHeight="1">
      <c r="K854" s="8" t="s">
        <v>7</v>
      </c>
    </row>
    <row r="855" ht="15.75" customHeight="1">
      <c r="K855" s="8" t="s">
        <v>7</v>
      </c>
    </row>
    <row r="856" ht="15.75" customHeight="1">
      <c r="K856" s="8" t="s">
        <v>7</v>
      </c>
    </row>
    <row r="857" ht="15.75" customHeight="1">
      <c r="K857" s="8" t="s">
        <v>7</v>
      </c>
    </row>
    <row r="858" ht="15.75" customHeight="1">
      <c r="K858" s="8" t="s">
        <v>7</v>
      </c>
    </row>
    <row r="859" ht="15.75" customHeight="1">
      <c r="K859" s="8" t="s">
        <v>7</v>
      </c>
    </row>
    <row r="860" ht="15.75" customHeight="1">
      <c r="K860" s="8" t="s">
        <v>7</v>
      </c>
    </row>
    <row r="861" ht="15.75" customHeight="1">
      <c r="K861" s="8" t="s">
        <v>7</v>
      </c>
    </row>
    <row r="862" ht="15.75" customHeight="1">
      <c r="K862" s="8" t="s">
        <v>7</v>
      </c>
    </row>
    <row r="863" ht="15.75" customHeight="1">
      <c r="K863" s="8" t="s">
        <v>7</v>
      </c>
    </row>
    <row r="864" ht="15.75" customHeight="1">
      <c r="K864" s="8" t="s">
        <v>7</v>
      </c>
    </row>
    <row r="865" ht="15.75" customHeight="1">
      <c r="K865" s="8" t="s">
        <v>7</v>
      </c>
    </row>
    <row r="866" ht="15.75" customHeight="1">
      <c r="K866" s="8" t="s">
        <v>7</v>
      </c>
    </row>
    <row r="867" ht="15.75" customHeight="1">
      <c r="K867" s="8" t="s">
        <v>7</v>
      </c>
    </row>
    <row r="868" ht="15.75" customHeight="1">
      <c r="K868" s="8" t="s">
        <v>7</v>
      </c>
    </row>
    <row r="869" ht="15.75" customHeight="1">
      <c r="K869" s="8" t="s">
        <v>7</v>
      </c>
    </row>
    <row r="870" ht="15.75" customHeight="1">
      <c r="K870" s="8" t="s">
        <v>7</v>
      </c>
    </row>
    <row r="871" ht="15.75" customHeight="1">
      <c r="K871" s="8" t="s">
        <v>7</v>
      </c>
    </row>
    <row r="872" ht="15.75" customHeight="1">
      <c r="K872" s="8" t="s">
        <v>7</v>
      </c>
    </row>
    <row r="873" ht="15.75" customHeight="1">
      <c r="K873" s="8" t="s">
        <v>7</v>
      </c>
    </row>
    <row r="874" ht="15.75" customHeight="1">
      <c r="K874" s="8" t="s">
        <v>7</v>
      </c>
    </row>
    <row r="875" ht="15.75" customHeight="1">
      <c r="K875" s="8" t="s">
        <v>7</v>
      </c>
    </row>
    <row r="876" ht="15.75" customHeight="1">
      <c r="K876" s="8" t="s">
        <v>7</v>
      </c>
    </row>
    <row r="877" ht="15.75" customHeight="1">
      <c r="K877" s="8" t="s">
        <v>7</v>
      </c>
    </row>
    <row r="878" ht="15.75" customHeight="1">
      <c r="K878" s="8" t="s">
        <v>7</v>
      </c>
    </row>
    <row r="879" ht="15.75" customHeight="1">
      <c r="K879" s="8" t="s">
        <v>7</v>
      </c>
    </row>
    <row r="880" ht="15.75" customHeight="1">
      <c r="K880" s="8" t="s">
        <v>7</v>
      </c>
    </row>
    <row r="881" ht="15.75" customHeight="1">
      <c r="K881" s="8" t="s">
        <v>7</v>
      </c>
    </row>
    <row r="882" ht="15.75" customHeight="1">
      <c r="K882" s="8" t="s">
        <v>7</v>
      </c>
    </row>
    <row r="883" ht="15.75" customHeight="1">
      <c r="K883" s="8" t="s">
        <v>7</v>
      </c>
    </row>
    <row r="884" ht="15.75" customHeight="1">
      <c r="K884" s="8" t="s">
        <v>7</v>
      </c>
    </row>
    <row r="885" ht="15.75" customHeight="1">
      <c r="K885" s="8" t="s">
        <v>7</v>
      </c>
    </row>
    <row r="886" ht="15.75" customHeight="1">
      <c r="K886" s="8" t="s">
        <v>7</v>
      </c>
    </row>
    <row r="887" ht="15.75" customHeight="1">
      <c r="K887" s="8" t="s">
        <v>7</v>
      </c>
    </row>
    <row r="888" ht="15.75" customHeight="1">
      <c r="K888" s="8" t="s">
        <v>7</v>
      </c>
    </row>
    <row r="889" ht="15.75" customHeight="1">
      <c r="K889" s="8" t="s">
        <v>7</v>
      </c>
    </row>
    <row r="890" ht="15.75" customHeight="1">
      <c r="K890" s="8" t="s">
        <v>7</v>
      </c>
    </row>
    <row r="891" ht="15.75" customHeight="1">
      <c r="K891" s="8" t="s">
        <v>7</v>
      </c>
    </row>
    <row r="892" ht="15.75" customHeight="1">
      <c r="K892" s="8" t="s">
        <v>7</v>
      </c>
    </row>
    <row r="893" ht="15.75" customHeight="1">
      <c r="K893" s="8" t="s">
        <v>7</v>
      </c>
    </row>
    <row r="894" ht="15.75" customHeight="1">
      <c r="K894" s="8" t="s">
        <v>7</v>
      </c>
    </row>
    <row r="895" ht="15.75" customHeight="1">
      <c r="K895" s="8" t="s">
        <v>7</v>
      </c>
    </row>
    <row r="896" ht="15.75" customHeight="1">
      <c r="K896" s="8" t="s">
        <v>7</v>
      </c>
    </row>
    <row r="897" ht="15.75" customHeight="1">
      <c r="K897" s="8" t="s">
        <v>7</v>
      </c>
    </row>
    <row r="898" ht="15.75" customHeight="1">
      <c r="K898" s="8" t="s">
        <v>7</v>
      </c>
    </row>
    <row r="899" ht="15.75" customHeight="1">
      <c r="K899" s="8" t="s">
        <v>7</v>
      </c>
    </row>
    <row r="900" ht="15.75" customHeight="1">
      <c r="K900" s="8" t="s">
        <v>7</v>
      </c>
    </row>
    <row r="901" ht="15.75" customHeight="1">
      <c r="K901" s="8" t="s">
        <v>7</v>
      </c>
    </row>
    <row r="902" ht="15.75" customHeight="1">
      <c r="K902" s="8" t="s">
        <v>7</v>
      </c>
    </row>
    <row r="903" ht="15.75" customHeight="1">
      <c r="K903" s="8" t="s">
        <v>7</v>
      </c>
    </row>
    <row r="904" ht="15.75" customHeight="1">
      <c r="K904" s="8" t="s">
        <v>7</v>
      </c>
    </row>
    <row r="905" ht="15.75" customHeight="1">
      <c r="K905" s="8" t="s">
        <v>7</v>
      </c>
    </row>
    <row r="906" ht="15.75" customHeight="1">
      <c r="K906" s="8" t="s">
        <v>7</v>
      </c>
    </row>
    <row r="907" ht="15.75" customHeight="1">
      <c r="K907" s="8" t="s">
        <v>7</v>
      </c>
    </row>
    <row r="908" ht="15.75" customHeight="1">
      <c r="K908" s="8" t="s">
        <v>7</v>
      </c>
    </row>
    <row r="909" ht="15.75" customHeight="1">
      <c r="K909" s="8" t="s">
        <v>7</v>
      </c>
    </row>
    <row r="910" ht="15.75" customHeight="1">
      <c r="K910" s="8" t="s">
        <v>7</v>
      </c>
    </row>
    <row r="911" ht="15.75" customHeight="1">
      <c r="K911" s="8" t="s">
        <v>7</v>
      </c>
    </row>
    <row r="912" ht="15.75" customHeight="1">
      <c r="K912" s="8" t="s">
        <v>7</v>
      </c>
    </row>
    <row r="913" ht="15.75" customHeight="1">
      <c r="K913" s="8" t="s">
        <v>7</v>
      </c>
    </row>
    <row r="914" ht="15.75" customHeight="1">
      <c r="K914" s="8" t="s">
        <v>7</v>
      </c>
    </row>
    <row r="915" ht="15.75" customHeight="1">
      <c r="K915" s="8" t="s">
        <v>7</v>
      </c>
    </row>
    <row r="916" ht="15.75" customHeight="1">
      <c r="K916" s="8" t="s">
        <v>7</v>
      </c>
    </row>
    <row r="917" ht="15.75" customHeight="1">
      <c r="K917" s="8" t="s">
        <v>7</v>
      </c>
    </row>
    <row r="918" ht="15.75" customHeight="1">
      <c r="K918" s="8" t="s">
        <v>7</v>
      </c>
    </row>
    <row r="919" ht="15.75" customHeight="1">
      <c r="K919" s="8" t="s">
        <v>7</v>
      </c>
    </row>
    <row r="920" ht="15.75" customHeight="1">
      <c r="K920" s="8" t="s">
        <v>7</v>
      </c>
    </row>
    <row r="921" ht="15.75" customHeight="1">
      <c r="K921" s="8" t="s">
        <v>7</v>
      </c>
    </row>
    <row r="922" ht="15.75" customHeight="1">
      <c r="K922" s="8" t="s">
        <v>7</v>
      </c>
    </row>
    <row r="923" ht="15.75" customHeight="1">
      <c r="K923" s="8" t="s">
        <v>7</v>
      </c>
    </row>
    <row r="924" ht="15.75" customHeight="1">
      <c r="K924" s="8" t="s">
        <v>7</v>
      </c>
    </row>
    <row r="925" ht="15.75" customHeight="1">
      <c r="K925" s="8" t="s">
        <v>7</v>
      </c>
    </row>
    <row r="926" ht="15.75" customHeight="1">
      <c r="K926" s="8" t="s">
        <v>7</v>
      </c>
    </row>
    <row r="927" ht="15.75" customHeight="1">
      <c r="K927" s="8" t="s">
        <v>7</v>
      </c>
    </row>
    <row r="928" ht="15.75" customHeight="1">
      <c r="K928" s="8" t="s">
        <v>7</v>
      </c>
    </row>
    <row r="929" ht="15.75" customHeight="1">
      <c r="K929" s="8" t="s">
        <v>7</v>
      </c>
    </row>
    <row r="930" ht="15.75" customHeight="1">
      <c r="K930" s="8" t="s">
        <v>7</v>
      </c>
    </row>
    <row r="931" ht="15.75" customHeight="1">
      <c r="K931" s="8" t="s">
        <v>7</v>
      </c>
    </row>
    <row r="932" ht="15.75" customHeight="1">
      <c r="K932" s="8" t="s">
        <v>7</v>
      </c>
    </row>
    <row r="933" ht="15.75" customHeight="1">
      <c r="K933" s="8" t="s">
        <v>7</v>
      </c>
    </row>
    <row r="934" ht="15.75" customHeight="1">
      <c r="K934" s="8" t="s">
        <v>7</v>
      </c>
    </row>
    <row r="935" ht="15.75" customHeight="1">
      <c r="K935" s="8" t="s">
        <v>7</v>
      </c>
    </row>
    <row r="936" ht="15.75" customHeight="1">
      <c r="K936" s="8" t="s">
        <v>7</v>
      </c>
    </row>
    <row r="937" ht="15.75" customHeight="1">
      <c r="K937" s="8" t="s">
        <v>7</v>
      </c>
    </row>
    <row r="938" ht="15.75" customHeight="1">
      <c r="K938" s="8" t="s">
        <v>7</v>
      </c>
    </row>
    <row r="939" ht="15.75" customHeight="1">
      <c r="K939" s="8" t="s">
        <v>7</v>
      </c>
    </row>
    <row r="940" ht="15.75" customHeight="1">
      <c r="K940" s="8" t="s">
        <v>7</v>
      </c>
    </row>
    <row r="941" ht="15.75" customHeight="1">
      <c r="K941" s="8" t="s">
        <v>7</v>
      </c>
    </row>
    <row r="942" ht="15.75" customHeight="1">
      <c r="K942" s="8" t="s">
        <v>7</v>
      </c>
    </row>
    <row r="943" ht="15.75" customHeight="1">
      <c r="K943" s="8" t="s">
        <v>7</v>
      </c>
    </row>
    <row r="944" ht="15.75" customHeight="1">
      <c r="K944" s="8" t="s">
        <v>7</v>
      </c>
    </row>
    <row r="945" ht="15.75" customHeight="1">
      <c r="K945" s="8" t="s">
        <v>7</v>
      </c>
    </row>
    <row r="946" ht="15.75" customHeight="1">
      <c r="K946" s="8" t="s">
        <v>7</v>
      </c>
    </row>
    <row r="947" ht="15.75" customHeight="1">
      <c r="K947" s="8" t="s">
        <v>7</v>
      </c>
    </row>
    <row r="948" ht="15.75" customHeight="1">
      <c r="K948" s="8" t="s">
        <v>7</v>
      </c>
    </row>
    <row r="949" ht="15.75" customHeight="1">
      <c r="K949" s="8" t="s">
        <v>7</v>
      </c>
    </row>
    <row r="950" ht="15.75" customHeight="1">
      <c r="K950" s="8" t="s">
        <v>7</v>
      </c>
    </row>
    <row r="951" ht="15.75" customHeight="1">
      <c r="K951" s="8" t="s">
        <v>7</v>
      </c>
    </row>
    <row r="952" ht="15.75" customHeight="1">
      <c r="K952" s="8" t="s">
        <v>7</v>
      </c>
    </row>
    <row r="953" ht="15.75" customHeight="1">
      <c r="K953" s="8" t="s">
        <v>7</v>
      </c>
    </row>
    <row r="954" ht="15.75" customHeight="1">
      <c r="K954" s="8" t="s">
        <v>7</v>
      </c>
    </row>
    <row r="955" ht="15.75" customHeight="1">
      <c r="K955" s="8" t="s">
        <v>7</v>
      </c>
    </row>
    <row r="956" ht="15.75" customHeight="1">
      <c r="K956" s="8" t="s">
        <v>7</v>
      </c>
    </row>
    <row r="957" ht="15.75" customHeight="1">
      <c r="K957" s="8" t="s">
        <v>7</v>
      </c>
    </row>
    <row r="958" ht="15.75" customHeight="1">
      <c r="K958" s="8" t="s">
        <v>7</v>
      </c>
    </row>
    <row r="959" ht="15.75" customHeight="1">
      <c r="K959" s="8" t="s">
        <v>7</v>
      </c>
    </row>
    <row r="960" ht="15.75" customHeight="1">
      <c r="K960" s="8" t="s">
        <v>7</v>
      </c>
    </row>
    <row r="961" ht="15.75" customHeight="1">
      <c r="K961" s="8" t="s">
        <v>7</v>
      </c>
    </row>
    <row r="962" ht="15.75" customHeight="1">
      <c r="K962" s="8" t="s">
        <v>7</v>
      </c>
    </row>
    <row r="963" ht="15.75" customHeight="1">
      <c r="K963" s="8" t="s">
        <v>7</v>
      </c>
    </row>
    <row r="964" ht="15.75" customHeight="1">
      <c r="K964" s="8" t="s">
        <v>7</v>
      </c>
    </row>
    <row r="965" ht="15.75" customHeight="1">
      <c r="K965" s="8" t="s">
        <v>7</v>
      </c>
    </row>
    <row r="966" ht="15.75" customHeight="1">
      <c r="K966" s="8" t="s">
        <v>7</v>
      </c>
    </row>
    <row r="967" ht="15.75" customHeight="1">
      <c r="K967" s="8" t="s">
        <v>7</v>
      </c>
    </row>
    <row r="968" ht="15.75" customHeight="1">
      <c r="K968" s="8" t="s">
        <v>7</v>
      </c>
    </row>
    <row r="969" ht="15.75" customHeight="1">
      <c r="K969" s="8" t="s">
        <v>7</v>
      </c>
    </row>
    <row r="970" ht="15.75" customHeight="1">
      <c r="K970" s="8" t="s">
        <v>7</v>
      </c>
    </row>
    <row r="971" ht="15.75" customHeight="1">
      <c r="K971" s="8" t="s">
        <v>7</v>
      </c>
    </row>
    <row r="972" ht="15.75" customHeight="1">
      <c r="K972" s="8" t="s">
        <v>7</v>
      </c>
    </row>
    <row r="973" ht="15.75" customHeight="1">
      <c r="K973" s="8" t="s">
        <v>7</v>
      </c>
    </row>
    <row r="974" ht="15.75" customHeight="1">
      <c r="K974" s="8" t="s">
        <v>7</v>
      </c>
    </row>
    <row r="975" ht="15.75" customHeight="1">
      <c r="K975" s="8" t="s">
        <v>7</v>
      </c>
    </row>
    <row r="976" ht="15.75" customHeight="1">
      <c r="K976" s="8" t="s">
        <v>7</v>
      </c>
    </row>
    <row r="977" ht="15.75" customHeight="1">
      <c r="K977" s="8" t="s">
        <v>7</v>
      </c>
    </row>
    <row r="978" ht="15.75" customHeight="1">
      <c r="K978" s="8" t="s">
        <v>7</v>
      </c>
    </row>
    <row r="979" ht="15.75" customHeight="1">
      <c r="K979" s="8" t="s">
        <v>7</v>
      </c>
    </row>
    <row r="980" ht="15.75" customHeight="1">
      <c r="K980" s="8" t="s">
        <v>7</v>
      </c>
    </row>
    <row r="981" ht="15.75" customHeight="1">
      <c r="K981" s="8" t="s">
        <v>7</v>
      </c>
    </row>
    <row r="982" ht="15.75" customHeight="1">
      <c r="K982" s="8" t="s">
        <v>7</v>
      </c>
    </row>
    <row r="983" ht="15.75" customHeight="1">
      <c r="K983" s="8" t="s">
        <v>7</v>
      </c>
    </row>
    <row r="984" ht="15.75" customHeight="1">
      <c r="K984" s="8" t="s">
        <v>7</v>
      </c>
    </row>
    <row r="985" ht="15.75" customHeight="1">
      <c r="K985" s="8" t="s">
        <v>7</v>
      </c>
    </row>
    <row r="986" ht="15.75" customHeight="1">
      <c r="K986" s="8" t="s">
        <v>7</v>
      </c>
    </row>
    <row r="987" ht="15.75" customHeight="1">
      <c r="K987" s="8" t="s">
        <v>7</v>
      </c>
    </row>
    <row r="988" ht="15.75" customHeight="1">
      <c r="K988" s="8" t="s">
        <v>7</v>
      </c>
    </row>
    <row r="989" ht="15.75" customHeight="1">
      <c r="K989" s="8" t="s">
        <v>7</v>
      </c>
    </row>
    <row r="990" ht="15.75" customHeight="1">
      <c r="K990" s="8" t="s">
        <v>7</v>
      </c>
    </row>
    <row r="991" ht="15.75" customHeight="1">
      <c r="K991" s="8" t="s">
        <v>7</v>
      </c>
    </row>
    <row r="992" ht="15.75" customHeight="1">
      <c r="K992" s="8" t="s">
        <v>7</v>
      </c>
    </row>
    <row r="993" ht="15.75" customHeight="1">
      <c r="K993" s="8" t="s">
        <v>7</v>
      </c>
    </row>
    <row r="994" ht="15.75" customHeight="1">
      <c r="K994" s="8" t="s">
        <v>7</v>
      </c>
    </row>
    <row r="995" ht="15.75" customHeight="1">
      <c r="K995" s="8" t="s">
        <v>7</v>
      </c>
    </row>
    <row r="996" ht="15.75" customHeight="1">
      <c r="K996" s="8" t="s">
        <v>7</v>
      </c>
    </row>
    <row r="997" ht="15.75" customHeight="1">
      <c r="K997" s="8" t="s">
        <v>7</v>
      </c>
    </row>
    <row r="998" ht="15.75" customHeight="1">
      <c r="K998" s="8" t="s">
        <v>7</v>
      </c>
    </row>
    <row r="999" ht="15.75" customHeight="1">
      <c r="K999" s="8" t="s">
        <v>7</v>
      </c>
    </row>
    <row r="1000" ht="15.75" customHeight="1">
      <c r="K1000" s="8" t="s">
        <v>7</v>
      </c>
    </row>
    <row r="1001" ht="15.75" customHeight="1">
      <c r="K1001" s="8" t="s">
        <v>7</v>
      </c>
    </row>
    <row r="1002" ht="15.75" customHeight="1">
      <c r="K1002" s="8" t="s">
        <v>7</v>
      </c>
    </row>
    <row r="1003" ht="15.75" customHeight="1">
      <c r="K1003" s="8" t="s">
        <v>7</v>
      </c>
    </row>
    <row r="1004" ht="15.75" customHeight="1">
      <c r="K1004" s="8" t="s">
        <v>7</v>
      </c>
    </row>
    <row r="1005" ht="15.75" customHeight="1">
      <c r="K1005" s="8" t="s">
        <v>7</v>
      </c>
    </row>
    <row r="1006" ht="15.75" customHeight="1">
      <c r="K1006" s="8" t="s">
        <v>7</v>
      </c>
    </row>
    <row r="1007" ht="15.75" customHeight="1">
      <c r="K1007" s="8" t="s">
        <v>7</v>
      </c>
    </row>
    <row r="1008" ht="15.75" customHeight="1">
      <c r="K1008" s="8" t="s">
        <v>7</v>
      </c>
    </row>
    <row r="1009" ht="15.75" customHeight="1">
      <c r="K1009" s="8" t="s">
        <v>7</v>
      </c>
    </row>
    <row r="1010" ht="15.75" customHeight="1">
      <c r="K1010" s="8" t="s">
        <v>7</v>
      </c>
    </row>
    <row r="1011" ht="15.75" customHeight="1">
      <c r="K1011" s="8" t="s">
        <v>7</v>
      </c>
    </row>
    <row r="1012" ht="15.75" customHeight="1">
      <c r="K1012" s="8" t="s">
        <v>7</v>
      </c>
    </row>
    <row r="1013" ht="15.75" customHeight="1">
      <c r="K1013" s="8" t="s">
        <v>7</v>
      </c>
    </row>
    <row r="1014" ht="15.75" customHeight="1">
      <c r="K1014" s="8" t="s">
        <v>7</v>
      </c>
    </row>
    <row r="1015" ht="15.75" customHeight="1">
      <c r="K1015" s="8" t="s">
        <v>7</v>
      </c>
    </row>
    <row r="1016" ht="15.75" customHeight="1">
      <c r="K1016" s="8" t="s">
        <v>7</v>
      </c>
    </row>
    <row r="1017" ht="15.75" customHeight="1">
      <c r="K1017" s="8" t="s">
        <v>7</v>
      </c>
    </row>
    <row r="1018" ht="15.75" customHeight="1">
      <c r="K1018" s="8" t="s">
        <v>7</v>
      </c>
    </row>
    <row r="1019" ht="15.75" customHeight="1">
      <c r="K1019" s="8" t="s">
        <v>7</v>
      </c>
    </row>
    <row r="1020" ht="15.75" customHeight="1">
      <c r="K1020" s="8" t="s">
        <v>7</v>
      </c>
    </row>
    <row r="1021" ht="15.75" customHeight="1">
      <c r="K1021" s="8" t="s">
        <v>7</v>
      </c>
    </row>
    <row r="1022" ht="15.75" customHeight="1">
      <c r="K1022" s="8" t="s">
        <v>7</v>
      </c>
    </row>
    <row r="1023" ht="15.75" customHeight="1">
      <c r="K1023" s="8" t="s">
        <v>7</v>
      </c>
    </row>
    <row r="1024" ht="15.75" customHeight="1">
      <c r="K1024" s="8" t="s">
        <v>7</v>
      </c>
    </row>
    <row r="1025" ht="15.75" customHeight="1">
      <c r="K1025" s="8" t="s">
        <v>7</v>
      </c>
    </row>
    <row r="1026" ht="15.75" customHeight="1">
      <c r="K1026" s="8" t="s">
        <v>7</v>
      </c>
    </row>
    <row r="1027" ht="15.75" customHeight="1">
      <c r="K1027" s="8" t="s">
        <v>7</v>
      </c>
    </row>
    <row r="1028" ht="15.75" customHeight="1">
      <c r="K1028" s="8" t="s">
        <v>7</v>
      </c>
    </row>
    <row r="1029" ht="15.75" customHeight="1">
      <c r="K1029" s="8" t="s">
        <v>7</v>
      </c>
    </row>
    <row r="1030" ht="15.75" customHeight="1">
      <c r="K1030" s="8" t="s">
        <v>7</v>
      </c>
    </row>
    <row r="1031" ht="15.75" customHeight="1">
      <c r="K1031" s="8" t="s">
        <v>7</v>
      </c>
    </row>
    <row r="1032" ht="15.75" customHeight="1">
      <c r="K1032" s="8" t="s">
        <v>7</v>
      </c>
    </row>
    <row r="1033" ht="15.75" customHeight="1">
      <c r="K1033" s="8" t="s">
        <v>7</v>
      </c>
    </row>
    <row r="1034" ht="15.75" customHeight="1">
      <c r="K1034" s="8" t="s">
        <v>7</v>
      </c>
    </row>
    <row r="1035" ht="15.75" customHeight="1">
      <c r="K1035" s="8" t="s">
        <v>7</v>
      </c>
    </row>
    <row r="1036" ht="15.75" customHeight="1">
      <c r="K1036" s="8" t="s">
        <v>7</v>
      </c>
    </row>
    <row r="1037" ht="15.75" customHeight="1">
      <c r="K1037" s="8" t="s">
        <v>7</v>
      </c>
    </row>
    <row r="1038" ht="15.75" customHeight="1">
      <c r="K1038" s="8" t="s">
        <v>7</v>
      </c>
    </row>
    <row r="1039" ht="15.75" customHeight="1">
      <c r="K1039" s="8" t="s">
        <v>7</v>
      </c>
    </row>
    <row r="1040" ht="15.75" customHeight="1">
      <c r="K1040" s="8" t="s">
        <v>7</v>
      </c>
    </row>
    <row r="1041" ht="15.75" customHeight="1">
      <c r="K1041" s="8" t="s">
        <v>7</v>
      </c>
    </row>
    <row r="1042" ht="15.75" customHeight="1">
      <c r="K1042" s="8" t="s">
        <v>7</v>
      </c>
    </row>
    <row r="1043" ht="15.75" customHeight="1">
      <c r="K1043" s="8" t="s">
        <v>7</v>
      </c>
    </row>
    <row r="1044" ht="15.75" customHeight="1">
      <c r="K1044" s="8" t="s">
        <v>7</v>
      </c>
    </row>
    <row r="1045" ht="15.75" customHeight="1">
      <c r="K1045" s="8" t="s">
        <v>7</v>
      </c>
    </row>
    <row r="1046" ht="15.75" customHeight="1">
      <c r="K1046" s="8" t="s">
        <v>7</v>
      </c>
    </row>
    <row r="1047" ht="15.75" customHeight="1">
      <c r="K1047" s="8" t="s">
        <v>7</v>
      </c>
    </row>
    <row r="1048" ht="15.75" customHeight="1">
      <c r="K1048" s="8" t="s">
        <v>7</v>
      </c>
    </row>
    <row r="1049" ht="15.75" customHeight="1">
      <c r="K1049" s="8" t="s">
        <v>7</v>
      </c>
    </row>
    <row r="1050" ht="15.75" customHeight="1">
      <c r="K1050" s="8" t="s">
        <v>7</v>
      </c>
    </row>
    <row r="1051" ht="15.75" customHeight="1">
      <c r="K1051" s="8" t="s">
        <v>7</v>
      </c>
    </row>
    <row r="1052" ht="15.75" customHeight="1">
      <c r="K1052" s="8" t="s">
        <v>7</v>
      </c>
    </row>
    <row r="1053" ht="15.75" customHeight="1">
      <c r="K1053" s="8" t="s">
        <v>7</v>
      </c>
    </row>
    <row r="1054" ht="15.75" customHeight="1">
      <c r="K1054" s="8" t="s">
        <v>7</v>
      </c>
    </row>
    <row r="1055" ht="15.75" customHeight="1">
      <c r="K1055" s="8" t="s">
        <v>7</v>
      </c>
    </row>
    <row r="1056" ht="15.75" customHeight="1">
      <c r="K1056" s="8" t="s">
        <v>7</v>
      </c>
    </row>
    <row r="1057" ht="15.75" customHeight="1">
      <c r="K1057" s="8" t="s">
        <v>7</v>
      </c>
    </row>
    <row r="1058" ht="15.75" customHeight="1">
      <c r="K1058" s="8" t="s">
        <v>7</v>
      </c>
    </row>
    <row r="1059" ht="15.75" customHeight="1">
      <c r="K1059" s="8" t="s">
        <v>7</v>
      </c>
    </row>
    <row r="1060" ht="15.75" customHeight="1">
      <c r="K1060" s="8" t="s">
        <v>7</v>
      </c>
    </row>
    <row r="1061" ht="15.75" customHeight="1">
      <c r="K1061" s="8" t="s">
        <v>7</v>
      </c>
    </row>
    <row r="1062" ht="15.75" customHeight="1">
      <c r="K1062" s="8" t="s">
        <v>7</v>
      </c>
    </row>
    <row r="1063" ht="15.75" customHeight="1">
      <c r="K1063" s="8" t="s">
        <v>7</v>
      </c>
    </row>
    <row r="1064" ht="15.75" customHeight="1">
      <c r="K1064" s="8" t="s">
        <v>7</v>
      </c>
    </row>
    <row r="1065" ht="15.75" customHeight="1">
      <c r="K1065" s="8" t="s">
        <v>7</v>
      </c>
    </row>
    <row r="1066" ht="15.75" customHeight="1">
      <c r="K1066" s="8" t="s">
        <v>7</v>
      </c>
    </row>
    <row r="1067" ht="15.75" customHeight="1">
      <c r="K1067" s="8" t="s">
        <v>7</v>
      </c>
    </row>
    <row r="1068" ht="15.75" customHeight="1">
      <c r="K1068" s="8" t="s">
        <v>7</v>
      </c>
    </row>
    <row r="1069" ht="15.75" customHeight="1">
      <c r="K1069" s="8" t="s">
        <v>7</v>
      </c>
    </row>
    <row r="1070" ht="15.75" customHeight="1">
      <c r="K1070" s="8" t="s">
        <v>7</v>
      </c>
    </row>
    <row r="1071" ht="15.75" customHeight="1">
      <c r="K1071" s="8" t="s">
        <v>7</v>
      </c>
    </row>
    <row r="1072" ht="15.75" customHeight="1">
      <c r="K1072" s="8" t="s">
        <v>7</v>
      </c>
    </row>
    <row r="1073" ht="15.75" customHeight="1">
      <c r="K1073" s="8" t="s">
        <v>7</v>
      </c>
    </row>
    <row r="1074" ht="15.75" customHeight="1">
      <c r="K1074" s="8" t="s">
        <v>7</v>
      </c>
    </row>
    <row r="1075" ht="15.75" customHeight="1">
      <c r="K1075" s="8" t="s">
        <v>7</v>
      </c>
    </row>
    <row r="1076" ht="15.75" customHeight="1">
      <c r="K1076" s="8" t="s">
        <v>7</v>
      </c>
    </row>
    <row r="1077" ht="15.75" customHeight="1">
      <c r="K1077" s="8" t="s">
        <v>7</v>
      </c>
    </row>
    <row r="1078" ht="15.75" customHeight="1">
      <c r="K1078" s="8" t="s">
        <v>7</v>
      </c>
    </row>
    <row r="1079" ht="15.75" customHeight="1">
      <c r="K1079" s="8" t="s">
        <v>7</v>
      </c>
    </row>
    <row r="1080" ht="15.75" customHeight="1">
      <c r="K1080" s="8" t="s">
        <v>7</v>
      </c>
    </row>
    <row r="1081" ht="15.75" customHeight="1">
      <c r="K1081" s="8" t="s">
        <v>7</v>
      </c>
    </row>
    <row r="1082" ht="15.75" customHeight="1">
      <c r="K1082" s="8" t="s">
        <v>7</v>
      </c>
    </row>
    <row r="1083" ht="15.75" customHeight="1">
      <c r="K1083" s="8" t="s">
        <v>7</v>
      </c>
    </row>
    <row r="1084" ht="15.75" customHeight="1">
      <c r="K1084" s="8" t="s">
        <v>7</v>
      </c>
    </row>
    <row r="1085" ht="15.75" customHeight="1">
      <c r="K1085" s="8" t="s">
        <v>7</v>
      </c>
    </row>
    <row r="1086" ht="15.75" customHeight="1">
      <c r="K1086" s="8" t="s">
        <v>7</v>
      </c>
    </row>
    <row r="1087" ht="15.75" customHeight="1">
      <c r="K1087" s="8" t="s">
        <v>7</v>
      </c>
    </row>
    <row r="1088" ht="15.75" customHeight="1">
      <c r="K1088" s="8" t="s">
        <v>7</v>
      </c>
    </row>
    <row r="1089" ht="15.75" customHeight="1">
      <c r="K1089" s="8" t="s">
        <v>7</v>
      </c>
    </row>
    <row r="1090" ht="15.75" customHeight="1">
      <c r="K1090" s="8" t="s">
        <v>7</v>
      </c>
    </row>
    <row r="1091" ht="15.75" customHeight="1">
      <c r="K1091" s="8" t="s">
        <v>7</v>
      </c>
    </row>
    <row r="1092" ht="15.75" customHeight="1">
      <c r="K1092" s="8" t="s">
        <v>7</v>
      </c>
    </row>
    <row r="1093" ht="15.75" customHeight="1">
      <c r="K1093" s="8" t="s">
        <v>7</v>
      </c>
    </row>
    <row r="1094" ht="15.75" customHeight="1">
      <c r="K1094" s="8" t="s">
        <v>7</v>
      </c>
    </row>
    <row r="1095" ht="15.75" customHeight="1">
      <c r="K1095" s="8" t="s">
        <v>7</v>
      </c>
    </row>
    <row r="1096" ht="15.75" customHeight="1">
      <c r="K1096" s="8" t="s">
        <v>7</v>
      </c>
    </row>
    <row r="1097" ht="15.75" customHeight="1">
      <c r="K1097" s="8" t="s">
        <v>7</v>
      </c>
    </row>
    <row r="1098" ht="15.75" customHeight="1">
      <c r="K1098" s="8" t="s">
        <v>7</v>
      </c>
    </row>
    <row r="1099" ht="15.75" customHeight="1">
      <c r="K1099" s="8" t="s">
        <v>7</v>
      </c>
    </row>
    <row r="1100" ht="15.75" customHeight="1">
      <c r="K1100" s="8" t="s">
        <v>7</v>
      </c>
    </row>
    <row r="1101" ht="15.75" customHeight="1">
      <c r="K1101" s="8" t="s">
        <v>7</v>
      </c>
    </row>
    <row r="1102" ht="15.75" customHeight="1">
      <c r="K1102" s="8" t="s">
        <v>7</v>
      </c>
    </row>
    <row r="1103" ht="15.75" customHeight="1">
      <c r="K1103" s="8" t="s">
        <v>7</v>
      </c>
    </row>
    <row r="1104" ht="15.75" customHeight="1">
      <c r="K1104" s="8" t="s">
        <v>7</v>
      </c>
    </row>
    <row r="1105" ht="15.75" customHeight="1">
      <c r="K1105" s="8" t="s">
        <v>7</v>
      </c>
    </row>
    <row r="1106" ht="15.75" customHeight="1">
      <c r="K1106" s="8" t="s">
        <v>7</v>
      </c>
    </row>
    <row r="1107" ht="15.75" customHeight="1">
      <c r="K1107" s="8" t="s">
        <v>7</v>
      </c>
    </row>
    <row r="1108" ht="15.75" customHeight="1">
      <c r="K1108" s="8" t="s">
        <v>7</v>
      </c>
    </row>
    <row r="1109" ht="15.75" customHeight="1">
      <c r="K1109" s="8" t="s">
        <v>7</v>
      </c>
    </row>
    <row r="1110" ht="15.75" customHeight="1">
      <c r="K1110" s="8" t="s">
        <v>7</v>
      </c>
    </row>
    <row r="1111" ht="15.75" customHeight="1">
      <c r="K1111" s="8" t="s">
        <v>7</v>
      </c>
    </row>
    <row r="1112" ht="15.75" customHeight="1">
      <c r="K1112" s="8" t="s">
        <v>7</v>
      </c>
    </row>
    <row r="1113" ht="15.75" customHeight="1">
      <c r="K1113" s="8" t="s">
        <v>7</v>
      </c>
    </row>
    <row r="1114" ht="15.75" customHeight="1">
      <c r="K1114" s="8" t="s">
        <v>7</v>
      </c>
    </row>
    <row r="1115" ht="15.75" customHeight="1">
      <c r="K1115" s="8" t="s">
        <v>7</v>
      </c>
    </row>
    <row r="1116" ht="15.75" customHeight="1">
      <c r="K1116" s="8" t="s">
        <v>7</v>
      </c>
    </row>
    <row r="1117" ht="15.75" customHeight="1">
      <c r="K1117" s="8" t="s">
        <v>7</v>
      </c>
    </row>
    <row r="1118" ht="15.75" customHeight="1">
      <c r="K1118" s="8" t="s">
        <v>7</v>
      </c>
    </row>
    <row r="1119" ht="15.75" customHeight="1">
      <c r="K1119" s="8" t="s">
        <v>7</v>
      </c>
    </row>
    <row r="1120" ht="15.75" customHeight="1">
      <c r="K1120" s="8" t="s">
        <v>7</v>
      </c>
    </row>
    <row r="1121" ht="15.75" customHeight="1">
      <c r="K1121" s="8" t="s">
        <v>7</v>
      </c>
    </row>
    <row r="1122" ht="15.75" customHeight="1">
      <c r="K1122" s="8" t="s">
        <v>7</v>
      </c>
    </row>
    <row r="1123" ht="15.75" customHeight="1">
      <c r="K1123" s="8" t="s">
        <v>7</v>
      </c>
    </row>
    <row r="1124" ht="15.75" customHeight="1">
      <c r="K1124" s="8" t="s">
        <v>7</v>
      </c>
    </row>
    <row r="1125" ht="15.75" customHeight="1">
      <c r="K1125" s="8" t="s">
        <v>7</v>
      </c>
    </row>
    <row r="1126" ht="15.75" customHeight="1">
      <c r="K1126" s="8" t="s">
        <v>7</v>
      </c>
    </row>
    <row r="1127" ht="15.75" customHeight="1">
      <c r="K1127" s="8" t="s">
        <v>7</v>
      </c>
    </row>
    <row r="1128" ht="15.75" customHeight="1">
      <c r="K1128" s="8" t="s">
        <v>7</v>
      </c>
    </row>
    <row r="1129" ht="15.75" customHeight="1">
      <c r="K1129" s="8" t="s">
        <v>7</v>
      </c>
    </row>
    <row r="1130" ht="15.75" customHeight="1">
      <c r="K1130" s="8" t="s">
        <v>7</v>
      </c>
    </row>
    <row r="1131" ht="15.75" customHeight="1">
      <c r="K1131" s="8" t="s">
        <v>7</v>
      </c>
    </row>
    <row r="1132" ht="15.75" customHeight="1">
      <c r="K1132" s="8" t="s">
        <v>7</v>
      </c>
    </row>
    <row r="1133" ht="15.75" customHeight="1">
      <c r="K1133" s="8" t="s">
        <v>7</v>
      </c>
    </row>
    <row r="1134" ht="15.75" customHeight="1">
      <c r="K1134" s="8" t="s">
        <v>7</v>
      </c>
    </row>
    <row r="1135" ht="15.75" customHeight="1">
      <c r="K1135" s="8" t="s">
        <v>7</v>
      </c>
    </row>
    <row r="1136" ht="15.75" customHeight="1">
      <c r="K1136" s="8" t="s">
        <v>7</v>
      </c>
    </row>
    <row r="1137" ht="15.75" customHeight="1">
      <c r="K1137" s="8" t="s">
        <v>7</v>
      </c>
    </row>
    <row r="1138" ht="15.75" customHeight="1">
      <c r="K1138" s="8" t="s">
        <v>7</v>
      </c>
    </row>
    <row r="1139" ht="15.75" customHeight="1">
      <c r="K1139" s="8" t="s">
        <v>7</v>
      </c>
    </row>
    <row r="1140" ht="15.75" customHeight="1">
      <c r="K1140" s="8" t="s">
        <v>7</v>
      </c>
    </row>
    <row r="1141" ht="15.75" customHeight="1">
      <c r="K1141" s="8" t="s">
        <v>7</v>
      </c>
    </row>
    <row r="1142" ht="15.75" customHeight="1">
      <c r="K1142" s="8" t="s">
        <v>7</v>
      </c>
    </row>
    <row r="1143" ht="15.75" customHeight="1">
      <c r="K1143" s="8" t="s">
        <v>7</v>
      </c>
    </row>
    <row r="1144" ht="15.75" customHeight="1">
      <c r="K1144" s="8" t="s">
        <v>7</v>
      </c>
    </row>
    <row r="1145" ht="15.75" customHeight="1">
      <c r="K1145" s="8" t="s">
        <v>7</v>
      </c>
    </row>
    <row r="1146" ht="15.75" customHeight="1">
      <c r="K1146" s="8" t="s">
        <v>7</v>
      </c>
    </row>
    <row r="1147" ht="15.75" customHeight="1">
      <c r="K1147" s="8" t="s">
        <v>7</v>
      </c>
    </row>
    <row r="1148" ht="15.75" customHeight="1">
      <c r="K1148" s="8" t="s">
        <v>7</v>
      </c>
    </row>
    <row r="1149" ht="15.75" customHeight="1">
      <c r="K1149" s="8" t="s">
        <v>7</v>
      </c>
    </row>
    <row r="1150" ht="15.75" customHeight="1">
      <c r="K1150" s="8" t="s">
        <v>7</v>
      </c>
    </row>
    <row r="1151" ht="15.75" customHeight="1">
      <c r="K1151" s="8" t="s">
        <v>7</v>
      </c>
    </row>
    <row r="1152" ht="15.75" customHeight="1">
      <c r="K1152" s="8" t="s">
        <v>7</v>
      </c>
    </row>
    <row r="1153" ht="15.75" customHeight="1">
      <c r="K1153" s="8" t="s">
        <v>7</v>
      </c>
    </row>
    <row r="1154" ht="15.75" customHeight="1">
      <c r="K1154" s="8" t="s">
        <v>7</v>
      </c>
    </row>
    <row r="1155" ht="15.75" customHeight="1">
      <c r="K1155" s="8" t="s">
        <v>7</v>
      </c>
    </row>
    <row r="1156" ht="15.75" customHeight="1">
      <c r="K1156" s="8" t="s">
        <v>7</v>
      </c>
    </row>
    <row r="1157" ht="15.75" customHeight="1">
      <c r="K1157" s="8" t="s">
        <v>7</v>
      </c>
    </row>
    <row r="1158" ht="15.75" customHeight="1">
      <c r="K1158" s="8" t="s">
        <v>7</v>
      </c>
    </row>
    <row r="1159" ht="15.75" customHeight="1">
      <c r="K1159" s="8" t="s">
        <v>7</v>
      </c>
    </row>
    <row r="1160" ht="15.75" customHeight="1">
      <c r="K1160" s="8" t="s">
        <v>7</v>
      </c>
    </row>
    <row r="1161" ht="15.75" customHeight="1">
      <c r="K1161" s="8" t="s">
        <v>7</v>
      </c>
    </row>
    <row r="1162" ht="15.75" customHeight="1">
      <c r="K1162" s="8" t="s">
        <v>7</v>
      </c>
    </row>
    <row r="1163" ht="15.75" customHeight="1">
      <c r="K1163" s="8" t="s">
        <v>7</v>
      </c>
    </row>
    <row r="1164" ht="15.75" customHeight="1">
      <c r="K1164" s="8" t="s">
        <v>7</v>
      </c>
    </row>
    <row r="1165" ht="15.75" customHeight="1">
      <c r="K1165" s="8" t="s">
        <v>7</v>
      </c>
    </row>
    <row r="1166" ht="15.75" customHeight="1">
      <c r="K1166" s="8" t="s">
        <v>7</v>
      </c>
    </row>
    <row r="1167" ht="15.75" customHeight="1">
      <c r="K1167" s="8" t="s">
        <v>7</v>
      </c>
    </row>
    <row r="1168" ht="15.75" customHeight="1">
      <c r="K1168" s="8" t="s">
        <v>7</v>
      </c>
    </row>
    <row r="1169" ht="15.75" customHeight="1">
      <c r="K1169" s="8" t="s">
        <v>7</v>
      </c>
    </row>
    <row r="1170" ht="15.75" customHeight="1">
      <c r="K1170" s="8" t="s">
        <v>7</v>
      </c>
    </row>
    <row r="1171" ht="15.75" customHeight="1">
      <c r="K1171" s="8" t="s">
        <v>7</v>
      </c>
    </row>
    <row r="1172" ht="15.75" customHeight="1">
      <c r="K1172" s="8" t="s">
        <v>7</v>
      </c>
    </row>
    <row r="1173" ht="15.75" customHeight="1">
      <c r="K1173" s="8" t="s">
        <v>7</v>
      </c>
    </row>
    <row r="1174" ht="15.75" customHeight="1">
      <c r="K1174" s="8" t="s">
        <v>7</v>
      </c>
    </row>
    <row r="1175" ht="15.75" customHeight="1">
      <c r="K1175" s="8" t="s">
        <v>7</v>
      </c>
    </row>
    <row r="1176" ht="15.75" customHeight="1">
      <c r="K1176" s="8" t="s">
        <v>7</v>
      </c>
    </row>
    <row r="1177" ht="15.75" customHeight="1">
      <c r="K1177" s="8" t="s">
        <v>7</v>
      </c>
    </row>
    <row r="1178" ht="15.75" customHeight="1">
      <c r="K1178" s="8" t="s">
        <v>7</v>
      </c>
    </row>
    <row r="1179" ht="15.75" customHeight="1">
      <c r="K1179" s="8" t="s">
        <v>7</v>
      </c>
    </row>
    <row r="1180" ht="15.75" customHeight="1">
      <c r="K1180" s="8" t="s">
        <v>7</v>
      </c>
    </row>
    <row r="1181" ht="15.75" customHeight="1">
      <c r="K1181" s="8" t="s">
        <v>7</v>
      </c>
    </row>
    <row r="1182" ht="15.75" customHeight="1">
      <c r="K1182" s="8" t="s">
        <v>7</v>
      </c>
    </row>
    <row r="1183" ht="15.75" customHeight="1">
      <c r="K1183" s="8" t="s">
        <v>7</v>
      </c>
    </row>
    <row r="1184" ht="15.75" customHeight="1">
      <c r="K1184" s="8" t="s">
        <v>7</v>
      </c>
    </row>
    <row r="1185" ht="15.75" customHeight="1">
      <c r="K1185" s="8" t="s">
        <v>7</v>
      </c>
    </row>
    <row r="1186" ht="15.75" customHeight="1">
      <c r="K1186" s="8" t="s">
        <v>7</v>
      </c>
    </row>
    <row r="1187" ht="15.75" customHeight="1">
      <c r="K1187" s="8" t="s">
        <v>7</v>
      </c>
    </row>
    <row r="1188" ht="15.75" customHeight="1">
      <c r="K1188" s="8" t="s">
        <v>7</v>
      </c>
    </row>
    <row r="1189" ht="15.75" customHeight="1">
      <c r="K1189" s="8" t="s">
        <v>7</v>
      </c>
    </row>
    <row r="1190" ht="15.75" customHeight="1">
      <c r="K1190" s="8" t="s">
        <v>7</v>
      </c>
    </row>
    <row r="1191" ht="15.75" customHeight="1">
      <c r="K1191" s="8" t="s">
        <v>7</v>
      </c>
    </row>
    <row r="1192" ht="15.75" customHeight="1">
      <c r="K1192" s="8" t="s">
        <v>7</v>
      </c>
    </row>
    <row r="1193" ht="15.75" customHeight="1">
      <c r="K1193" s="8" t="s">
        <v>7</v>
      </c>
    </row>
    <row r="1194" ht="15.75" customHeight="1">
      <c r="K1194" s="8" t="s">
        <v>7</v>
      </c>
    </row>
    <row r="1195" ht="15.75" customHeight="1">
      <c r="K1195" s="8" t="s">
        <v>7</v>
      </c>
    </row>
    <row r="1196" ht="15.75" customHeight="1">
      <c r="K1196" s="8" t="s">
        <v>7</v>
      </c>
    </row>
    <row r="1197" ht="15.75" customHeight="1">
      <c r="K1197" s="8" t="s">
        <v>7</v>
      </c>
    </row>
    <row r="1198" ht="15.75" customHeight="1">
      <c r="K1198" s="8" t="s">
        <v>7</v>
      </c>
    </row>
    <row r="1199" ht="15.75" customHeight="1">
      <c r="K1199" s="8" t="s">
        <v>7</v>
      </c>
    </row>
    <row r="1200" ht="15.75" customHeight="1">
      <c r="K1200" s="8" t="s">
        <v>7</v>
      </c>
    </row>
    <row r="1201" ht="15.75" customHeight="1">
      <c r="K1201" s="8" t="s">
        <v>7</v>
      </c>
    </row>
    <row r="1202" ht="15.75" customHeight="1">
      <c r="K1202" s="8" t="s">
        <v>7</v>
      </c>
    </row>
    <row r="1203" ht="15.75" customHeight="1">
      <c r="K1203" s="8" t="s">
        <v>7</v>
      </c>
    </row>
    <row r="1204" ht="15.75" customHeight="1">
      <c r="K1204" s="8" t="s">
        <v>7</v>
      </c>
    </row>
    <row r="1205" ht="15.75" customHeight="1">
      <c r="K1205" s="8" t="s">
        <v>7</v>
      </c>
    </row>
    <row r="1206" ht="15.75" customHeight="1">
      <c r="K1206" s="8" t="s">
        <v>7</v>
      </c>
    </row>
    <row r="1207" ht="15.75" customHeight="1">
      <c r="K1207" s="8" t="s">
        <v>7</v>
      </c>
    </row>
    <row r="1208" ht="15.75" customHeight="1">
      <c r="K1208" s="8" t="s">
        <v>7</v>
      </c>
    </row>
    <row r="1209" ht="15.75" customHeight="1">
      <c r="K1209" s="8" t="s">
        <v>7</v>
      </c>
    </row>
    <row r="1210" ht="15.75" customHeight="1">
      <c r="K1210" s="8" t="s">
        <v>7</v>
      </c>
    </row>
    <row r="1211" ht="15.75" customHeight="1">
      <c r="K1211" s="8" t="s">
        <v>7</v>
      </c>
    </row>
    <row r="1212" ht="15.75" customHeight="1">
      <c r="K1212" s="8" t="s">
        <v>7</v>
      </c>
    </row>
    <row r="1213" ht="15.75" customHeight="1">
      <c r="K1213" s="8" t="s">
        <v>7</v>
      </c>
    </row>
    <row r="1214" ht="15.75" customHeight="1">
      <c r="K1214" s="8" t="s">
        <v>7</v>
      </c>
    </row>
    <row r="1215" ht="15.75" customHeight="1">
      <c r="K1215" s="8" t="s">
        <v>7</v>
      </c>
    </row>
    <row r="1216" ht="15.75" customHeight="1">
      <c r="K1216" s="8" t="s">
        <v>7</v>
      </c>
    </row>
    <row r="1217" ht="15.75" customHeight="1">
      <c r="K1217" s="8" t="s">
        <v>7</v>
      </c>
    </row>
    <row r="1218" ht="15.75" customHeight="1">
      <c r="K1218" s="8" t="s">
        <v>7</v>
      </c>
    </row>
    <row r="1219" ht="15.75" customHeight="1">
      <c r="K1219" s="8" t="s">
        <v>7</v>
      </c>
    </row>
    <row r="1220" ht="15.75" customHeight="1">
      <c r="K1220" s="8" t="s">
        <v>7</v>
      </c>
    </row>
    <row r="1221" ht="15.75" customHeight="1">
      <c r="K1221" s="8" t="s">
        <v>7</v>
      </c>
    </row>
    <row r="1222" ht="15.75" customHeight="1">
      <c r="K1222" s="8" t="s">
        <v>7</v>
      </c>
    </row>
    <row r="1223" ht="15.75" customHeight="1">
      <c r="K1223" s="8" t="s">
        <v>7</v>
      </c>
    </row>
    <row r="1224" ht="15.75" customHeight="1">
      <c r="K1224" s="8" t="s">
        <v>7</v>
      </c>
    </row>
    <row r="1225" ht="15.75" customHeight="1">
      <c r="K1225" s="8" t="s">
        <v>7</v>
      </c>
    </row>
    <row r="1226" ht="15.75" customHeight="1">
      <c r="K1226" s="8" t="s">
        <v>7</v>
      </c>
    </row>
    <row r="1227" ht="15.75" customHeight="1">
      <c r="K1227" s="8" t="s">
        <v>7</v>
      </c>
    </row>
    <row r="1228" ht="15.75" customHeight="1">
      <c r="K1228" s="8" t="s">
        <v>7</v>
      </c>
    </row>
    <row r="1229" ht="15.75" customHeight="1">
      <c r="K1229" s="8" t="s">
        <v>7</v>
      </c>
    </row>
    <row r="1230" ht="15.75" customHeight="1">
      <c r="K1230" s="8" t="s">
        <v>7</v>
      </c>
    </row>
    <row r="1231" ht="15.75" customHeight="1">
      <c r="K1231" s="8" t="s">
        <v>7</v>
      </c>
    </row>
    <row r="1232" ht="15.75" customHeight="1">
      <c r="K1232" s="8" t="s">
        <v>7</v>
      </c>
    </row>
    <row r="1233" ht="15.75" customHeight="1">
      <c r="K1233" s="8" t="s">
        <v>7</v>
      </c>
    </row>
    <row r="1234" ht="15.75" customHeight="1">
      <c r="K1234" s="8" t="s">
        <v>7</v>
      </c>
    </row>
    <row r="1235" ht="15.75" customHeight="1">
      <c r="K1235" s="8" t="s">
        <v>7</v>
      </c>
    </row>
    <row r="1236" ht="15.75" customHeight="1">
      <c r="K1236" s="8" t="s">
        <v>7</v>
      </c>
    </row>
    <row r="1237" ht="15.75" customHeight="1">
      <c r="K1237" s="8" t="s">
        <v>7</v>
      </c>
    </row>
    <row r="1238" ht="15.75" customHeight="1">
      <c r="K1238" s="8" t="s">
        <v>7</v>
      </c>
    </row>
    <row r="1239" ht="15.75" customHeight="1">
      <c r="K1239" s="8" t="s">
        <v>7</v>
      </c>
    </row>
    <row r="1240" ht="15.75" customHeight="1">
      <c r="K1240" s="8" t="s">
        <v>7</v>
      </c>
    </row>
    <row r="1241" ht="15.75" customHeight="1">
      <c r="K1241" s="8" t="s">
        <v>7</v>
      </c>
    </row>
    <row r="1242" ht="15.75" customHeight="1">
      <c r="K1242" s="8" t="s">
        <v>7</v>
      </c>
    </row>
    <row r="1243" ht="15.75" customHeight="1">
      <c r="K1243" s="8" t="s">
        <v>7</v>
      </c>
    </row>
    <row r="1244" ht="15.75" customHeight="1">
      <c r="K1244" s="8" t="s">
        <v>7</v>
      </c>
    </row>
    <row r="1245" ht="15.75" customHeight="1">
      <c r="K1245" s="8" t="s">
        <v>7</v>
      </c>
    </row>
    <row r="1246" ht="15.75" customHeight="1">
      <c r="K1246" s="8" t="s">
        <v>7</v>
      </c>
    </row>
    <row r="1247" ht="15.75" customHeight="1">
      <c r="K1247" s="8" t="s">
        <v>7</v>
      </c>
    </row>
    <row r="1248" ht="15.75" customHeight="1">
      <c r="K1248" s="8" t="s">
        <v>7</v>
      </c>
    </row>
    <row r="1249" ht="15.75" customHeight="1">
      <c r="K1249" s="8" t="s">
        <v>7</v>
      </c>
    </row>
    <row r="1250" ht="15.75" customHeight="1">
      <c r="K1250" s="8" t="s">
        <v>7</v>
      </c>
    </row>
    <row r="1251" ht="15.75" customHeight="1">
      <c r="K1251" s="8" t="s">
        <v>7</v>
      </c>
    </row>
    <row r="1252" ht="15.75" customHeight="1">
      <c r="K1252" s="8" t="s">
        <v>7</v>
      </c>
    </row>
    <row r="1253" ht="15.75" customHeight="1">
      <c r="K1253" s="8" t="s">
        <v>7</v>
      </c>
    </row>
    <row r="1254" ht="15.75" customHeight="1">
      <c r="K1254" s="8" t="s">
        <v>7</v>
      </c>
    </row>
    <row r="1255" ht="15.75" customHeight="1">
      <c r="K1255" s="8" t="s">
        <v>7</v>
      </c>
    </row>
    <row r="1256" ht="15.75" customHeight="1">
      <c r="K1256" s="8" t="s">
        <v>7</v>
      </c>
    </row>
    <row r="1257" ht="15.75" customHeight="1">
      <c r="K1257" s="8" t="s">
        <v>7</v>
      </c>
    </row>
    <row r="1258" ht="15.75" customHeight="1">
      <c r="K1258" s="8" t="s">
        <v>7</v>
      </c>
    </row>
    <row r="1259" ht="15.75" customHeight="1">
      <c r="K1259" s="8" t="s">
        <v>7</v>
      </c>
    </row>
    <row r="1260" ht="15.75" customHeight="1">
      <c r="K1260" s="8" t="s">
        <v>7</v>
      </c>
    </row>
    <row r="1261" ht="15.75" customHeight="1">
      <c r="K1261" s="8" t="s">
        <v>7</v>
      </c>
    </row>
    <row r="1262" ht="15.75" customHeight="1">
      <c r="K1262" s="8" t="s">
        <v>7</v>
      </c>
    </row>
    <row r="1263" ht="15.75" customHeight="1">
      <c r="K1263" s="8" t="s">
        <v>7</v>
      </c>
    </row>
    <row r="1264" ht="15.75" customHeight="1">
      <c r="K1264" s="8" t="s">
        <v>7</v>
      </c>
    </row>
    <row r="1265" ht="15.75" customHeight="1">
      <c r="K1265" s="8" t="s">
        <v>7</v>
      </c>
    </row>
    <row r="1266" ht="15.75" customHeight="1">
      <c r="K1266" s="8" t="s">
        <v>7</v>
      </c>
    </row>
    <row r="1267" ht="15.75" customHeight="1">
      <c r="K1267" s="8" t="s">
        <v>7</v>
      </c>
    </row>
    <row r="1268" ht="15.75" customHeight="1">
      <c r="K1268" s="8" t="s">
        <v>7</v>
      </c>
    </row>
    <row r="1269" ht="15.75" customHeight="1">
      <c r="K1269" s="8" t="s">
        <v>7</v>
      </c>
    </row>
    <row r="1270" ht="15.75" customHeight="1">
      <c r="K1270" s="8" t="s">
        <v>7</v>
      </c>
    </row>
    <row r="1271" ht="15.75" customHeight="1">
      <c r="K1271" s="8" t="s">
        <v>7</v>
      </c>
    </row>
    <row r="1272" ht="15.75" customHeight="1">
      <c r="K1272" s="8" t="s">
        <v>7</v>
      </c>
    </row>
    <row r="1273" ht="15.75" customHeight="1">
      <c r="K1273" s="8" t="s">
        <v>7</v>
      </c>
    </row>
    <row r="1274" ht="15.75" customHeight="1">
      <c r="K1274" s="8" t="s">
        <v>7</v>
      </c>
    </row>
    <row r="1275" ht="15.75" customHeight="1">
      <c r="K1275" s="8" t="s">
        <v>7</v>
      </c>
    </row>
    <row r="1276" ht="15.75" customHeight="1">
      <c r="K1276" s="8" t="s">
        <v>7</v>
      </c>
    </row>
    <row r="1277" ht="15.75" customHeight="1">
      <c r="K1277" s="8" t="s">
        <v>7</v>
      </c>
    </row>
    <row r="1278" ht="15.75" customHeight="1">
      <c r="K1278" s="8" t="s">
        <v>7</v>
      </c>
    </row>
    <row r="1279" ht="15.75" customHeight="1">
      <c r="K1279" s="8" t="s">
        <v>7</v>
      </c>
    </row>
    <row r="1280" ht="15.75" customHeight="1">
      <c r="K1280" s="8" t="s">
        <v>7</v>
      </c>
    </row>
    <row r="1281" ht="15.75" customHeight="1">
      <c r="K1281" s="8" t="s">
        <v>7</v>
      </c>
    </row>
    <row r="1282" ht="15.75" customHeight="1">
      <c r="K1282" s="8" t="s">
        <v>7</v>
      </c>
    </row>
    <row r="1283" ht="15.75" customHeight="1">
      <c r="K1283" s="8" t="s">
        <v>7</v>
      </c>
    </row>
    <row r="1284" ht="15.75" customHeight="1">
      <c r="K1284" s="8" t="s">
        <v>7</v>
      </c>
    </row>
    <row r="1285" ht="15.75" customHeight="1">
      <c r="K1285" s="8" t="s">
        <v>7</v>
      </c>
    </row>
    <row r="1286" ht="15.75" customHeight="1">
      <c r="K1286" s="8" t="s">
        <v>7</v>
      </c>
    </row>
    <row r="1287" ht="15.75" customHeight="1">
      <c r="K1287" s="8" t="s">
        <v>7</v>
      </c>
    </row>
    <row r="1288" ht="15.75" customHeight="1">
      <c r="K1288" s="8" t="s">
        <v>7</v>
      </c>
    </row>
    <row r="1289" ht="15.75" customHeight="1">
      <c r="K1289" s="8" t="s">
        <v>7</v>
      </c>
    </row>
    <row r="1290" ht="15.75" customHeight="1">
      <c r="K1290" s="8" t="s">
        <v>7</v>
      </c>
    </row>
    <row r="1291" ht="15.75" customHeight="1">
      <c r="K1291" s="8" t="s">
        <v>7</v>
      </c>
    </row>
    <row r="1292" ht="15.75" customHeight="1">
      <c r="K1292" s="8" t="s">
        <v>7</v>
      </c>
    </row>
    <row r="1293" ht="15.75" customHeight="1">
      <c r="K1293" s="8" t="s">
        <v>7</v>
      </c>
    </row>
    <row r="1294" ht="15.75" customHeight="1">
      <c r="K1294" s="8" t="s">
        <v>7</v>
      </c>
    </row>
    <row r="1295" ht="15.75" customHeight="1">
      <c r="K1295" s="8" t="s">
        <v>7</v>
      </c>
    </row>
    <row r="1296" ht="15.75" customHeight="1">
      <c r="K1296" s="8" t="s">
        <v>7</v>
      </c>
    </row>
    <row r="1297" ht="15.75" customHeight="1">
      <c r="K1297" s="8" t="s">
        <v>7</v>
      </c>
    </row>
    <row r="1298" ht="15.75" customHeight="1">
      <c r="K1298" s="8" t="s">
        <v>7</v>
      </c>
    </row>
    <row r="1299" ht="15.75" customHeight="1">
      <c r="K1299" s="8" t="s">
        <v>7</v>
      </c>
    </row>
    <row r="1300" ht="15.75" customHeight="1">
      <c r="K1300" s="8" t="s">
        <v>7</v>
      </c>
    </row>
    <row r="1301" ht="15.75" customHeight="1">
      <c r="K1301" s="8" t="s">
        <v>7</v>
      </c>
    </row>
    <row r="1302" ht="15.75" customHeight="1">
      <c r="K1302" s="8" t="s">
        <v>7</v>
      </c>
    </row>
    <row r="1303" ht="15.75" customHeight="1">
      <c r="K1303" s="8" t="s">
        <v>7</v>
      </c>
    </row>
    <row r="1304" ht="15.75" customHeight="1">
      <c r="K1304" s="8" t="s">
        <v>7</v>
      </c>
    </row>
    <row r="1305" ht="15.75" customHeight="1">
      <c r="K1305" s="8" t="s">
        <v>7</v>
      </c>
    </row>
    <row r="1306" ht="15.75" customHeight="1">
      <c r="K1306" s="8" t="s">
        <v>7</v>
      </c>
    </row>
    <row r="1307" ht="15.75" customHeight="1">
      <c r="K1307" s="8" t="s">
        <v>7</v>
      </c>
    </row>
    <row r="1308" ht="15.75" customHeight="1">
      <c r="K1308" s="8" t="s">
        <v>7</v>
      </c>
    </row>
    <row r="1309" ht="15.75" customHeight="1">
      <c r="K1309" s="8" t="s">
        <v>7</v>
      </c>
    </row>
    <row r="1310" ht="15.75" customHeight="1">
      <c r="K1310" s="8" t="s">
        <v>7</v>
      </c>
    </row>
    <row r="1311" ht="15.75" customHeight="1">
      <c r="K1311" s="8" t="s">
        <v>7</v>
      </c>
    </row>
    <row r="1312" ht="15.75" customHeight="1">
      <c r="K1312" s="8" t="s">
        <v>7</v>
      </c>
    </row>
    <row r="1313" ht="15.75" customHeight="1">
      <c r="K1313" s="8" t="s">
        <v>7</v>
      </c>
    </row>
    <row r="1314" ht="15.75" customHeight="1">
      <c r="K1314" s="8" t="s">
        <v>7</v>
      </c>
    </row>
    <row r="1315" ht="15.75" customHeight="1">
      <c r="K1315" s="8" t="s">
        <v>7</v>
      </c>
    </row>
    <row r="1316" ht="15.75" customHeight="1">
      <c r="K1316" s="8" t="s">
        <v>7</v>
      </c>
    </row>
    <row r="1317" ht="15.75" customHeight="1">
      <c r="K1317" s="8" t="s">
        <v>7</v>
      </c>
    </row>
    <row r="1318" ht="15.75" customHeight="1">
      <c r="K1318" s="8" t="s">
        <v>7</v>
      </c>
    </row>
    <row r="1319" ht="15.75" customHeight="1">
      <c r="K1319" s="8" t="s">
        <v>7</v>
      </c>
    </row>
    <row r="1320" ht="15.75" customHeight="1">
      <c r="K1320" s="8" t="s">
        <v>7</v>
      </c>
    </row>
    <row r="1321" ht="15.75" customHeight="1">
      <c r="K1321" s="8" t="s">
        <v>7</v>
      </c>
    </row>
    <row r="1322" ht="15.75" customHeight="1">
      <c r="K1322" s="8" t="s">
        <v>7</v>
      </c>
    </row>
    <row r="1323" ht="15.75" customHeight="1">
      <c r="K1323" s="8" t="s">
        <v>7</v>
      </c>
    </row>
    <row r="1324" ht="15.75" customHeight="1">
      <c r="K1324" s="8" t="s">
        <v>7</v>
      </c>
    </row>
    <row r="1325" ht="15.75" customHeight="1">
      <c r="K1325" s="8" t="s">
        <v>7</v>
      </c>
    </row>
    <row r="1326" ht="15.75" customHeight="1">
      <c r="K1326" s="8" t="s">
        <v>7</v>
      </c>
    </row>
    <row r="1327" ht="15.75" customHeight="1">
      <c r="K1327" s="8" t="s">
        <v>7</v>
      </c>
    </row>
    <row r="1328" ht="15.75" customHeight="1">
      <c r="K1328" s="8" t="s">
        <v>7</v>
      </c>
    </row>
    <row r="1329" ht="15.75" customHeight="1">
      <c r="K1329" s="8" t="s">
        <v>7</v>
      </c>
    </row>
    <row r="1330" ht="15.75" customHeight="1">
      <c r="K1330" s="8" t="s">
        <v>7</v>
      </c>
    </row>
    <row r="1331" ht="15.75" customHeight="1">
      <c r="K1331" s="8" t="s">
        <v>7</v>
      </c>
    </row>
    <row r="1332" ht="15.75" customHeight="1">
      <c r="K1332" s="8" t="s">
        <v>7</v>
      </c>
    </row>
    <row r="1333" ht="15.75" customHeight="1">
      <c r="K1333" s="8" t="s">
        <v>7</v>
      </c>
    </row>
    <row r="1334" ht="15.75" customHeight="1">
      <c r="K1334" s="8" t="s">
        <v>7</v>
      </c>
    </row>
    <row r="1335" ht="15.75" customHeight="1">
      <c r="K1335" s="8" t="s">
        <v>7</v>
      </c>
    </row>
    <row r="1336" ht="15.75" customHeight="1">
      <c r="K1336" s="8" t="s">
        <v>7</v>
      </c>
    </row>
    <row r="1337" ht="15.75" customHeight="1">
      <c r="K1337" s="8" t="s">
        <v>7</v>
      </c>
    </row>
    <row r="1338" ht="15.75" customHeight="1">
      <c r="K1338" s="8" t="s">
        <v>7</v>
      </c>
    </row>
    <row r="1339" ht="15.75" customHeight="1">
      <c r="K1339" s="8" t="s">
        <v>7</v>
      </c>
    </row>
    <row r="1340" ht="15.75" customHeight="1">
      <c r="K1340" s="8" t="s">
        <v>7</v>
      </c>
    </row>
    <row r="1341" ht="15.75" customHeight="1">
      <c r="K1341" s="8" t="s">
        <v>7</v>
      </c>
    </row>
    <row r="1342" ht="15.75" customHeight="1">
      <c r="K1342" s="8" t="s">
        <v>7</v>
      </c>
    </row>
    <row r="1343" ht="15.75" customHeight="1">
      <c r="K1343" s="8" t="s">
        <v>7</v>
      </c>
    </row>
    <row r="1344" ht="15.75" customHeight="1">
      <c r="K1344" s="8" t="s">
        <v>7</v>
      </c>
    </row>
    <row r="1345" ht="15.75" customHeight="1">
      <c r="K1345" s="8" t="s">
        <v>7</v>
      </c>
    </row>
    <row r="1346" ht="15.75" customHeight="1">
      <c r="K1346" s="8" t="s">
        <v>7</v>
      </c>
    </row>
    <row r="1347" ht="15.75" customHeight="1">
      <c r="K1347" s="8" t="s">
        <v>7</v>
      </c>
    </row>
    <row r="1348" ht="15.75" customHeight="1">
      <c r="K1348" s="8" t="s">
        <v>7</v>
      </c>
    </row>
    <row r="1349" ht="15.75" customHeight="1">
      <c r="K1349" s="8" t="s">
        <v>7</v>
      </c>
    </row>
    <row r="1350" ht="15.75" customHeight="1">
      <c r="K1350" s="8" t="s">
        <v>7</v>
      </c>
    </row>
    <row r="1351" ht="15.75" customHeight="1">
      <c r="K1351" s="8" t="s">
        <v>7</v>
      </c>
    </row>
    <row r="1352" ht="15.75" customHeight="1">
      <c r="K1352" s="8" t="s">
        <v>7</v>
      </c>
    </row>
    <row r="1353" ht="15.75" customHeight="1">
      <c r="K1353" s="8" t="s">
        <v>7</v>
      </c>
    </row>
    <row r="1354" ht="15.75" customHeight="1">
      <c r="K1354" s="8" t="s">
        <v>7</v>
      </c>
    </row>
    <row r="1355" ht="15.75" customHeight="1">
      <c r="K1355" s="8" t="s">
        <v>7</v>
      </c>
    </row>
    <row r="1356" ht="15.75" customHeight="1">
      <c r="K1356" s="8" t="s">
        <v>7</v>
      </c>
    </row>
    <row r="1357" ht="15.75" customHeight="1">
      <c r="K1357" s="8" t="s">
        <v>7</v>
      </c>
    </row>
    <row r="1358" ht="15.75" customHeight="1">
      <c r="K1358" s="8" t="s">
        <v>7</v>
      </c>
    </row>
    <row r="1359" ht="15.75" customHeight="1">
      <c r="K1359" s="8" t="s">
        <v>7</v>
      </c>
    </row>
    <row r="1360" ht="15.75" customHeight="1">
      <c r="K1360" s="8" t="s">
        <v>7</v>
      </c>
    </row>
    <row r="1361" ht="15.75" customHeight="1">
      <c r="K1361" s="8" t="s">
        <v>7</v>
      </c>
    </row>
    <row r="1362" ht="15.75" customHeight="1">
      <c r="K1362" s="8" t="s">
        <v>7</v>
      </c>
    </row>
    <row r="1363" ht="15.75" customHeight="1">
      <c r="K1363" s="8" t="s">
        <v>7</v>
      </c>
    </row>
    <row r="1364" ht="15.75" customHeight="1">
      <c r="K1364" s="8" t="s">
        <v>7</v>
      </c>
    </row>
    <row r="1365" ht="15.75" customHeight="1">
      <c r="K1365" s="8" t="s">
        <v>7</v>
      </c>
    </row>
    <row r="1366" ht="15.75" customHeight="1">
      <c r="K1366" s="8" t="s">
        <v>7</v>
      </c>
    </row>
    <row r="1367" ht="15.75" customHeight="1">
      <c r="K1367" s="8" t="s">
        <v>7</v>
      </c>
    </row>
    <row r="1368" ht="15.75" customHeight="1">
      <c r="K1368" s="8" t="s">
        <v>7</v>
      </c>
    </row>
    <row r="1369" ht="15.75" customHeight="1">
      <c r="K1369" s="8" t="s">
        <v>7</v>
      </c>
    </row>
    <row r="1370" ht="15.75" customHeight="1">
      <c r="K1370" s="8" t="s">
        <v>7</v>
      </c>
    </row>
    <row r="1371" ht="15.75" customHeight="1">
      <c r="K1371" s="8" t="s">
        <v>7</v>
      </c>
    </row>
    <row r="1372" ht="15.75" customHeight="1">
      <c r="K1372" s="8" t="s">
        <v>7</v>
      </c>
    </row>
    <row r="1373" ht="15.75" customHeight="1">
      <c r="K1373" s="8" t="s">
        <v>7</v>
      </c>
    </row>
    <row r="1374" ht="15.75" customHeight="1">
      <c r="K1374" s="8" t="s">
        <v>7</v>
      </c>
    </row>
    <row r="1375" ht="15.75" customHeight="1">
      <c r="K1375" s="8" t="s">
        <v>7</v>
      </c>
    </row>
    <row r="1376" ht="15.75" customHeight="1">
      <c r="K1376" s="8" t="s">
        <v>7</v>
      </c>
    </row>
    <row r="1377" ht="15.75" customHeight="1">
      <c r="K1377" s="8" t="s">
        <v>7</v>
      </c>
    </row>
    <row r="1378" ht="15.75" customHeight="1">
      <c r="K1378" s="8" t="s">
        <v>7</v>
      </c>
    </row>
    <row r="1379" ht="15.75" customHeight="1">
      <c r="K1379" s="8" t="s">
        <v>7</v>
      </c>
    </row>
    <row r="1380" ht="15.75" customHeight="1">
      <c r="K1380" s="8" t="s">
        <v>7</v>
      </c>
    </row>
    <row r="1381" ht="15.75" customHeight="1">
      <c r="K1381" s="8" t="s">
        <v>7</v>
      </c>
    </row>
    <row r="1382" ht="15.75" customHeight="1">
      <c r="K1382" s="8" t="s">
        <v>7</v>
      </c>
    </row>
    <row r="1383" ht="15.75" customHeight="1">
      <c r="K1383" s="8" t="s">
        <v>7</v>
      </c>
    </row>
    <row r="1384" ht="15.75" customHeight="1">
      <c r="K1384" s="8" t="s">
        <v>7</v>
      </c>
    </row>
    <row r="1385" ht="15.75" customHeight="1">
      <c r="K1385" s="8" t="s">
        <v>7</v>
      </c>
    </row>
    <row r="1386" ht="15.75" customHeight="1">
      <c r="K1386" s="8" t="s">
        <v>7</v>
      </c>
    </row>
    <row r="1387" ht="15.75" customHeight="1">
      <c r="K1387" s="8" t="s">
        <v>7</v>
      </c>
    </row>
    <row r="1388" ht="15.75" customHeight="1">
      <c r="K1388" s="8" t="s">
        <v>7</v>
      </c>
    </row>
    <row r="1389" ht="15.75" customHeight="1">
      <c r="K1389" s="8" t="s">
        <v>7</v>
      </c>
    </row>
    <row r="1390" ht="15.75" customHeight="1">
      <c r="K1390" s="8" t="s">
        <v>7</v>
      </c>
    </row>
    <row r="1391" ht="15.75" customHeight="1">
      <c r="K1391" s="8" t="s">
        <v>7</v>
      </c>
    </row>
    <row r="1392" ht="15.75" customHeight="1">
      <c r="K1392" s="8" t="s">
        <v>7</v>
      </c>
    </row>
    <row r="1393" ht="15.75" customHeight="1">
      <c r="K1393" s="8" t="s">
        <v>7</v>
      </c>
    </row>
    <row r="1394" ht="15.75" customHeight="1">
      <c r="K1394" s="8" t="s">
        <v>7</v>
      </c>
    </row>
    <row r="1395" ht="15.75" customHeight="1">
      <c r="K1395" s="8" t="s">
        <v>7</v>
      </c>
    </row>
    <row r="1396" ht="15.75" customHeight="1">
      <c r="K1396" s="8" t="s">
        <v>7</v>
      </c>
    </row>
    <row r="1397" ht="15.75" customHeight="1">
      <c r="K1397" s="8" t="s">
        <v>7</v>
      </c>
    </row>
    <row r="1398" ht="15.75" customHeight="1">
      <c r="K1398" s="8" t="s">
        <v>7</v>
      </c>
    </row>
    <row r="1399" ht="15.75" customHeight="1">
      <c r="K1399" s="8" t="s">
        <v>7</v>
      </c>
    </row>
    <row r="1400" ht="15.75" customHeight="1">
      <c r="K1400" s="8" t="s">
        <v>7</v>
      </c>
    </row>
    <row r="1401" ht="15.75" customHeight="1">
      <c r="K1401" s="8" t="s">
        <v>7</v>
      </c>
    </row>
    <row r="1402" ht="15.75" customHeight="1">
      <c r="K1402" s="8" t="s">
        <v>7</v>
      </c>
    </row>
    <row r="1403" ht="15.75" customHeight="1">
      <c r="K1403" s="8" t="s">
        <v>7</v>
      </c>
    </row>
    <row r="1404" ht="15.75" customHeight="1">
      <c r="K1404" s="8" t="s">
        <v>7</v>
      </c>
    </row>
    <row r="1405" ht="15.75" customHeight="1">
      <c r="K1405" s="8" t="s">
        <v>7</v>
      </c>
    </row>
    <row r="1406" ht="15.75" customHeight="1">
      <c r="K1406" s="8" t="s">
        <v>7</v>
      </c>
    </row>
    <row r="1407" ht="15.75" customHeight="1">
      <c r="K1407" s="8" t="s">
        <v>7</v>
      </c>
    </row>
    <row r="1408" ht="15.75" customHeight="1">
      <c r="K1408" s="8" t="s">
        <v>7</v>
      </c>
    </row>
    <row r="1409" ht="15.75" customHeight="1">
      <c r="K1409" s="8" t="s">
        <v>7</v>
      </c>
    </row>
    <row r="1410" ht="15.75" customHeight="1">
      <c r="K1410" s="8" t="s">
        <v>7</v>
      </c>
    </row>
    <row r="1411" ht="15.75" customHeight="1">
      <c r="K1411" s="8" t="s">
        <v>7</v>
      </c>
    </row>
    <row r="1412" ht="15.75" customHeight="1">
      <c r="K1412" s="8" t="s">
        <v>7</v>
      </c>
    </row>
    <row r="1413" ht="15.75" customHeight="1">
      <c r="K1413" s="8" t="s">
        <v>7</v>
      </c>
    </row>
    <row r="1414" ht="15.75" customHeight="1">
      <c r="K1414" s="8" t="s">
        <v>7</v>
      </c>
    </row>
    <row r="1415" ht="15.75" customHeight="1">
      <c r="K1415" s="8" t="s">
        <v>7</v>
      </c>
    </row>
    <row r="1416" ht="15.75" customHeight="1">
      <c r="K1416" s="8" t="s">
        <v>7</v>
      </c>
    </row>
    <row r="1417" ht="15.75" customHeight="1">
      <c r="K1417" s="8" t="s">
        <v>7</v>
      </c>
    </row>
    <row r="1418" ht="15.75" customHeight="1">
      <c r="K1418" s="8" t="s">
        <v>7</v>
      </c>
    </row>
    <row r="1419" ht="15.75" customHeight="1">
      <c r="K1419" s="8" t="s">
        <v>7</v>
      </c>
    </row>
    <row r="1420" ht="15.75" customHeight="1">
      <c r="K1420" s="8" t="s">
        <v>7</v>
      </c>
    </row>
    <row r="1421" ht="15.75" customHeight="1">
      <c r="K1421" s="8" t="s">
        <v>7</v>
      </c>
    </row>
    <row r="1422" ht="15.75" customHeight="1">
      <c r="K1422" s="8" t="s">
        <v>7</v>
      </c>
    </row>
    <row r="1423" ht="15.75" customHeight="1">
      <c r="K1423" s="8" t="s">
        <v>7</v>
      </c>
    </row>
    <row r="1424" ht="15.75" customHeight="1">
      <c r="K1424" s="8" t="s">
        <v>7</v>
      </c>
    </row>
    <row r="1425" ht="15.75" customHeight="1">
      <c r="K1425" s="8" t="s">
        <v>7</v>
      </c>
    </row>
    <row r="1426" ht="15.75" customHeight="1">
      <c r="K1426" s="8" t="s">
        <v>7</v>
      </c>
    </row>
    <row r="1427" ht="15.75" customHeight="1">
      <c r="K1427" s="8" t="s">
        <v>7</v>
      </c>
    </row>
    <row r="1428" ht="15.75" customHeight="1">
      <c r="K1428" s="8" t="s">
        <v>7</v>
      </c>
    </row>
    <row r="1429" ht="15.75" customHeight="1">
      <c r="K1429" s="8" t="s">
        <v>7</v>
      </c>
    </row>
    <row r="1430" ht="15.75" customHeight="1">
      <c r="K1430" s="8" t="s">
        <v>7</v>
      </c>
    </row>
    <row r="1431" ht="15.75" customHeight="1">
      <c r="K1431" s="8" t="s">
        <v>7</v>
      </c>
    </row>
    <row r="1432" ht="15.75" customHeight="1">
      <c r="K1432" s="8" t="s">
        <v>7</v>
      </c>
    </row>
    <row r="1433" ht="15.75" customHeight="1">
      <c r="K1433" s="8" t="s">
        <v>7</v>
      </c>
    </row>
    <row r="1434" ht="15.75" customHeight="1">
      <c r="K1434" s="8" t="s">
        <v>7</v>
      </c>
    </row>
    <row r="1435" ht="15.75" customHeight="1">
      <c r="K1435" s="8" t="s">
        <v>7</v>
      </c>
    </row>
    <row r="1436" ht="15.75" customHeight="1">
      <c r="K1436" s="8" t="s">
        <v>7</v>
      </c>
    </row>
    <row r="1437" ht="15.75" customHeight="1">
      <c r="K1437" s="8" t="s">
        <v>7</v>
      </c>
    </row>
    <row r="1438" ht="15.75" customHeight="1">
      <c r="K1438" s="8" t="s">
        <v>7</v>
      </c>
    </row>
    <row r="1439" ht="15.75" customHeight="1">
      <c r="K1439" s="8" t="s">
        <v>7</v>
      </c>
    </row>
    <row r="1440" ht="15.75" customHeight="1">
      <c r="K1440" s="8" t="s">
        <v>7</v>
      </c>
    </row>
    <row r="1441" ht="15.75" customHeight="1">
      <c r="K1441" s="8" t="s">
        <v>7</v>
      </c>
    </row>
    <row r="1442" ht="15.75" customHeight="1">
      <c r="K1442" s="8" t="s">
        <v>7</v>
      </c>
    </row>
    <row r="1443" ht="15.75" customHeight="1">
      <c r="K1443" s="8" t="s">
        <v>7</v>
      </c>
    </row>
    <row r="1444" ht="15.75" customHeight="1">
      <c r="K1444" s="8" t="s">
        <v>7</v>
      </c>
    </row>
    <row r="1445" ht="15.75" customHeight="1">
      <c r="K1445" s="8" t="s">
        <v>7</v>
      </c>
    </row>
    <row r="1446" ht="15.75" customHeight="1">
      <c r="K1446" s="8" t="s">
        <v>7</v>
      </c>
    </row>
    <row r="1447" ht="15.75" customHeight="1">
      <c r="K1447" s="8" t="s">
        <v>7</v>
      </c>
    </row>
    <row r="1448" ht="15.75" customHeight="1">
      <c r="K1448" s="8" t="s">
        <v>7</v>
      </c>
    </row>
    <row r="1449" ht="15.75" customHeight="1">
      <c r="K1449" s="8" t="s">
        <v>7</v>
      </c>
    </row>
    <row r="1450" ht="15.75" customHeight="1">
      <c r="K1450" s="8" t="s">
        <v>7</v>
      </c>
    </row>
    <row r="1451" ht="15.75" customHeight="1">
      <c r="K1451" s="8" t="s">
        <v>7</v>
      </c>
    </row>
    <row r="1452" ht="15.75" customHeight="1">
      <c r="K1452" s="8" t="s">
        <v>7</v>
      </c>
    </row>
    <row r="1453" ht="15.75" customHeight="1">
      <c r="K1453" s="8" t="s">
        <v>7</v>
      </c>
    </row>
    <row r="1454" ht="15.75" customHeight="1">
      <c r="K1454" s="8" t="s">
        <v>7</v>
      </c>
    </row>
    <row r="1455" ht="15.75" customHeight="1">
      <c r="K1455" s="8" t="s">
        <v>7</v>
      </c>
    </row>
    <row r="1456" ht="15.75" customHeight="1">
      <c r="K1456" s="8" t="s">
        <v>7</v>
      </c>
    </row>
    <row r="1457" ht="15.75" customHeight="1">
      <c r="K1457" s="8" t="s">
        <v>7</v>
      </c>
    </row>
    <row r="1458" ht="15.75" customHeight="1">
      <c r="K1458" s="8" t="s">
        <v>7</v>
      </c>
    </row>
    <row r="1459" ht="15.75" customHeight="1">
      <c r="K1459" s="8" t="s">
        <v>7</v>
      </c>
    </row>
    <row r="1460" ht="15.75" customHeight="1">
      <c r="K1460" s="8" t="s">
        <v>7</v>
      </c>
    </row>
    <row r="1461" ht="15.75" customHeight="1">
      <c r="K1461" s="8" t="s">
        <v>7</v>
      </c>
    </row>
    <row r="1462" ht="15.75" customHeight="1">
      <c r="K1462" s="8" t="s">
        <v>7</v>
      </c>
    </row>
    <row r="1463" ht="15.75" customHeight="1">
      <c r="K1463" s="8" t="s">
        <v>7</v>
      </c>
    </row>
    <row r="1464" ht="15.75" customHeight="1">
      <c r="K1464" s="8" t="s">
        <v>7</v>
      </c>
    </row>
    <row r="1465" ht="15.75" customHeight="1">
      <c r="K1465" s="8" t="s">
        <v>7</v>
      </c>
    </row>
    <row r="1466" ht="15.75" customHeight="1">
      <c r="K1466" s="8" t="s">
        <v>7</v>
      </c>
    </row>
    <row r="1467" ht="15.75" customHeight="1">
      <c r="K1467" s="8" t="s">
        <v>7</v>
      </c>
    </row>
    <row r="1468" ht="15.75" customHeight="1">
      <c r="K1468" s="8" t="s">
        <v>7</v>
      </c>
    </row>
    <row r="1469" ht="15.75" customHeight="1">
      <c r="K1469" s="8" t="s">
        <v>7</v>
      </c>
    </row>
    <row r="1470" ht="15.75" customHeight="1">
      <c r="K1470" s="8" t="s">
        <v>7</v>
      </c>
    </row>
    <row r="1471" ht="15.75" customHeight="1">
      <c r="K1471" s="8" t="s">
        <v>7</v>
      </c>
    </row>
    <row r="1472" ht="15.75" customHeight="1">
      <c r="K1472" s="8" t="s">
        <v>7</v>
      </c>
    </row>
    <row r="1473" ht="15.75" customHeight="1">
      <c r="K1473" s="8" t="s">
        <v>7</v>
      </c>
    </row>
    <row r="1474" ht="15.75" customHeight="1">
      <c r="K1474" s="8" t="s">
        <v>7</v>
      </c>
    </row>
    <row r="1475" ht="15.75" customHeight="1">
      <c r="K1475" s="8" t="s">
        <v>7</v>
      </c>
    </row>
    <row r="1476" ht="15.75" customHeight="1">
      <c r="K1476" s="8" t="s">
        <v>7</v>
      </c>
    </row>
    <row r="1477" ht="15.75" customHeight="1">
      <c r="K1477" s="8" t="s">
        <v>7</v>
      </c>
    </row>
    <row r="1478" ht="15.75" customHeight="1">
      <c r="K1478" s="8" t="s">
        <v>7</v>
      </c>
    </row>
    <row r="1479" ht="15.75" customHeight="1">
      <c r="K1479" s="8" t="s">
        <v>7</v>
      </c>
    </row>
    <row r="1480" ht="15.75" customHeight="1">
      <c r="K1480" s="8" t="s">
        <v>7</v>
      </c>
    </row>
    <row r="1481" ht="15.75" customHeight="1">
      <c r="K1481" s="8" t="s">
        <v>7</v>
      </c>
    </row>
    <row r="1482" ht="15.75" customHeight="1">
      <c r="K1482" s="8" t="s">
        <v>7</v>
      </c>
    </row>
    <row r="1483" ht="15.75" customHeight="1">
      <c r="K1483" s="8" t="s">
        <v>7</v>
      </c>
    </row>
    <row r="1484" ht="15.75" customHeight="1">
      <c r="K1484" s="8" t="s">
        <v>7</v>
      </c>
    </row>
    <row r="1485" ht="15.75" customHeight="1">
      <c r="K1485" s="8" t="s">
        <v>7</v>
      </c>
    </row>
    <row r="1486" ht="15.75" customHeight="1">
      <c r="K1486" s="8" t="s">
        <v>7</v>
      </c>
    </row>
    <row r="1487" ht="15.75" customHeight="1">
      <c r="K1487" s="8" t="s">
        <v>7</v>
      </c>
    </row>
    <row r="1488" ht="15.75" customHeight="1">
      <c r="K1488" s="8" t="s">
        <v>7</v>
      </c>
    </row>
    <row r="1489" ht="15.75" customHeight="1">
      <c r="K1489" s="8" t="s">
        <v>7</v>
      </c>
    </row>
    <row r="1490" ht="15.75" customHeight="1">
      <c r="K1490" s="8" t="s">
        <v>7</v>
      </c>
    </row>
    <row r="1491" ht="15.75" customHeight="1">
      <c r="K1491" s="8" t="s">
        <v>7</v>
      </c>
    </row>
    <row r="1492" ht="15.75" customHeight="1">
      <c r="K1492" s="8" t="s">
        <v>7</v>
      </c>
    </row>
    <row r="1493" ht="15.75" customHeight="1">
      <c r="K1493" s="8" t="s">
        <v>7</v>
      </c>
    </row>
    <row r="1494" ht="15.75" customHeight="1">
      <c r="K1494" s="8" t="s">
        <v>7</v>
      </c>
    </row>
    <row r="1495" ht="15.75" customHeight="1">
      <c r="K1495" s="8" t="s">
        <v>7</v>
      </c>
    </row>
    <row r="1496" ht="15.75" customHeight="1">
      <c r="K1496" s="8" t="s">
        <v>7</v>
      </c>
    </row>
    <row r="1497" ht="15.75" customHeight="1">
      <c r="K1497" s="8" t="s">
        <v>7</v>
      </c>
    </row>
    <row r="1498" ht="15.75" customHeight="1">
      <c r="K1498" s="8" t="s">
        <v>7</v>
      </c>
    </row>
    <row r="1499" ht="15.75" customHeight="1">
      <c r="K1499" s="8" t="s">
        <v>7</v>
      </c>
    </row>
    <row r="1500" ht="15.75" customHeight="1">
      <c r="K1500" s="8" t="s">
        <v>7</v>
      </c>
    </row>
    <row r="1501" ht="15.75" customHeight="1">
      <c r="K1501" s="8" t="s">
        <v>7</v>
      </c>
    </row>
    <row r="1502" ht="15.75" customHeight="1">
      <c r="K1502" s="8" t="s">
        <v>7</v>
      </c>
    </row>
    <row r="1503" ht="15.75" customHeight="1">
      <c r="K1503" s="8" t="s">
        <v>7</v>
      </c>
    </row>
    <row r="1504" ht="15.75" customHeight="1">
      <c r="K1504" s="8" t="s">
        <v>7</v>
      </c>
    </row>
    <row r="1505" ht="15.75" customHeight="1">
      <c r="K1505" s="8" t="s">
        <v>7</v>
      </c>
    </row>
    <row r="1506" ht="15.75" customHeight="1">
      <c r="K1506" s="8" t="s">
        <v>7</v>
      </c>
    </row>
    <row r="1507" ht="15.75" customHeight="1">
      <c r="K1507" s="8" t="s">
        <v>7</v>
      </c>
    </row>
    <row r="1508" ht="15.75" customHeight="1">
      <c r="K1508" s="8" t="s">
        <v>7</v>
      </c>
    </row>
    <row r="1509" ht="15.75" customHeight="1">
      <c r="K1509" s="8" t="s">
        <v>7</v>
      </c>
    </row>
    <row r="1510" ht="15.75" customHeight="1">
      <c r="K1510" s="8" t="s">
        <v>7</v>
      </c>
    </row>
    <row r="1511" ht="15.75" customHeight="1">
      <c r="K1511" s="8" t="s">
        <v>7</v>
      </c>
    </row>
    <row r="1512" ht="15.75" customHeight="1">
      <c r="K1512" s="8" t="s">
        <v>7</v>
      </c>
    </row>
    <row r="1513" ht="15.75" customHeight="1">
      <c r="K1513" s="8" t="s">
        <v>7</v>
      </c>
    </row>
    <row r="1514" ht="15.75" customHeight="1">
      <c r="K1514" s="8" t="s">
        <v>7</v>
      </c>
    </row>
    <row r="1515" ht="15.75" customHeight="1">
      <c r="K1515" s="8" t="s">
        <v>7</v>
      </c>
    </row>
    <row r="1516" ht="15.75" customHeight="1">
      <c r="K1516" s="8" t="s">
        <v>7</v>
      </c>
    </row>
    <row r="1517" ht="15.75" customHeight="1">
      <c r="K1517" s="8" t="s">
        <v>7</v>
      </c>
    </row>
    <row r="1518" ht="15.75" customHeight="1">
      <c r="K1518" s="8" t="s">
        <v>7</v>
      </c>
    </row>
    <row r="1519" ht="15.75" customHeight="1">
      <c r="K1519" s="8" t="s">
        <v>7</v>
      </c>
    </row>
    <row r="1520" ht="15.75" customHeight="1">
      <c r="K1520" s="8" t="s">
        <v>7</v>
      </c>
    </row>
    <row r="1521" ht="15.75" customHeight="1">
      <c r="K1521" s="8" t="s">
        <v>7</v>
      </c>
    </row>
    <row r="1522" ht="15.75" customHeight="1">
      <c r="K1522" s="8" t="s">
        <v>7</v>
      </c>
    </row>
    <row r="1523" ht="15.75" customHeight="1">
      <c r="K1523" s="8" t="s">
        <v>7</v>
      </c>
    </row>
    <row r="1524" ht="15.75" customHeight="1">
      <c r="K1524" s="8" t="s">
        <v>7</v>
      </c>
    </row>
    <row r="1525" ht="15.75" customHeight="1">
      <c r="K1525" s="8" t="s">
        <v>7</v>
      </c>
    </row>
    <row r="1526" ht="15.75" customHeight="1">
      <c r="K1526" s="8" t="s">
        <v>7</v>
      </c>
    </row>
    <row r="1527" ht="15.75" customHeight="1">
      <c r="K1527" s="8" t="s">
        <v>7</v>
      </c>
    </row>
    <row r="1528" ht="15.75" customHeight="1">
      <c r="K1528" s="8" t="s">
        <v>7</v>
      </c>
    </row>
    <row r="1529" ht="15.75" customHeight="1">
      <c r="K1529" s="8" t="s">
        <v>7</v>
      </c>
    </row>
    <row r="1530" ht="15.75" customHeight="1">
      <c r="K1530" s="8" t="s">
        <v>7</v>
      </c>
    </row>
    <row r="1531" ht="15.75" customHeight="1">
      <c r="K1531" s="8" t="s">
        <v>7</v>
      </c>
    </row>
    <row r="1532" ht="15.75" customHeight="1">
      <c r="K1532" s="8" t="s">
        <v>7</v>
      </c>
    </row>
    <row r="1533" ht="15.75" customHeight="1">
      <c r="K1533" s="8" t="s">
        <v>7</v>
      </c>
    </row>
    <row r="1534" ht="15.75" customHeight="1">
      <c r="K1534" s="8" t="s">
        <v>7</v>
      </c>
    </row>
    <row r="1535" ht="15.75" customHeight="1">
      <c r="K1535" s="8" t="s">
        <v>7</v>
      </c>
    </row>
    <row r="1536" ht="15.75" customHeight="1">
      <c r="K1536" s="8" t="s">
        <v>7</v>
      </c>
    </row>
    <row r="1537" ht="15.75" customHeight="1">
      <c r="K1537" s="8" t="s">
        <v>7</v>
      </c>
    </row>
    <row r="1538" ht="15.75" customHeight="1">
      <c r="K1538" s="8" t="s">
        <v>7</v>
      </c>
    </row>
    <row r="1539" ht="15.75" customHeight="1">
      <c r="K1539" s="8" t="s">
        <v>7</v>
      </c>
    </row>
    <row r="1540" ht="15.75" customHeight="1">
      <c r="K1540" s="8" t="s">
        <v>7</v>
      </c>
    </row>
    <row r="1541" ht="15.75" customHeight="1">
      <c r="K1541" s="8" t="s">
        <v>7</v>
      </c>
    </row>
    <row r="1542" ht="15.75" customHeight="1">
      <c r="K1542" s="8" t="s">
        <v>7</v>
      </c>
    </row>
    <row r="1543" ht="15.75" customHeight="1">
      <c r="K1543" s="8" t="s">
        <v>7</v>
      </c>
    </row>
    <row r="1544" ht="15.75" customHeight="1">
      <c r="K1544" s="8" t="s">
        <v>7</v>
      </c>
    </row>
    <row r="1545" ht="15.75" customHeight="1">
      <c r="K1545" s="8" t="s">
        <v>7</v>
      </c>
    </row>
    <row r="1546" ht="15.75" customHeight="1">
      <c r="K1546" s="8" t="s">
        <v>7</v>
      </c>
    </row>
    <row r="1547" ht="15.75" customHeight="1">
      <c r="K1547" s="8" t="s">
        <v>7</v>
      </c>
    </row>
    <row r="1548" ht="15.75" customHeight="1">
      <c r="K1548" s="8" t="s">
        <v>7</v>
      </c>
    </row>
    <row r="1549" ht="15.75" customHeight="1">
      <c r="K1549" s="8" t="s">
        <v>7</v>
      </c>
    </row>
    <row r="1550" ht="15.75" customHeight="1">
      <c r="K1550" s="8" t="s">
        <v>7</v>
      </c>
    </row>
    <row r="1551" ht="15.75" customHeight="1">
      <c r="K1551" s="8" t="s">
        <v>7</v>
      </c>
    </row>
    <row r="1552" ht="15.75" customHeight="1">
      <c r="K1552" s="8" t="s">
        <v>7</v>
      </c>
    </row>
    <row r="1553" ht="15.75" customHeight="1">
      <c r="K1553" s="8" t="s">
        <v>7</v>
      </c>
    </row>
    <row r="1554" ht="15.75" customHeight="1">
      <c r="K1554" s="8" t="s">
        <v>7</v>
      </c>
    </row>
    <row r="1555" ht="15.75" customHeight="1">
      <c r="K1555" s="8" t="s">
        <v>7</v>
      </c>
    </row>
    <row r="1556" ht="15.75" customHeight="1">
      <c r="K1556" s="8" t="s">
        <v>7</v>
      </c>
    </row>
    <row r="1557" ht="15.75" customHeight="1">
      <c r="K1557" s="8" t="s">
        <v>7</v>
      </c>
    </row>
    <row r="1558" ht="15.75" customHeight="1">
      <c r="K1558" s="8" t="s">
        <v>7</v>
      </c>
    </row>
    <row r="1559" ht="15.75" customHeight="1">
      <c r="K1559" s="8" t="s">
        <v>7</v>
      </c>
    </row>
    <row r="1560" ht="15.75" customHeight="1">
      <c r="K1560" s="8" t="s">
        <v>7</v>
      </c>
    </row>
    <row r="1561" ht="15.75" customHeight="1">
      <c r="K1561" s="8" t="s">
        <v>7</v>
      </c>
    </row>
    <row r="1562" ht="15.75" customHeight="1">
      <c r="K1562" s="8" t="s">
        <v>7</v>
      </c>
    </row>
    <row r="1563" ht="15.75" customHeight="1">
      <c r="K1563" s="8" t="s">
        <v>7</v>
      </c>
    </row>
    <row r="1564" ht="15.75" customHeight="1">
      <c r="K1564" s="8" t="s">
        <v>7</v>
      </c>
    </row>
    <row r="1565" ht="15.75" customHeight="1">
      <c r="K1565" s="8" t="s">
        <v>7</v>
      </c>
    </row>
    <row r="1566" ht="15.75" customHeight="1">
      <c r="K1566" s="8" t="s">
        <v>7</v>
      </c>
    </row>
    <row r="1567" ht="15.75" customHeight="1">
      <c r="K1567" s="8" t="s">
        <v>7</v>
      </c>
    </row>
    <row r="1568" ht="15.75" customHeight="1">
      <c r="K1568" s="8" t="s">
        <v>7</v>
      </c>
    </row>
    <row r="1569" ht="15.75" customHeight="1">
      <c r="K1569" s="8" t="s">
        <v>7</v>
      </c>
    </row>
    <row r="1570" ht="15.75" customHeight="1">
      <c r="K1570" s="8" t="s">
        <v>7</v>
      </c>
    </row>
    <row r="1571" ht="15.75" customHeight="1">
      <c r="K1571" s="8" t="s">
        <v>7</v>
      </c>
    </row>
    <row r="1572" ht="15.75" customHeight="1">
      <c r="K1572" s="8" t="s">
        <v>7</v>
      </c>
    </row>
    <row r="1573" ht="15.75" customHeight="1">
      <c r="K1573" s="8" t="s">
        <v>7</v>
      </c>
    </row>
    <row r="1574" ht="15.75" customHeight="1">
      <c r="K1574" s="8" t="s">
        <v>7</v>
      </c>
    </row>
    <row r="1575" ht="15.75" customHeight="1">
      <c r="K1575" s="8" t="s">
        <v>7</v>
      </c>
    </row>
    <row r="1576" ht="15.75" customHeight="1">
      <c r="K1576" s="8" t="s">
        <v>7</v>
      </c>
    </row>
    <row r="1577" ht="15.75" customHeight="1">
      <c r="K1577" s="8" t="s">
        <v>7</v>
      </c>
    </row>
    <row r="1578" ht="15.75" customHeight="1">
      <c r="K1578" s="8" t="s">
        <v>7</v>
      </c>
    </row>
    <row r="1579" ht="15.75" customHeight="1">
      <c r="K1579" s="8" t="s">
        <v>7</v>
      </c>
    </row>
    <row r="1580" ht="15.75" customHeight="1">
      <c r="K1580" s="8" t="s">
        <v>7</v>
      </c>
    </row>
    <row r="1581" ht="15.75" customHeight="1">
      <c r="K1581" s="8" t="s">
        <v>7</v>
      </c>
    </row>
    <row r="1582" ht="15.75" customHeight="1">
      <c r="K1582" s="8" t="s">
        <v>7</v>
      </c>
    </row>
    <row r="1583" ht="15.75" customHeight="1">
      <c r="K1583" s="8" t="s">
        <v>7</v>
      </c>
    </row>
    <row r="1584" ht="15.75" customHeight="1">
      <c r="K1584" s="8" t="s">
        <v>7</v>
      </c>
    </row>
    <row r="1585" ht="15.75" customHeight="1">
      <c r="K1585" s="8" t="s">
        <v>7</v>
      </c>
    </row>
    <row r="1586" ht="15.75" customHeight="1">
      <c r="K1586" s="8" t="s">
        <v>7</v>
      </c>
    </row>
    <row r="1587" ht="15.75" customHeight="1">
      <c r="K1587" s="8" t="s">
        <v>7</v>
      </c>
    </row>
    <row r="1588" ht="15.75" customHeight="1">
      <c r="K1588" s="8" t="s">
        <v>7</v>
      </c>
    </row>
    <row r="1589" ht="15.75" customHeight="1">
      <c r="K1589" s="8" t="s">
        <v>7</v>
      </c>
    </row>
    <row r="1590" ht="15.75" customHeight="1">
      <c r="K1590" s="8" t="s">
        <v>7</v>
      </c>
    </row>
    <row r="1591" ht="15.75" customHeight="1">
      <c r="K1591" s="8" t="s">
        <v>7</v>
      </c>
    </row>
    <row r="1592" ht="15.75" customHeight="1">
      <c r="K1592" s="8" t="s">
        <v>7</v>
      </c>
    </row>
    <row r="1593" ht="15.75" customHeight="1">
      <c r="K1593" s="8" t="s">
        <v>7</v>
      </c>
    </row>
    <row r="1594" ht="15.75" customHeight="1">
      <c r="K1594" s="8" t="s">
        <v>7</v>
      </c>
    </row>
    <row r="1595" ht="15.75" customHeight="1">
      <c r="K1595" s="8" t="s">
        <v>7</v>
      </c>
    </row>
    <row r="1596" ht="15.75" customHeight="1">
      <c r="K1596" s="8" t="s">
        <v>7</v>
      </c>
    </row>
    <row r="1597" ht="15.75" customHeight="1">
      <c r="K1597" s="8" t="s">
        <v>7</v>
      </c>
    </row>
    <row r="1598" ht="15.75" customHeight="1">
      <c r="K1598" s="8" t="s">
        <v>7</v>
      </c>
    </row>
    <row r="1599" ht="15.75" customHeight="1">
      <c r="K1599" s="8" t="s">
        <v>7</v>
      </c>
    </row>
    <row r="1600" ht="15.75" customHeight="1">
      <c r="K1600" s="8" t="s">
        <v>7</v>
      </c>
    </row>
    <row r="1601" ht="15.75" customHeight="1">
      <c r="K1601" s="8" t="s">
        <v>7</v>
      </c>
    </row>
    <row r="1602" ht="15.75" customHeight="1">
      <c r="K1602" s="8" t="s">
        <v>7</v>
      </c>
    </row>
    <row r="1603" ht="15.75" customHeight="1">
      <c r="K1603" s="8" t="s">
        <v>7</v>
      </c>
    </row>
    <row r="1604" ht="15.75" customHeight="1">
      <c r="K1604" s="8" t="s">
        <v>7</v>
      </c>
    </row>
    <row r="1605" ht="15.75" customHeight="1">
      <c r="K1605" s="8" t="s">
        <v>7</v>
      </c>
    </row>
    <row r="1606" ht="15.75" customHeight="1">
      <c r="K1606" s="8" t="s">
        <v>7</v>
      </c>
    </row>
    <row r="1607" ht="15.75" customHeight="1">
      <c r="K1607" s="8" t="s">
        <v>7</v>
      </c>
    </row>
    <row r="1608" ht="15.75" customHeight="1">
      <c r="K1608" s="8" t="s">
        <v>7</v>
      </c>
    </row>
    <row r="1609" ht="15.75" customHeight="1">
      <c r="K1609" s="8" t="s">
        <v>7</v>
      </c>
    </row>
    <row r="1610" ht="15.75" customHeight="1">
      <c r="K1610" s="8" t="s">
        <v>7</v>
      </c>
    </row>
    <row r="1611" ht="15.75" customHeight="1">
      <c r="K1611" s="8" t="s">
        <v>7</v>
      </c>
    </row>
    <row r="1612" ht="15.75" customHeight="1">
      <c r="K1612" s="8" t="s">
        <v>7</v>
      </c>
    </row>
    <row r="1613" ht="15.75" customHeight="1">
      <c r="K1613" s="8" t="s">
        <v>7</v>
      </c>
    </row>
    <row r="1614" ht="15.75" customHeight="1">
      <c r="K1614" s="8" t="s">
        <v>7</v>
      </c>
    </row>
    <row r="1615" ht="15.75" customHeight="1">
      <c r="K1615" s="8" t="s">
        <v>7</v>
      </c>
    </row>
    <row r="1616" ht="15.75" customHeight="1">
      <c r="K1616" s="8" t="s">
        <v>7</v>
      </c>
    </row>
    <row r="1617" ht="15.75" customHeight="1">
      <c r="K1617" s="8" t="s">
        <v>7</v>
      </c>
    </row>
    <row r="1618" ht="15.75" customHeight="1">
      <c r="K1618" s="8" t="s">
        <v>7</v>
      </c>
    </row>
    <row r="1619" ht="15.75" customHeight="1">
      <c r="K1619" s="8" t="s">
        <v>7</v>
      </c>
    </row>
    <row r="1620" ht="15.75" customHeight="1">
      <c r="K1620" s="8" t="s">
        <v>7</v>
      </c>
    </row>
    <row r="1621" ht="15.75" customHeight="1">
      <c r="K1621" s="8" t="s">
        <v>7</v>
      </c>
    </row>
    <row r="1622" ht="15.75" customHeight="1">
      <c r="K1622" s="8" t="s">
        <v>7</v>
      </c>
    </row>
    <row r="1623" ht="15.75" customHeight="1">
      <c r="K1623" s="8" t="s">
        <v>7</v>
      </c>
    </row>
    <row r="1624" ht="15.75" customHeight="1">
      <c r="K1624" s="8" t="s">
        <v>7</v>
      </c>
    </row>
    <row r="1625" ht="15.75" customHeight="1">
      <c r="K1625" s="8" t="s">
        <v>7</v>
      </c>
    </row>
    <row r="1626" ht="15.75" customHeight="1">
      <c r="K1626" s="8" t="s">
        <v>7</v>
      </c>
    </row>
    <row r="1627" ht="15.75" customHeight="1">
      <c r="K1627" s="8" t="s">
        <v>7</v>
      </c>
    </row>
    <row r="1628" ht="15.75" customHeight="1">
      <c r="K1628" s="8" t="s">
        <v>7</v>
      </c>
    </row>
    <row r="1629" ht="15.75" customHeight="1">
      <c r="K1629" s="8" t="s">
        <v>7</v>
      </c>
    </row>
    <row r="1630" ht="15.75" customHeight="1">
      <c r="K1630" s="8" t="s">
        <v>7</v>
      </c>
    </row>
    <row r="1631" ht="15.75" customHeight="1">
      <c r="K1631" s="8" t="s">
        <v>7</v>
      </c>
    </row>
    <row r="1632" ht="15.75" customHeight="1">
      <c r="K1632" s="8" t="s">
        <v>7</v>
      </c>
    </row>
    <row r="1633" ht="15.75" customHeight="1">
      <c r="K1633" s="8" t="s">
        <v>7</v>
      </c>
    </row>
    <row r="1634" ht="15.75" customHeight="1">
      <c r="K1634" s="8" t="s">
        <v>7</v>
      </c>
    </row>
    <row r="1635" ht="15.75" customHeight="1">
      <c r="K1635" s="8" t="s">
        <v>7</v>
      </c>
    </row>
    <row r="1636" ht="15.75" customHeight="1">
      <c r="K1636" s="8" t="s">
        <v>7</v>
      </c>
    </row>
    <row r="1637" ht="15.75" customHeight="1">
      <c r="K1637" s="8" t="s">
        <v>7</v>
      </c>
    </row>
    <row r="1638" ht="15.75" customHeight="1">
      <c r="K1638" s="8" t="s">
        <v>7</v>
      </c>
    </row>
    <row r="1639" ht="15.75" customHeight="1">
      <c r="K1639" s="8" t="s">
        <v>7</v>
      </c>
    </row>
    <row r="1640" ht="15.75" customHeight="1">
      <c r="K1640" s="8" t="s">
        <v>7</v>
      </c>
    </row>
    <row r="1641" ht="15.75" customHeight="1">
      <c r="K1641" s="8" t="s">
        <v>7</v>
      </c>
    </row>
    <row r="1642" ht="15.75" customHeight="1">
      <c r="K1642" s="8" t="s">
        <v>7</v>
      </c>
    </row>
    <row r="1643" ht="15.75" customHeight="1">
      <c r="K1643" s="8" t="s">
        <v>7</v>
      </c>
    </row>
    <row r="1644" ht="15.75" customHeight="1">
      <c r="K1644" s="8" t="s">
        <v>7</v>
      </c>
    </row>
    <row r="1645" ht="15.75" customHeight="1">
      <c r="K1645" s="8" t="s">
        <v>7</v>
      </c>
    </row>
    <row r="1646" ht="15.75" customHeight="1">
      <c r="K1646" s="8" t="s">
        <v>7</v>
      </c>
    </row>
    <row r="1647" ht="15.75" customHeight="1">
      <c r="K1647" s="8" t="s">
        <v>7</v>
      </c>
    </row>
    <row r="1648" ht="15.75" customHeight="1">
      <c r="K1648" s="8" t="s">
        <v>7</v>
      </c>
    </row>
    <row r="1649" ht="15.75" customHeight="1">
      <c r="K1649" s="8" t="s">
        <v>7</v>
      </c>
    </row>
    <row r="1650" ht="15.75" customHeight="1">
      <c r="K1650" s="8" t="s">
        <v>7</v>
      </c>
    </row>
    <row r="1651" ht="15.75" customHeight="1">
      <c r="K1651" s="8" t="s">
        <v>7</v>
      </c>
    </row>
    <row r="1652" ht="15.75" customHeight="1">
      <c r="K1652" s="8" t="s">
        <v>7</v>
      </c>
    </row>
    <row r="1653" ht="15.75" customHeight="1">
      <c r="K1653" s="8" t="s">
        <v>7</v>
      </c>
    </row>
    <row r="1654" ht="15.75" customHeight="1">
      <c r="K1654" s="8" t="s">
        <v>7</v>
      </c>
    </row>
    <row r="1655" ht="15.75" customHeight="1">
      <c r="K1655" s="8" t="s">
        <v>7</v>
      </c>
    </row>
    <row r="1656" ht="15.75" customHeight="1">
      <c r="K1656" s="8" t="s">
        <v>7</v>
      </c>
    </row>
    <row r="1657" ht="15.75" customHeight="1">
      <c r="K1657" s="8" t="s">
        <v>7</v>
      </c>
    </row>
    <row r="1658" ht="15.75" customHeight="1">
      <c r="K1658" s="8" t="s">
        <v>7</v>
      </c>
    </row>
    <row r="1659" ht="15.75" customHeight="1">
      <c r="K1659" s="8" t="s">
        <v>7</v>
      </c>
    </row>
    <row r="1660" ht="15.75" customHeight="1">
      <c r="K1660" s="8" t="s">
        <v>7</v>
      </c>
    </row>
    <row r="1661" ht="15.75" customHeight="1">
      <c r="K1661" s="8" t="s">
        <v>7</v>
      </c>
    </row>
    <row r="1662" ht="15.75" customHeight="1">
      <c r="K1662" s="8" t="s">
        <v>7</v>
      </c>
    </row>
    <row r="1663" ht="15.75" customHeight="1">
      <c r="K1663" s="8" t="s">
        <v>7</v>
      </c>
    </row>
    <row r="1664" ht="15.75" customHeight="1">
      <c r="K1664" s="8" t="s">
        <v>7</v>
      </c>
    </row>
    <row r="1665" ht="15.75" customHeight="1">
      <c r="K1665" s="8" t="s">
        <v>7</v>
      </c>
    </row>
    <row r="1666" ht="15.75" customHeight="1">
      <c r="K1666" s="8" t="s">
        <v>7</v>
      </c>
    </row>
    <row r="1667" ht="15.75" customHeight="1">
      <c r="K1667" s="8" t="s">
        <v>7</v>
      </c>
    </row>
    <row r="1668" ht="15.75" customHeight="1">
      <c r="K1668" s="8" t="s">
        <v>7</v>
      </c>
    </row>
    <row r="1669" ht="15.75" customHeight="1">
      <c r="K1669" s="8" t="s">
        <v>7</v>
      </c>
    </row>
    <row r="1670" ht="15.75" customHeight="1">
      <c r="K1670" s="8" t="s">
        <v>7</v>
      </c>
    </row>
    <row r="1671" ht="15.75" customHeight="1">
      <c r="K1671" s="8" t="s">
        <v>7</v>
      </c>
    </row>
    <row r="1672" ht="15.75" customHeight="1">
      <c r="K1672" s="8" t="s">
        <v>7</v>
      </c>
    </row>
    <row r="1673" ht="15.75" customHeight="1">
      <c r="K1673" s="8" t="s">
        <v>7</v>
      </c>
    </row>
    <row r="1674" ht="15.75" customHeight="1">
      <c r="K1674" s="8" t="s">
        <v>7</v>
      </c>
    </row>
    <row r="1675" ht="15.75" customHeight="1">
      <c r="K1675" s="8" t="s">
        <v>7</v>
      </c>
    </row>
    <row r="1676" ht="15.75" customHeight="1">
      <c r="K1676" s="8" t="s">
        <v>7</v>
      </c>
    </row>
    <row r="1677" ht="15.75" customHeight="1">
      <c r="K1677" s="8" t="s">
        <v>7</v>
      </c>
    </row>
    <row r="1678" ht="15.75" customHeight="1">
      <c r="K1678" s="8" t="s">
        <v>7</v>
      </c>
    </row>
    <row r="1679" ht="15.75" customHeight="1">
      <c r="K1679" s="8" t="s">
        <v>7</v>
      </c>
    </row>
    <row r="1680" ht="15.75" customHeight="1">
      <c r="K1680" s="8" t="s">
        <v>7</v>
      </c>
    </row>
    <row r="1681" ht="15.75" customHeight="1">
      <c r="K1681" s="8" t="s">
        <v>7</v>
      </c>
    </row>
    <row r="1682" ht="15.75" customHeight="1">
      <c r="K1682" s="8" t="s">
        <v>7</v>
      </c>
    </row>
    <row r="1683" ht="15.75" customHeight="1">
      <c r="K1683" s="8" t="s">
        <v>7</v>
      </c>
    </row>
    <row r="1684" ht="15.75" customHeight="1">
      <c r="K1684" s="8" t="s">
        <v>7</v>
      </c>
    </row>
    <row r="1685" ht="15.75" customHeight="1">
      <c r="K1685" s="8" t="s">
        <v>7</v>
      </c>
    </row>
    <row r="1686" ht="15.75" customHeight="1">
      <c r="K1686" s="8" t="s">
        <v>7</v>
      </c>
    </row>
    <row r="1687" ht="15.75" customHeight="1">
      <c r="K1687" s="8" t="s">
        <v>7</v>
      </c>
    </row>
    <row r="1688" ht="15.75" customHeight="1">
      <c r="K1688" s="8" t="s">
        <v>7</v>
      </c>
    </row>
    <row r="1689" ht="15.75" customHeight="1">
      <c r="K1689" s="8" t="s">
        <v>7</v>
      </c>
    </row>
    <row r="1690" ht="15.75" customHeight="1">
      <c r="K1690" s="8" t="s">
        <v>7</v>
      </c>
    </row>
    <row r="1691" ht="15.75" customHeight="1">
      <c r="K1691" s="8" t="s">
        <v>7</v>
      </c>
    </row>
    <row r="1692" ht="15.75" customHeight="1">
      <c r="K1692" s="8" t="s">
        <v>7</v>
      </c>
    </row>
    <row r="1693" ht="15.75" customHeight="1">
      <c r="K1693" s="8" t="s">
        <v>7</v>
      </c>
    </row>
    <row r="1694" ht="15.75" customHeight="1">
      <c r="K1694" s="8" t="s">
        <v>7</v>
      </c>
    </row>
    <row r="1695" ht="15.75" customHeight="1">
      <c r="K1695" s="8" t="s">
        <v>7</v>
      </c>
    </row>
    <row r="1696" ht="15.75" customHeight="1">
      <c r="K1696" s="8" t="s">
        <v>7</v>
      </c>
    </row>
    <row r="1697" ht="15.75" customHeight="1">
      <c r="K1697" s="8" t="s">
        <v>7</v>
      </c>
    </row>
    <row r="1698" ht="15.75" customHeight="1">
      <c r="K1698" s="8" t="s">
        <v>7</v>
      </c>
    </row>
    <row r="1699" ht="15.75" customHeight="1">
      <c r="K1699" s="8" t="s">
        <v>7</v>
      </c>
    </row>
    <row r="1700" ht="15.75" customHeight="1">
      <c r="K1700" s="8" t="s">
        <v>7</v>
      </c>
    </row>
    <row r="1701" ht="15.75" customHeight="1">
      <c r="K1701" s="8" t="s">
        <v>7</v>
      </c>
    </row>
    <row r="1702" ht="15.75" customHeight="1">
      <c r="K1702" s="8" t="s">
        <v>7</v>
      </c>
    </row>
    <row r="1703" ht="15.75" customHeight="1">
      <c r="K1703" s="8" t="s">
        <v>7</v>
      </c>
    </row>
    <row r="1704" ht="15.75" customHeight="1">
      <c r="K1704" s="8" t="s">
        <v>7</v>
      </c>
    </row>
    <row r="1705" ht="15.75" customHeight="1">
      <c r="K1705" s="8" t="s">
        <v>7</v>
      </c>
    </row>
    <row r="1706" ht="15.75" customHeight="1">
      <c r="K1706" s="8" t="s">
        <v>7</v>
      </c>
    </row>
    <row r="1707" ht="15.75" customHeight="1">
      <c r="K1707" s="8" t="s">
        <v>7</v>
      </c>
    </row>
    <row r="1708" ht="15.75" customHeight="1">
      <c r="K1708" s="8" t="s">
        <v>7</v>
      </c>
    </row>
    <row r="1709" ht="15.75" customHeight="1">
      <c r="K1709" s="8" t="s">
        <v>7</v>
      </c>
    </row>
    <row r="1710" ht="15.75" customHeight="1">
      <c r="K1710" s="8" t="s">
        <v>7</v>
      </c>
    </row>
    <row r="1711" ht="15.75" customHeight="1">
      <c r="K1711" s="8" t="s">
        <v>7</v>
      </c>
    </row>
    <row r="1712" ht="15.75" customHeight="1">
      <c r="K1712" s="8" t="s">
        <v>7</v>
      </c>
    </row>
    <row r="1713" ht="15.75" customHeight="1">
      <c r="K1713" s="8" t="s">
        <v>7</v>
      </c>
    </row>
    <row r="1714" ht="15.75" customHeight="1">
      <c r="K1714" s="8" t="s">
        <v>7</v>
      </c>
    </row>
    <row r="1715" ht="15.75" customHeight="1">
      <c r="K1715" s="8" t="s">
        <v>7</v>
      </c>
    </row>
    <row r="1716" ht="15.75" customHeight="1">
      <c r="K1716" s="8" t="s">
        <v>7</v>
      </c>
    </row>
    <row r="1717" ht="15.75" customHeight="1">
      <c r="K1717" s="8" t="s">
        <v>7</v>
      </c>
    </row>
    <row r="1718" ht="15.75" customHeight="1">
      <c r="K1718" s="8" t="s">
        <v>7</v>
      </c>
    </row>
    <row r="1719" ht="15.75" customHeight="1">
      <c r="K1719" s="8" t="s">
        <v>7</v>
      </c>
    </row>
    <row r="1720" ht="15.75" customHeight="1">
      <c r="K1720" s="8" t="s">
        <v>7</v>
      </c>
    </row>
    <row r="1721" ht="15.75" customHeight="1">
      <c r="K1721" s="8" t="s">
        <v>7</v>
      </c>
    </row>
    <row r="1722" ht="15.75" customHeight="1">
      <c r="K1722" s="8" t="s">
        <v>7</v>
      </c>
    </row>
    <row r="1723" ht="15.75" customHeight="1">
      <c r="K1723" s="8" t="s">
        <v>7</v>
      </c>
    </row>
    <row r="1724" ht="15.75" customHeight="1">
      <c r="K1724" s="8" t="s">
        <v>7</v>
      </c>
    </row>
    <row r="1725" ht="15.75" customHeight="1">
      <c r="K1725" s="8" t="s">
        <v>7</v>
      </c>
    </row>
    <row r="1726" ht="15.75" customHeight="1">
      <c r="K1726" s="8" t="s">
        <v>7</v>
      </c>
    </row>
    <row r="1727" ht="15.75" customHeight="1">
      <c r="K1727" s="8" t="s">
        <v>7</v>
      </c>
    </row>
    <row r="1728" ht="15.75" customHeight="1">
      <c r="K1728" s="8" t="s">
        <v>7</v>
      </c>
    </row>
    <row r="1729" ht="15.75" customHeight="1">
      <c r="K1729" s="8" t="s">
        <v>7</v>
      </c>
    </row>
    <row r="1730" ht="15.75" customHeight="1">
      <c r="K1730" s="8" t="s">
        <v>7</v>
      </c>
    </row>
    <row r="1731" ht="15.75" customHeight="1">
      <c r="K1731" s="8" t="s">
        <v>7</v>
      </c>
    </row>
    <row r="1732" ht="15.75" customHeight="1">
      <c r="K1732" s="8" t="s">
        <v>7</v>
      </c>
    </row>
    <row r="1733" ht="15.75" customHeight="1">
      <c r="K1733" s="8" t="s">
        <v>7</v>
      </c>
    </row>
    <row r="1734" ht="15.75" customHeight="1">
      <c r="K1734" s="8" t="s">
        <v>7</v>
      </c>
    </row>
    <row r="1735" ht="15.75" customHeight="1">
      <c r="K1735" s="8" t="s">
        <v>7</v>
      </c>
    </row>
    <row r="1736" ht="15.75" customHeight="1">
      <c r="K1736" s="8" t="s">
        <v>7</v>
      </c>
    </row>
    <row r="1737" ht="15.75" customHeight="1">
      <c r="K1737" s="8" t="s">
        <v>7</v>
      </c>
    </row>
    <row r="1738" ht="15.75" customHeight="1">
      <c r="K1738" s="8" t="s">
        <v>7</v>
      </c>
    </row>
    <row r="1739" ht="15.75" customHeight="1">
      <c r="K1739" s="8" t="s">
        <v>7</v>
      </c>
    </row>
    <row r="1740" ht="15.75" customHeight="1">
      <c r="K1740" s="8" t="s">
        <v>7</v>
      </c>
    </row>
    <row r="1741" ht="15.75" customHeight="1">
      <c r="K1741" s="8" t="s">
        <v>7</v>
      </c>
    </row>
    <row r="1742" ht="15.75" customHeight="1">
      <c r="K1742" s="8" t="s">
        <v>7</v>
      </c>
    </row>
    <row r="1743" ht="15.75" customHeight="1">
      <c r="K1743" s="8" t="s">
        <v>7</v>
      </c>
    </row>
    <row r="1744" ht="15.75" customHeight="1">
      <c r="K1744" s="8" t="s">
        <v>7</v>
      </c>
    </row>
    <row r="1745" ht="15.75" customHeight="1">
      <c r="K1745" s="8" t="s">
        <v>7</v>
      </c>
    </row>
    <row r="1746" ht="15.75" customHeight="1">
      <c r="K1746" s="8" t="s">
        <v>7</v>
      </c>
    </row>
    <row r="1747" ht="15.75" customHeight="1">
      <c r="K1747" s="8" t="s">
        <v>7</v>
      </c>
    </row>
    <row r="1748" ht="15.75" customHeight="1">
      <c r="K1748" s="8" t="s">
        <v>7</v>
      </c>
    </row>
    <row r="1749" ht="15.75" customHeight="1">
      <c r="K1749" s="8" t="s">
        <v>7</v>
      </c>
    </row>
    <row r="1750" ht="15.75" customHeight="1">
      <c r="K1750" s="8" t="s">
        <v>7</v>
      </c>
    </row>
    <row r="1751" ht="15.75" customHeight="1">
      <c r="K1751" s="8" t="s">
        <v>7</v>
      </c>
    </row>
    <row r="1752" ht="15.75" customHeight="1">
      <c r="K1752" s="8" t="s">
        <v>7</v>
      </c>
    </row>
    <row r="1753" ht="15.75" customHeight="1">
      <c r="K1753" s="8" t="s">
        <v>7</v>
      </c>
    </row>
    <row r="1754" ht="15.75" customHeight="1">
      <c r="K1754" s="8" t="s">
        <v>7</v>
      </c>
    </row>
    <row r="1755" ht="15.75" customHeight="1">
      <c r="K1755" s="8" t="s">
        <v>7</v>
      </c>
    </row>
    <row r="1756" ht="15.75" customHeight="1">
      <c r="K1756" s="8" t="s">
        <v>7</v>
      </c>
    </row>
    <row r="1757" ht="15.75" customHeight="1">
      <c r="K1757" s="8" t="s">
        <v>7</v>
      </c>
    </row>
    <row r="1758" ht="15.75" customHeight="1">
      <c r="K1758" s="8" t="s">
        <v>7</v>
      </c>
    </row>
    <row r="1759" ht="15.75" customHeight="1">
      <c r="K1759" s="8" t="s">
        <v>7</v>
      </c>
    </row>
    <row r="1760" ht="15.75" customHeight="1">
      <c r="K1760" s="8" t="s">
        <v>7</v>
      </c>
    </row>
    <row r="1761" ht="15.75" customHeight="1">
      <c r="K1761" s="8" t="s">
        <v>7</v>
      </c>
    </row>
    <row r="1762" ht="15.75" customHeight="1">
      <c r="K1762" s="8" t="s">
        <v>7</v>
      </c>
    </row>
    <row r="1763" ht="15.75" customHeight="1">
      <c r="K1763" s="8" t="s">
        <v>7</v>
      </c>
    </row>
    <row r="1764" ht="15.75" customHeight="1">
      <c r="K1764" s="8" t="s">
        <v>7</v>
      </c>
    </row>
    <row r="1765" ht="15.75" customHeight="1">
      <c r="K1765" s="8" t="s">
        <v>7</v>
      </c>
    </row>
    <row r="1766" ht="15.75" customHeight="1">
      <c r="K1766" s="8" t="s">
        <v>7</v>
      </c>
    </row>
    <row r="1767" ht="15.75" customHeight="1">
      <c r="K1767" s="8" t="s">
        <v>7</v>
      </c>
    </row>
    <row r="1768" ht="15.75" customHeight="1">
      <c r="K1768" s="8" t="s">
        <v>7</v>
      </c>
    </row>
    <row r="1769" ht="15.75" customHeight="1">
      <c r="K1769" s="8" t="s">
        <v>7</v>
      </c>
    </row>
    <row r="1770" ht="15.75" customHeight="1">
      <c r="K1770" s="8" t="s">
        <v>7</v>
      </c>
    </row>
    <row r="1771" ht="15.75" customHeight="1">
      <c r="K1771" s="8" t="s">
        <v>7</v>
      </c>
    </row>
    <row r="1772" ht="15.75" customHeight="1">
      <c r="K1772" s="8" t="s">
        <v>7</v>
      </c>
    </row>
    <row r="1773" ht="15.75" customHeight="1">
      <c r="K1773" s="8" t="s">
        <v>7</v>
      </c>
    </row>
    <row r="1774" ht="15.75" customHeight="1">
      <c r="K1774" s="8" t="s">
        <v>7</v>
      </c>
    </row>
    <row r="1775" ht="15.75" customHeight="1">
      <c r="K1775" s="8" t="s">
        <v>7</v>
      </c>
    </row>
    <row r="1776" ht="15.75" customHeight="1">
      <c r="K1776" s="8" t="s">
        <v>7</v>
      </c>
    </row>
    <row r="1777" ht="15.75" customHeight="1">
      <c r="K1777" s="8" t="s">
        <v>7</v>
      </c>
    </row>
    <row r="1778" ht="15.75" customHeight="1">
      <c r="K1778" s="8" t="s">
        <v>7</v>
      </c>
    </row>
    <row r="1779" ht="15.75" customHeight="1">
      <c r="K1779" s="8" t="s">
        <v>7</v>
      </c>
    </row>
    <row r="1780" ht="15.75" customHeight="1">
      <c r="K1780" s="8" t="s">
        <v>7</v>
      </c>
    </row>
    <row r="1781" ht="15.75" customHeight="1">
      <c r="K1781" s="8" t="s">
        <v>7</v>
      </c>
    </row>
    <row r="1782" ht="15.75" customHeight="1">
      <c r="K1782" s="8" t="s">
        <v>7</v>
      </c>
    </row>
    <row r="1783" ht="15.75" customHeight="1">
      <c r="K1783" s="8" t="s">
        <v>7</v>
      </c>
    </row>
    <row r="1784" ht="15.75" customHeight="1">
      <c r="K1784" s="8" t="s">
        <v>7</v>
      </c>
    </row>
    <row r="1785" ht="15.75" customHeight="1">
      <c r="K1785" s="8" t="s">
        <v>7</v>
      </c>
    </row>
    <row r="1786" ht="15.75" customHeight="1">
      <c r="K1786" s="8" t="s">
        <v>7</v>
      </c>
    </row>
    <row r="1787" ht="15.75" customHeight="1">
      <c r="K1787" s="8" t="s">
        <v>7</v>
      </c>
    </row>
    <row r="1788" ht="15.75" customHeight="1">
      <c r="K1788" s="8" t="s">
        <v>7</v>
      </c>
    </row>
    <row r="1789" ht="15.75" customHeight="1">
      <c r="K1789" s="8" t="s">
        <v>7</v>
      </c>
    </row>
    <row r="1790" ht="15.75" customHeight="1">
      <c r="K1790" s="8" t="s">
        <v>7</v>
      </c>
    </row>
    <row r="1791" ht="15.75" customHeight="1">
      <c r="K1791" s="8" t="s">
        <v>7</v>
      </c>
    </row>
    <row r="1792" ht="15.75" customHeight="1">
      <c r="K1792" s="8" t="s">
        <v>7</v>
      </c>
    </row>
    <row r="1793" ht="15.75" customHeight="1">
      <c r="K1793" s="8" t="s">
        <v>7</v>
      </c>
    </row>
    <row r="1794" ht="15.75" customHeight="1">
      <c r="K1794" s="8" t="s">
        <v>7</v>
      </c>
    </row>
    <row r="1795" ht="15.75" customHeight="1">
      <c r="K1795" s="8" t="s">
        <v>7</v>
      </c>
    </row>
    <row r="1796" ht="15.75" customHeight="1">
      <c r="K1796" s="8" t="s">
        <v>7</v>
      </c>
    </row>
    <row r="1797" ht="15.75" customHeight="1">
      <c r="K1797" s="8" t="s">
        <v>7</v>
      </c>
    </row>
    <row r="1798" ht="15.75" customHeight="1">
      <c r="K1798" s="8" t="s">
        <v>7</v>
      </c>
    </row>
    <row r="1799" ht="15.75" customHeight="1">
      <c r="K1799" s="8" t="s">
        <v>7</v>
      </c>
    </row>
    <row r="1800" ht="15.75" customHeight="1">
      <c r="K1800" s="8" t="s">
        <v>7</v>
      </c>
    </row>
    <row r="1801" ht="15.75" customHeight="1">
      <c r="K1801" s="8" t="s">
        <v>7</v>
      </c>
    </row>
    <row r="1802" ht="15.75" customHeight="1">
      <c r="K1802" s="8" t="s">
        <v>7</v>
      </c>
    </row>
    <row r="1803" ht="15.75" customHeight="1">
      <c r="K1803" s="8" t="s">
        <v>7</v>
      </c>
    </row>
    <row r="1804" ht="15.75" customHeight="1">
      <c r="K1804" s="8" t="s">
        <v>7</v>
      </c>
    </row>
    <row r="1805" ht="15.75" customHeight="1">
      <c r="K1805" s="8" t="s">
        <v>7</v>
      </c>
    </row>
    <row r="1806" ht="15.75" customHeight="1">
      <c r="K1806" s="8" t="s">
        <v>7</v>
      </c>
    </row>
    <row r="1807" ht="15.75" customHeight="1">
      <c r="K1807" s="8" t="s">
        <v>7</v>
      </c>
    </row>
    <row r="1808" ht="15.75" customHeight="1">
      <c r="K1808" s="8" t="s">
        <v>7</v>
      </c>
    </row>
    <row r="1809" ht="15.75" customHeight="1">
      <c r="K1809" s="8" t="s">
        <v>7</v>
      </c>
    </row>
    <row r="1810" ht="15.75" customHeight="1">
      <c r="K1810" s="8" t="s">
        <v>7</v>
      </c>
    </row>
    <row r="1811" ht="15.75" customHeight="1">
      <c r="K1811" s="8" t="s">
        <v>7</v>
      </c>
    </row>
    <row r="1812" ht="15.75" customHeight="1">
      <c r="K1812" s="8" t="s">
        <v>7</v>
      </c>
    </row>
    <row r="1813" ht="15.75" customHeight="1">
      <c r="K1813" s="8" t="s">
        <v>7</v>
      </c>
    </row>
    <row r="1814" ht="15.75" customHeight="1">
      <c r="K1814" s="8" t="s">
        <v>7</v>
      </c>
    </row>
    <row r="1815" ht="15.75" customHeight="1">
      <c r="K1815" s="8" t="s">
        <v>7</v>
      </c>
    </row>
    <row r="1816" ht="15.75" customHeight="1">
      <c r="K1816" s="8" t="s">
        <v>7</v>
      </c>
    </row>
    <row r="1817" ht="15.75" customHeight="1">
      <c r="K1817" s="8" t="s">
        <v>7</v>
      </c>
    </row>
    <row r="1818" ht="15.75" customHeight="1">
      <c r="K1818" s="8" t="s">
        <v>7</v>
      </c>
    </row>
    <row r="1819" ht="15.75" customHeight="1">
      <c r="K1819" s="8" t="s">
        <v>7</v>
      </c>
    </row>
    <row r="1820" ht="15.75" customHeight="1">
      <c r="K1820" s="8" t="s">
        <v>7</v>
      </c>
    </row>
    <row r="1821" ht="15.75" customHeight="1">
      <c r="K1821" s="8" t="s">
        <v>7</v>
      </c>
    </row>
    <row r="1822" ht="15.75" customHeight="1">
      <c r="K1822" s="8" t="s">
        <v>7</v>
      </c>
    </row>
    <row r="1823" ht="15.75" customHeight="1">
      <c r="K1823" s="8" t="s">
        <v>7</v>
      </c>
    </row>
    <row r="1824" ht="15.75" customHeight="1">
      <c r="K1824" s="8" t="s">
        <v>7</v>
      </c>
    </row>
    <row r="1825" ht="15.75" customHeight="1">
      <c r="K1825" s="8" t="s">
        <v>7</v>
      </c>
    </row>
    <row r="1826" ht="15.75" customHeight="1">
      <c r="K1826" s="8" t="s">
        <v>7</v>
      </c>
    </row>
    <row r="1827" ht="15.75" customHeight="1">
      <c r="K1827" s="8" t="s">
        <v>7</v>
      </c>
    </row>
    <row r="1828" ht="15.75" customHeight="1">
      <c r="K1828" s="8" t="s">
        <v>7</v>
      </c>
    </row>
    <row r="1829" ht="15.75" customHeight="1">
      <c r="K1829" s="8" t="s">
        <v>7</v>
      </c>
    </row>
    <row r="1830" ht="15.75" customHeight="1">
      <c r="K1830" s="8" t="s">
        <v>7</v>
      </c>
    </row>
    <row r="1831" ht="15.75" customHeight="1">
      <c r="K1831" s="8" t="s">
        <v>7</v>
      </c>
    </row>
    <row r="1832" ht="15.75" customHeight="1">
      <c r="K1832" s="8" t="s">
        <v>7</v>
      </c>
    </row>
    <row r="1833" ht="15.75" customHeight="1">
      <c r="K1833" s="8" t="s">
        <v>7</v>
      </c>
    </row>
    <row r="1834" ht="15.75" customHeight="1">
      <c r="K1834" s="8" t="s">
        <v>7</v>
      </c>
    </row>
    <row r="1835" ht="15.75" customHeight="1">
      <c r="K1835" s="8" t="s">
        <v>7</v>
      </c>
    </row>
    <row r="1836" ht="15.75" customHeight="1">
      <c r="K1836" s="8" t="s">
        <v>7</v>
      </c>
    </row>
    <row r="1837" ht="15.75" customHeight="1">
      <c r="K1837" s="8" t="s">
        <v>7</v>
      </c>
    </row>
    <row r="1838" ht="15.75" customHeight="1">
      <c r="K1838" s="8" t="s">
        <v>7</v>
      </c>
    </row>
    <row r="1839" ht="15.75" customHeight="1">
      <c r="K1839" s="8" t="s">
        <v>7</v>
      </c>
    </row>
    <row r="1840" ht="15.75" customHeight="1">
      <c r="K1840" s="8" t="s">
        <v>7</v>
      </c>
    </row>
    <row r="1841" ht="15.75" customHeight="1">
      <c r="K1841" s="8" t="s">
        <v>7</v>
      </c>
    </row>
    <row r="1842" ht="15.75" customHeight="1">
      <c r="K1842" s="8" t="s">
        <v>7</v>
      </c>
    </row>
    <row r="1843" ht="15.75" customHeight="1">
      <c r="K1843" s="8" t="s">
        <v>7</v>
      </c>
    </row>
    <row r="1844" ht="15.75" customHeight="1">
      <c r="K1844" s="8" t="s">
        <v>7</v>
      </c>
    </row>
    <row r="1845" ht="15.75" customHeight="1">
      <c r="K1845" s="8" t="s">
        <v>7</v>
      </c>
    </row>
    <row r="1846" ht="15.75" customHeight="1">
      <c r="K1846" s="8" t="s">
        <v>7</v>
      </c>
    </row>
    <row r="1847" ht="15.75" customHeight="1">
      <c r="K1847" s="8" t="s">
        <v>7</v>
      </c>
    </row>
    <row r="1848" ht="15.75" customHeight="1">
      <c r="K1848" s="8" t="s">
        <v>7</v>
      </c>
    </row>
    <row r="1849" ht="15.75" customHeight="1">
      <c r="K1849" s="8" t="s">
        <v>7</v>
      </c>
    </row>
    <row r="1850" ht="15.75" customHeight="1">
      <c r="K1850" s="8" t="s">
        <v>7</v>
      </c>
    </row>
    <row r="1851" ht="15.75" customHeight="1">
      <c r="K1851" s="8" t="s">
        <v>7</v>
      </c>
    </row>
    <row r="1852" ht="15.75" customHeight="1">
      <c r="K1852" s="8" t="s">
        <v>7</v>
      </c>
    </row>
    <row r="1853" ht="15.75" customHeight="1">
      <c r="K1853" s="8" t="s">
        <v>7</v>
      </c>
    </row>
    <row r="1854" ht="15.75" customHeight="1">
      <c r="K1854" s="8" t="s">
        <v>7</v>
      </c>
    </row>
    <row r="1855" ht="15.75" customHeight="1">
      <c r="K1855" s="8" t="s">
        <v>7</v>
      </c>
    </row>
    <row r="1856" ht="15.75" customHeight="1">
      <c r="K1856" s="8" t="s">
        <v>7</v>
      </c>
    </row>
    <row r="1857" ht="15.75" customHeight="1">
      <c r="K1857" s="8" t="s">
        <v>7</v>
      </c>
    </row>
    <row r="1858" ht="15.75" customHeight="1">
      <c r="K1858" s="8" t="s">
        <v>7</v>
      </c>
    </row>
    <row r="1859" ht="15.75" customHeight="1">
      <c r="K1859" s="8" t="s">
        <v>7</v>
      </c>
    </row>
    <row r="1860" ht="15.75" customHeight="1">
      <c r="K1860" s="8" t="s">
        <v>7</v>
      </c>
    </row>
    <row r="1861" ht="15.75" customHeight="1">
      <c r="K1861" s="8" t="s">
        <v>7</v>
      </c>
    </row>
    <row r="1862" ht="15.75" customHeight="1">
      <c r="K1862" s="8" t="s">
        <v>7</v>
      </c>
    </row>
    <row r="1863" ht="15.75" customHeight="1">
      <c r="K1863" s="8" t="s">
        <v>7</v>
      </c>
    </row>
    <row r="1864" ht="15.75" customHeight="1">
      <c r="K1864" s="8" t="s">
        <v>7</v>
      </c>
    </row>
    <row r="1865" ht="15.75" customHeight="1">
      <c r="K1865" s="8" t="s">
        <v>7</v>
      </c>
    </row>
    <row r="1866" ht="15.75" customHeight="1">
      <c r="K1866" s="8" t="s">
        <v>7</v>
      </c>
    </row>
    <row r="1867" ht="15.75" customHeight="1">
      <c r="K1867" s="8" t="s">
        <v>7</v>
      </c>
    </row>
    <row r="1868" ht="15.75" customHeight="1">
      <c r="K1868" s="8" t="s">
        <v>7</v>
      </c>
    </row>
    <row r="1869" ht="15.75" customHeight="1">
      <c r="K1869" s="8" t="s">
        <v>7</v>
      </c>
    </row>
    <row r="1870" ht="15.75" customHeight="1">
      <c r="K1870" s="8" t="s">
        <v>7</v>
      </c>
    </row>
    <row r="1871" ht="15.75" customHeight="1">
      <c r="K1871" s="8" t="s">
        <v>7</v>
      </c>
    </row>
    <row r="1872" ht="15.75" customHeight="1">
      <c r="K1872" s="8" t="s">
        <v>7</v>
      </c>
    </row>
    <row r="1873" ht="15.75" customHeight="1">
      <c r="K1873" s="8" t="s">
        <v>7</v>
      </c>
    </row>
    <row r="1874" ht="15.75" customHeight="1">
      <c r="K1874" s="8" t="s">
        <v>7</v>
      </c>
    </row>
    <row r="1875" ht="15.75" customHeight="1">
      <c r="K1875" s="8" t="s">
        <v>7</v>
      </c>
    </row>
    <row r="1876" ht="15.75" customHeight="1">
      <c r="K1876" s="8" t="s">
        <v>7</v>
      </c>
    </row>
    <row r="1877" ht="15.75" customHeight="1">
      <c r="K1877" s="8" t="s">
        <v>7</v>
      </c>
    </row>
    <row r="1878" ht="15.75" customHeight="1">
      <c r="K1878" s="8" t="s">
        <v>7</v>
      </c>
    </row>
    <row r="1879" ht="15.75" customHeight="1">
      <c r="K1879" s="8" t="s">
        <v>7</v>
      </c>
    </row>
    <row r="1880" ht="15.75" customHeight="1">
      <c r="K1880" s="8" t="s">
        <v>7</v>
      </c>
    </row>
    <row r="1881" ht="15.75" customHeight="1">
      <c r="K1881" s="8" t="s">
        <v>7</v>
      </c>
    </row>
    <row r="1882" ht="15.75" customHeight="1">
      <c r="K1882" s="8" t="s">
        <v>7</v>
      </c>
    </row>
    <row r="1883" ht="15.75" customHeight="1">
      <c r="K1883" s="8" t="s">
        <v>7</v>
      </c>
    </row>
    <row r="1884" ht="15.75" customHeight="1">
      <c r="K1884" s="8" t="s">
        <v>7</v>
      </c>
    </row>
    <row r="1885" ht="15.75" customHeight="1">
      <c r="K1885" s="8" t="s">
        <v>7</v>
      </c>
    </row>
    <row r="1886" ht="15.75" customHeight="1">
      <c r="K1886" s="8" t="s">
        <v>7</v>
      </c>
    </row>
    <row r="1887" ht="15.75" customHeight="1">
      <c r="K1887" s="8" t="s">
        <v>7</v>
      </c>
    </row>
    <row r="1888" ht="15.75" customHeight="1">
      <c r="K1888" s="8" t="s">
        <v>7</v>
      </c>
    </row>
    <row r="1889" ht="15.75" customHeight="1">
      <c r="K1889" s="8" t="s">
        <v>7</v>
      </c>
    </row>
    <row r="1890" ht="15.75" customHeight="1">
      <c r="K1890" s="8" t="s">
        <v>7</v>
      </c>
    </row>
    <row r="1891" ht="15.75" customHeight="1">
      <c r="K1891" s="8" t="s">
        <v>7</v>
      </c>
    </row>
    <row r="1892" ht="15.75" customHeight="1">
      <c r="K1892" s="8" t="s">
        <v>7</v>
      </c>
    </row>
    <row r="1893" ht="15.75" customHeight="1">
      <c r="K1893" s="8" t="s">
        <v>7</v>
      </c>
    </row>
    <row r="1894" ht="15.75" customHeight="1">
      <c r="K1894" s="8" t="s">
        <v>7</v>
      </c>
    </row>
    <row r="1895" ht="15.75" customHeight="1">
      <c r="K1895" s="8" t="s">
        <v>7</v>
      </c>
    </row>
    <row r="1896" ht="15.75" customHeight="1">
      <c r="K1896" s="8" t="s">
        <v>7</v>
      </c>
    </row>
    <row r="1897" ht="15.75" customHeight="1">
      <c r="K1897" s="8" t="s">
        <v>7</v>
      </c>
    </row>
    <row r="1898" ht="15.75" customHeight="1">
      <c r="K1898" s="8" t="s">
        <v>7</v>
      </c>
    </row>
    <row r="1899" ht="15.75" customHeight="1">
      <c r="K1899" s="8" t="s">
        <v>7</v>
      </c>
    </row>
    <row r="1900" ht="15.75" customHeight="1">
      <c r="K1900" s="8" t="s">
        <v>7</v>
      </c>
    </row>
    <row r="1901" ht="15.75" customHeight="1">
      <c r="K1901" s="8" t="s">
        <v>7</v>
      </c>
    </row>
    <row r="1902" ht="15.75" customHeight="1">
      <c r="K1902" s="8" t="s">
        <v>7</v>
      </c>
    </row>
    <row r="1903" ht="15.75" customHeight="1">
      <c r="K1903" s="8" t="s">
        <v>7</v>
      </c>
    </row>
    <row r="1904" ht="15.75" customHeight="1">
      <c r="K1904" s="8" t="s">
        <v>7</v>
      </c>
    </row>
    <row r="1905" ht="15.75" customHeight="1">
      <c r="K1905" s="8" t="s">
        <v>7</v>
      </c>
    </row>
    <row r="1906" ht="15.75" customHeight="1">
      <c r="K1906" s="8" t="s">
        <v>7</v>
      </c>
    </row>
    <row r="1907" ht="15.75" customHeight="1">
      <c r="K1907" s="8" t="s">
        <v>7</v>
      </c>
    </row>
    <row r="1908" ht="15.75" customHeight="1">
      <c r="K1908" s="8" t="s">
        <v>7</v>
      </c>
    </row>
    <row r="1909" ht="15.75" customHeight="1">
      <c r="K1909" s="8" t="s">
        <v>7</v>
      </c>
    </row>
    <row r="1910" ht="15.75" customHeight="1">
      <c r="K1910" s="8" t="s">
        <v>7</v>
      </c>
    </row>
    <row r="1911" ht="15.75" customHeight="1">
      <c r="K1911" s="8" t="s">
        <v>7</v>
      </c>
    </row>
    <row r="1912" ht="15.75" customHeight="1">
      <c r="K1912" s="8" t="s">
        <v>7</v>
      </c>
    </row>
    <row r="1913" ht="15.75" customHeight="1">
      <c r="K1913" s="8" t="s">
        <v>7</v>
      </c>
    </row>
    <row r="1914" ht="15.75" customHeight="1">
      <c r="K1914" s="8" t="s">
        <v>7</v>
      </c>
    </row>
    <row r="1915" ht="15.75" customHeight="1">
      <c r="K1915" s="8" t="s">
        <v>7</v>
      </c>
    </row>
    <row r="1916" ht="15.75" customHeight="1">
      <c r="K1916" s="8" t="s">
        <v>7</v>
      </c>
    </row>
    <row r="1917" ht="15.75" customHeight="1">
      <c r="K1917" s="8" t="s">
        <v>7</v>
      </c>
    </row>
    <row r="1918" ht="15.75" customHeight="1">
      <c r="K1918" s="8" t="s">
        <v>7</v>
      </c>
    </row>
    <row r="1919" ht="15.75" customHeight="1">
      <c r="K1919" s="8" t="s">
        <v>7</v>
      </c>
    </row>
    <row r="1920" ht="15.75" customHeight="1">
      <c r="K1920" s="8" t="s">
        <v>7</v>
      </c>
    </row>
    <row r="1921" ht="15.75" customHeight="1">
      <c r="K1921" s="8" t="s">
        <v>7</v>
      </c>
    </row>
    <row r="1922" ht="15.75" customHeight="1">
      <c r="K1922" s="8" t="s">
        <v>7</v>
      </c>
    </row>
    <row r="1923" ht="15.75" customHeight="1">
      <c r="K1923" s="8" t="s">
        <v>7</v>
      </c>
    </row>
    <row r="1924" ht="15.75" customHeight="1">
      <c r="K1924" s="8" t="s">
        <v>7</v>
      </c>
    </row>
    <row r="1925" ht="15.75" customHeight="1">
      <c r="K1925" s="8" t="s">
        <v>7</v>
      </c>
    </row>
    <row r="1926" ht="15.75" customHeight="1">
      <c r="K1926" s="8" t="s">
        <v>7</v>
      </c>
    </row>
    <row r="1927" ht="15.75" customHeight="1">
      <c r="K1927" s="8" t="s">
        <v>7</v>
      </c>
    </row>
    <row r="1928" ht="15.75" customHeight="1">
      <c r="K1928" s="8" t="s">
        <v>7</v>
      </c>
    </row>
    <row r="1929" ht="15.75" customHeight="1">
      <c r="K1929" s="8" t="s">
        <v>7</v>
      </c>
    </row>
    <row r="1930" ht="15.75" customHeight="1">
      <c r="K1930" s="8" t="s">
        <v>7</v>
      </c>
    </row>
    <row r="1931" ht="15.75" customHeight="1">
      <c r="K1931" s="8" t="s">
        <v>7</v>
      </c>
    </row>
    <row r="1932" ht="15.75" customHeight="1">
      <c r="K1932" s="8" t="s">
        <v>7</v>
      </c>
    </row>
    <row r="1933" ht="15.75" customHeight="1">
      <c r="K1933" s="8" t="s">
        <v>7</v>
      </c>
    </row>
    <row r="1934" ht="15.75" customHeight="1">
      <c r="K1934" s="8" t="s">
        <v>7</v>
      </c>
    </row>
    <row r="1935" ht="15.75" customHeight="1">
      <c r="K1935" s="8" t="s">
        <v>7</v>
      </c>
    </row>
    <row r="1936" ht="15.75" customHeight="1">
      <c r="K1936" s="8" t="s">
        <v>7</v>
      </c>
    </row>
    <row r="1937" ht="15.75" customHeight="1">
      <c r="K1937" s="8" t="s">
        <v>7</v>
      </c>
    </row>
    <row r="1938" ht="15.75" customHeight="1">
      <c r="K1938" s="8" t="s">
        <v>7</v>
      </c>
    </row>
    <row r="1939" ht="15.75" customHeight="1">
      <c r="K1939" s="8" t="s">
        <v>7</v>
      </c>
    </row>
    <row r="1940" ht="15.75" customHeight="1">
      <c r="K1940" s="8" t="s">
        <v>7</v>
      </c>
    </row>
    <row r="1941" ht="15.75" customHeight="1">
      <c r="K1941" s="8" t="s">
        <v>7</v>
      </c>
    </row>
    <row r="1942" ht="15.75" customHeight="1">
      <c r="K1942" s="8" t="s">
        <v>7</v>
      </c>
    </row>
    <row r="1943" ht="15.75" customHeight="1">
      <c r="K1943" s="8" t="s">
        <v>7</v>
      </c>
    </row>
    <row r="1944" ht="15.75" customHeight="1">
      <c r="K1944" s="8" t="s">
        <v>7</v>
      </c>
    </row>
    <row r="1945" ht="15.75" customHeight="1">
      <c r="K1945" s="8" t="s">
        <v>7</v>
      </c>
    </row>
    <row r="1946" ht="15.75" customHeight="1">
      <c r="K1946" s="8" t="s">
        <v>7</v>
      </c>
    </row>
    <row r="1947" ht="15.75" customHeight="1">
      <c r="K1947" s="8" t="s">
        <v>7</v>
      </c>
    </row>
    <row r="1948" ht="15.75" customHeight="1">
      <c r="K1948" s="8" t="s">
        <v>7</v>
      </c>
    </row>
    <row r="1949" ht="15.75" customHeight="1">
      <c r="K1949" s="8" t="s">
        <v>7</v>
      </c>
    </row>
    <row r="1950" ht="15.75" customHeight="1">
      <c r="K1950" s="8" t="s">
        <v>7</v>
      </c>
    </row>
    <row r="1951" ht="15.75" customHeight="1">
      <c r="K1951" s="8" t="s">
        <v>7</v>
      </c>
    </row>
    <row r="1952" ht="15.75" customHeight="1">
      <c r="K1952" s="8" t="s">
        <v>7</v>
      </c>
    </row>
    <row r="1953" ht="15.75" customHeight="1">
      <c r="K1953" s="8" t="s">
        <v>7</v>
      </c>
    </row>
    <row r="1954" ht="15.75" customHeight="1">
      <c r="K1954" s="8" t="s">
        <v>7</v>
      </c>
    </row>
    <row r="1955" ht="15.75" customHeight="1">
      <c r="K1955" s="8" t="s">
        <v>7</v>
      </c>
    </row>
    <row r="1956" ht="15.75" customHeight="1">
      <c r="K1956" s="8" t="s">
        <v>7</v>
      </c>
    </row>
    <row r="1957" ht="15.75" customHeight="1">
      <c r="K1957" s="8" t="s">
        <v>7</v>
      </c>
    </row>
    <row r="1958" ht="15.75" customHeight="1">
      <c r="K1958" s="8" t="s">
        <v>7</v>
      </c>
    </row>
    <row r="1959" ht="15.75" customHeight="1">
      <c r="K1959" s="8" t="s">
        <v>7</v>
      </c>
    </row>
    <row r="1960" ht="15.75" customHeight="1">
      <c r="K1960" s="8" t="s">
        <v>7</v>
      </c>
    </row>
    <row r="1961" ht="15.75" customHeight="1">
      <c r="K1961" s="8" t="s">
        <v>7</v>
      </c>
    </row>
    <row r="1962" ht="15.75" customHeight="1">
      <c r="K1962" s="8" t="s">
        <v>7</v>
      </c>
    </row>
    <row r="1963" ht="15.75" customHeight="1">
      <c r="K1963" s="8" t="s">
        <v>7</v>
      </c>
    </row>
    <row r="1964" ht="15.75" customHeight="1">
      <c r="K1964" s="8" t="s">
        <v>7</v>
      </c>
    </row>
    <row r="1965" ht="15.75" customHeight="1">
      <c r="K1965" s="8" t="s">
        <v>7</v>
      </c>
    </row>
    <row r="1966" ht="15.75" customHeight="1">
      <c r="K1966" s="8" t="s">
        <v>7</v>
      </c>
    </row>
    <row r="1967" ht="15.75" customHeight="1">
      <c r="K1967" s="8" t="s">
        <v>7</v>
      </c>
    </row>
    <row r="1968" ht="15.75" customHeight="1">
      <c r="K1968" s="8" t="s">
        <v>7</v>
      </c>
    </row>
    <row r="1969" ht="15.75" customHeight="1">
      <c r="K1969" s="8" t="s">
        <v>7</v>
      </c>
    </row>
    <row r="1970" ht="15.75" customHeight="1">
      <c r="K1970" s="8" t="s">
        <v>7</v>
      </c>
    </row>
    <row r="1971" ht="15.75" customHeight="1">
      <c r="K1971" s="8" t="s">
        <v>7</v>
      </c>
    </row>
    <row r="1972" ht="15.75" customHeight="1">
      <c r="K1972" s="8" t="s">
        <v>7</v>
      </c>
    </row>
    <row r="1973" ht="15.75" customHeight="1">
      <c r="K1973" s="8" t="s">
        <v>7</v>
      </c>
    </row>
    <row r="1974" ht="15.75" customHeight="1">
      <c r="K1974" s="8" t="s">
        <v>7</v>
      </c>
    </row>
    <row r="1975" ht="15.75" customHeight="1">
      <c r="K1975" s="8" t="s">
        <v>7</v>
      </c>
    </row>
    <row r="1976" ht="15.75" customHeight="1">
      <c r="K1976" s="8" t="s">
        <v>7</v>
      </c>
    </row>
    <row r="1977" ht="15.75" customHeight="1">
      <c r="K1977" s="8" t="s">
        <v>7</v>
      </c>
    </row>
    <row r="1978" ht="15.75" customHeight="1">
      <c r="K1978" s="8" t="s">
        <v>7</v>
      </c>
    </row>
    <row r="1979" ht="15.75" customHeight="1">
      <c r="K1979" s="8" t="s">
        <v>7</v>
      </c>
    </row>
    <row r="1980" ht="15.75" customHeight="1">
      <c r="K1980" s="8" t="s">
        <v>7</v>
      </c>
    </row>
    <row r="1981" ht="15.75" customHeight="1">
      <c r="K1981" s="8" t="s">
        <v>7</v>
      </c>
    </row>
    <row r="1982" ht="15.75" customHeight="1">
      <c r="K1982" s="8" t="s">
        <v>7</v>
      </c>
    </row>
    <row r="1983" ht="15.75" customHeight="1">
      <c r="K1983" s="8" t="s">
        <v>7</v>
      </c>
    </row>
    <row r="1984" ht="15.75" customHeight="1">
      <c r="K1984" s="8" t="s">
        <v>7</v>
      </c>
    </row>
    <row r="1985" ht="15.75" customHeight="1">
      <c r="K1985" s="8" t="s">
        <v>7</v>
      </c>
    </row>
    <row r="1986" ht="15.75" customHeight="1">
      <c r="K1986" s="8" t="s">
        <v>7</v>
      </c>
    </row>
    <row r="1987" ht="15.75" customHeight="1">
      <c r="K1987" s="8" t="s">
        <v>7</v>
      </c>
    </row>
    <row r="1988" ht="15.75" customHeight="1">
      <c r="K1988" s="8" t="s">
        <v>7</v>
      </c>
    </row>
    <row r="1989" ht="15.75" customHeight="1">
      <c r="K1989" s="8" t="s">
        <v>7</v>
      </c>
    </row>
    <row r="1990" ht="15.75" customHeight="1">
      <c r="K1990" s="8" t="s">
        <v>7</v>
      </c>
    </row>
    <row r="1991" ht="15.75" customHeight="1">
      <c r="K1991" s="8" t="s">
        <v>7</v>
      </c>
    </row>
    <row r="1992" ht="15.75" customHeight="1">
      <c r="K1992" s="8" t="s">
        <v>7</v>
      </c>
    </row>
    <row r="1993" ht="15.75" customHeight="1">
      <c r="K1993" s="8" t="s">
        <v>7</v>
      </c>
    </row>
    <row r="1994" ht="15.75" customHeight="1">
      <c r="K1994" s="8" t="s">
        <v>7</v>
      </c>
    </row>
    <row r="1995" ht="15.75" customHeight="1">
      <c r="K1995" s="8" t="s">
        <v>7</v>
      </c>
    </row>
    <row r="1996" ht="15.75" customHeight="1">
      <c r="K1996" s="8" t="s">
        <v>7</v>
      </c>
    </row>
    <row r="1997" ht="15.75" customHeight="1">
      <c r="K1997" s="8" t="s">
        <v>7</v>
      </c>
    </row>
    <row r="1998" ht="15.75" customHeight="1">
      <c r="K1998" s="8" t="s">
        <v>7</v>
      </c>
    </row>
    <row r="1999" ht="15.75" customHeight="1">
      <c r="K1999" s="8" t="s">
        <v>7</v>
      </c>
    </row>
    <row r="2000" ht="15.75" customHeight="1">
      <c r="K2000" s="8" t="s">
        <v>7</v>
      </c>
    </row>
    <row r="2001" ht="15.75" customHeight="1">
      <c r="K2001" s="8" t="s">
        <v>7</v>
      </c>
    </row>
    <row r="2002" ht="15.75" customHeight="1">
      <c r="K2002" s="8" t="s">
        <v>7</v>
      </c>
    </row>
    <row r="2003" ht="15.75" customHeight="1">
      <c r="K2003" s="8" t="s">
        <v>7</v>
      </c>
    </row>
    <row r="2004" ht="15.75" customHeight="1">
      <c r="K2004" s="8" t="s">
        <v>7</v>
      </c>
    </row>
    <row r="2005" ht="15.75" customHeight="1">
      <c r="K2005" s="8" t="s">
        <v>7</v>
      </c>
    </row>
    <row r="2006" ht="15.75" customHeight="1">
      <c r="K2006" s="8" t="s">
        <v>7</v>
      </c>
    </row>
    <row r="2007" ht="15.75" customHeight="1">
      <c r="K2007" s="8" t="s">
        <v>7</v>
      </c>
    </row>
    <row r="2008" ht="15.75" customHeight="1">
      <c r="K2008" s="8" t="s">
        <v>7</v>
      </c>
    </row>
    <row r="2009" ht="15.75" customHeight="1">
      <c r="K2009" s="8" t="s">
        <v>7</v>
      </c>
    </row>
    <row r="2010" ht="15.75" customHeight="1">
      <c r="K2010" s="8" t="s">
        <v>7</v>
      </c>
    </row>
    <row r="2011" ht="15.75" customHeight="1">
      <c r="K2011" s="8" t="s">
        <v>7</v>
      </c>
    </row>
    <row r="2012" ht="15.75" customHeight="1">
      <c r="K2012" s="8" t="s">
        <v>7</v>
      </c>
    </row>
    <row r="2013" ht="15.75" customHeight="1">
      <c r="K2013" s="8" t="s">
        <v>7</v>
      </c>
    </row>
    <row r="2014" ht="15.75" customHeight="1">
      <c r="K2014" s="8" t="s">
        <v>7</v>
      </c>
    </row>
    <row r="2015" ht="15.75" customHeight="1">
      <c r="K2015" s="8" t="s">
        <v>7</v>
      </c>
    </row>
    <row r="2016" ht="15.75" customHeight="1">
      <c r="K2016" s="8" t="s">
        <v>7</v>
      </c>
    </row>
    <row r="2017" ht="15.75" customHeight="1">
      <c r="K2017" s="8" t="s">
        <v>7</v>
      </c>
    </row>
    <row r="2018" ht="15.75" customHeight="1">
      <c r="K2018" s="8" t="s">
        <v>7</v>
      </c>
    </row>
    <row r="2019" ht="15.75" customHeight="1">
      <c r="K2019" s="8" t="s">
        <v>7</v>
      </c>
    </row>
    <row r="2020" ht="15.75" customHeight="1">
      <c r="K2020" s="8" t="s">
        <v>7</v>
      </c>
    </row>
    <row r="2021" ht="15.75" customHeight="1">
      <c r="K2021" s="8" t="s">
        <v>7</v>
      </c>
    </row>
    <row r="2022" ht="15.75" customHeight="1">
      <c r="K2022" s="8" t="s">
        <v>7</v>
      </c>
    </row>
    <row r="2023" ht="15.75" customHeight="1">
      <c r="K2023" s="8" t="s">
        <v>7</v>
      </c>
    </row>
    <row r="2024" ht="15.75" customHeight="1">
      <c r="K2024" s="8" t="s">
        <v>7</v>
      </c>
    </row>
    <row r="2025" ht="15.75" customHeight="1">
      <c r="K2025" s="8" t="s">
        <v>7</v>
      </c>
    </row>
    <row r="2026" ht="15.75" customHeight="1">
      <c r="K2026" s="8" t="s">
        <v>7</v>
      </c>
    </row>
    <row r="2027" ht="15.75" customHeight="1">
      <c r="K2027" s="8" t="s">
        <v>7</v>
      </c>
    </row>
    <row r="2028" ht="15.75" customHeight="1">
      <c r="K2028" s="8" t="s">
        <v>7</v>
      </c>
    </row>
    <row r="2029" ht="15.75" customHeight="1">
      <c r="K2029" s="8" t="s">
        <v>7</v>
      </c>
    </row>
    <row r="2030" ht="15.75" customHeight="1">
      <c r="K2030" s="8" t="s">
        <v>7</v>
      </c>
    </row>
    <row r="2031" ht="15.75" customHeight="1">
      <c r="K2031" s="8" t="s">
        <v>7</v>
      </c>
    </row>
    <row r="2032" ht="15.75" customHeight="1">
      <c r="K2032" s="8" t="s">
        <v>7</v>
      </c>
    </row>
    <row r="2033" ht="15.75" customHeight="1">
      <c r="K2033" s="8" t="s">
        <v>7</v>
      </c>
    </row>
    <row r="2034" ht="15.75" customHeight="1">
      <c r="K2034" s="8" t="s">
        <v>7</v>
      </c>
    </row>
    <row r="2035" ht="15.75" customHeight="1">
      <c r="K2035" s="8" t="s">
        <v>7</v>
      </c>
    </row>
    <row r="2036" ht="15.75" customHeight="1">
      <c r="K2036" s="8" t="s">
        <v>7</v>
      </c>
    </row>
    <row r="2037" ht="15.75" customHeight="1">
      <c r="K2037" s="8" t="s">
        <v>7</v>
      </c>
    </row>
    <row r="2038" ht="15.75" customHeight="1">
      <c r="K2038" s="8" t="s">
        <v>7</v>
      </c>
    </row>
    <row r="2039" ht="15.75" customHeight="1">
      <c r="K2039" s="8" t="s">
        <v>7</v>
      </c>
    </row>
    <row r="2040" ht="15.75" customHeight="1">
      <c r="K2040" s="8" t="s">
        <v>7</v>
      </c>
    </row>
    <row r="2041" ht="15.75" customHeight="1">
      <c r="K2041" s="8" t="s">
        <v>7</v>
      </c>
    </row>
    <row r="2042" ht="15.75" customHeight="1">
      <c r="K2042" s="8" t="s">
        <v>7</v>
      </c>
    </row>
    <row r="2043" ht="15.75" customHeight="1">
      <c r="K2043" s="8" t="s">
        <v>7</v>
      </c>
    </row>
    <row r="2044" ht="15.75" customHeight="1">
      <c r="K2044" s="8" t="s">
        <v>7</v>
      </c>
    </row>
    <row r="2045" ht="15.75" customHeight="1">
      <c r="K2045" s="8" t="s">
        <v>7</v>
      </c>
    </row>
    <row r="2046" ht="15.75" customHeight="1">
      <c r="K2046" s="8" t="s">
        <v>7</v>
      </c>
    </row>
    <row r="2047" ht="15.75" customHeight="1">
      <c r="K2047" s="8" t="s">
        <v>7</v>
      </c>
    </row>
    <row r="2048" ht="15.75" customHeight="1">
      <c r="K2048" s="8" t="s">
        <v>7</v>
      </c>
    </row>
    <row r="2049" ht="15.75" customHeight="1">
      <c r="K2049" s="8" t="s">
        <v>7</v>
      </c>
    </row>
    <row r="2050" ht="15.75" customHeight="1">
      <c r="K2050" s="8" t="s">
        <v>7</v>
      </c>
    </row>
    <row r="2051" ht="15.75" customHeight="1">
      <c r="K2051" s="8" t="s">
        <v>7</v>
      </c>
    </row>
    <row r="2052" ht="15.75" customHeight="1">
      <c r="K2052" s="8" t="s">
        <v>7</v>
      </c>
    </row>
    <row r="2053" ht="15.75" customHeight="1">
      <c r="K2053" s="8" t="s">
        <v>7</v>
      </c>
    </row>
    <row r="2054" ht="15.75" customHeight="1">
      <c r="K2054" s="8" t="s">
        <v>7</v>
      </c>
    </row>
    <row r="2055" ht="15.75" customHeight="1">
      <c r="K2055" s="8" t="s">
        <v>7</v>
      </c>
    </row>
    <row r="2056" ht="15.75" customHeight="1">
      <c r="K2056" s="8" t="s">
        <v>7</v>
      </c>
    </row>
    <row r="2057" ht="15.75" customHeight="1">
      <c r="K2057" s="8" t="s">
        <v>7</v>
      </c>
    </row>
    <row r="2058" ht="15.75" customHeight="1">
      <c r="K2058" s="8" t="s">
        <v>7</v>
      </c>
    </row>
    <row r="2059" ht="15.75" customHeight="1">
      <c r="K2059" s="8" t="s">
        <v>7</v>
      </c>
    </row>
    <row r="2060" ht="15.75" customHeight="1">
      <c r="K2060" s="8" t="s">
        <v>7</v>
      </c>
    </row>
    <row r="2061" ht="15.75" customHeight="1">
      <c r="K2061" s="8" t="s">
        <v>7</v>
      </c>
    </row>
    <row r="2062" ht="15.75" customHeight="1">
      <c r="K2062" s="8" t="s">
        <v>7</v>
      </c>
    </row>
    <row r="2063" ht="15.75" customHeight="1">
      <c r="K2063" s="8" t="s">
        <v>7</v>
      </c>
    </row>
    <row r="2064" ht="15.75" customHeight="1">
      <c r="K2064" s="8" t="s">
        <v>7</v>
      </c>
    </row>
    <row r="2065" ht="15.75" customHeight="1">
      <c r="K2065" s="8" t="s">
        <v>7</v>
      </c>
    </row>
    <row r="2066" ht="15.75" customHeight="1">
      <c r="K2066" s="8" t="s">
        <v>7</v>
      </c>
    </row>
    <row r="2067" ht="15.75" customHeight="1">
      <c r="K2067" s="8" t="s">
        <v>7</v>
      </c>
    </row>
    <row r="2068" ht="15.75" customHeight="1">
      <c r="K2068" s="8" t="s">
        <v>7</v>
      </c>
    </row>
    <row r="2069" ht="15.75" customHeight="1">
      <c r="K2069" s="8" t="s">
        <v>7</v>
      </c>
    </row>
    <row r="2070" ht="15.75" customHeight="1">
      <c r="K2070" s="8" t="s">
        <v>7</v>
      </c>
    </row>
    <row r="2071" ht="15.75" customHeight="1">
      <c r="K2071" s="8" t="s">
        <v>7</v>
      </c>
    </row>
    <row r="2072" ht="15.75" customHeight="1">
      <c r="K2072" s="8" t="s">
        <v>7</v>
      </c>
    </row>
    <row r="2073" ht="15.75" customHeight="1">
      <c r="K2073" s="8" t="s">
        <v>7</v>
      </c>
    </row>
    <row r="2074" ht="15.75" customHeight="1">
      <c r="K2074" s="8" t="s">
        <v>7</v>
      </c>
    </row>
    <row r="2075" ht="15.75" customHeight="1">
      <c r="K2075" s="8" t="s">
        <v>7</v>
      </c>
    </row>
    <row r="2076" ht="15.75" customHeight="1">
      <c r="K2076" s="8" t="s">
        <v>7</v>
      </c>
    </row>
    <row r="2077" ht="15.75" customHeight="1">
      <c r="K2077" s="8" t="s">
        <v>7</v>
      </c>
    </row>
    <row r="2078" ht="15.75" customHeight="1">
      <c r="K2078" s="8" t="s">
        <v>7</v>
      </c>
    </row>
    <row r="2079" ht="15.75" customHeight="1">
      <c r="K2079" s="8" t="s">
        <v>7</v>
      </c>
    </row>
    <row r="2080" ht="15.75" customHeight="1">
      <c r="K2080" s="8" t="s">
        <v>7</v>
      </c>
    </row>
    <row r="2081" ht="15.75" customHeight="1">
      <c r="K2081" s="8" t="s">
        <v>7</v>
      </c>
    </row>
    <row r="2082" ht="15.75" customHeight="1">
      <c r="K2082" s="8" t="s">
        <v>7</v>
      </c>
    </row>
    <row r="2083" ht="15.75" customHeight="1">
      <c r="K2083" s="8" t="s">
        <v>7</v>
      </c>
    </row>
    <row r="2084" ht="15.75" customHeight="1">
      <c r="K2084" s="8" t="s">
        <v>7</v>
      </c>
    </row>
    <row r="2085" ht="15.75" customHeight="1">
      <c r="K2085" s="8" t="s">
        <v>7</v>
      </c>
    </row>
    <row r="2086" ht="15.75" customHeight="1">
      <c r="K2086" s="8" t="s">
        <v>7</v>
      </c>
    </row>
    <row r="2087" ht="15.75" customHeight="1">
      <c r="K2087" s="8" t="s">
        <v>7</v>
      </c>
    </row>
    <row r="2088" ht="15.75" customHeight="1">
      <c r="K2088" s="8" t="s">
        <v>7</v>
      </c>
    </row>
    <row r="2089" ht="15.75" customHeight="1">
      <c r="K2089" s="8" t="s">
        <v>7</v>
      </c>
    </row>
    <row r="2090" ht="15.75" customHeight="1">
      <c r="K2090" s="8" t="s">
        <v>7</v>
      </c>
    </row>
    <row r="2091" ht="15.75" customHeight="1">
      <c r="K2091" s="8" t="s">
        <v>7</v>
      </c>
    </row>
    <row r="2092" ht="15.75" customHeight="1">
      <c r="K2092" s="8" t="s">
        <v>7</v>
      </c>
    </row>
    <row r="2093" ht="15.75" customHeight="1">
      <c r="K2093" s="8" t="s">
        <v>7</v>
      </c>
    </row>
    <row r="2094" ht="15.75" customHeight="1">
      <c r="K2094" s="8" t="s">
        <v>7</v>
      </c>
    </row>
    <row r="2095" ht="15.75" customHeight="1">
      <c r="K2095" s="8" t="s">
        <v>7</v>
      </c>
    </row>
    <row r="2096" ht="15.75" customHeight="1">
      <c r="K2096" s="8" t="s">
        <v>7</v>
      </c>
    </row>
    <row r="2097" ht="15.75" customHeight="1">
      <c r="K2097" s="8" t="s">
        <v>7</v>
      </c>
    </row>
    <row r="2098" ht="15.75" customHeight="1">
      <c r="K2098" s="8" t="s">
        <v>7</v>
      </c>
    </row>
    <row r="2099" ht="15.75" customHeight="1">
      <c r="K2099" s="8" t="s">
        <v>7</v>
      </c>
    </row>
    <row r="2100" ht="15.75" customHeight="1">
      <c r="K2100" s="8" t="s">
        <v>7</v>
      </c>
    </row>
    <row r="2101" ht="15.75" customHeight="1">
      <c r="K2101" s="8" t="s">
        <v>7</v>
      </c>
    </row>
    <row r="2102" ht="15.75" customHeight="1">
      <c r="K2102" s="8" t="s">
        <v>7</v>
      </c>
    </row>
    <row r="2103" ht="15.75" customHeight="1">
      <c r="K2103" s="8" t="s">
        <v>7</v>
      </c>
    </row>
    <row r="2104" ht="15.75" customHeight="1">
      <c r="K2104" s="8" t="s">
        <v>7</v>
      </c>
    </row>
    <row r="2105" ht="15.75" customHeight="1">
      <c r="K2105" s="8" t="s">
        <v>7</v>
      </c>
    </row>
    <row r="2106" ht="15.75" customHeight="1">
      <c r="K2106" s="8" t="s">
        <v>7</v>
      </c>
    </row>
    <row r="2107" ht="15.75" customHeight="1">
      <c r="K2107" s="8" t="s">
        <v>7</v>
      </c>
    </row>
    <row r="2108" ht="15.75" customHeight="1">
      <c r="K2108" s="8" t="s">
        <v>7</v>
      </c>
    </row>
    <row r="2109" ht="15.75" customHeight="1">
      <c r="K2109" s="8" t="s">
        <v>7</v>
      </c>
    </row>
    <row r="2110" ht="15.75" customHeight="1">
      <c r="K2110" s="8" t="s">
        <v>7</v>
      </c>
    </row>
    <row r="2111" ht="15.75" customHeight="1">
      <c r="K2111" s="8" t="s">
        <v>7</v>
      </c>
    </row>
    <row r="2112" ht="15.75" customHeight="1">
      <c r="K2112" s="8" t="s">
        <v>7</v>
      </c>
    </row>
    <row r="2113" ht="15.75" customHeight="1">
      <c r="K2113" s="8" t="s">
        <v>7</v>
      </c>
    </row>
    <row r="2114" ht="15.75" customHeight="1">
      <c r="K2114" s="8" t="s">
        <v>7</v>
      </c>
    </row>
    <row r="2115" ht="15.75" customHeight="1">
      <c r="K2115" s="8" t="s">
        <v>7</v>
      </c>
    </row>
    <row r="2116" ht="15.75" customHeight="1">
      <c r="K2116" s="8" t="s">
        <v>7</v>
      </c>
    </row>
    <row r="2117" ht="15.75" customHeight="1">
      <c r="K2117" s="8" t="s">
        <v>7</v>
      </c>
    </row>
    <row r="2118" ht="15.75" customHeight="1">
      <c r="K2118" s="8" t="s">
        <v>7</v>
      </c>
    </row>
    <row r="2119" ht="15.75" customHeight="1">
      <c r="K2119" s="8" t="s">
        <v>7</v>
      </c>
    </row>
    <row r="2120" ht="15.75" customHeight="1">
      <c r="K2120" s="8" t="s">
        <v>7</v>
      </c>
    </row>
    <row r="2121" ht="15.75" customHeight="1">
      <c r="K2121" s="8" t="s">
        <v>7</v>
      </c>
    </row>
    <row r="2122" ht="15.75" customHeight="1">
      <c r="K2122" s="8" t="s">
        <v>7</v>
      </c>
    </row>
    <row r="2123" ht="15.75" customHeight="1">
      <c r="K2123" s="8" t="s">
        <v>7</v>
      </c>
    </row>
    <row r="2124" ht="15.75" customHeight="1">
      <c r="K2124" s="8" t="s">
        <v>7</v>
      </c>
    </row>
    <row r="2125" ht="15.75" customHeight="1">
      <c r="K2125" s="8" t="s">
        <v>7</v>
      </c>
    </row>
    <row r="2126" ht="15.75" customHeight="1">
      <c r="K2126" s="8" t="s">
        <v>7</v>
      </c>
    </row>
    <row r="2127" ht="15.75" customHeight="1">
      <c r="K2127" s="8" t="s">
        <v>7</v>
      </c>
    </row>
    <row r="2128" ht="15.75" customHeight="1">
      <c r="K2128" s="8" t="s">
        <v>7</v>
      </c>
    </row>
    <row r="2129" ht="15.75" customHeight="1">
      <c r="K2129" s="8" t="s">
        <v>7</v>
      </c>
    </row>
    <row r="2130" ht="15.75" customHeight="1">
      <c r="K2130" s="8" t="s">
        <v>7</v>
      </c>
    </row>
    <row r="2131" ht="15.75" customHeight="1">
      <c r="K2131" s="8" t="s">
        <v>7</v>
      </c>
    </row>
    <row r="2132" ht="15.75" customHeight="1">
      <c r="K2132" s="8" t="s">
        <v>7</v>
      </c>
    </row>
    <row r="2133" ht="15.75" customHeight="1">
      <c r="K2133" s="8" t="s">
        <v>7</v>
      </c>
    </row>
    <row r="2134" ht="15.75" customHeight="1">
      <c r="K2134" s="8" t="s">
        <v>7</v>
      </c>
    </row>
    <row r="2135" ht="15.75" customHeight="1">
      <c r="K2135" s="8" t="s">
        <v>7</v>
      </c>
    </row>
    <row r="2136" ht="15.75" customHeight="1">
      <c r="K2136" s="8" t="s">
        <v>7</v>
      </c>
    </row>
    <row r="2137" ht="15.75" customHeight="1">
      <c r="K2137" s="8" t="s">
        <v>7</v>
      </c>
    </row>
    <row r="2138" ht="15.75" customHeight="1">
      <c r="K2138" s="8" t="s">
        <v>7</v>
      </c>
    </row>
    <row r="2139" ht="15.75" customHeight="1">
      <c r="K2139" s="8" t="s">
        <v>7</v>
      </c>
    </row>
    <row r="2140" ht="15.75" customHeight="1">
      <c r="K2140" s="8" t="s">
        <v>7</v>
      </c>
    </row>
    <row r="2141" ht="15.75" customHeight="1">
      <c r="K2141" s="8" t="s">
        <v>7</v>
      </c>
    </row>
    <row r="2142" ht="15.75" customHeight="1">
      <c r="K2142" s="8" t="s">
        <v>7</v>
      </c>
    </row>
    <row r="2143" ht="15.75" customHeight="1">
      <c r="K2143" s="8" t="s">
        <v>7</v>
      </c>
    </row>
    <row r="2144" ht="15.75" customHeight="1">
      <c r="K2144" s="8" t="s">
        <v>7</v>
      </c>
    </row>
    <row r="2145" ht="15.75" customHeight="1">
      <c r="K2145" s="8" t="s">
        <v>7</v>
      </c>
    </row>
    <row r="2146" ht="15.75" customHeight="1">
      <c r="K2146" s="8" t="s">
        <v>7</v>
      </c>
    </row>
    <row r="2147" ht="15.75" customHeight="1">
      <c r="K2147" s="8" t="s">
        <v>7</v>
      </c>
    </row>
    <row r="2148" ht="15.75" customHeight="1">
      <c r="K2148" s="8" t="s">
        <v>7</v>
      </c>
    </row>
    <row r="2149" ht="15.75" customHeight="1">
      <c r="K2149" s="8" t="s">
        <v>7</v>
      </c>
    </row>
    <row r="2150" ht="15.75" customHeight="1">
      <c r="K2150" s="8" t="s">
        <v>7</v>
      </c>
    </row>
    <row r="2151" ht="15.75" customHeight="1">
      <c r="K2151" s="8" t="s">
        <v>7</v>
      </c>
    </row>
    <row r="2152" ht="15.75" customHeight="1">
      <c r="K2152" s="8" t="s">
        <v>7</v>
      </c>
    </row>
    <row r="2153" ht="15.75" customHeight="1">
      <c r="K2153" s="8" t="s">
        <v>7</v>
      </c>
    </row>
    <row r="2154" ht="15.75" customHeight="1">
      <c r="K2154" s="8" t="s">
        <v>7</v>
      </c>
    </row>
    <row r="2155" ht="15.75" customHeight="1">
      <c r="K2155" s="8" t="s">
        <v>7</v>
      </c>
    </row>
    <row r="2156" ht="15.75" customHeight="1">
      <c r="K2156" s="8" t="s">
        <v>7</v>
      </c>
    </row>
    <row r="2157" ht="15.75" customHeight="1">
      <c r="K2157" s="8" t="s">
        <v>7</v>
      </c>
    </row>
    <row r="2158" ht="15.75" customHeight="1">
      <c r="K2158" s="8" t="s">
        <v>7</v>
      </c>
    </row>
    <row r="2159" ht="15.75" customHeight="1">
      <c r="K2159" s="8" t="s">
        <v>7</v>
      </c>
    </row>
    <row r="2160" ht="15.75" customHeight="1">
      <c r="K2160" s="8" t="s">
        <v>7</v>
      </c>
    </row>
    <row r="2161" ht="15.75" customHeight="1">
      <c r="K2161" s="8" t="s">
        <v>7</v>
      </c>
    </row>
    <row r="2162" ht="15.75" customHeight="1">
      <c r="K2162" s="8" t="s">
        <v>7</v>
      </c>
    </row>
    <row r="2163" ht="15.75" customHeight="1">
      <c r="K2163" s="8" t="s">
        <v>7</v>
      </c>
    </row>
    <row r="2164" ht="15.75" customHeight="1">
      <c r="K2164" s="8" t="s">
        <v>7</v>
      </c>
    </row>
    <row r="2165" ht="15.75" customHeight="1">
      <c r="K2165" s="8" t="s">
        <v>7</v>
      </c>
    </row>
    <row r="2166" ht="15.75" customHeight="1">
      <c r="K2166" s="8" t="s">
        <v>7</v>
      </c>
    </row>
    <row r="2167" ht="15.75" customHeight="1">
      <c r="K2167" s="8" t="s">
        <v>7</v>
      </c>
    </row>
    <row r="2168" ht="15.75" customHeight="1">
      <c r="K2168" s="8" t="s">
        <v>7</v>
      </c>
    </row>
    <row r="2169" ht="15.75" customHeight="1">
      <c r="K2169" s="8" t="s">
        <v>7</v>
      </c>
    </row>
    <row r="2170" ht="15.75" customHeight="1">
      <c r="K2170" s="8" t="s">
        <v>7</v>
      </c>
    </row>
    <row r="2171" ht="15.75" customHeight="1">
      <c r="K2171" s="8" t="s">
        <v>7</v>
      </c>
    </row>
    <row r="2172" ht="15.75" customHeight="1">
      <c r="K2172" s="8" t="s">
        <v>7</v>
      </c>
    </row>
    <row r="2173" ht="15.75" customHeight="1">
      <c r="K2173" s="8" t="s">
        <v>7</v>
      </c>
    </row>
    <row r="2174" ht="15.75" customHeight="1">
      <c r="K2174" s="8" t="s">
        <v>7</v>
      </c>
    </row>
    <row r="2175" ht="15.75" customHeight="1">
      <c r="K2175" s="8" t="s">
        <v>7</v>
      </c>
    </row>
    <row r="2176" ht="15.75" customHeight="1">
      <c r="K2176" s="8" t="s">
        <v>7</v>
      </c>
    </row>
    <row r="2177" ht="15.75" customHeight="1">
      <c r="K2177" s="8" t="s">
        <v>7</v>
      </c>
    </row>
    <row r="2178" ht="15.75" customHeight="1">
      <c r="K2178" s="8" t="s">
        <v>7</v>
      </c>
    </row>
    <row r="2179" ht="15.75" customHeight="1">
      <c r="K2179" s="8" t="s">
        <v>7</v>
      </c>
    </row>
    <row r="2180" ht="15.75" customHeight="1">
      <c r="K2180" s="8" t="s">
        <v>7</v>
      </c>
    </row>
    <row r="2181" ht="15.75" customHeight="1">
      <c r="K2181" s="8" t="s">
        <v>7</v>
      </c>
    </row>
    <row r="2182" ht="15.75" customHeight="1">
      <c r="K2182" s="8" t="s">
        <v>7</v>
      </c>
    </row>
    <row r="2183" ht="15.75" customHeight="1">
      <c r="K2183" s="8" t="s">
        <v>7</v>
      </c>
    </row>
    <row r="2184" ht="15.75" customHeight="1">
      <c r="K2184" s="8" t="s">
        <v>7</v>
      </c>
    </row>
    <row r="2185" ht="15.75" customHeight="1">
      <c r="K2185" s="8" t="s">
        <v>7</v>
      </c>
    </row>
    <row r="2186" ht="15.75" customHeight="1">
      <c r="K2186" s="8" t="s">
        <v>7</v>
      </c>
    </row>
    <row r="2187" ht="15.75" customHeight="1">
      <c r="K2187" s="8" t="s">
        <v>7</v>
      </c>
    </row>
    <row r="2188" ht="15.75" customHeight="1">
      <c r="K2188" s="8" t="s">
        <v>7</v>
      </c>
    </row>
    <row r="2189" ht="15.75" customHeight="1">
      <c r="K2189" s="8" t="s">
        <v>7</v>
      </c>
    </row>
    <row r="2190" ht="15.75" customHeight="1">
      <c r="K2190" s="8" t="s">
        <v>7</v>
      </c>
    </row>
    <row r="2191" ht="15.75" customHeight="1">
      <c r="K2191" s="8" t="s">
        <v>7</v>
      </c>
    </row>
    <row r="2192" ht="15.75" customHeight="1">
      <c r="K2192" s="8" t="s">
        <v>7</v>
      </c>
    </row>
    <row r="2193" ht="15.75" customHeight="1">
      <c r="K2193" s="8" t="s">
        <v>7</v>
      </c>
    </row>
    <row r="2194" ht="15.75" customHeight="1">
      <c r="K2194" s="8" t="s">
        <v>7</v>
      </c>
    </row>
    <row r="2195" ht="15.75" customHeight="1">
      <c r="K2195" s="8" t="s">
        <v>7</v>
      </c>
    </row>
    <row r="2196" ht="15.75" customHeight="1">
      <c r="K2196" s="8" t="s">
        <v>7</v>
      </c>
    </row>
    <row r="2197" ht="15.75" customHeight="1">
      <c r="K2197" s="8" t="s">
        <v>7</v>
      </c>
    </row>
    <row r="2198" ht="15.75" customHeight="1">
      <c r="K2198" s="8" t="s">
        <v>7</v>
      </c>
    </row>
    <row r="2199" ht="15.75" customHeight="1">
      <c r="K2199" s="8" t="s">
        <v>7</v>
      </c>
    </row>
    <row r="2200" ht="15.75" customHeight="1">
      <c r="K2200" s="8" t="s">
        <v>7</v>
      </c>
    </row>
    <row r="2201" ht="15.75" customHeight="1">
      <c r="K2201" s="8" t="s">
        <v>7</v>
      </c>
    </row>
    <row r="2202" ht="15.75" customHeight="1">
      <c r="K2202" s="8" t="s">
        <v>7</v>
      </c>
    </row>
    <row r="2203" ht="15.75" customHeight="1">
      <c r="K2203" s="8" t="s">
        <v>7</v>
      </c>
    </row>
    <row r="2204" ht="15.75" customHeight="1">
      <c r="K2204" s="8" t="s">
        <v>7</v>
      </c>
    </row>
    <row r="2205" ht="15.75" customHeight="1">
      <c r="K2205" s="8" t="s">
        <v>7</v>
      </c>
    </row>
    <row r="2206" ht="15.75" customHeight="1">
      <c r="K2206" s="8" t="s">
        <v>7</v>
      </c>
    </row>
    <row r="2207" ht="15.75" customHeight="1">
      <c r="K2207" s="8" t="s">
        <v>7</v>
      </c>
    </row>
    <row r="2208" ht="15.75" customHeight="1">
      <c r="K2208" s="8" t="s">
        <v>7</v>
      </c>
    </row>
    <row r="2209" ht="15.75" customHeight="1">
      <c r="K2209" s="8" t="s">
        <v>7</v>
      </c>
    </row>
    <row r="2210" ht="15.75" customHeight="1">
      <c r="K2210" s="8" t="s">
        <v>7</v>
      </c>
    </row>
    <row r="2211" ht="15.75" customHeight="1">
      <c r="K2211" s="8" t="s">
        <v>7</v>
      </c>
    </row>
    <row r="2212" ht="15.75" customHeight="1">
      <c r="K2212" s="8" t="s">
        <v>7</v>
      </c>
    </row>
    <row r="2213" ht="15.75" customHeight="1">
      <c r="K2213" s="8" t="s">
        <v>7</v>
      </c>
    </row>
    <row r="2214" ht="15.75" customHeight="1">
      <c r="K2214" s="8" t="s">
        <v>7</v>
      </c>
    </row>
    <row r="2215" ht="15.75" customHeight="1">
      <c r="K2215" s="8" t="s">
        <v>7</v>
      </c>
    </row>
    <row r="2216" ht="15.75" customHeight="1">
      <c r="K2216" s="8" t="s">
        <v>7</v>
      </c>
    </row>
    <row r="2217" ht="15.75" customHeight="1">
      <c r="K2217" s="8" t="s">
        <v>7</v>
      </c>
    </row>
    <row r="2218" ht="15.75" customHeight="1">
      <c r="K2218" s="8" t="s">
        <v>7</v>
      </c>
    </row>
    <row r="2219" ht="15.75" customHeight="1">
      <c r="K2219" s="8" t="s">
        <v>7</v>
      </c>
    </row>
    <row r="2220" ht="15.75" customHeight="1">
      <c r="K2220" s="8" t="s">
        <v>7</v>
      </c>
    </row>
    <row r="2221" ht="15.75" customHeight="1">
      <c r="K2221" s="8" t="s">
        <v>7</v>
      </c>
    </row>
    <row r="2222" ht="15.75" customHeight="1">
      <c r="K2222" s="8" t="s">
        <v>7</v>
      </c>
    </row>
    <row r="2223" ht="15.75" customHeight="1">
      <c r="K2223" s="8" t="s">
        <v>7</v>
      </c>
    </row>
    <row r="2224" ht="15.75" customHeight="1">
      <c r="K2224" s="8" t="s">
        <v>7</v>
      </c>
    </row>
    <row r="2225" ht="15.75" customHeight="1">
      <c r="K2225" s="8" t="s">
        <v>7</v>
      </c>
    </row>
    <row r="2226" ht="15.75" customHeight="1">
      <c r="K2226" s="8" t="s">
        <v>7</v>
      </c>
    </row>
    <row r="2227" ht="15.75" customHeight="1">
      <c r="K2227" s="8" t="s">
        <v>7</v>
      </c>
    </row>
    <row r="2228" ht="15.75" customHeight="1">
      <c r="K2228" s="8" t="s">
        <v>7</v>
      </c>
    </row>
    <row r="2229" ht="15.75" customHeight="1">
      <c r="K2229" s="8" t="s">
        <v>7</v>
      </c>
    </row>
    <row r="2230" ht="15.75" customHeight="1">
      <c r="K2230" s="8" t="s">
        <v>7</v>
      </c>
    </row>
    <row r="2231" ht="15.75" customHeight="1">
      <c r="K2231" s="8" t="s">
        <v>7</v>
      </c>
    </row>
    <row r="2232" ht="15.75" customHeight="1">
      <c r="K2232" s="8" t="s">
        <v>7</v>
      </c>
    </row>
    <row r="2233" ht="15.75" customHeight="1">
      <c r="K2233" s="8" t="s">
        <v>7</v>
      </c>
    </row>
    <row r="2234" ht="15.75" customHeight="1">
      <c r="K2234" s="8" t="s">
        <v>7</v>
      </c>
    </row>
    <row r="2235" ht="15.75" customHeight="1">
      <c r="K2235" s="8" t="s">
        <v>7</v>
      </c>
    </row>
    <row r="2236" ht="15.75" customHeight="1">
      <c r="K2236" s="8" t="s">
        <v>7</v>
      </c>
    </row>
    <row r="2237" ht="15.75" customHeight="1">
      <c r="K2237" s="8" t="s">
        <v>7</v>
      </c>
    </row>
    <row r="2238" ht="15.75" customHeight="1">
      <c r="K2238" s="8" t="s">
        <v>7</v>
      </c>
    </row>
    <row r="2239" ht="15.75" customHeight="1">
      <c r="K2239" s="8" t="s">
        <v>7</v>
      </c>
    </row>
    <row r="2240" ht="15.75" customHeight="1">
      <c r="K2240" s="8" t="s">
        <v>7</v>
      </c>
    </row>
    <row r="2241" ht="15.75" customHeight="1">
      <c r="K2241" s="8" t="s">
        <v>7</v>
      </c>
    </row>
    <row r="2242" ht="15.75" customHeight="1">
      <c r="K2242" s="8" t="s">
        <v>7</v>
      </c>
    </row>
    <row r="2243" ht="15.75" customHeight="1">
      <c r="K2243" s="8" t="s">
        <v>7</v>
      </c>
    </row>
    <row r="2244" ht="15.75" customHeight="1">
      <c r="K2244" s="8" t="s">
        <v>7</v>
      </c>
    </row>
    <row r="2245" ht="15.75" customHeight="1">
      <c r="K2245" s="8" t="s">
        <v>7</v>
      </c>
    </row>
    <row r="2246" ht="15.75" customHeight="1">
      <c r="K2246" s="8" t="s">
        <v>7</v>
      </c>
    </row>
    <row r="2247" ht="15.75" customHeight="1">
      <c r="K2247" s="8" t="s">
        <v>7</v>
      </c>
    </row>
    <row r="2248" ht="15.75" customHeight="1">
      <c r="K2248" s="8" t="s">
        <v>7</v>
      </c>
    </row>
    <row r="2249" ht="15.75" customHeight="1">
      <c r="K2249" s="8" t="s">
        <v>7</v>
      </c>
    </row>
    <row r="2250" ht="15.75" customHeight="1">
      <c r="K2250" s="8" t="s">
        <v>7</v>
      </c>
    </row>
    <row r="2251" ht="15.75" customHeight="1">
      <c r="K2251" s="8" t="s">
        <v>7</v>
      </c>
    </row>
    <row r="2252" ht="15.75" customHeight="1">
      <c r="K2252" s="8" t="s">
        <v>7</v>
      </c>
    </row>
    <row r="2253" ht="15.75" customHeight="1">
      <c r="K2253" s="8" t="s">
        <v>7</v>
      </c>
    </row>
    <row r="2254" ht="15.75" customHeight="1">
      <c r="K2254" s="8" t="s">
        <v>7</v>
      </c>
    </row>
    <row r="2255" ht="15.75" customHeight="1">
      <c r="K2255" s="8" t="s">
        <v>7</v>
      </c>
    </row>
    <row r="2256" ht="15.75" customHeight="1">
      <c r="K2256" s="8" t="s">
        <v>7</v>
      </c>
    </row>
    <row r="2257" ht="15.75" customHeight="1">
      <c r="K2257" s="8" t="s">
        <v>7</v>
      </c>
    </row>
    <row r="2258" ht="15.75" customHeight="1">
      <c r="K2258" s="8" t="s">
        <v>7</v>
      </c>
    </row>
    <row r="2259" ht="15.75" customHeight="1">
      <c r="K2259" s="8" t="s">
        <v>7</v>
      </c>
    </row>
    <row r="2260" ht="15.75" customHeight="1">
      <c r="K2260" s="8" t="s">
        <v>7</v>
      </c>
    </row>
    <row r="2261" ht="15.75" customHeight="1">
      <c r="K2261" s="8" t="s">
        <v>7</v>
      </c>
    </row>
    <row r="2262" ht="15.75" customHeight="1">
      <c r="K2262" s="8" t="s">
        <v>7</v>
      </c>
    </row>
    <row r="2263" ht="15.75" customHeight="1">
      <c r="K2263" s="8" t="s">
        <v>7</v>
      </c>
    </row>
    <row r="2264" ht="15.75" customHeight="1">
      <c r="K2264" s="8" t="s">
        <v>7</v>
      </c>
    </row>
    <row r="2265" ht="15.75" customHeight="1">
      <c r="K2265" s="8" t="s">
        <v>7</v>
      </c>
    </row>
    <row r="2266" ht="15.75" customHeight="1">
      <c r="K2266" s="8" t="s">
        <v>7</v>
      </c>
    </row>
    <row r="2267" ht="15.75" customHeight="1">
      <c r="K2267" s="8" t="s">
        <v>7</v>
      </c>
    </row>
    <row r="2268" ht="15.75" customHeight="1">
      <c r="K2268" s="8" t="s">
        <v>7</v>
      </c>
    </row>
    <row r="2269" ht="15.75" customHeight="1">
      <c r="K2269" s="8" t="s">
        <v>7</v>
      </c>
    </row>
    <row r="2270" ht="15.75" customHeight="1">
      <c r="K2270" s="8" t="s">
        <v>7</v>
      </c>
    </row>
    <row r="2271" ht="15.75" customHeight="1">
      <c r="K2271" s="8" t="s">
        <v>7</v>
      </c>
    </row>
    <row r="2272" ht="15.75" customHeight="1">
      <c r="K2272" s="8" t="s">
        <v>7</v>
      </c>
    </row>
    <row r="2273" ht="15.75" customHeight="1">
      <c r="K2273" s="8" t="s">
        <v>7</v>
      </c>
    </row>
    <row r="2274" ht="15.75" customHeight="1">
      <c r="K2274" s="8" t="s">
        <v>7</v>
      </c>
    </row>
    <row r="2275" ht="15.75" customHeight="1">
      <c r="K2275" s="8" t="s">
        <v>7</v>
      </c>
    </row>
    <row r="2276" ht="15.75" customHeight="1">
      <c r="K2276" s="8" t="s">
        <v>7</v>
      </c>
    </row>
    <row r="2277" ht="15.75" customHeight="1">
      <c r="K2277" s="8" t="s">
        <v>7</v>
      </c>
    </row>
    <row r="2278" ht="15.75" customHeight="1">
      <c r="K2278" s="8" t="s">
        <v>7</v>
      </c>
    </row>
    <row r="2279" ht="15.75" customHeight="1">
      <c r="K2279" s="8" t="s">
        <v>7</v>
      </c>
    </row>
    <row r="2280" ht="15.75" customHeight="1">
      <c r="K2280" s="8" t="s">
        <v>7</v>
      </c>
    </row>
    <row r="2281" ht="15.75" customHeight="1">
      <c r="K2281" s="8" t="s">
        <v>7</v>
      </c>
    </row>
    <row r="2282" ht="15.75" customHeight="1">
      <c r="K2282" s="8" t="s">
        <v>7</v>
      </c>
    </row>
    <row r="2283" ht="15.75" customHeight="1">
      <c r="K2283" s="8" t="s">
        <v>7</v>
      </c>
    </row>
    <row r="2284" ht="15.75" customHeight="1">
      <c r="K2284" s="8" t="s">
        <v>7</v>
      </c>
    </row>
    <row r="2285" ht="15.75" customHeight="1">
      <c r="K2285" s="8" t="s">
        <v>7</v>
      </c>
    </row>
    <row r="2286" ht="15.75" customHeight="1">
      <c r="K2286" s="8" t="s">
        <v>7</v>
      </c>
    </row>
    <row r="2287" ht="15.75" customHeight="1">
      <c r="K2287" s="8" t="s">
        <v>7</v>
      </c>
    </row>
    <row r="2288" ht="15.75" customHeight="1">
      <c r="K2288" s="8" t="s">
        <v>7</v>
      </c>
    </row>
    <row r="2289" ht="15.75" customHeight="1">
      <c r="K2289" s="8" t="s">
        <v>7</v>
      </c>
    </row>
    <row r="2290" ht="15.75" customHeight="1">
      <c r="K2290" s="8" t="s">
        <v>7</v>
      </c>
    </row>
    <row r="2291" ht="15.75" customHeight="1">
      <c r="K2291" s="8" t="s">
        <v>7</v>
      </c>
    </row>
    <row r="2292" ht="15.75" customHeight="1">
      <c r="K2292" s="8" t="s">
        <v>7</v>
      </c>
    </row>
    <row r="2293" ht="15.75" customHeight="1">
      <c r="K2293" s="8" t="s">
        <v>7</v>
      </c>
    </row>
    <row r="2294" ht="15.75" customHeight="1">
      <c r="K2294" s="8" t="s">
        <v>7</v>
      </c>
    </row>
    <row r="2295" ht="15.75" customHeight="1">
      <c r="K2295" s="8" t="s">
        <v>7</v>
      </c>
    </row>
    <row r="2296" ht="15.75" customHeight="1">
      <c r="K2296" s="8" t="s">
        <v>7</v>
      </c>
    </row>
    <row r="2297" ht="15.75" customHeight="1">
      <c r="K2297" s="8" t="s">
        <v>7</v>
      </c>
    </row>
    <row r="2298" ht="15.75" customHeight="1">
      <c r="K2298" s="8" t="s">
        <v>7</v>
      </c>
    </row>
    <row r="2299" ht="15.75" customHeight="1">
      <c r="K2299" s="8" t="s">
        <v>7</v>
      </c>
    </row>
    <row r="2300" ht="15.75" customHeight="1">
      <c r="K2300" s="8" t="s">
        <v>7</v>
      </c>
    </row>
    <row r="2301" ht="15.75" customHeight="1">
      <c r="K2301" s="8" t="s">
        <v>7</v>
      </c>
    </row>
    <row r="2302" ht="15.75" customHeight="1">
      <c r="K2302" s="8" t="s">
        <v>7</v>
      </c>
    </row>
    <row r="2303" ht="15.75" customHeight="1">
      <c r="K2303" s="8" t="s">
        <v>7</v>
      </c>
    </row>
    <row r="2304" ht="15.75" customHeight="1">
      <c r="K2304" s="8" t="s">
        <v>7</v>
      </c>
    </row>
    <row r="2305" ht="15.75" customHeight="1">
      <c r="K2305" s="8" t="s">
        <v>7</v>
      </c>
    </row>
    <row r="2306" ht="15.75" customHeight="1">
      <c r="K2306" s="8" t="s">
        <v>7</v>
      </c>
    </row>
    <row r="2307" ht="15.75" customHeight="1">
      <c r="K2307" s="8" t="s">
        <v>7</v>
      </c>
    </row>
    <row r="2308" ht="15.75" customHeight="1">
      <c r="K2308" s="8" t="s">
        <v>7</v>
      </c>
    </row>
    <row r="2309" ht="15.75" customHeight="1">
      <c r="K2309" s="8" t="s">
        <v>7</v>
      </c>
    </row>
    <row r="2310" ht="15.75" customHeight="1">
      <c r="K2310" s="8" t="s">
        <v>7</v>
      </c>
    </row>
    <row r="2311" ht="15.75" customHeight="1">
      <c r="K2311" s="8" t="s">
        <v>7</v>
      </c>
    </row>
    <row r="2312" ht="15.75" customHeight="1">
      <c r="K2312" s="8" t="s">
        <v>7</v>
      </c>
    </row>
    <row r="2313" ht="15.75" customHeight="1">
      <c r="K2313" s="8" t="s">
        <v>7</v>
      </c>
    </row>
    <row r="2314" ht="15.75" customHeight="1">
      <c r="K2314" s="8" t="s">
        <v>7</v>
      </c>
    </row>
    <row r="2315" ht="15.75" customHeight="1">
      <c r="K2315" s="8" t="s">
        <v>7</v>
      </c>
    </row>
    <row r="2316" ht="15.75" customHeight="1">
      <c r="K2316" s="8" t="s">
        <v>7</v>
      </c>
    </row>
    <row r="2317" ht="15.75" customHeight="1">
      <c r="K2317" s="8" t="s">
        <v>7</v>
      </c>
    </row>
    <row r="2318" ht="15.75" customHeight="1">
      <c r="K2318" s="8" t="s">
        <v>7</v>
      </c>
    </row>
    <row r="2319" ht="15.75" customHeight="1">
      <c r="K2319" s="8" t="s">
        <v>7</v>
      </c>
    </row>
    <row r="2320" ht="15.75" customHeight="1">
      <c r="K2320" s="8" t="s">
        <v>7</v>
      </c>
    </row>
    <row r="2321" ht="15.75" customHeight="1">
      <c r="K2321" s="8" t="s">
        <v>7</v>
      </c>
    </row>
    <row r="2322" ht="15.75" customHeight="1">
      <c r="K2322" s="8" t="s">
        <v>7</v>
      </c>
    </row>
    <row r="2323" ht="15.75" customHeight="1">
      <c r="K2323" s="8" t="s">
        <v>7</v>
      </c>
    </row>
    <row r="2324" ht="15.75" customHeight="1">
      <c r="K2324" s="8" t="s">
        <v>7</v>
      </c>
    </row>
    <row r="2325" ht="15.75" customHeight="1">
      <c r="K2325" s="8" t="s">
        <v>7</v>
      </c>
    </row>
    <row r="2326" ht="15.75" customHeight="1">
      <c r="K2326" s="8" t="s">
        <v>7</v>
      </c>
    </row>
    <row r="2327" ht="15.75" customHeight="1">
      <c r="K2327" s="8" t="s">
        <v>7</v>
      </c>
    </row>
    <row r="2328" ht="15.75" customHeight="1">
      <c r="K2328" s="8" t="s">
        <v>7</v>
      </c>
    </row>
    <row r="2329" ht="15.75" customHeight="1">
      <c r="K2329" s="8" t="s">
        <v>7</v>
      </c>
    </row>
    <row r="2330" ht="15.75" customHeight="1">
      <c r="K2330" s="8" t="s">
        <v>7</v>
      </c>
    </row>
    <row r="2331" ht="15.75" customHeight="1">
      <c r="K2331" s="8" t="s">
        <v>7</v>
      </c>
    </row>
    <row r="2332" ht="15.75" customHeight="1">
      <c r="K2332" s="8" t="s">
        <v>7</v>
      </c>
    </row>
    <row r="2333" ht="15.75" customHeight="1">
      <c r="K2333" s="8" t="s">
        <v>7</v>
      </c>
    </row>
    <row r="2334" ht="15.75" customHeight="1">
      <c r="K2334" s="8" t="s">
        <v>7</v>
      </c>
    </row>
    <row r="2335" ht="15.75" customHeight="1">
      <c r="K2335" s="8" t="s">
        <v>7</v>
      </c>
    </row>
    <row r="2336" ht="15.75" customHeight="1">
      <c r="K2336" s="8" t="s">
        <v>7</v>
      </c>
    </row>
    <row r="2337" ht="15.75" customHeight="1">
      <c r="K2337" s="8" t="s">
        <v>7</v>
      </c>
    </row>
    <row r="2338" ht="15.75" customHeight="1">
      <c r="K2338" s="8" t="s">
        <v>7</v>
      </c>
    </row>
    <row r="2339" ht="15.75" customHeight="1">
      <c r="K2339" s="8" t="s">
        <v>7</v>
      </c>
    </row>
    <row r="2340" ht="15.75" customHeight="1">
      <c r="K2340" s="8" t="s">
        <v>7</v>
      </c>
    </row>
    <row r="2341" ht="15.75" customHeight="1">
      <c r="K2341" s="8" t="s">
        <v>7</v>
      </c>
    </row>
    <row r="2342" ht="15.75" customHeight="1">
      <c r="K2342" s="8" t="s">
        <v>7</v>
      </c>
    </row>
    <row r="2343" ht="15.75" customHeight="1">
      <c r="K2343" s="8" t="s">
        <v>7</v>
      </c>
    </row>
    <row r="2344" ht="15.75" customHeight="1">
      <c r="K2344" s="8" t="s">
        <v>7</v>
      </c>
    </row>
    <row r="2345" ht="15.75" customHeight="1">
      <c r="K2345" s="8" t="s">
        <v>7</v>
      </c>
    </row>
    <row r="2346" ht="15.75" customHeight="1">
      <c r="K2346" s="8" t="s">
        <v>7</v>
      </c>
    </row>
    <row r="2347" ht="15.75" customHeight="1">
      <c r="K2347" s="8" t="s">
        <v>7</v>
      </c>
    </row>
    <row r="2348" ht="15.75" customHeight="1">
      <c r="K2348" s="8" t="s">
        <v>7</v>
      </c>
    </row>
    <row r="2349" ht="15.75" customHeight="1">
      <c r="K2349" s="8" t="s">
        <v>7</v>
      </c>
    </row>
    <row r="2350" ht="15.75" customHeight="1">
      <c r="K2350" s="8" t="s">
        <v>7</v>
      </c>
    </row>
    <row r="2351" ht="15.75" customHeight="1">
      <c r="K2351" s="8" t="s">
        <v>7</v>
      </c>
    </row>
    <row r="2352" ht="15.75" customHeight="1">
      <c r="K2352" s="8" t="s">
        <v>7</v>
      </c>
    </row>
    <row r="2353" ht="15.75" customHeight="1">
      <c r="K2353" s="8" t="s">
        <v>7</v>
      </c>
    </row>
    <row r="2354" ht="15.75" customHeight="1">
      <c r="K2354" s="8" t="s">
        <v>7</v>
      </c>
    </row>
    <row r="2355" ht="15.75" customHeight="1">
      <c r="K2355" s="8" t="s">
        <v>7</v>
      </c>
    </row>
    <row r="2356" ht="15.75" customHeight="1">
      <c r="K2356" s="8" t="s">
        <v>7</v>
      </c>
    </row>
    <row r="2357" ht="15.75" customHeight="1">
      <c r="K2357" s="8" t="s">
        <v>7</v>
      </c>
    </row>
    <row r="2358" ht="15.75" customHeight="1">
      <c r="K2358" s="8" t="s">
        <v>7</v>
      </c>
    </row>
    <row r="2359" ht="15.75" customHeight="1">
      <c r="K2359" s="8" t="s">
        <v>7</v>
      </c>
    </row>
    <row r="2360" ht="15.75" customHeight="1">
      <c r="K2360" s="8" t="s">
        <v>7</v>
      </c>
    </row>
    <row r="2361" ht="15.75" customHeight="1">
      <c r="K2361" s="8" t="s">
        <v>7</v>
      </c>
    </row>
    <row r="2362" ht="15.75" customHeight="1">
      <c r="K2362" s="8" t="s">
        <v>7</v>
      </c>
    </row>
    <row r="2363" ht="15.75" customHeight="1">
      <c r="K2363" s="8" t="s">
        <v>7</v>
      </c>
    </row>
    <row r="2364" ht="15.75" customHeight="1">
      <c r="K2364" s="8" t="s">
        <v>7</v>
      </c>
    </row>
    <row r="2365" ht="15.75" customHeight="1">
      <c r="K2365" s="8" t="s">
        <v>7</v>
      </c>
    </row>
    <row r="2366" ht="15.75" customHeight="1">
      <c r="K2366" s="8" t="s">
        <v>7</v>
      </c>
    </row>
    <row r="2367" ht="15.75" customHeight="1">
      <c r="K2367" s="8" t="s">
        <v>7</v>
      </c>
    </row>
    <row r="2368" ht="15.75" customHeight="1">
      <c r="K2368" s="8" t="s">
        <v>7</v>
      </c>
    </row>
    <row r="2369" ht="15.75" customHeight="1">
      <c r="K2369" s="8" t="s">
        <v>7</v>
      </c>
    </row>
    <row r="2370" ht="15.75" customHeight="1">
      <c r="K2370" s="8" t="s">
        <v>7</v>
      </c>
    </row>
    <row r="2371" ht="15.75" customHeight="1">
      <c r="K2371" s="8" t="s">
        <v>7</v>
      </c>
    </row>
    <row r="2372" ht="15.75" customHeight="1">
      <c r="K2372" s="8" t="s">
        <v>7</v>
      </c>
    </row>
    <row r="2373" ht="15.75" customHeight="1">
      <c r="K2373" s="8" t="s">
        <v>7</v>
      </c>
    </row>
    <row r="2374" ht="15.75" customHeight="1">
      <c r="K2374" s="8" t="s">
        <v>7</v>
      </c>
    </row>
    <row r="2375" ht="15.75" customHeight="1">
      <c r="K2375" s="8" t="s">
        <v>7</v>
      </c>
    </row>
    <row r="2376" ht="15.75" customHeight="1">
      <c r="K2376" s="8" t="s">
        <v>7</v>
      </c>
    </row>
    <row r="2377" ht="15.75" customHeight="1">
      <c r="K2377" s="8" t="s">
        <v>7</v>
      </c>
    </row>
    <row r="2378" ht="15.75" customHeight="1">
      <c r="K2378" s="8" t="s">
        <v>7</v>
      </c>
    </row>
    <row r="2379" ht="15.75" customHeight="1">
      <c r="K2379" s="8" t="s">
        <v>7</v>
      </c>
    </row>
    <row r="2380" ht="15.75" customHeight="1">
      <c r="K2380" s="8" t="s">
        <v>7</v>
      </c>
    </row>
    <row r="2381" ht="15.75" customHeight="1">
      <c r="K2381" s="8" t="s">
        <v>7</v>
      </c>
    </row>
    <row r="2382" ht="15.75" customHeight="1">
      <c r="K2382" s="8" t="s">
        <v>7</v>
      </c>
    </row>
    <row r="2383" ht="15.75" customHeight="1">
      <c r="K2383" s="8" t="s">
        <v>7</v>
      </c>
    </row>
    <row r="2384" ht="15.75" customHeight="1">
      <c r="K2384" s="8" t="s">
        <v>7</v>
      </c>
    </row>
    <row r="2385" ht="15.75" customHeight="1">
      <c r="K2385" s="8" t="s">
        <v>7</v>
      </c>
    </row>
    <row r="2386" ht="15.75" customHeight="1">
      <c r="K2386" s="8" t="s">
        <v>7</v>
      </c>
    </row>
    <row r="2387" ht="15.75" customHeight="1">
      <c r="K2387" s="8" t="s">
        <v>7</v>
      </c>
    </row>
    <row r="2388" ht="15.75" customHeight="1">
      <c r="K2388" s="8" t="s">
        <v>7</v>
      </c>
    </row>
    <row r="2389" ht="15.75" customHeight="1">
      <c r="K2389" s="8" t="s">
        <v>7</v>
      </c>
    </row>
    <row r="2390" ht="15.75" customHeight="1">
      <c r="K2390" s="8" t="s">
        <v>7</v>
      </c>
    </row>
    <row r="2391" ht="15.75" customHeight="1">
      <c r="K2391" s="8" t="s">
        <v>7</v>
      </c>
    </row>
    <row r="2392" ht="15.75" customHeight="1">
      <c r="K2392" s="8" t="s">
        <v>7</v>
      </c>
    </row>
    <row r="2393" ht="15.75" customHeight="1">
      <c r="K2393" s="8" t="s">
        <v>7</v>
      </c>
    </row>
    <row r="2394" ht="15.75" customHeight="1">
      <c r="K2394" s="8" t="s">
        <v>7</v>
      </c>
    </row>
    <row r="2395" ht="15.75" customHeight="1">
      <c r="K2395" s="8" t="s">
        <v>7</v>
      </c>
    </row>
    <row r="2396" ht="15.75" customHeight="1">
      <c r="K2396" s="8" t="s">
        <v>7</v>
      </c>
    </row>
    <row r="2397" ht="15.75" customHeight="1">
      <c r="K2397" s="8" t="s">
        <v>7</v>
      </c>
    </row>
    <row r="2398" ht="15.75" customHeight="1">
      <c r="K2398" s="8" t="s">
        <v>7</v>
      </c>
    </row>
    <row r="2399" ht="15.75" customHeight="1">
      <c r="K2399" s="8" t="s">
        <v>7</v>
      </c>
    </row>
    <row r="2400" ht="15.75" customHeight="1">
      <c r="K2400" s="8" t="s">
        <v>7</v>
      </c>
    </row>
    <row r="2401" ht="15.75" customHeight="1">
      <c r="K2401" s="8" t="s">
        <v>7</v>
      </c>
    </row>
    <row r="2402" ht="15.75" customHeight="1">
      <c r="K2402" s="8" t="s">
        <v>7</v>
      </c>
    </row>
    <row r="2403" ht="15.75" customHeight="1">
      <c r="K2403" s="8" t="s">
        <v>7</v>
      </c>
    </row>
    <row r="2404" ht="15.75" customHeight="1">
      <c r="K2404" s="8" t="s">
        <v>7</v>
      </c>
    </row>
    <row r="2405" ht="15.75" customHeight="1">
      <c r="K2405" s="8" t="s">
        <v>7</v>
      </c>
    </row>
    <row r="2406" ht="15.75" customHeight="1">
      <c r="K2406" s="8" t="s">
        <v>7</v>
      </c>
    </row>
    <row r="2407" ht="15.75" customHeight="1">
      <c r="K2407" s="8" t="s">
        <v>7</v>
      </c>
    </row>
    <row r="2408" ht="15.75" customHeight="1">
      <c r="K2408" s="8" t="s">
        <v>7</v>
      </c>
    </row>
    <row r="2409" ht="15.75" customHeight="1">
      <c r="K2409" s="8" t="s">
        <v>7</v>
      </c>
    </row>
    <row r="2410" ht="15.75" customHeight="1">
      <c r="K2410" s="8" t="s">
        <v>7</v>
      </c>
    </row>
    <row r="2411" ht="15.75" customHeight="1">
      <c r="K2411" s="8" t="s">
        <v>7</v>
      </c>
    </row>
    <row r="2412" ht="15.75" customHeight="1">
      <c r="K2412" s="8" t="s">
        <v>7</v>
      </c>
    </row>
    <row r="2413" ht="15.75" customHeight="1">
      <c r="K2413" s="8" t="s">
        <v>7</v>
      </c>
    </row>
    <row r="2414" ht="15.75" customHeight="1">
      <c r="K2414" s="8" t="s">
        <v>7</v>
      </c>
    </row>
    <row r="2415" ht="15.75" customHeight="1">
      <c r="K2415" s="8" t="s">
        <v>7</v>
      </c>
    </row>
    <row r="2416" ht="15.75" customHeight="1">
      <c r="K2416" s="8" t="s">
        <v>7</v>
      </c>
    </row>
    <row r="2417" ht="15.75" customHeight="1">
      <c r="K2417" s="8" t="s">
        <v>7</v>
      </c>
    </row>
    <row r="2418" ht="15.75" customHeight="1">
      <c r="K2418" s="8" t="s">
        <v>7</v>
      </c>
    </row>
    <row r="2419" ht="15.75" customHeight="1">
      <c r="K2419" s="8" t="s">
        <v>7</v>
      </c>
    </row>
    <row r="2420" ht="15.75" customHeight="1">
      <c r="K2420" s="8" t="s">
        <v>7</v>
      </c>
    </row>
    <row r="2421" ht="15.75" customHeight="1">
      <c r="K2421" s="8" t="s">
        <v>7</v>
      </c>
    </row>
    <row r="2422" ht="15.75" customHeight="1">
      <c r="K2422" s="8" t="s">
        <v>7</v>
      </c>
    </row>
    <row r="2423" ht="15.75" customHeight="1">
      <c r="K2423" s="8" t="s">
        <v>7</v>
      </c>
    </row>
    <row r="2424" ht="15.75" customHeight="1">
      <c r="K2424" s="8" t="s">
        <v>7</v>
      </c>
    </row>
    <row r="2425" ht="15.75" customHeight="1">
      <c r="K2425" s="8" t="s">
        <v>7</v>
      </c>
    </row>
    <row r="2426" ht="15.75" customHeight="1">
      <c r="K2426" s="8" t="s">
        <v>7</v>
      </c>
    </row>
    <row r="2427" ht="15.75" customHeight="1">
      <c r="K2427" s="8" t="s">
        <v>7</v>
      </c>
    </row>
    <row r="2428" ht="15.75" customHeight="1">
      <c r="K2428" s="8" t="s">
        <v>7</v>
      </c>
    </row>
    <row r="2429" ht="15.75" customHeight="1">
      <c r="K2429" s="8" t="s">
        <v>7</v>
      </c>
    </row>
    <row r="2430" ht="15.75" customHeight="1">
      <c r="K2430" s="8" t="s">
        <v>7</v>
      </c>
    </row>
    <row r="2431" ht="15.75" customHeight="1">
      <c r="K2431" s="8" t="s">
        <v>7</v>
      </c>
    </row>
    <row r="2432" ht="15.75" customHeight="1">
      <c r="K2432" s="8" t="s">
        <v>7</v>
      </c>
    </row>
    <row r="2433" ht="15.75" customHeight="1">
      <c r="K2433" s="8" t="s">
        <v>7</v>
      </c>
    </row>
    <row r="2434" ht="15.75" customHeight="1">
      <c r="K2434" s="8" t="s">
        <v>7</v>
      </c>
    </row>
    <row r="2435" ht="15.75" customHeight="1">
      <c r="K2435" s="8" t="s">
        <v>7</v>
      </c>
    </row>
    <row r="2436" ht="15.75" customHeight="1">
      <c r="K2436" s="8" t="s">
        <v>7</v>
      </c>
    </row>
    <row r="2437" ht="15.75" customHeight="1">
      <c r="K2437" s="8" t="s">
        <v>7</v>
      </c>
    </row>
    <row r="2438" ht="15.75" customHeight="1">
      <c r="K2438" s="8" t="s">
        <v>7</v>
      </c>
    </row>
    <row r="2439" ht="15.75" customHeight="1">
      <c r="K2439" s="8" t="s">
        <v>7</v>
      </c>
    </row>
    <row r="2440" ht="15.75" customHeight="1">
      <c r="K2440" s="8" t="s">
        <v>7</v>
      </c>
    </row>
    <row r="2441" ht="15.75" customHeight="1">
      <c r="K2441" s="8" t="s">
        <v>7</v>
      </c>
    </row>
    <row r="2442" ht="15.75" customHeight="1">
      <c r="K2442" s="8" t="s">
        <v>7</v>
      </c>
    </row>
    <row r="2443" ht="15.75" customHeight="1">
      <c r="K2443" s="8" t="s">
        <v>7</v>
      </c>
    </row>
    <row r="2444" ht="15.75" customHeight="1">
      <c r="K2444" s="8" t="s">
        <v>7</v>
      </c>
    </row>
    <row r="2445" ht="15.75" customHeight="1">
      <c r="K2445" s="8" t="s">
        <v>7</v>
      </c>
    </row>
    <row r="2446" ht="15.75" customHeight="1">
      <c r="K2446" s="8" t="s">
        <v>7</v>
      </c>
    </row>
    <row r="2447" ht="15.75" customHeight="1">
      <c r="K2447" s="8" t="s">
        <v>7</v>
      </c>
    </row>
    <row r="2448" ht="15.75" customHeight="1">
      <c r="K2448" s="8" t="s">
        <v>7</v>
      </c>
    </row>
    <row r="2449" ht="15.75" customHeight="1">
      <c r="K2449" s="8" t="s">
        <v>7</v>
      </c>
    </row>
    <row r="2450" ht="15.75" customHeight="1">
      <c r="K2450" s="8" t="s">
        <v>7</v>
      </c>
    </row>
    <row r="2451" ht="15.75" customHeight="1">
      <c r="K2451" s="8" t="s">
        <v>7</v>
      </c>
    </row>
    <row r="2452" ht="15.75" customHeight="1">
      <c r="K2452" s="8" t="s">
        <v>7</v>
      </c>
    </row>
    <row r="2453" ht="15.75" customHeight="1">
      <c r="K2453" s="8" t="s">
        <v>7</v>
      </c>
    </row>
    <row r="2454" ht="15.75" customHeight="1">
      <c r="K2454" s="8" t="s">
        <v>7</v>
      </c>
    </row>
    <row r="2455" ht="15.75" customHeight="1">
      <c r="K2455" s="8" t="s">
        <v>7</v>
      </c>
    </row>
    <row r="2456" ht="15.75" customHeight="1">
      <c r="K2456" s="8" t="s">
        <v>7</v>
      </c>
    </row>
    <row r="2457" ht="15.75" customHeight="1">
      <c r="K2457" s="8" t="s">
        <v>7</v>
      </c>
    </row>
    <row r="2458" ht="15.75" customHeight="1">
      <c r="K2458" s="8" t="s">
        <v>7</v>
      </c>
    </row>
    <row r="2459" ht="15.75" customHeight="1">
      <c r="K2459" s="8" t="s">
        <v>7</v>
      </c>
    </row>
    <row r="2460" ht="15.75" customHeight="1">
      <c r="K2460" s="8" t="s">
        <v>7</v>
      </c>
    </row>
    <row r="2461" ht="15.75" customHeight="1">
      <c r="K2461" s="8" t="s">
        <v>7</v>
      </c>
    </row>
    <row r="2462" ht="15.75" customHeight="1">
      <c r="K2462" s="8" t="s">
        <v>7</v>
      </c>
    </row>
    <row r="2463" ht="15.75" customHeight="1">
      <c r="K2463" s="8" t="s">
        <v>7</v>
      </c>
    </row>
    <row r="2464" ht="15.75" customHeight="1">
      <c r="K2464" s="8" t="s">
        <v>7</v>
      </c>
    </row>
    <row r="2465" ht="15.75" customHeight="1">
      <c r="K2465" s="8" t="s">
        <v>7</v>
      </c>
    </row>
    <row r="2466" ht="15.75" customHeight="1">
      <c r="K2466" s="8" t="s">
        <v>7</v>
      </c>
    </row>
    <row r="2467" ht="15.75" customHeight="1">
      <c r="K2467" s="8" t="s">
        <v>7</v>
      </c>
    </row>
    <row r="2468" ht="15.75" customHeight="1">
      <c r="K2468" s="8" t="s">
        <v>7</v>
      </c>
    </row>
    <row r="2469" ht="15.75" customHeight="1">
      <c r="K2469" s="8" t="s">
        <v>7</v>
      </c>
    </row>
    <row r="2470" ht="15.75" customHeight="1">
      <c r="K2470" s="8" t="s">
        <v>7</v>
      </c>
    </row>
    <row r="2471" ht="15.75" customHeight="1">
      <c r="K2471" s="8" t="s">
        <v>7</v>
      </c>
    </row>
    <row r="2472" ht="15.75" customHeight="1">
      <c r="K2472" s="8" t="s">
        <v>7</v>
      </c>
    </row>
    <row r="2473" ht="15.75" customHeight="1">
      <c r="K2473" s="8" t="s">
        <v>7</v>
      </c>
    </row>
    <row r="2474" ht="15.75" customHeight="1">
      <c r="K2474" s="8" t="s">
        <v>7</v>
      </c>
    </row>
    <row r="2475" ht="15.75" customHeight="1">
      <c r="K2475" s="8" t="s">
        <v>7</v>
      </c>
    </row>
    <row r="2476" ht="15.75" customHeight="1">
      <c r="K2476" s="8" t="s">
        <v>7</v>
      </c>
    </row>
    <row r="2477" ht="15.75" customHeight="1">
      <c r="K2477" s="8" t="s">
        <v>7</v>
      </c>
    </row>
    <row r="2478" ht="15.75" customHeight="1">
      <c r="K2478" s="8" t="s">
        <v>7</v>
      </c>
    </row>
    <row r="2479" ht="15.75" customHeight="1">
      <c r="K2479" s="8" t="s">
        <v>7</v>
      </c>
    </row>
    <row r="2480" ht="15.75" customHeight="1">
      <c r="K2480" s="8" t="s">
        <v>7</v>
      </c>
    </row>
    <row r="2481" ht="15.75" customHeight="1">
      <c r="K2481" s="8" t="s">
        <v>7</v>
      </c>
    </row>
    <row r="2482" ht="15.75" customHeight="1">
      <c r="K2482" s="8" t="s">
        <v>7</v>
      </c>
    </row>
    <row r="2483" ht="15.75" customHeight="1">
      <c r="K2483" s="8" t="s">
        <v>7</v>
      </c>
    </row>
    <row r="2484" ht="15.75" customHeight="1">
      <c r="K2484" s="8" t="s">
        <v>7</v>
      </c>
    </row>
    <row r="2485" ht="15.75" customHeight="1">
      <c r="K2485" s="8" t="s">
        <v>7</v>
      </c>
    </row>
    <row r="2486" ht="15.75" customHeight="1">
      <c r="K2486" s="8" t="s">
        <v>7</v>
      </c>
    </row>
    <row r="2487" ht="15.75" customHeight="1">
      <c r="K2487" s="8" t="s">
        <v>7</v>
      </c>
    </row>
    <row r="2488" ht="15.75" customHeight="1">
      <c r="K2488" s="8" t="s">
        <v>7</v>
      </c>
    </row>
    <row r="2489" ht="15.75" customHeight="1">
      <c r="K2489" s="8" t="s">
        <v>7</v>
      </c>
    </row>
    <row r="2490" ht="15.75" customHeight="1">
      <c r="K2490" s="8" t="s">
        <v>7</v>
      </c>
    </row>
    <row r="2491" ht="15.75" customHeight="1">
      <c r="K2491" s="8" t="s">
        <v>7</v>
      </c>
    </row>
    <row r="2492" ht="15.75" customHeight="1">
      <c r="K2492" s="8" t="s">
        <v>7</v>
      </c>
    </row>
    <row r="2493" ht="15.75" customHeight="1">
      <c r="K2493" s="8" t="s">
        <v>7</v>
      </c>
    </row>
    <row r="2494" ht="15.75" customHeight="1">
      <c r="K2494" s="8" t="s">
        <v>7</v>
      </c>
    </row>
    <row r="2495" ht="15.75" customHeight="1">
      <c r="K2495" s="8" t="s">
        <v>7</v>
      </c>
    </row>
    <row r="2496" ht="15.75" customHeight="1">
      <c r="K2496" s="8" t="s">
        <v>7</v>
      </c>
    </row>
    <row r="2497" ht="15.75" customHeight="1">
      <c r="K2497" s="8" t="s">
        <v>7</v>
      </c>
    </row>
    <row r="2498" ht="15.75" customHeight="1">
      <c r="K2498" s="8" t="s">
        <v>7</v>
      </c>
    </row>
    <row r="2499" ht="15.75" customHeight="1">
      <c r="K2499" s="8" t="s">
        <v>7</v>
      </c>
    </row>
    <row r="2500" ht="15.75" customHeight="1">
      <c r="K2500" s="8" t="s">
        <v>7</v>
      </c>
    </row>
    <row r="2501" ht="15.75" customHeight="1">
      <c r="K2501" s="8" t="s">
        <v>7</v>
      </c>
    </row>
    <row r="2502" ht="15.75" customHeight="1">
      <c r="K2502" s="8" t="s">
        <v>7</v>
      </c>
    </row>
    <row r="2503" ht="15.75" customHeight="1">
      <c r="K2503" s="8" t="s">
        <v>7</v>
      </c>
    </row>
    <row r="2504" ht="15.75" customHeight="1">
      <c r="K2504" s="8" t="s">
        <v>7</v>
      </c>
    </row>
    <row r="2505" ht="15.75" customHeight="1">
      <c r="K2505" s="8" t="s">
        <v>7</v>
      </c>
    </row>
    <row r="2506" ht="15.75" customHeight="1">
      <c r="K2506" s="8" t="s">
        <v>7</v>
      </c>
    </row>
    <row r="2507" ht="15.75" customHeight="1">
      <c r="K2507" s="8" t="s">
        <v>7</v>
      </c>
    </row>
    <row r="2508" ht="15.75" customHeight="1">
      <c r="K2508" s="8" t="s">
        <v>7</v>
      </c>
    </row>
    <row r="2509" ht="15.75" customHeight="1">
      <c r="K2509" s="8" t="s">
        <v>7</v>
      </c>
    </row>
    <row r="2510" ht="15.75" customHeight="1">
      <c r="K2510" s="8" t="s">
        <v>7</v>
      </c>
    </row>
    <row r="2511" ht="15.75" customHeight="1">
      <c r="K2511" s="8" t="s">
        <v>7</v>
      </c>
    </row>
    <row r="2512" ht="15.75" customHeight="1">
      <c r="K2512" s="8" t="s">
        <v>7</v>
      </c>
    </row>
    <row r="2513" ht="15.75" customHeight="1">
      <c r="K2513" s="8" t="s">
        <v>7</v>
      </c>
    </row>
    <row r="2514" ht="15.75" customHeight="1">
      <c r="K2514" s="8" t="s">
        <v>7</v>
      </c>
    </row>
    <row r="2515" ht="15.75" customHeight="1">
      <c r="K2515" s="8" t="s">
        <v>7</v>
      </c>
    </row>
    <row r="2516" ht="15.75" customHeight="1">
      <c r="K2516" s="8" t="s">
        <v>7</v>
      </c>
    </row>
    <row r="2517" ht="15.75" customHeight="1">
      <c r="K2517" s="8" t="s">
        <v>7</v>
      </c>
    </row>
    <row r="2518" ht="15.75" customHeight="1">
      <c r="K2518" s="8" t="s">
        <v>7</v>
      </c>
    </row>
    <row r="2519" ht="15.75" customHeight="1">
      <c r="K2519" s="8" t="s">
        <v>7</v>
      </c>
    </row>
    <row r="2520" ht="15.75" customHeight="1">
      <c r="K2520" s="8" t="s">
        <v>7</v>
      </c>
    </row>
    <row r="2521" ht="15.75" customHeight="1">
      <c r="K2521" s="8" t="s">
        <v>7</v>
      </c>
    </row>
    <row r="2522" ht="15.75" customHeight="1">
      <c r="K2522" s="8" t="s">
        <v>7</v>
      </c>
    </row>
    <row r="2523" ht="15.75" customHeight="1">
      <c r="K2523" s="8" t="s">
        <v>7</v>
      </c>
    </row>
    <row r="2524" ht="15.75" customHeight="1">
      <c r="K2524" s="8" t="s">
        <v>7</v>
      </c>
    </row>
    <row r="2525" ht="15.75" customHeight="1">
      <c r="K2525" s="8" t="s">
        <v>7</v>
      </c>
    </row>
    <row r="2526" ht="15.75" customHeight="1">
      <c r="K2526" s="8" t="s">
        <v>7</v>
      </c>
    </row>
    <row r="2527" ht="15.75" customHeight="1">
      <c r="K2527" s="8" t="s">
        <v>7</v>
      </c>
    </row>
    <row r="2528" ht="15.75" customHeight="1">
      <c r="K2528" s="8" t="s">
        <v>7</v>
      </c>
    </row>
    <row r="2529" ht="15.75" customHeight="1">
      <c r="K2529" s="8" t="s">
        <v>7</v>
      </c>
    </row>
    <row r="2530" ht="15.75" customHeight="1">
      <c r="K2530" s="8" t="s">
        <v>7</v>
      </c>
    </row>
    <row r="2531" ht="15.75" customHeight="1">
      <c r="K2531" s="8" t="s">
        <v>7</v>
      </c>
    </row>
    <row r="2532" ht="15.75" customHeight="1">
      <c r="K2532" s="8" t="s">
        <v>7</v>
      </c>
    </row>
    <row r="2533" ht="15.75" customHeight="1">
      <c r="K2533" s="8" t="s">
        <v>7</v>
      </c>
    </row>
    <row r="2534" ht="15.75" customHeight="1">
      <c r="K2534" s="8" t="s">
        <v>7</v>
      </c>
    </row>
    <row r="2535" ht="15.75" customHeight="1">
      <c r="K2535" s="8" t="s">
        <v>7</v>
      </c>
    </row>
    <row r="2536" ht="15.75" customHeight="1">
      <c r="K2536" s="8" t="s">
        <v>7</v>
      </c>
    </row>
    <row r="2537" ht="15.75" customHeight="1">
      <c r="K2537" s="8" t="s">
        <v>7</v>
      </c>
    </row>
    <row r="2538" ht="15.75" customHeight="1">
      <c r="K2538" s="8" t="s">
        <v>7</v>
      </c>
    </row>
    <row r="2539" ht="15.75" customHeight="1">
      <c r="K2539" s="8" t="s">
        <v>7</v>
      </c>
    </row>
    <row r="2540" ht="15.75" customHeight="1">
      <c r="K2540" s="8" t="s">
        <v>7</v>
      </c>
    </row>
    <row r="2541" ht="15.75" customHeight="1">
      <c r="K2541" s="8" t="s">
        <v>7</v>
      </c>
    </row>
    <row r="2542" ht="15.75" customHeight="1">
      <c r="K2542" s="8" t="s">
        <v>7</v>
      </c>
    </row>
    <row r="2543" ht="15.75" customHeight="1">
      <c r="K2543" s="8" t="s">
        <v>7</v>
      </c>
    </row>
    <row r="2544" ht="15.75" customHeight="1">
      <c r="K2544" s="8" t="s">
        <v>7</v>
      </c>
    </row>
    <row r="2545" ht="15.75" customHeight="1">
      <c r="K2545" s="8" t="s">
        <v>7</v>
      </c>
    </row>
    <row r="2546" ht="15.75" customHeight="1">
      <c r="K2546" s="8" t="s">
        <v>7</v>
      </c>
    </row>
    <row r="2547" ht="15.75" customHeight="1">
      <c r="K2547" s="8" t="s">
        <v>7</v>
      </c>
    </row>
    <row r="2548" ht="15.75" customHeight="1">
      <c r="K2548" s="8" t="s">
        <v>7</v>
      </c>
    </row>
    <row r="2549" ht="15.75" customHeight="1">
      <c r="K2549" s="8" t="s">
        <v>7</v>
      </c>
    </row>
    <row r="2550" ht="15.75" customHeight="1">
      <c r="K2550" s="8" t="s">
        <v>7</v>
      </c>
    </row>
    <row r="2551" ht="15.75" customHeight="1">
      <c r="K2551" s="8" t="s">
        <v>7</v>
      </c>
    </row>
    <row r="2552" ht="15.75" customHeight="1">
      <c r="K2552" s="8" t="s">
        <v>7</v>
      </c>
    </row>
    <row r="2553" ht="15.75" customHeight="1">
      <c r="K2553" s="8" t="s">
        <v>7</v>
      </c>
    </row>
    <row r="2554" ht="15.75" customHeight="1">
      <c r="K2554" s="8" t="s">
        <v>7</v>
      </c>
    </row>
    <row r="2555" ht="15.75" customHeight="1">
      <c r="K2555" s="8" t="s">
        <v>7</v>
      </c>
    </row>
    <row r="2556" ht="15.75" customHeight="1">
      <c r="K2556" s="8" t="s">
        <v>7</v>
      </c>
    </row>
    <row r="2557" ht="15.75" customHeight="1">
      <c r="K2557" s="8" t="s">
        <v>7</v>
      </c>
    </row>
    <row r="2558" ht="15.75" customHeight="1">
      <c r="K2558" s="8" t="s">
        <v>7</v>
      </c>
    </row>
    <row r="2559" ht="15.75" customHeight="1">
      <c r="K2559" s="8" t="s">
        <v>7</v>
      </c>
    </row>
    <row r="2560" ht="15.75" customHeight="1">
      <c r="K2560" s="8" t="s">
        <v>7</v>
      </c>
    </row>
    <row r="2561" ht="15.75" customHeight="1">
      <c r="K2561" s="8" t="s">
        <v>7</v>
      </c>
    </row>
    <row r="2562" ht="15.75" customHeight="1">
      <c r="K2562" s="8" t="s">
        <v>7</v>
      </c>
    </row>
    <row r="2563" ht="15.75" customHeight="1">
      <c r="K2563" s="8" t="s">
        <v>7</v>
      </c>
    </row>
    <row r="2564" ht="15.75" customHeight="1">
      <c r="K2564" s="8" t="s">
        <v>7</v>
      </c>
    </row>
    <row r="2565" ht="15.75" customHeight="1">
      <c r="K2565" s="8" t="s">
        <v>7</v>
      </c>
    </row>
    <row r="2566" ht="15.75" customHeight="1">
      <c r="K2566" s="8" t="s">
        <v>7</v>
      </c>
    </row>
    <row r="2567" ht="15.75" customHeight="1">
      <c r="K2567" s="8" t="s">
        <v>7</v>
      </c>
    </row>
    <row r="2568" ht="15.75" customHeight="1">
      <c r="K2568" s="8" t="s">
        <v>7</v>
      </c>
    </row>
    <row r="2569" ht="15.75" customHeight="1">
      <c r="K2569" s="8" t="s">
        <v>7</v>
      </c>
    </row>
    <row r="2570" ht="15.75" customHeight="1">
      <c r="K2570" s="8" t="s">
        <v>7</v>
      </c>
    </row>
    <row r="2571" ht="15.75" customHeight="1">
      <c r="K2571" s="8" t="s">
        <v>7</v>
      </c>
    </row>
    <row r="2572" ht="15.75" customHeight="1">
      <c r="K2572" s="8" t="s">
        <v>7</v>
      </c>
    </row>
    <row r="2573" ht="15.75" customHeight="1">
      <c r="K2573" s="8" t="s">
        <v>7</v>
      </c>
    </row>
    <row r="2574" ht="15.75" customHeight="1">
      <c r="K2574" s="8" t="s">
        <v>7</v>
      </c>
    </row>
    <row r="2575" ht="15.75" customHeight="1">
      <c r="K2575" s="8" t="s">
        <v>7</v>
      </c>
    </row>
    <row r="2576" ht="15.75" customHeight="1">
      <c r="K2576" s="8" t="s">
        <v>7</v>
      </c>
    </row>
    <row r="2577" ht="15.75" customHeight="1">
      <c r="K2577" s="8" t="s">
        <v>7</v>
      </c>
    </row>
    <row r="2578" ht="15.75" customHeight="1">
      <c r="K2578" s="8" t="s">
        <v>7</v>
      </c>
    </row>
    <row r="2579" ht="15.75" customHeight="1">
      <c r="K2579" s="8" t="s">
        <v>7</v>
      </c>
    </row>
    <row r="2580" ht="15.75" customHeight="1">
      <c r="K2580" s="8" t="s">
        <v>7</v>
      </c>
    </row>
    <row r="2581" ht="15.75" customHeight="1">
      <c r="K2581" s="8" t="s">
        <v>7</v>
      </c>
    </row>
    <row r="2582" ht="15.75" customHeight="1">
      <c r="K2582" s="8" t="s">
        <v>7</v>
      </c>
    </row>
    <row r="2583" ht="15.75" customHeight="1">
      <c r="K2583" s="8" t="s">
        <v>7</v>
      </c>
    </row>
    <row r="2584" ht="15.75" customHeight="1">
      <c r="K2584" s="8" t="s">
        <v>7</v>
      </c>
    </row>
    <row r="2585" ht="15.75" customHeight="1">
      <c r="K2585" s="8" t="s">
        <v>7</v>
      </c>
    </row>
    <row r="2586" ht="15.75" customHeight="1">
      <c r="K2586" s="8" t="s">
        <v>7</v>
      </c>
    </row>
    <row r="2587" ht="15.75" customHeight="1">
      <c r="K2587" s="8" t="s">
        <v>7</v>
      </c>
    </row>
    <row r="2588" ht="15.75" customHeight="1">
      <c r="K2588" s="8" t="s">
        <v>7</v>
      </c>
    </row>
    <row r="2589" ht="15.75" customHeight="1">
      <c r="K2589" s="8" t="s">
        <v>7</v>
      </c>
    </row>
    <row r="2590" ht="15.75" customHeight="1">
      <c r="K2590" s="8" t="s">
        <v>7</v>
      </c>
    </row>
    <row r="2591" ht="15.75" customHeight="1">
      <c r="K2591" s="8" t="s">
        <v>7</v>
      </c>
    </row>
    <row r="2592" ht="15.75" customHeight="1">
      <c r="K2592" s="8" t="s">
        <v>7</v>
      </c>
    </row>
    <row r="2593" ht="15.75" customHeight="1">
      <c r="K2593" s="8" t="s">
        <v>7</v>
      </c>
    </row>
    <row r="2594" ht="15.75" customHeight="1">
      <c r="K2594" s="8" t="s">
        <v>7</v>
      </c>
    </row>
    <row r="2595" ht="15.75" customHeight="1">
      <c r="K2595" s="8" t="s">
        <v>7</v>
      </c>
    </row>
    <row r="2596" ht="15.75" customHeight="1">
      <c r="K2596" s="8" t="s">
        <v>7</v>
      </c>
    </row>
    <row r="2597" ht="15.75" customHeight="1">
      <c r="K2597" s="8" t="s">
        <v>7</v>
      </c>
    </row>
    <row r="2598" ht="15.75" customHeight="1">
      <c r="K2598" s="8" t="s">
        <v>7</v>
      </c>
    </row>
    <row r="2599" ht="15.75" customHeight="1">
      <c r="K2599" s="8" t="s">
        <v>7</v>
      </c>
    </row>
    <row r="2600" ht="15.75" customHeight="1">
      <c r="K2600" s="8" t="s">
        <v>7</v>
      </c>
    </row>
    <row r="2601" ht="15.75" customHeight="1">
      <c r="K2601" s="8" t="s">
        <v>7</v>
      </c>
    </row>
    <row r="2602" ht="15.75" customHeight="1">
      <c r="K2602" s="8" t="s">
        <v>7</v>
      </c>
    </row>
    <row r="2603" ht="15.75" customHeight="1">
      <c r="K2603" s="8" t="s">
        <v>7</v>
      </c>
    </row>
    <row r="2604" ht="15.75" customHeight="1">
      <c r="K2604" s="8" t="s">
        <v>7</v>
      </c>
    </row>
    <row r="2605" ht="15.75" customHeight="1">
      <c r="K2605" s="8" t="s">
        <v>7</v>
      </c>
    </row>
    <row r="2606" ht="15.75" customHeight="1">
      <c r="K2606" s="8" t="s">
        <v>7</v>
      </c>
    </row>
    <row r="2607" ht="15.75" customHeight="1">
      <c r="K2607" s="8" t="s">
        <v>7</v>
      </c>
    </row>
    <row r="2608" ht="15.75" customHeight="1">
      <c r="K2608" s="8" t="s">
        <v>7</v>
      </c>
    </row>
    <row r="2609" ht="15.75" customHeight="1">
      <c r="K2609" s="8" t="s">
        <v>7</v>
      </c>
    </row>
    <row r="2610" ht="15.75" customHeight="1">
      <c r="K2610" s="8" t="s">
        <v>7</v>
      </c>
    </row>
    <row r="2611" ht="15.75" customHeight="1">
      <c r="K2611" s="8" t="s">
        <v>7</v>
      </c>
    </row>
    <row r="2612" ht="15.75" customHeight="1">
      <c r="K2612" s="8" t="s">
        <v>7</v>
      </c>
    </row>
    <row r="2613" ht="15.75" customHeight="1">
      <c r="K2613" s="8" t="s">
        <v>7</v>
      </c>
    </row>
    <row r="2614" ht="15.75" customHeight="1">
      <c r="K2614" s="8" t="s">
        <v>7</v>
      </c>
    </row>
    <row r="2615" ht="15.75" customHeight="1">
      <c r="K2615" s="8" t="s">
        <v>7</v>
      </c>
    </row>
    <row r="2616" ht="15.75" customHeight="1">
      <c r="K2616" s="8" t="s">
        <v>7</v>
      </c>
    </row>
    <row r="2617" ht="15.75" customHeight="1">
      <c r="K2617" s="8" t="s">
        <v>7</v>
      </c>
    </row>
    <row r="2618" ht="15.75" customHeight="1">
      <c r="K2618" s="8" t="s">
        <v>7</v>
      </c>
    </row>
    <row r="2619" ht="15.75" customHeight="1">
      <c r="K2619" s="8" t="s">
        <v>7</v>
      </c>
    </row>
    <row r="2620" ht="15.75" customHeight="1">
      <c r="K2620" s="8" t="s">
        <v>7</v>
      </c>
    </row>
    <row r="2621" ht="15.75" customHeight="1">
      <c r="K2621" s="8" t="s">
        <v>7</v>
      </c>
    </row>
    <row r="2622" ht="15.75" customHeight="1">
      <c r="K2622" s="8" t="s">
        <v>7</v>
      </c>
    </row>
    <row r="2623" ht="15.75" customHeight="1">
      <c r="K2623" s="8" t="s">
        <v>7</v>
      </c>
    </row>
    <row r="2624" ht="15.75" customHeight="1">
      <c r="K2624" s="8" t="s">
        <v>7</v>
      </c>
    </row>
    <row r="2625" ht="15.75" customHeight="1">
      <c r="K2625" s="8" t="s">
        <v>7</v>
      </c>
    </row>
    <row r="2626" ht="15.75" customHeight="1">
      <c r="K2626" s="8" t="s">
        <v>7</v>
      </c>
    </row>
    <row r="2627" ht="15.75" customHeight="1">
      <c r="K2627" s="8" t="s">
        <v>7</v>
      </c>
    </row>
    <row r="2628" ht="15.75" customHeight="1">
      <c r="K2628" s="8" t="s">
        <v>7</v>
      </c>
    </row>
    <row r="2629" ht="15.75" customHeight="1">
      <c r="K2629" s="8" t="s">
        <v>7</v>
      </c>
    </row>
    <row r="2630" ht="15.75" customHeight="1">
      <c r="K2630" s="8" t="s">
        <v>7</v>
      </c>
    </row>
    <row r="2631" ht="15.75" customHeight="1">
      <c r="K2631" s="8" t="s">
        <v>7</v>
      </c>
    </row>
    <row r="2632" ht="15.75" customHeight="1">
      <c r="K2632" s="8" t="s">
        <v>7</v>
      </c>
    </row>
    <row r="2633" ht="15.75" customHeight="1">
      <c r="K2633" s="8" t="s">
        <v>7</v>
      </c>
    </row>
    <row r="2634" ht="15.75" customHeight="1">
      <c r="K2634" s="8" t="s">
        <v>7</v>
      </c>
    </row>
    <row r="2635" ht="15.75" customHeight="1">
      <c r="K2635" s="8" t="s">
        <v>7</v>
      </c>
    </row>
    <row r="2636" ht="15.75" customHeight="1">
      <c r="K2636" s="8" t="s">
        <v>7</v>
      </c>
    </row>
    <row r="2637" ht="15.75" customHeight="1">
      <c r="K2637" s="8" t="s">
        <v>7</v>
      </c>
    </row>
    <row r="2638" ht="15.75" customHeight="1">
      <c r="K2638" s="8" t="s">
        <v>7</v>
      </c>
    </row>
    <row r="2639" ht="15.75" customHeight="1">
      <c r="K2639" s="8" t="s">
        <v>7</v>
      </c>
    </row>
    <row r="2640" ht="15.75" customHeight="1">
      <c r="K2640" s="8" t="s">
        <v>7</v>
      </c>
    </row>
    <row r="2641" ht="15.75" customHeight="1">
      <c r="K2641" s="8" t="s">
        <v>7</v>
      </c>
    </row>
    <row r="2642" ht="15.75" customHeight="1">
      <c r="K2642" s="8" t="s">
        <v>7</v>
      </c>
    </row>
    <row r="2643" ht="15.75" customHeight="1">
      <c r="K2643" s="8" t="s">
        <v>7</v>
      </c>
    </row>
    <row r="2644" ht="15.75" customHeight="1">
      <c r="K2644" s="8" t="s">
        <v>7</v>
      </c>
    </row>
    <row r="2645" ht="15.75" customHeight="1">
      <c r="K2645" s="8" t="s">
        <v>7</v>
      </c>
    </row>
    <row r="2646" ht="15.75" customHeight="1">
      <c r="K2646" s="8" t="s">
        <v>7</v>
      </c>
    </row>
    <row r="2647" ht="15.75" customHeight="1">
      <c r="K2647" s="8" t="s">
        <v>7</v>
      </c>
    </row>
    <row r="2648" ht="15.75" customHeight="1">
      <c r="K2648" s="8" t="s">
        <v>7</v>
      </c>
    </row>
    <row r="2649" ht="15.75" customHeight="1">
      <c r="K2649" s="8" t="s">
        <v>7</v>
      </c>
    </row>
    <row r="2650" ht="15.75" customHeight="1">
      <c r="K2650" s="8" t="s">
        <v>7</v>
      </c>
    </row>
    <row r="2651" ht="15.75" customHeight="1">
      <c r="K2651" s="8" t="s">
        <v>7</v>
      </c>
    </row>
    <row r="2652" ht="15.75" customHeight="1">
      <c r="K2652" s="8" t="s">
        <v>7</v>
      </c>
    </row>
    <row r="2653" ht="15.75" customHeight="1">
      <c r="K2653" s="8" t="s">
        <v>7</v>
      </c>
    </row>
    <row r="2654" ht="15.75" customHeight="1">
      <c r="K2654" s="8" t="s">
        <v>7</v>
      </c>
    </row>
    <row r="2655" ht="15.75" customHeight="1">
      <c r="K2655" s="8" t="s">
        <v>7</v>
      </c>
    </row>
    <row r="2656" ht="15.75" customHeight="1">
      <c r="K2656" s="8" t="s">
        <v>7</v>
      </c>
    </row>
    <row r="2657" ht="15.75" customHeight="1">
      <c r="K2657" s="8" t="s">
        <v>7</v>
      </c>
    </row>
    <row r="2658" ht="15.75" customHeight="1">
      <c r="K2658" s="8" t="s">
        <v>7</v>
      </c>
    </row>
    <row r="2659" ht="15.75" customHeight="1">
      <c r="K2659" s="8" t="s">
        <v>7</v>
      </c>
    </row>
    <row r="2660" ht="15.75" customHeight="1">
      <c r="K2660" s="8" t="s">
        <v>7</v>
      </c>
    </row>
    <row r="2661" ht="15.75" customHeight="1">
      <c r="K2661" s="8" t="s">
        <v>7</v>
      </c>
    </row>
    <row r="2662" ht="15.75" customHeight="1">
      <c r="K2662" s="8" t="s">
        <v>7</v>
      </c>
    </row>
    <row r="2663" ht="15.75" customHeight="1">
      <c r="K2663" s="8" t="s">
        <v>7</v>
      </c>
    </row>
    <row r="2664" ht="15.75" customHeight="1">
      <c r="K2664" s="8" t="s">
        <v>7</v>
      </c>
    </row>
    <row r="2665" ht="15.75" customHeight="1">
      <c r="K2665" s="8" t="s">
        <v>7</v>
      </c>
    </row>
    <row r="2666" ht="15.75" customHeight="1">
      <c r="K2666" s="8" t="s">
        <v>7</v>
      </c>
    </row>
    <row r="2667" ht="15.75" customHeight="1">
      <c r="K2667" s="8" t="s">
        <v>7</v>
      </c>
    </row>
    <row r="2668" ht="15.75" customHeight="1">
      <c r="K2668" s="8" t="s">
        <v>7</v>
      </c>
    </row>
    <row r="2669" ht="15.75" customHeight="1">
      <c r="K2669" s="8" t="s">
        <v>7</v>
      </c>
    </row>
    <row r="2670" ht="15.75" customHeight="1">
      <c r="K2670" s="8" t="s">
        <v>7</v>
      </c>
    </row>
    <row r="2671" ht="15.75" customHeight="1">
      <c r="K2671" s="8" t="s">
        <v>7</v>
      </c>
    </row>
    <row r="2672" ht="15.75" customHeight="1">
      <c r="K2672" s="8" t="s">
        <v>7</v>
      </c>
    </row>
    <row r="2673" ht="15.75" customHeight="1">
      <c r="K2673" s="8" t="s">
        <v>7</v>
      </c>
    </row>
    <row r="2674" ht="15.75" customHeight="1">
      <c r="K2674" s="8" t="s">
        <v>7</v>
      </c>
    </row>
    <row r="2675" ht="15.75" customHeight="1">
      <c r="K2675" s="8" t="s">
        <v>7</v>
      </c>
    </row>
    <row r="2676" ht="15.75" customHeight="1">
      <c r="K2676" s="8" t="s">
        <v>7</v>
      </c>
    </row>
    <row r="2677" ht="15.75" customHeight="1">
      <c r="K2677" s="8" t="s">
        <v>7</v>
      </c>
    </row>
    <row r="2678" ht="15.75" customHeight="1">
      <c r="K2678" s="8" t="s">
        <v>7</v>
      </c>
    </row>
    <row r="2679" ht="15.75" customHeight="1">
      <c r="K2679" s="8" t="s">
        <v>7</v>
      </c>
    </row>
    <row r="2680" ht="15.75" customHeight="1">
      <c r="K2680" s="8" t="s">
        <v>7</v>
      </c>
    </row>
    <row r="2681" ht="15.75" customHeight="1">
      <c r="K2681" s="8" t="s">
        <v>7</v>
      </c>
    </row>
    <row r="2682" ht="15.75" customHeight="1">
      <c r="K2682" s="8" t="s">
        <v>7</v>
      </c>
    </row>
    <row r="2683" ht="15.75" customHeight="1">
      <c r="K2683" s="8" t="s">
        <v>7</v>
      </c>
    </row>
    <row r="2684" ht="15.75" customHeight="1">
      <c r="K2684" s="8" t="s">
        <v>7</v>
      </c>
    </row>
    <row r="2685" ht="15.75" customHeight="1">
      <c r="K2685" s="8" t="s">
        <v>7</v>
      </c>
    </row>
    <row r="2686" ht="15.75" customHeight="1">
      <c r="K2686" s="8" t="s">
        <v>7</v>
      </c>
    </row>
    <row r="2687" ht="15.75" customHeight="1">
      <c r="K2687" s="8" t="s">
        <v>7</v>
      </c>
    </row>
    <row r="2688" ht="15.75" customHeight="1">
      <c r="K2688" s="8" t="s">
        <v>7</v>
      </c>
    </row>
    <row r="2689" ht="15.75" customHeight="1">
      <c r="K2689" s="8" t="s">
        <v>7</v>
      </c>
    </row>
    <row r="2690" ht="15.75" customHeight="1">
      <c r="K2690" s="8" t="s">
        <v>7</v>
      </c>
    </row>
    <row r="2691" ht="15.75" customHeight="1">
      <c r="K2691" s="8" t="s">
        <v>7</v>
      </c>
    </row>
    <row r="2692" ht="15.75" customHeight="1">
      <c r="K2692" s="8" t="s">
        <v>7</v>
      </c>
    </row>
    <row r="2693" ht="15.75" customHeight="1">
      <c r="K2693" s="8" t="s">
        <v>7</v>
      </c>
    </row>
    <row r="2694" ht="15.75" customHeight="1">
      <c r="K2694" s="8" t="s">
        <v>7</v>
      </c>
    </row>
    <row r="2695" ht="15.75" customHeight="1">
      <c r="K2695" s="8" t="s">
        <v>7</v>
      </c>
    </row>
    <row r="2696" ht="15.75" customHeight="1">
      <c r="K2696" s="8" t="s">
        <v>7</v>
      </c>
    </row>
    <row r="2697" ht="15.75" customHeight="1">
      <c r="K2697" s="8" t="s">
        <v>7</v>
      </c>
    </row>
    <row r="2698" ht="15.75" customHeight="1">
      <c r="K2698" s="8" t="s">
        <v>7</v>
      </c>
    </row>
    <row r="2699" ht="15.75" customHeight="1">
      <c r="K2699" s="8" t="s">
        <v>7</v>
      </c>
    </row>
    <row r="2700" ht="15.75" customHeight="1">
      <c r="K2700" s="8" t="s">
        <v>7</v>
      </c>
    </row>
    <row r="2701" ht="15.75" customHeight="1">
      <c r="K2701" s="8" t="s">
        <v>7</v>
      </c>
    </row>
    <row r="2702" ht="15.75" customHeight="1">
      <c r="K2702" s="8" t="s">
        <v>7</v>
      </c>
    </row>
    <row r="2703" ht="15.75" customHeight="1">
      <c r="K2703" s="8" t="s">
        <v>7</v>
      </c>
    </row>
    <row r="2704" ht="15.75" customHeight="1">
      <c r="K2704" s="8" t="s">
        <v>7</v>
      </c>
    </row>
    <row r="2705" ht="15.75" customHeight="1">
      <c r="K2705" s="8" t="s">
        <v>7</v>
      </c>
    </row>
    <row r="2706" ht="15.75" customHeight="1">
      <c r="K2706" s="8" t="s">
        <v>7</v>
      </c>
    </row>
    <row r="2707" ht="15.75" customHeight="1">
      <c r="K2707" s="8" t="s">
        <v>7</v>
      </c>
    </row>
    <row r="2708" ht="15.75" customHeight="1">
      <c r="K2708" s="8" t="s">
        <v>7</v>
      </c>
    </row>
    <row r="2709" ht="15.75" customHeight="1">
      <c r="K2709" s="8" t="s">
        <v>7</v>
      </c>
    </row>
    <row r="2710" ht="15.75" customHeight="1">
      <c r="K2710" s="8" t="s">
        <v>7</v>
      </c>
    </row>
    <row r="2711" ht="15.75" customHeight="1">
      <c r="K2711" s="8" t="s">
        <v>7</v>
      </c>
    </row>
    <row r="2712" ht="15.75" customHeight="1">
      <c r="K2712" s="8" t="s">
        <v>7</v>
      </c>
    </row>
    <row r="2713" ht="15.75" customHeight="1">
      <c r="K2713" s="8" t="s">
        <v>7</v>
      </c>
    </row>
    <row r="2714" ht="15.75" customHeight="1">
      <c r="K2714" s="8" t="s">
        <v>7</v>
      </c>
    </row>
    <row r="2715" ht="15.75" customHeight="1">
      <c r="K2715" s="8" t="s">
        <v>7</v>
      </c>
    </row>
    <row r="2716" ht="15.75" customHeight="1">
      <c r="K2716" s="8" t="s">
        <v>7</v>
      </c>
    </row>
    <row r="2717" ht="15.75" customHeight="1">
      <c r="K2717" s="8" t="s">
        <v>7</v>
      </c>
    </row>
    <row r="2718" ht="15.75" customHeight="1">
      <c r="K2718" s="8" t="s">
        <v>7</v>
      </c>
    </row>
    <row r="2719" ht="15.75" customHeight="1">
      <c r="K2719" s="8" t="s">
        <v>7</v>
      </c>
    </row>
    <row r="2720" ht="15.75" customHeight="1">
      <c r="K2720" s="8" t="s">
        <v>7</v>
      </c>
    </row>
    <row r="2721" ht="15.75" customHeight="1">
      <c r="K2721" s="8" t="s">
        <v>7</v>
      </c>
    </row>
    <row r="2722" ht="15.75" customHeight="1">
      <c r="K2722" s="8" t="s">
        <v>7</v>
      </c>
    </row>
    <row r="2723" ht="15.75" customHeight="1">
      <c r="K2723" s="8" t="s">
        <v>7</v>
      </c>
    </row>
    <row r="2724" ht="15.75" customHeight="1">
      <c r="K2724" s="8" t="s">
        <v>7</v>
      </c>
    </row>
    <row r="2725" ht="15.75" customHeight="1">
      <c r="K2725" s="8" t="s">
        <v>7</v>
      </c>
    </row>
    <row r="2726" ht="15.75" customHeight="1">
      <c r="K2726" s="8" t="s">
        <v>7</v>
      </c>
    </row>
    <row r="2727" ht="15.75" customHeight="1">
      <c r="K2727" s="8" t="s">
        <v>7</v>
      </c>
    </row>
    <row r="2728" ht="15.75" customHeight="1">
      <c r="K2728" s="8" t="s">
        <v>7</v>
      </c>
    </row>
    <row r="2729" ht="15.75" customHeight="1">
      <c r="K2729" s="8" t="s">
        <v>7</v>
      </c>
    </row>
    <row r="2730" ht="15.75" customHeight="1">
      <c r="K2730" s="8" t="s">
        <v>7</v>
      </c>
    </row>
    <row r="2731" ht="15.75" customHeight="1">
      <c r="K2731" s="8" t="s">
        <v>7</v>
      </c>
    </row>
    <row r="2732" ht="15.75" customHeight="1">
      <c r="K2732" s="8" t="s">
        <v>7</v>
      </c>
    </row>
    <row r="2733" ht="15.75" customHeight="1">
      <c r="K2733" s="8" t="s">
        <v>7</v>
      </c>
    </row>
    <row r="2734" ht="15.75" customHeight="1">
      <c r="K2734" s="8" t="s">
        <v>7</v>
      </c>
    </row>
    <row r="2735" ht="15.75" customHeight="1">
      <c r="K2735" s="8" t="s">
        <v>7</v>
      </c>
    </row>
    <row r="2736" ht="15.75" customHeight="1">
      <c r="K2736" s="8" t="s">
        <v>7</v>
      </c>
    </row>
    <row r="2737" ht="15.75" customHeight="1">
      <c r="K2737" s="8" t="s">
        <v>7</v>
      </c>
    </row>
    <row r="2738" ht="15.75" customHeight="1">
      <c r="K2738" s="8" t="s">
        <v>7</v>
      </c>
    </row>
    <row r="2739" ht="15.75" customHeight="1">
      <c r="K2739" s="8" t="s">
        <v>7</v>
      </c>
    </row>
    <row r="2740" ht="15.75" customHeight="1">
      <c r="K2740" s="8" t="s">
        <v>7</v>
      </c>
    </row>
    <row r="2741" ht="15.75" customHeight="1">
      <c r="K2741" s="8" t="s">
        <v>7</v>
      </c>
    </row>
    <row r="2742" ht="15.75" customHeight="1">
      <c r="K2742" s="8" t="s">
        <v>7</v>
      </c>
    </row>
    <row r="2743" ht="15.75" customHeight="1">
      <c r="K2743" s="8" t="s">
        <v>7</v>
      </c>
    </row>
    <row r="2744" ht="15.75" customHeight="1">
      <c r="K2744" s="8" t="s">
        <v>7</v>
      </c>
    </row>
    <row r="2745" ht="15.75" customHeight="1">
      <c r="K2745" s="8" t="s">
        <v>7</v>
      </c>
    </row>
    <row r="2746" ht="15.75" customHeight="1">
      <c r="K2746" s="8" t="s">
        <v>7</v>
      </c>
    </row>
    <row r="2747" ht="15.75" customHeight="1">
      <c r="K2747" s="8" t="s">
        <v>7</v>
      </c>
    </row>
    <row r="2748" ht="15.75" customHeight="1">
      <c r="K2748" s="8" t="s">
        <v>7</v>
      </c>
    </row>
    <row r="2749" ht="15.75" customHeight="1">
      <c r="K2749" s="8" t="s">
        <v>7</v>
      </c>
    </row>
    <row r="2750" ht="15.75" customHeight="1">
      <c r="K2750" s="8" t="s">
        <v>7</v>
      </c>
    </row>
    <row r="2751" ht="15.75" customHeight="1">
      <c r="K2751" s="8" t="s">
        <v>7</v>
      </c>
    </row>
    <row r="2752" ht="15.75" customHeight="1">
      <c r="K2752" s="8" t="s">
        <v>7</v>
      </c>
    </row>
    <row r="2753" ht="15.75" customHeight="1">
      <c r="K2753" s="8" t="s">
        <v>7</v>
      </c>
    </row>
    <row r="2754" ht="15.75" customHeight="1">
      <c r="K2754" s="8" t="s">
        <v>7</v>
      </c>
    </row>
    <row r="2755" ht="15.75" customHeight="1">
      <c r="K2755" s="8" t="s">
        <v>7</v>
      </c>
    </row>
    <row r="2756" ht="15.75" customHeight="1">
      <c r="K2756" s="8" t="s">
        <v>7</v>
      </c>
    </row>
    <row r="2757" ht="15.75" customHeight="1">
      <c r="K2757" s="8" t="s">
        <v>7</v>
      </c>
    </row>
    <row r="2758" ht="15.75" customHeight="1">
      <c r="K2758" s="8" t="s">
        <v>7</v>
      </c>
    </row>
    <row r="2759" ht="15.75" customHeight="1">
      <c r="K2759" s="8" t="s">
        <v>7</v>
      </c>
    </row>
    <row r="2760" ht="15.75" customHeight="1">
      <c r="K2760" s="8" t="s">
        <v>7</v>
      </c>
    </row>
    <row r="2761" ht="15.75" customHeight="1">
      <c r="K2761" s="8" t="s">
        <v>7</v>
      </c>
    </row>
    <row r="2762" ht="15.75" customHeight="1">
      <c r="K2762" s="8" t="s">
        <v>7</v>
      </c>
    </row>
    <row r="2763" ht="15.75" customHeight="1">
      <c r="K2763" s="8" t="s">
        <v>7</v>
      </c>
    </row>
    <row r="2764" ht="15.75" customHeight="1">
      <c r="K2764" s="8" t="s">
        <v>7</v>
      </c>
    </row>
    <row r="2765" ht="15.75" customHeight="1">
      <c r="K2765" s="8" t="s">
        <v>7</v>
      </c>
    </row>
    <row r="2766" ht="15.75" customHeight="1">
      <c r="K2766" s="8" t="s">
        <v>7</v>
      </c>
    </row>
    <row r="2767" ht="15.75" customHeight="1">
      <c r="K2767" s="8" t="s">
        <v>7</v>
      </c>
    </row>
    <row r="2768" ht="15.75" customHeight="1">
      <c r="K2768" s="8" t="s">
        <v>7</v>
      </c>
    </row>
    <row r="2769" ht="15.75" customHeight="1">
      <c r="K2769" s="8" t="s">
        <v>7</v>
      </c>
    </row>
    <row r="2770" ht="15.75" customHeight="1">
      <c r="K2770" s="8" t="s">
        <v>7</v>
      </c>
    </row>
    <row r="2771" ht="15.75" customHeight="1">
      <c r="K2771" s="8" t="s">
        <v>7</v>
      </c>
    </row>
    <row r="2772" ht="15.75" customHeight="1">
      <c r="K2772" s="8" t="s">
        <v>7</v>
      </c>
    </row>
    <row r="2773" ht="15.75" customHeight="1">
      <c r="K2773" s="8" t="s">
        <v>7</v>
      </c>
    </row>
    <row r="2774" ht="15.75" customHeight="1">
      <c r="K2774" s="8" t="s">
        <v>7</v>
      </c>
    </row>
    <row r="2775" ht="15.75" customHeight="1">
      <c r="K2775" s="8" t="s">
        <v>7</v>
      </c>
    </row>
    <row r="2776" ht="15.75" customHeight="1">
      <c r="K2776" s="8" t="s">
        <v>7</v>
      </c>
    </row>
    <row r="2777" ht="15.75" customHeight="1">
      <c r="K2777" s="8" t="s">
        <v>7</v>
      </c>
    </row>
    <row r="2778" ht="15.75" customHeight="1">
      <c r="K2778" s="8" t="s">
        <v>7</v>
      </c>
    </row>
    <row r="2779" ht="15.75" customHeight="1">
      <c r="K2779" s="8" t="s">
        <v>7</v>
      </c>
    </row>
    <row r="2780" ht="15.75" customHeight="1">
      <c r="K2780" s="8" t="s">
        <v>7</v>
      </c>
    </row>
    <row r="2781" ht="15.75" customHeight="1">
      <c r="K2781" s="8" t="s">
        <v>7</v>
      </c>
    </row>
    <row r="2782" ht="15.75" customHeight="1">
      <c r="K2782" s="8" t="s">
        <v>7</v>
      </c>
    </row>
    <row r="2783" ht="15.75" customHeight="1">
      <c r="K2783" s="8" t="s">
        <v>7</v>
      </c>
    </row>
    <row r="2784" ht="15.75" customHeight="1">
      <c r="K2784" s="8" t="s">
        <v>7</v>
      </c>
    </row>
    <row r="2785" ht="15.75" customHeight="1">
      <c r="K2785" s="8" t="s">
        <v>7</v>
      </c>
    </row>
    <row r="2786" ht="15.75" customHeight="1">
      <c r="K2786" s="8" t="s">
        <v>7</v>
      </c>
    </row>
    <row r="2787" ht="15.75" customHeight="1">
      <c r="K2787" s="8" t="s">
        <v>7</v>
      </c>
    </row>
    <row r="2788" ht="15.75" customHeight="1">
      <c r="K2788" s="8" t="s">
        <v>7</v>
      </c>
    </row>
    <row r="2789" ht="15.75" customHeight="1">
      <c r="K2789" s="8" t="s">
        <v>7</v>
      </c>
    </row>
    <row r="2790" ht="15.75" customHeight="1">
      <c r="K2790" s="8" t="s">
        <v>7</v>
      </c>
    </row>
    <row r="2791" ht="15.75" customHeight="1">
      <c r="K2791" s="8" t="s">
        <v>7</v>
      </c>
    </row>
    <row r="2792" ht="15.75" customHeight="1">
      <c r="K2792" s="8" t="s">
        <v>7</v>
      </c>
    </row>
    <row r="2793" ht="15.75" customHeight="1">
      <c r="K2793" s="8" t="s">
        <v>7</v>
      </c>
    </row>
    <row r="2794" ht="15.75" customHeight="1">
      <c r="K2794" s="8" t="s">
        <v>7</v>
      </c>
    </row>
    <row r="2795" ht="15.75" customHeight="1">
      <c r="K2795" s="8" t="s">
        <v>7</v>
      </c>
    </row>
    <row r="2796" ht="15.75" customHeight="1">
      <c r="K2796" s="8" t="s">
        <v>7</v>
      </c>
    </row>
    <row r="2797" ht="15.75" customHeight="1">
      <c r="K2797" s="8" t="s">
        <v>7</v>
      </c>
    </row>
    <row r="2798" ht="15.75" customHeight="1">
      <c r="K2798" s="8" t="s">
        <v>7</v>
      </c>
    </row>
    <row r="2799" ht="15.75" customHeight="1">
      <c r="K2799" s="8" t="s">
        <v>7</v>
      </c>
    </row>
    <row r="2800" ht="15.75" customHeight="1">
      <c r="K2800" s="8" t="s">
        <v>7</v>
      </c>
    </row>
    <row r="2801" ht="15.75" customHeight="1">
      <c r="K2801" s="8" t="s">
        <v>7</v>
      </c>
    </row>
    <row r="2802" ht="15.75" customHeight="1">
      <c r="K2802" s="8" t="s">
        <v>7</v>
      </c>
    </row>
    <row r="2803" ht="15.75" customHeight="1">
      <c r="K2803" s="8" t="s">
        <v>7</v>
      </c>
    </row>
    <row r="2804" ht="15.75" customHeight="1">
      <c r="K2804" s="8" t="s">
        <v>7</v>
      </c>
    </row>
    <row r="2805" ht="15.75" customHeight="1">
      <c r="K2805" s="8" t="s">
        <v>7</v>
      </c>
    </row>
    <row r="2806" ht="15.75" customHeight="1">
      <c r="K2806" s="8" t="s">
        <v>7</v>
      </c>
    </row>
    <row r="2807" ht="15.75" customHeight="1">
      <c r="K2807" s="8" t="s">
        <v>7</v>
      </c>
    </row>
    <row r="2808" ht="15.75" customHeight="1">
      <c r="K2808" s="8" t="s">
        <v>7</v>
      </c>
    </row>
    <row r="2809" ht="15.75" customHeight="1">
      <c r="K2809" s="8" t="s">
        <v>7</v>
      </c>
    </row>
    <row r="2810" ht="15.75" customHeight="1">
      <c r="K2810" s="8" t="s">
        <v>7</v>
      </c>
    </row>
    <row r="2811" ht="15.75" customHeight="1">
      <c r="K2811" s="8" t="s">
        <v>7</v>
      </c>
    </row>
    <row r="2812" ht="15.75" customHeight="1">
      <c r="K2812" s="8" t="s">
        <v>7</v>
      </c>
    </row>
    <row r="2813" ht="15.75" customHeight="1">
      <c r="K2813" s="8" t="s">
        <v>7</v>
      </c>
    </row>
    <row r="2814" ht="15.75" customHeight="1">
      <c r="K2814" s="8" t="s">
        <v>7</v>
      </c>
    </row>
    <row r="2815" ht="15.75" customHeight="1">
      <c r="K2815" s="8" t="s">
        <v>7</v>
      </c>
    </row>
    <row r="2816" ht="15.75" customHeight="1">
      <c r="K2816" s="8" t="s">
        <v>7</v>
      </c>
    </row>
    <row r="2817" ht="15.75" customHeight="1">
      <c r="K2817" s="8" t="s">
        <v>7</v>
      </c>
    </row>
    <row r="2818" ht="15.75" customHeight="1">
      <c r="K2818" s="8" t="s">
        <v>7</v>
      </c>
    </row>
    <row r="2819" ht="15.75" customHeight="1">
      <c r="K2819" s="8" t="s">
        <v>7</v>
      </c>
    </row>
    <row r="2820" ht="15.75" customHeight="1">
      <c r="K2820" s="8" t="s">
        <v>7</v>
      </c>
    </row>
    <row r="2821" ht="15.75" customHeight="1">
      <c r="K2821" s="8" t="s">
        <v>7</v>
      </c>
    </row>
    <row r="2822" ht="15.75" customHeight="1">
      <c r="K2822" s="8" t="s">
        <v>7</v>
      </c>
    </row>
    <row r="2823" ht="15.75" customHeight="1">
      <c r="K2823" s="8" t="s">
        <v>7</v>
      </c>
    </row>
    <row r="2824" ht="15.75" customHeight="1">
      <c r="K2824" s="8" t="s">
        <v>7</v>
      </c>
    </row>
    <row r="2825" ht="15.75" customHeight="1">
      <c r="K2825" s="8" t="s">
        <v>7</v>
      </c>
    </row>
    <row r="2826" ht="15.75" customHeight="1">
      <c r="K2826" s="8" t="s">
        <v>7</v>
      </c>
    </row>
    <row r="2827" ht="15.75" customHeight="1">
      <c r="K2827" s="8" t="s">
        <v>7</v>
      </c>
    </row>
    <row r="2828" ht="15.75" customHeight="1">
      <c r="K2828" s="8" t="s">
        <v>7</v>
      </c>
    </row>
    <row r="2829" ht="15.75" customHeight="1">
      <c r="K2829" s="8" t="s">
        <v>7</v>
      </c>
    </row>
    <row r="2830" ht="15.75" customHeight="1">
      <c r="K2830" s="8" t="s">
        <v>7</v>
      </c>
    </row>
    <row r="2831" ht="15.75" customHeight="1">
      <c r="K2831" s="8" t="s">
        <v>7</v>
      </c>
    </row>
    <row r="2832" ht="15.75" customHeight="1">
      <c r="K2832" s="8" t="s">
        <v>7</v>
      </c>
    </row>
    <row r="2833" ht="15.75" customHeight="1">
      <c r="K2833" s="8" t="s">
        <v>7</v>
      </c>
    </row>
    <row r="2834" ht="15.75" customHeight="1">
      <c r="K2834" s="8" t="s">
        <v>7</v>
      </c>
    </row>
    <row r="2835" ht="15.75" customHeight="1">
      <c r="K2835" s="8" t="s">
        <v>7</v>
      </c>
    </row>
    <row r="2836" ht="15.75" customHeight="1">
      <c r="K2836" s="8" t="s">
        <v>7</v>
      </c>
    </row>
    <row r="2837" ht="15.75" customHeight="1">
      <c r="K2837" s="8" t="s">
        <v>7</v>
      </c>
    </row>
    <row r="2838" ht="15.75" customHeight="1">
      <c r="K2838" s="8" t="s">
        <v>7</v>
      </c>
    </row>
    <row r="2839" ht="15.75" customHeight="1">
      <c r="K2839" s="8" t="s">
        <v>7</v>
      </c>
    </row>
    <row r="2840" ht="15.75" customHeight="1">
      <c r="K2840" s="8" t="s">
        <v>7</v>
      </c>
    </row>
    <row r="2841" ht="15.75" customHeight="1">
      <c r="K2841" s="8" t="s">
        <v>7</v>
      </c>
    </row>
    <row r="2842" ht="15.75" customHeight="1">
      <c r="K2842" s="8" t="s">
        <v>7</v>
      </c>
    </row>
    <row r="2843" ht="15.75" customHeight="1">
      <c r="K2843" s="8" t="s">
        <v>7</v>
      </c>
    </row>
    <row r="2844" ht="15.75" customHeight="1">
      <c r="K2844" s="8" t="s">
        <v>7</v>
      </c>
    </row>
    <row r="2845" ht="15.75" customHeight="1">
      <c r="K2845" s="8" t="s">
        <v>7</v>
      </c>
    </row>
    <row r="2846" ht="15.75" customHeight="1">
      <c r="K2846" s="8" t="s">
        <v>7</v>
      </c>
    </row>
    <row r="2847" ht="15.75" customHeight="1">
      <c r="K2847" s="8" t="s">
        <v>7</v>
      </c>
    </row>
    <row r="2848" ht="15.75" customHeight="1">
      <c r="K2848" s="8" t="s">
        <v>7</v>
      </c>
    </row>
    <row r="2849" ht="15.75" customHeight="1">
      <c r="K2849" s="8" t="s">
        <v>7</v>
      </c>
    </row>
    <row r="2850" ht="15.75" customHeight="1">
      <c r="K2850" s="8" t="s">
        <v>7</v>
      </c>
    </row>
    <row r="2851" ht="15.75" customHeight="1">
      <c r="K2851" s="8" t="s">
        <v>7</v>
      </c>
    </row>
    <row r="2852" ht="15.75" customHeight="1">
      <c r="K2852" s="8" t="s">
        <v>7</v>
      </c>
    </row>
    <row r="2853" ht="15.75" customHeight="1">
      <c r="K2853" s="8" t="s">
        <v>7</v>
      </c>
    </row>
    <row r="2854" ht="15.75" customHeight="1">
      <c r="K2854" s="8" t="s">
        <v>7</v>
      </c>
    </row>
    <row r="2855" ht="15.75" customHeight="1">
      <c r="K2855" s="8" t="s">
        <v>7</v>
      </c>
    </row>
    <row r="2856" ht="15.75" customHeight="1">
      <c r="K2856" s="8" t="s">
        <v>7</v>
      </c>
    </row>
    <row r="2857" ht="15.75" customHeight="1">
      <c r="K2857" s="8" t="s">
        <v>7</v>
      </c>
    </row>
    <row r="2858" ht="15.75" customHeight="1">
      <c r="K2858" s="8" t="s">
        <v>7</v>
      </c>
    </row>
    <row r="2859" ht="15.75" customHeight="1">
      <c r="K2859" s="8" t="s">
        <v>7</v>
      </c>
    </row>
    <row r="2860" ht="15.75" customHeight="1">
      <c r="K2860" s="8" t="s">
        <v>7</v>
      </c>
    </row>
    <row r="2861" ht="15.75" customHeight="1">
      <c r="K2861" s="8" t="s">
        <v>7</v>
      </c>
    </row>
    <row r="2862" ht="15.75" customHeight="1">
      <c r="K2862" s="8" t="s">
        <v>7</v>
      </c>
    </row>
    <row r="2863" ht="15.75" customHeight="1">
      <c r="K2863" s="8" t="s">
        <v>7</v>
      </c>
    </row>
    <row r="2864" ht="15.75" customHeight="1">
      <c r="K2864" s="8" t="s">
        <v>7</v>
      </c>
    </row>
    <row r="2865" ht="15.75" customHeight="1">
      <c r="K2865" s="8" t="s">
        <v>7</v>
      </c>
    </row>
    <row r="2866" ht="15.75" customHeight="1">
      <c r="K2866" s="8" t="s">
        <v>7</v>
      </c>
    </row>
    <row r="2867" ht="15.75" customHeight="1">
      <c r="K2867" s="8" t="s">
        <v>7</v>
      </c>
    </row>
    <row r="2868" ht="15.75" customHeight="1">
      <c r="K2868" s="8" t="s">
        <v>7</v>
      </c>
    </row>
    <row r="2869" ht="15.75" customHeight="1">
      <c r="K2869" s="8" t="s">
        <v>7</v>
      </c>
    </row>
    <row r="2870" ht="15.75" customHeight="1">
      <c r="K2870" s="8" t="s">
        <v>7</v>
      </c>
    </row>
    <row r="2871" ht="15.75" customHeight="1">
      <c r="K2871" s="8" t="s">
        <v>7</v>
      </c>
    </row>
    <row r="2872" ht="15.75" customHeight="1">
      <c r="K2872" s="8" t="s">
        <v>7</v>
      </c>
    </row>
    <row r="2873" ht="15.75" customHeight="1">
      <c r="K2873" s="8" t="s">
        <v>7</v>
      </c>
    </row>
    <row r="2874" ht="15.75" customHeight="1">
      <c r="K2874" s="8" t="s">
        <v>7</v>
      </c>
    </row>
    <row r="2875" ht="15.75" customHeight="1">
      <c r="K2875" s="8" t="s">
        <v>7</v>
      </c>
    </row>
    <row r="2876" ht="15.75" customHeight="1">
      <c r="K2876" s="8" t="s">
        <v>7</v>
      </c>
    </row>
    <row r="2877" ht="15.75" customHeight="1">
      <c r="K2877" s="8" t="s">
        <v>7</v>
      </c>
    </row>
    <row r="2878" ht="15.75" customHeight="1">
      <c r="K2878" s="8" t="s">
        <v>7</v>
      </c>
    </row>
    <row r="2879" ht="15.75" customHeight="1">
      <c r="K2879" s="8" t="s">
        <v>7</v>
      </c>
    </row>
    <row r="2880" ht="15.75" customHeight="1">
      <c r="K2880" s="8" t="s">
        <v>7</v>
      </c>
    </row>
    <row r="2881" ht="15.75" customHeight="1">
      <c r="K2881" s="8" t="s">
        <v>7</v>
      </c>
    </row>
    <row r="2882" ht="15.75" customHeight="1">
      <c r="K2882" s="8" t="s">
        <v>7</v>
      </c>
    </row>
    <row r="2883" ht="15.75" customHeight="1">
      <c r="K2883" s="8" t="s">
        <v>7</v>
      </c>
    </row>
    <row r="2884" ht="15.75" customHeight="1">
      <c r="K2884" s="8" t="s">
        <v>7</v>
      </c>
    </row>
    <row r="2885" ht="15.75" customHeight="1">
      <c r="K2885" s="8" t="s">
        <v>7</v>
      </c>
    </row>
    <row r="2886" ht="15.75" customHeight="1">
      <c r="K2886" s="8" t="s">
        <v>7</v>
      </c>
    </row>
    <row r="2887" ht="15.75" customHeight="1">
      <c r="K2887" s="8" t="s">
        <v>7</v>
      </c>
    </row>
    <row r="2888" ht="15.75" customHeight="1">
      <c r="K2888" s="8" t="s">
        <v>7</v>
      </c>
    </row>
    <row r="2889" ht="15.75" customHeight="1">
      <c r="K2889" s="8" t="s">
        <v>7</v>
      </c>
    </row>
    <row r="2890" ht="15.75" customHeight="1">
      <c r="K2890" s="8" t="s">
        <v>7</v>
      </c>
    </row>
    <row r="2891" ht="15.75" customHeight="1">
      <c r="K2891" s="8" t="s">
        <v>7</v>
      </c>
    </row>
    <row r="2892" ht="15.75" customHeight="1">
      <c r="K2892" s="8" t="s">
        <v>7</v>
      </c>
    </row>
    <row r="2893" ht="15.75" customHeight="1">
      <c r="K2893" s="8" t="s">
        <v>7</v>
      </c>
    </row>
    <row r="2894" ht="15.75" customHeight="1">
      <c r="K2894" s="8" t="s">
        <v>7</v>
      </c>
    </row>
    <row r="2895" ht="15.75" customHeight="1">
      <c r="K2895" s="8" t="s">
        <v>7</v>
      </c>
    </row>
    <row r="2896" ht="15.75" customHeight="1">
      <c r="K2896" s="8" t="s">
        <v>7</v>
      </c>
    </row>
    <row r="2897" ht="15.75" customHeight="1">
      <c r="K2897" s="8" t="s">
        <v>7</v>
      </c>
    </row>
    <row r="2898" ht="15.75" customHeight="1">
      <c r="K2898" s="8" t="s">
        <v>7</v>
      </c>
    </row>
    <row r="2899" ht="15.75" customHeight="1">
      <c r="K2899" s="8" t="s">
        <v>7</v>
      </c>
    </row>
    <row r="2900" ht="15.75" customHeight="1">
      <c r="K2900" s="8" t="s">
        <v>7</v>
      </c>
    </row>
    <row r="2901" ht="15.75" customHeight="1">
      <c r="K2901" s="8" t="s">
        <v>7</v>
      </c>
    </row>
    <row r="2902" ht="15.75" customHeight="1">
      <c r="K2902" s="8" t="s">
        <v>7</v>
      </c>
    </row>
    <row r="2903" ht="15.75" customHeight="1">
      <c r="K2903" s="8" t="s">
        <v>7</v>
      </c>
    </row>
    <row r="2904" ht="15.75" customHeight="1">
      <c r="K2904" s="8" t="s">
        <v>7</v>
      </c>
    </row>
    <row r="2905" ht="15.75" customHeight="1">
      <c r="K2905" s="8" t="s">
        <v>7</v>
      </c>
    </row>
    <row r="2906" ht="15.75" customHeight="1">
      <c r="K2906" s="8" t="s">
        <v>7</v>
      </c>
    </row>
    <row r="2907" ht="15.75" customHeight="1">
      <c r="K2907" s="8" t="s">
        <v>7</v>
      </c>
    </row>
    <row r="2908" ht="15.75" customHeight="1">
      <c r="K2908" s="8" t="s">
        <v>7</v>
      </c>
    </row>
    <row r="2909" ht="15.75" customHeight="1">
      <c r="K2909" s="8" t="s">
        <v>7</v>
      </c>
    </row>
    <row r="2910" ht="15.75" customHeight="1">
      <c r="K2910" s="8" t="s">
        <v>7</v>
      </c>
    </row>
    <row r="2911" ht="15.75" customHeight="1">
      <c r="K2911" s="8" t="s">
        <v>7</v>
      </c>
    </row>
    <row r="2912" ht="15.75" customHeight="1">
      <c r="K2912" s="8" t="s">
        <v>7</v>
      </c>
    </row>
    <row r="2913" ht="15.75" customHeight="1">
      <c r="K2913" s="8" t="s">
        <v>7</v>
      </c>
    </row>
    <row r="2914" ht="15.75" customHeight="1">
      <c r="K2914" s="8" t="s">
        <v>7</v>
      </c>
    </row>
    <row r="2915" ht="15.75" customHeight="1">
      <c r="K2915" s="8" t="s">
        <v>7</v>
      </c>
    </row>
    <row r="2916" ht="15.75" customHeight="1">
      <c r="K2916" s="8" t="s">
        <v>7</v>
      </c>
    </row>
    <row r="2917" ht="15.75" customHeight="1">
      <c r="K2917" s="8" t="s">
        <v>7</v>
      </c>
    </row>
    <row r="2918" ht="15.75" customHeight="1">
      <c r="K2918" s="8" t="s">
        <v>7</v>
      </c>
    </row>
    <row r="2919" ht="15.75" customHeight="1">
      <c r="K2919" s="8" t="s">
        <v>7</v>
      </c>
    </row>
    <row r="2920" ht="15.75" customHeight="1">
      <c r="K2920" s="8" t="s">
        <v>7</v>
      </c>
    </row>
    <row r="2921" ht="15.75" customHeight="1">
      <c r="K2921" s="8" t="s">
        <v>7</v>
      </c>
    </row>
    <row r="2922" ht="15.75" customHeight="1">
      <c r="K2922" s="8" t="s">
        <v>7</v>
      </c>
    </row>
    <row r="2923" ht="15.75" customHeight="1">
      <c r="K2923" s="8" t="s">
        <v>7</v>
      </c>
    </row>
    <row r="2924" ht="15.75" customHeight="1">
      <c r="K2924" s="8" t="s">
        <v>7</v>
      </c>
    </row>
    <row r="2925" ht="15.75" customHeight="1">
      <c r="K2925" s="8" t="s">
        <v>7</v>
      </c>
    </row>
    <row r="2926" ht="15.75" customHeight="1">
      <c r="K2926" s="8" t="s">
        <v>7</v>
      </c>
    </row>
    <row r="2927" ht="15.75" customHeight="1">
      <c r="K2927" s="8" t="s">
        <v>7</v>
      </c>
    </row>
    <row r="2928" ht="15.75" customHeight="1">
      <c r="K2928" s="8" t="s">
        <v>7</v>
      </c>
    </row>
    <row r="2929" ht="15.75" customHeight="1">
      <c r="K2929" s="8" t="s">
        <v>7</v>
      </c>
    </row>
    <row r="2930" ht="15.75" customHeight="1">
      <c r="K2930" s="8" t="s">
        <v>7</v>
      </c>
    </row>
    <row r="2931" ht="15.75" customHeight="1">
      <c r="K2931" s="8" t="s">
        <v>7</v>
      </c>
    </row>
    <row r="2932" ht="15.75" customHeight="1">
      <c r="K2932" s="8" t="s">
        <v>7</v>
      </c>
    </row>
    <row r="2933" ht="15.75" customHeight="1">
      <c r="K2933" s="8" t="s">
        <v>7</v>
      </c>
    </row>
    <row r="2934" ht="15.75" customHeight="1">
      <c r="K2934" s="8" t="s">
        <v>7</v>
      </c>
    </row>
    <row r="2935" ht="15.75" customHeight="1">
      <c r="K2935" s="8" t="s">
        <v>7</v>
      </c>
    </row>
    <row r="2936" ht="15.75" customHeight="1">
      <c r="K2936" s="8" t="s">
        <v>7</v>
      </c>
    </row>
    <row r="2937" ht="15.75" customHeight="1">
      <c r="K2937" s="8" t="s">
        <v>7</v>
      </c>
    </row>
    <row r="2938" ht="15.75" customHeight="1">
      <c r="K2938" s="8" t="s">
        <v>7</v>
      </c>
    </row>
    <row r="2939" ht="15.75" customHeight="1">
      <c r="K2939" s="8" t="s">
        <v>7</v>
      </c>
    </row>
    <row r="2940" ht="15.75" customHeight="1">
      <c r="K2940" s="8" t="s">
        <v>7</v>
      </c>
    </row>
    <row r="2941" ht="15.75" customHeight="1">
      <c r="K2941" s="8" t="s">
        <v>7</v>
      </c>
    </row>
    <row r="2942" ht="15.75" customHeight="1">
      <c r="K2942" s="8" t="s">
        <v>7</v>
      </c>
    </row>
    <row r="2943" ht="15.75" customHeight="1">
      <c r="K2943" s="8" t="s">
        <v>7</v>
      </c>
    </row>
    <row r="2944" ht="15.75" customHeight="1">
      <c r="K2944" s="8" t="s">
        <v>7</v>
      </c>
    </row>
    <row r="2945" ht="15.75" customHeight="1">
      <c r="K2945" s="8" t="s">
        <v>7</v>
      </c>
    </row>
    <row r="2946" ht="15.75" customHeight="1">
      <c r="K2946" s="8" t="s">
        <v>7</v>
      </c>
    </row>
    <row r="2947" ht="15.75" customHeight="1">
      <c r="K2947" s="8" t="s">
        <v>7</v>
      </c>
    </row>
    <row r="2948" ht="15.75" customHeight="1">
      <c r="K2948" s="8" t="s">
        <v>7</v>
      </c>
    </row>
    <row r="2949" ht="15.75" customHeight="1">
      <c r="K2949" s="8" t="s">
        <v>7</v>
      </c>
    </row>
    <row r="2950" ht="15.75" customHeight="1">
      <c r="K2950" s="8" t="s">
        <v>7</v>
      </c>
    </row>
    <row r="2951" ht="15.75" customHeight="1">
      <c r="K2951" s="8" t="s">
        <v>7</v>
      </c>
    </row>
    <row r="2952" ht="15.75" customHeight="1">
      <c r="K2952" s="8" t="s">
        <v>7</v>
      </c>
    </row>
    <row r="2953" ht="15.75" customHeight="1">
      <c r="K2953" s="8" t="s">
        <v>7</v>
      </c>
    </row>
    <row r="2954" ht="15.75" customHeight="1">
      <c r="K2954" s="8" t="s">
        <v>7</v>
      </c>
    </row>
    <row r="2955" ht="15.75" customHeight="1">
      <c r="K2955" s="8" t="s">
        <v>7</v>
      </c>
    </row>
    <row r="2956" ht="15.75" customHeight="1">
      <c r="K2956" s="8" t="s">
        <v>7</v>
      </c>
    </row>
    <row r="2957" ht="15.75" customHeight="1">
      <c r="K2957" s="8" t="s">
        <v>7</v>
      </c>
    </row>
    <row r="2958" ht="15.75" customHeight="1">
      <c r="K2958" s="8" t="s">
        <v>7</v>
      </c>
    </row>
    <row r="2959" ht="15.75" customHeight="1">
      <c r="K2959" s="8" t="s">
        <v>7</v>
      </c>
    </row>
    <row r="2960" ht="15.75" customHeight="1">
      <c r="K2960" s="8" t="s">
        <v>7</v>
      </c>
    </row>
    <row r="2961" ht="15.75" customHeight="1">
      <c r="K2961" s="8" t="s">
        <v>7</v>
      </c>
    </row>
    <row r="2962" ht="15.75" customHeight="1">
      <c r="K2962" s="8" t="s">
        <v>7</v>
      </c>
    </row>
    <row r="2963" ht="15.75" customHeight="1">
      <c r="K2963" s="8" t="s">
        <v>7</v>
      </c>
    </row>
    <row r="2964" ht="15.75" customHeight="1">
      <c r="K2964" s="8" t="s">
        <v>7</v>
      </c>
    </row>
    <row r="2965" ht="15.75" customHeight="1">
      <c r="K2965" s="8" t="s">
        <v>7</v>
      </c>
    </row>
    <row r="2966" ht="15.75" customHeight="1">
      <c r="K2966" s="8" t="s">
        <v>7</v>
      </c>
    </row>
    <row r="2967" ht="15.75" customHeight="1">
      <c r="K2967" s="8" t="s">
        <v>7</v>
      </c>
    </row>
    <row r="2968" ht="15.75" customHeight="1">
      <c r="K2968" s="8" t="s">
        <v>7</v>
      </c>
    </row>
    <row r="2969" ht="15.75" customHeight="1">
      <c r="K2969" s="8" t="s">
        <v>7</v>
      </c>
    </row>
    <row r="2970" ht="15.75" customHeight="1">
      <c r="K2970" s="8" t="s">
        <v>7</v>
      </c>
    </row>
    <row r="2971" ht="15.75" customHeight="1">
      <c r="K2971" s="8" t="s">
        <v>7</v>
      </c>
    </row>
    <row r="2972" ht="15.75" customHeight="1">
      <c r="K2972" s="8" t="s">
        <v>7</v>
      </c>
    </row>
    <row r="2973" ht="15.75" customHeight="1">
      <c r="K2973" s="8" t="s">
        <v>7</v>
      </c>
    </row>
    <row r="2974" ht="15.75" customHeight="1">
      <c r="K2974" s="8" t="s">
        <v>7</v>
      </c>
    </row>
    <row r="2975" ht="15.75" customHeight="1">
      <c r="K2975" s="8" t="s">
        <v>7</v>
      </c>
    </row>
    <row r="2976" ht="15.75" customHeight="1">
      <c r="K2976" s="8" t="s">
        <v>7</v>
      </c>
    </row>
    <row r="2977" ht="15.75" customHeight="1">
      <c r="K2977" s="8" t="s">
        <v>7</v>
      </c>
    </row>
    <row r="2978" ht="15.75" customHeight="1">
      <c r="K2978" s="8" t="s">
        <v>7</v>
      </c>
    </row>
    <row r="2979" ht="15.75" customHeight="1">
      <c r="K2979" s="8" t="s">
        <v>7</v>
      </c>
    </row>
    <row r="2980" ht="15.75" customHeight="1">
      <c r="K2980" s="8" t="s">
        <v>7</v>
      </c>
    </row>
    <row r="2981" ht="15.75" customHeight="1">
      <c r="K2981" s="8" t="s">
        <v>7</v>
      </c>
    </row>
    <row r="2982" ht="15.75" customHeight="1">
      <c r="K2982" s="8" t="s">
        <v>7</v>
      </c>
    </row>
    <row r="2983" ht="15.75" customHeight="1">
      <c r="K2983" s="8" t="s">
        <v>7</v>
      </c>
    </row>
    <row r="2984" ht="15.75" customHeight="1">
      <c r="K2984" s="8" t="s">
        <v>7</v>
      </c>
    </row>
    <row r="2985" ht="15.75" customHeight="1">
      <c r="K2985" s="8" t="s">
        <v>7</v>
      </c>
    </row>
    <row r="2986" ht="15.75" customHeight="1">
      <c r="K2986" s="8" t="s">
        <v>7</v>
      </c>
    </row>
    <row r="2987" ht="15.75" customHeight="1">
      <c r="K2987" s="8" t="s">
        <v>7</v>
      </c>
    </row>
    <row r="2988" ht="15.75" customHeight="1">
      <c r="K2988" s="8" t="s">
        <v>7</v>
      </c>
    </row>
    <row r="2989" ht="15.75" customHeight="1">
      <c r="K2989" s="8" t="s">
        <v>7</v>
      </c>
    </row>
    <row r="2990" ht="15.75" customHeight="1">
      <c r="K2990" s="8" t="s">
        <v>7</v>
      </c>
    </row>
    <row r="2991" ht="15.75" customHeight="1">
      <c r="K2991" s="8" t="s">
        <v>7</v>
      </c>
    </row>
    <row r="2992" ht="15.75" customHeight="1">
      <c r="K2992" s="8" t="s">
        <v>7</v>
      </c>
    </row>
    <row r="2993" ht="15.75" customHeight="1">
      <c r="K2993" s="8" t="s">
        <v>7</v>
      </c>
    </row>
    <row r="2994" ht="15.75" customHeight="1">
      <c r="K2994" s="8" t="s">
        <v>7</v>
      </c>
    </row>
    <row r="2995" ht="15.75" customHeight="1">
      <c r="K2995" s="8" t="s">
        <v>7</v>
      </c>
    </row>
    <row r="2996" ht="15.75" customHeight="1">
      <c r="K2996" s="8" t="s">
        <v>7</v>
      </c>
    </row>
    <row r="2997" ht="15.75" customHeight="1">
      <c r="K2997" s="8" t="s">
        <v>7</v>
      </c>
    </row>
    <row r="2998" ht="15.75" customHeight="1">
      <c r="K2998" s="8" t="s">
        <v>7</v>
      </c>
    </row>
    <row r="2999" ht="15.75" customHeight="1">
      <c r="K2999" s="8" t="s">
        <v>7</v>
      </c>
    </row>
    <row r="3000" ht="15.75" customHeight="1">
      <c r="K3000" s="8" t="s">
        <v>7</v>
      </c>
    </row>
    <row r="3001" ht="15.75" customHeight="1">
      <c r="K3001" s="8" t="s">
        <v>7</v>
      </c>
    </row>
    <row r="3002" ht="15.75" customHeight="1">
      <c r="K3002" s="8" t="s">
        <v>7</v>
      </c>
    </row>
    <row r="3003" ht="15.75" customHeight="1">
      <c r="K3003" s="8" t="s">
        <v>7</v>
      </c>
    </row>
    <row r="3004" ht="15.75" customHeight="1">
      <c r="K3004" s="8" t="s">
        <v>7</v>
      </c>
    </row>
    <row r="3005" ht="15.75" customHeight="1">
      <c r="K3005" s="8" t="s">
        <v>7</v>
      </c>
    </row>
    <row r="3006" ht="15.75" customHeight="1">
      <c r="K3006" s="8" t="s">
        <v>7</v>
      </c>
    </row>
    <row r="3007" ht="15.75" customHeight="1">
      <c r="K3007" s="8" t="s">
        <v>7</v>
      </c>
    </row>
    <row r="3008" ht="15.75" customHeight="1">
      <c r="K3008" s="8" t="s">
        <v>7</v>
      </c>
    </row>
    <row r="3009" ht="15.75" customHeight="1">
      <c r="K3009" s="8" t="s">
        <v>7</v>
      </c>
    </row>
    <row r="3010" ht="15.75" customHeight="1">
      <c r="K3010" s="8" t="s">
        <v>7</v>
      </c>
    </row>
    <row r="3011" ht="15.75" customHeight="1">
      <c r="K3011" s="8" t="s">
        <v>7</v>
      </c>
    </row>
    <row r="3012" ht="15.75" customHeight="1">
      <c r="K3012" s="8" t="s">
        <v>7</v>
      </c>
    </row>
    <row r="3013" ht="15.75" customHeight="1">
      <c r="K3013" s="8" t="s">
        <v>7</v>
      </c>
    </row>
    <row r="3014" ht="15.75" customHeight="1">
      <c r="K3014" s="8" t="s">
        <v>7</v>
      </c>
    </row>
    <row r="3015" ht="15.75" customHeight="1">
      <c r="K3015" s="8" t="s">
        <v>7</v>
      </c>
    </row>
    <row r="3016" ht="15.75" customHeight="1">
      <c r="K3016" s="8" t="s">
        <v>7</v>
      </c>
    </row>
    <row r="3017" ht="15.75" customHeight="1">
      <c r="K3017" s="8" t="s">
        <v>7</v>
      </c>
    </row>
    <row r="3018" ht="15.75" customHeight="1">
      <c r="K3018" s="8" t="s">
        <v>7</v>
      </c>
    </row>
    <row r="3019" ht="15.75" customHeight="1">
      <c r="K3019" s="8" t="s">
        <v>7</v>
      </c>
    </row>
    <row r="3020" ht="15.75" customHeight="1">
      <c r="K3020" s="8" t="s">
        <v>7</v>
      </c>
    </row>
    <row r="3021" ht="15.75" customHeight="1">
      <c r="K3021" s="8" t="s">
        <v>7</v>
      </c>
    </row>
    <row r="3022" ht="15.75" customHeight="1">
      <c r="K3022" s="8" t="s">
        <v>7</v>
      </c>
    </row>
    <row r="3023" ht="15.75" customHeight="1">
      <c r="K3023" s="8" t="s">
        <v>7</v>
      </c>
    </row>
    <row r="3024" ht="15.75" customHeight="1">
      <c r="K3024" s="8" t="s">
        <v>7</v>
      </c>
    </row>
    <row r="3025" ht="15.75" customHeight="1">
      <c r="K3025" s="8" t="s">
        <v>7</v>
      </c>
    </row>
    <row r="3026" ht="15.75" customHeight="1">
      <c r="K3026" s="8" t="s">
        <v>7</v>
      </c>
    </row>
    <row r="3027" ht="15.75" customHeight="1">
      <c r="K3027" s="8" t="s">
        <v>7</v>
      </c>
    </row>
    <row r="3028" ht="15.75" customHeight="1">
      <c r="K3028" s="8" t="s">
        <v>7</v>
      </c>
    </row>
    <row r="3029" ht="15.75" customHeight="1">
      <c r="K3029" s="8" t="s">
        <v>7</v>
      </c>
    </row>
    <row r="3030" ht="15.75" customHeight="1">
      <c r="K3030" s="8" t="s">
        <v>7</v>
      </c>
    </row>
    <row r="3031" ht="15.75" customHeight="1">
      <c r="K3031" s="8" t="s">
        <v>7</v>
      </c>
    </row>
    <row r="3032" ht="15.75" customHeight="1">
      <c r="K3032" s="8" t="s">
        <v>7</v>
      </c>
    </row>
    <row r="3033" ht="15.75" customHeight="1">
      <c r="K3033" s="8" t="s">
        <v>7</v>
      </c>
    </row>
    <row r="3034" ht="15.75" customHeight="1">
      <c r="K3034" s="8" t="s">
        <v>7</v>
      </c>
    </row>
    <row r="3035" ht="15.75" customHeight="1">
      <c r="K3035" s="8" t="s">
        <v>7</v>
      </c>
    </row>
    <row r="3036" ht="15.75" customHeight="1">
      <c r="K3036" s="8" t="s">
        <v>7</v>
      </c>
    </row>
    <row r="3037" ht="15.75" customHeight="1">
      <c r="K3037" s="8" t="s">
        <v>7</v>
      </c>
    </row>
    <row r="3038" ht="15.75" customHeight="1">
      <c r="K3038" s="8" t="s">
        <v>7</v>
      </c>
    </row>
    <row r="3039" ht="15.75" customHeight="1">
      <c r="K3039" s="8" t="s">
        <v>7</v>
      </c>
    </row>
    <row r="3040" ht="15.75" customHeight="1">
      <c r="K3040" s="8" t="s">
        <v>7</v>
      </c>
    </row>
    <row r="3041" ht="15.75" customHeight="1">
      <c r="K3041" s="8" t="s">
        <v>7</v>
      </c>
    </row>
    <row r="3042" ht="15.75" customHeight="1">
      <c r="K3042" s="8" t="s">
        <v>7</v>
      </c>
    </row>
    <row r="3043" ht="15.75" customHeight="1">
      <c r="K3043" s="8" t="s">
        <v>7</v>
      </c>
    </row>
    <row r="3044" ht="15.75" customHeight="1">
      <c r="K3044" s="8" t="s">
        <v>7</v>
      </c>
    </row>
    <row r="3045" ht="15.75" customHeight="1">
      <c r="K3045" s="8" t="s">
        <v>7</v>
      </c>
    </row>
    <row r="3046" ht="15.75" customHeight="1">
      <c r="K3046" s="8" t="s">
        <v>7</v>
      </c>
    </row>
    <row r="3047" ht="15.75" customHeight="1">
      <c r="K3047" s="8" t="s">
        <v>7</v>
      </c>
    </row>
    <row r="3048" ht="15.75" customHeight="1">
      <c r="K3048" s="8" t="s">
        <v>7</v>
      </c>
    </row>
    <row r="3049" ht="15.75" customHeight="1">
      <c r="K3049" s="8" t="s">
        <v>7</v>
      </c>
    </row>
    <row r="3050" ht="15.75" customHeight="1">
      <c r="K3050" s="8" t="s">
        <v>7</v>
      </c>
    </row>
    <row r="3051" ht="15.75" customHeight="1">
      <c r="K3051" s="8" t="s">
        <v>7</v>
      </c>
    </row>
    <row r="3052" ht="15.75" customHeight="1">
      <c r="K3052" s="8" t="s">
        <v>7</v>
      </c>
    </row>
    <row r="3053" ht="15.75" customHeight="1">
      <c r="K3053" s="8" t="s">
        <v>7</v>
      </c>
    </row>
    <row r="3054" ht="15.75" customHeight="1">
      <c r="K3054" s="8" t="s">
        <v>7</v>
      </c>
    </row>
    <row r="3055" ht="15.75" customHeight="1">
      <c r="K3055" s="8" t="s">
        <v>7</v>
      </c>
    </row>
    <row r="3056" ht="15.75" customHeight="1">
      <c r="K3056" s="8" t="s">
        <v>7</v>
      </c>
    </row>
    <row r="3057" ht="15.75" customHeight="1">
      <c r="K3057" s="8" t="s">
        <v>7</v>
      </c>
    </row>
    <row r="3058" ht="15.75" customHeight="1">
      <c r="K3058" s="8" t="s">
        <v>7</v>
      </c>
    </row>
    <row r="3059" ht="15.75" customHeight="1">
      <c r="K3059" s="8" t="s">
        <v>7</v>
      </c>
    </row>
    <row r="3060" ht="15.75" customHeight="1">
      <c r="K3060" s="8" t="s">
        <v>7</v>
      </c>
    </row>
    <row r="3061" ht="15.75" customHeight="1">
      <c r="K3061" s="8" t="s">
        <v>7</v>
      </c>
    </row>
    <row r="3062" ht="15.75" customHeight="1">
      <c r="K3062" s="8" t="s">
        <v>7</v>
      </c>
    </row>
    <row r="3063" ht="15.75" customHeight="1">
      <c r="K3063" s="8" t="s">
        <v>7</v>
      </c>
    </row>
    <row r="3064" ht="15.75" customHeight="1">
      <c r="K3064" s="8" t="s">
        <v>7</v>
      </c>
    </row>
    <row r="3065" ht="15.75" customHeight="1">
      <c r="K3065" s="8" t="s">
        <v>7</v>
      </c>
    </row>
    <row r="3066" ht="15.75" customHeight="1">
      <c r="K3066" s="8" t="s">
        <v>7</v>
      </c>
    </row>
    <row r="3067" ht="15.75" customHeight="1">
      <c r="K3067" s="8" t="s">
        <v>7</v>
      </c>
    </row>
    <row r="3068" ht="15.75" customHeight="1">
      <c r="K3068" s="8" t="s">
        <v>7</v>
      </c>
    </row>
    <row r="3069" ht="15.75" customHeight="1">
      <c r="K3069" s="8" t="s">
        <v>7</v>
      </c>
    </row>
    <row r="3070" ht="15.75" customHeight="1">
      <c r="K3070" s="8" t="s">
        <v>7</v>
      </c>
    </row>
    <row r="3071" ht="15.75" customHeight="1">
      <c r="K3071" s="8" t="s">
        <v>7</v>
      </c>
    </row>
    <row r="3072" ht="15.75" customHeight="1">
      <c r="K3072" s="8" t="s">
        <v>7</v>
      </c>
    </row>
    <row r="3073" ht="15.75" customHeight="1">
      <c r="K3073" s="8" t="s">
        <v>7</v>
      </c>
    </row>
    <row r="3074" ht="15.75" customHeight="1">
      <c r="K3074" s="8" t="s">
        <v>7</v>
      </c>
    </row>
    <row r="3075" ht="15.75" customHeight="1">
      <c r="K3075" s="8" t="s">
        <v>7</v>
      </c>
    </row>
    <row r="3076" ht="15.75" customHeight="1">
      <c r="K3076" s="8" t="s">
        <v>7</v>
      </c>
    </row>
    <row r="3077" ht="15.75" customHeight="1">
      <c r="K3077" s="8" t="s">
        <v>7</v>
      </c>
    </row>
    <row r="3078" ht="15.75" customHeight="1">
      <c r="K3078" s="8" t="s">
        <v>7</v>
      </c>
    </row>
    <row r="3079" ht="15.75" customHeight="1">
      <c r="K3079" s="8" t="s">
        <v>7</v>
      </c>
    </row>
    <row r="3080" ht="15.75" customHeight="1">
      <c r="K3080" s="8" t="s">
        <v>7</v>
      </c>
    </row>
    <row r="3081" ht="15.75" customHeight="1">
      <c r="K3081" s="8" t="s">
        <v>7</v>
      </c>
    </row>
    <row r="3082" ht="15.75" customHeight="1">
      <c r="K3082" s="8" t="s">
        <v>7</v>
      </c>
    </row>
    <row r="3083" ht="15.75" customHeight="1">
      <c r="K3083" s="8" t="s">
        <v>7</v>
      </c>
    </row>
    <row r="3084" ht="15.75" customHeight="1">
      <c r="K3084" s="8" t="s">
        <v>7</v>
      </c>
    </row>
    <row r="3085" ht="15.75" customHeight="1">
      <c r="K3085" s="8" t="s">
        <v>7</v>
      </c>
    </row>
    <row r="3086" ht="15.75" customHeight="1">
      <c r="K3086" s="8" t="s">
        <v>7</v>
      </c>
    </row>
    <row r="3087" ht="15.75" customHeight="1">
      <c r="K3087" s="8" t="s">
        <v>7</v>
      </c>
    </row>
    <row r="3088" ht="15.75" customHeight="1">
      <c r="K3088" s="8" t="s">
        <v>7</v>
      </c>
    </row>
    <row r="3089" ht="15.75" customHeight="1">
      <c r="K3089" s="8" t="s">
        <v>7</v>
      </c>
    </row>
    <row r="3090" ht="15.75" customHeight="1">
      <c r="K3090" s="8" t="s">
        <v>7</v>
      </c>
    </row>
    <row r="3091" ht="15.75" customHeight="1">
      <c r="K3091" s="8" t="s">
        <v>7</v>
      </c>
    </row>
    <row r="3092" ht="15.75" customHeight="1">
      <c r="K3092" s="8" t="s">
        <v>7</v>
      </c>
    </row>
    <row r="3093" ht="15.75" customHeight="1">
      <c r="K3093" s="8" t="s">
        <v>7</v>
      </c>
    </row>
    <row r="3094" ht="15.75" customHeight="1">
      <c r="K3094" s="8" t="s">
        <v>7</v>
      </c>
    </row>
    <row r="3095" ht="15.75" customHeight="1">
      <c r="K3095" s="8" t="s">
        <v>7</v>
      </c>
    </row>
    <row r="3096" ht="15.75" customHeight="1">
      <c r="K3096" s="8" t="s">
        <v>7</v>
      </c>
    </row>
    <row r="3097" ht="15.75" customHeight="1">
      <c r="K3097" s="8" t="s">
        <v>7</v>
      </c>
    </row>
    <row r="3098" ht="15.75" customHeight="1">
      <c r="K3098" s="8" t="s">
        <v>7</v>
      </c>
    </row>
    <row r="3099" ht="15.75" customHeight="1">
      <c r="K3099" s="8" t="s">
        <v>7</v>
      </c>
    </row>
    <row r="3100" ht="15.75" customHeight="1">
      <c r="K3100" s="8" t="s">
        <v>7</v>
      </c>
    </row>
    <row r="3101" ht="15.75" customHeight="1">
      <c r="K3101" s="8" t="s">
        <v>7</v>
      </c>
    </row>
    <row r="3102" ht="15.75" customHeight="1">
      <c r="K3102" s="8" t="s">
        <v>7</v>
      </c>
    </row>
    <row r="3103" ht="15.75" customHeight="1">
      <c r="K3103" s="8" t="s">
        <v>7</v>
      </c>
    </row>
    <row r="3104" ht="15.75" customHeight="1">
      <c r="K3104" s="8" t="s">
        <v>7</v>
      </c>
    </row>
    <row r="3105" ht="15.75" customHeight="1">
      <c r="K3105" s="8" t="s">
        <v>7</v>
      </c>
    </row>
    <row r="3106" ht="15.75" customHeight="1">
      <c r="K3106" s="8" t="s">
        <v>7</v>
      </c>
    </row>
    <row r="3107" ht="15.75" customHeight="1">
      <c r="K3107" s="8" t="s">
        <v>7</v>
      </c>
    </row>
    <row r="3108" ht="15.75" customHeight="1">
      <c r="K3108" s="8" t="s">
        <v>7</v>
      </c>
    </row>
    <row r="3109" ht="15.75" customHeight="1">
      <c r="K3109" s="8" t="s">
        <v>7</v>
      </c>
    </row>
    <row r="3110" ht="15.75" customHeight="1">
      <c r="K3110" s="8" t="s">
        <v>7</v>
      </c>
    </row>
    <row r="3111" ht="15.75" customHeight="1">
      <c r="K3111" s="8" t="s">
        <v>7</v>
      </c>
    </row>
    <row r="3112" ht="15.75" customHeight="1">
      <c r="K3112" s="8" t="s">
        <v>7</v>
      </c>
    </row>
    <row r="3113" ht="15.75" customHeight="1">
      <c r="K3113" s="8" t="s">
        <v>7</v>
      </c>
    </row>
    <row r="3114" ht="15.75" customHeight="1">
      <c r="K3114" s="8" t="s">
        <v>7</v>
      </c>
    </row>
    <row r="3115" ht="15.75" customHeight="1">
      <c r="K3115" s="8" t="s">
        <v>7</v>
      </c>
    </row>
    <row r="3116" ht="15.75" customHeight="1">
      <c r="K3116" s="8" t="s">
        <v>7</v>
      </c>
    </row>
    <row r="3117" ht="15.75" customHeight="1">
      <c r="K3117" s="8" t="s">
        <v>7</v>
      </c>
    </row>
    <row r="3118" ht="15.75" customHeight="1">
      <c r="K3118" s="8" t="s">
        <v>7</v>
      </c>
    </row>
    <row r="3119" ht="15.75" customHeight="1">
      <c r="K3119" s="8" t="s">
        <v>7</v>
      </c>
    </row>
    <row r="3120" ht="15.75" customHeight="1">
      <c r="K3120" s="8" t="s">
        <v>7</v>
      </c>
    </row>
    <row r="3121" ht="15.75" customHeight="1">
      <c r="K3121" s="8" t="s">
        <v>7</v>
      </c>
    </row>
    <row r="3122" ht="15.75" customHeight="1">
      <c r="K3122" s="8" t="s">
        <v>7</v>
      </c>
    </row>
    <row r="3123" ht="15.75" customHeight="1">
      <c r="K3123" s="8" t="s">
        <v>7</v>
      </c>
    </row>
    <row r="3124" ht="15.75" customHeight="1">
      <c r="K3124" s="8" t="s">
        <v>7</v>
      </c>
    </row>
    <row r="3125" ht="15.75" customHeight="1">
      <c r="K3125" s="8" t="s">
        <v>7</v>
      </c>
    </row>
    <row r="3126" ht="15.75" customHeight="1">
      <c r="K3126" s="8" t="s">
        <v>7</v>
      </c>
    </row>
    <row r="3127" ht="15.75" customHeight="1">
      <c r="K3127" s="8" t="s">
        <v>7</v>
      </c>
    </row>
    <row r="3128" ht="15.75" customHeight="1">
      <c r="K3128" s="8" t="s">
        <v>7</v>
      </c>
    </row>
    <row r="3129" ht="15.75" customHeight="1">
      <c r="K3129" s="8" t="s">
        <v>7</v>
      </c>
    </row>
    <row r="3130" ht="15.75" customHeight="1">
      <c r="K3130" s="8" t="s">
        <v>7</v>
      </c>
    </row>
    <row r="3131" ht="15.75" customHeight="1">
      <c r="K3131" s="8" t="s">
        <v>7</v>
      </c>
    </row>
    <row r="3132" ht="15.75" customHeight="1">
      <c r="K3132" s="8" t="s">
        <v>7</v>
      </c>
    </row>
    <row r="3133" ht="15.75" customHeight="1">
      <c r="K3133" s="8" t="s">
        <v>7</v>
      </c>
    </row>
    <row r="3134" ht="15.75" customHeight="1">
      <c r="K3134" s="8" t="s">
        <v>7</v>
      </c>
    </row>
    <row r="3135" ht="15.75" customHeight="1">
      <c r="K3135" s="8" t="s">
        <v>7</v>
      </c>
    </row>
    <row r="3136" ht="15.75" customHeight="1">
      <c r="K3136" s="8" t="s">
        <v>7</v>
      </c>
    </row>
    <row r="3137" ht="15.75" customHeight="1">
      <c r="K3137" s="8" t="s">
        <v>7</v>
      </c>
    </row>
    <row r="3138" ht="15.75" customHeight="1">
      <c r="K3138" s="8" t="s">
        <v>7</v>
      </c>
    </row>
    <row r="3139" ht="15.75" customHeight="1">
      <c r="K3139" s="8" t="s">
        <v>7</v>
      </c>
    </row>
    <row r="3140" ht="15.75" customHeight="1">
      <c r="K3140" s="8" t="s">
        <v>7</v>
      </c>
    </row>
    <row r="3141" ht="15.75" customHeight="1">
      <c r="K3141" s="8" t="s">
        <v>7</v>
      </c>
    </row>
    <row r="3142" ht="15.75" customHeight="1">
      <c r="K3142" s="8" t="s">
        <v>7</v>
      </c>
    </row>
    <row r="3143" ht="15.75" customHeight="1">
      <c r="K3143" s="8" t="s">
        <v>7</v>
      </c>
    </row>
    <row r="3144" ht="15.75" customHeight="1">
      <c r="K3144" s="8" t="s">
        <v>7</v>
      </c>
    </row>
    <row r="3145" ht="15.75" customHeight="1">
      <c r="K3145" s="8" t="s">
        <v>7</v>
      </c>
    </row>
    <row r="3146" ht="15.75" customHeight="1">
      <c r="K3146" s="8" t="s">
        <v>7</v>
      </c>
    </row>
    <row r="3147" ht="15.75" customHeight="1">
      <c r="K3147" s="8" t="s">
        <v>7</v>
      </c>
    </row>
    <row r="3148" ht="15.75" customHeight="1">
      <c r="K3148" s="8" t="s">
        <v>7</v>
      </c>
    </row>
    <row r="3149" ht="15.75" customHeight="1">
      <c r="K3149" s="8" t="s">
        <v>7</v>
      </c>
    </row>
    <row r="3150" ht="15.75" customHeight="1">
      <c r="K3150" s="8" t="s">
        <v>7</v>
      </c>
    </row>
    <row r="3151" ht="15.75" customHeight="1">
      <c r="K3151" s="8" t="s">
        <v>7</v>
      </c>
    </row>
    <row r="3152" ht="15.75" customHeight="1">
      <c r="K3152" s="8" t="s">
        <v>7</v>
      </c>
    </row>
    <row r="3153" ht="15.75" customHeight="1">
      <c r="K3153" s="8" t="s">
        <v>7</v>
      </c>
    </row>
    <row r="3154" ht="15.75" customHeight="1">
      <c r="K3154" s="8" t="s">
        <v>7</v>
      </c>
    </row>
    <row r="3155" ht="15.75" customHeight="1">
      <c r="K3155" s="8" t="s">
        <v>7</v>
      </c>
    </row>
    <row r="3156" ht="15.75" customHeight="1">
      <c r="K3156" s="8" t="s">
        <v>7</v>
      </c>
    </row>
    <row r="3157" ht="15.75" customHeight="1">
      <c r="K3157" s="8" t="s">
        <v>7</v>
      </c>
    </row>
    <row r="3158" ht="15.75" customHeight="1">
      <c r="K3158" s="8" t="s">
        <v>7</v>
      </c>
    </row>
    <row r="3159" ht="15.75" customHeight="1">
      <c r="K3159" s="8" t="s">
        <v>7</v>
      </c>
    </row>
    <row r="3160" ht="15.75" customHeight="1">
      <c r="K3160" s="8" t="s">
        <v>7</v>
      </c>
    </row>
    <row r="3161" ht="15.75" customHeight="1">
      <c r="K3161" s="8" t="s">
        <v>7</v>
      </c>
    </row>
    <row r="3162" ht="15.75" customHeight="1">
      <c r="K3162" s="8" t="s">
        <v>7</v>
      </c>
    </row>
    <row r="3163" ht="15.75" customHeight="1">
      <c r="K3163" s="8" t="s">
        <v>7</v>
      </c>
    </row>
    <row r="3164" ht="15.75" customHeight="1">
      <c r="K3164" s="8" t="s">
        <v>7</v>
      </c>
    </row>
    <row r="3165" ht="15.75" customHeight="1">
      <c r="K3165" s="8" t="s">
        <v>7</v>
      </c>
    </row>
    <row r="3166" ht="15.75" customHeight="1">
      <c r="K3166" s="8" t="s">
        <v>7</v>
      </c>
    </row>
    <row r="3167" ht="15.75" customHeight="1">
      <c r="K3167" s="8" t="s">
        <v>7</v>
      </c>
    </row>
    <row r="3168" ht="15.75" customHeight="1">
      <c r="K3168" s="8" t="s">
        <v>7</v>
      </c>
    </row>
    <row r="3169" ht="15.75" customHeight="1">
      <c r="K3169" s="8" t="s">
        <v>7</v>
      </c>
    </row>
    <row r="3170" ht="15.75" customHeight="1">
      <c r="K3170" s="8" t="s">
        <v>7</v>
      </c>
    </row>
    <row r="3171" ht="15.75" customHeight="1">
      <c r="K3171" s="8" t="s">
        <v>7</v>
      </c>
    </row>
    <row r="3172" ht="15.75" customHeight="1">
      <c r="K3172" s="8" t="s">
        <v>7</v>
      </c>
    </row>
    <row r="3173" ht="15.75" customHeight="1">
      <c r="K3173" s="8" t="s">
        <v>7</v>
      </c>
    </row>
    <row r="3174" ht="15.75" customHeight="1">
      <c r="K3174" s="8" t="s">
        <v>7</v>
      </c>
    </row>
    <row r="3175" ht="15.75" customHeight="1">
      <c r="K3175" s="8" t="s">
        <v>7</v>
      </c>
    </row>
    <row r="3176" ht="15.75" customHeight="1">
      <c r="K3176" s="8" t="s">
        <v>7</v>
      </c>
    </row>
    <row r="3177" ht="15.75" customHeight="1">
      <c r="K3177" s="8" t="s">
        <v>7</v>
      </c>
    </row>
    <row r="3178" ht="15.75" customHeight="1">
      <c r="K3178" s="8" t="s">
        <v>7</v>
      </c>
    </row>
    <row r="3179" ht="15.75" customHeight="1">
      <c r="K3179" s="8" t="s">
        <v>7</v>
      </c>
    </row>
    <row r="3180" ht="15.75" customHeight="1">
      <c r="K3180" s="8" t="s">
        <v>7</v>
      </c>
    </row>
    <row r="3181" ht="15.75" customHeight="1">
      <c r="K3181" s="8" t="s">
        <v>7</v>
      </c>
    </row>
    <row r="3182" ht="15.75" customHeight="1">
      <c r="K3182" s="8" t="s">
        <v>7</v>
      </c>
    </row>
    <row r="3183" ht="15.75" customHeight="1">
      <c r="K3183" s="8" t="s">
        <v>7</v>
      </c>
    </row>
    <row r="3184" ht="15.75" customHeight="1">
      <c r="K3184" s="8" t="s">
        <v>7</v>
      </c>
    </row>
    <row r="3185" ht="15.75" customHeight="1">
      <c r="K3185" s="8" t="s">
        <v>7</v>
      </c>
    </row>
    <row r="3186" ht="15.75" customHeight="1">
      <c r="K3186" s="8" t="s">
        <v>7</v>
      </c>
    </row>
    <row r="3187" ht="15.75" customHeight="1">
      <c r="K3187" s="8" t="s">
        <v>7</v>
      </c>
    </row>
    <row r="3188" ht="15.75" customHeight="1">
      <c r="K3188" s="8" t="s">
        <v>7</v>
      </c>
    </row>
    <row r="3189" ht="15.75" customHeight="1">
      <c r="K3189" s="8" t="s">
        <v>7</v>
      </c>
    </row>
    <row r="3190" ht="15.75" customHeight="1">
      <c r="K3190" s="8" t="s">
        <v>7</v>
      </c>
    </row>
    <row r="3191" ht="15.75" customHeight="1">
      <c r="K3191" s="8" t="s">
        <v>7</v>
      </c>
    </row>
    <row r="3192" ht="15.75" customHeight="1">
      <c r="K3192" s="8" t="s">
        <v>7</v>
      </c>
    </row>
    <row r="3193" ht="15.75" customHeight="1">
      <c r="K3193" s="8" t="s">
        <v>7</v>
      </c>
    </row>
    <row r="3194" ht="15.75" customHeight="1">
      <c r="K3194" s="8" t="s">
        <v>7</v>
      </c>
    </row>
    <row r="3195" ht="15.75" customHeight="1">
      <c r="K3195" s="8" t="s">
        <v>7</v>
      </c>
    </row>
    <row r="3196" ht="15.75" customHeight="1">
      <c r="K3196" s="8" t="s">
        <v>7</v>
      </c>
    </row>
    <row r="3197" ht="15.75" customHeight="1">
      <c r="K3197" s="8" t="s">
        <v>7</v>
      </c>
    </row>
    <row r="3198" ht="15.75" customHeight="1">
      <c r="K3198" s="8" t="s">
        <v>7</v>
      </c>
    </row>
    <row r="3199" ht="15.75" customHeight="1">
      <c r="K3199" s="8" t="s">
        <v>7</v>
      </c>
    </row>
    <row r="3200" ht="15.75" customHeight="1">
      <c r="K3200" s="8" t="s">
        <v>7</v>
      </c>
    </row>
    <row r="3201" ht="15.75" customHeight="1">
      <c r="K3201" s="8" t="s">
        <v>7</v>
      </c>
    </row>
    <row r="3202" ht="15.75" customHeight="1">
      <c r="K3202" s="8" t="s">
        <v>7</v>
      </c>
    </row>
    <row r="3203" ht="15.75" customHeight="1">
      <c r="K3203" s="8" t="s">
        <v>7</v>
      </c>
    </row>
    <row r="3204" ht="15.75" customHeight="1">
      <c r="K3204" s="8" t="s">
        <v>7</v>
      </c>
    </row>
    <row r="3205" ht="15.75" customHeight="1">
      <c r="K3205" s="8" t="s">
        <v>7</v>
      </c>
    </row>
    <row r="3206" ht="15.75" customHeight="1">
      <c r="K3206" s="8" t="s">
        <v>7</v>
      </c>
    </row>
    <row r="3207" ht="15.75" customHeight="1">
      <c r="K3207" s="8" t="s">
        <v>7</v>
      </c>
    </row>
    <row r="3208" ht="15.75" customHeight="1">
      <c r="K3208" s="8" t="s">
        <v>7</v>
      </c>
    </row>
    <row r="3209" ht="15.75" customHeight="1">
      <c r="K3209" s="8" t="s">
        <v>7</v>
      </c>
    </row>
    <row r="3210" ht="15.75" customHeight="1">
      <c r="K3210" s="8" t="s">
        <v>7</v>
      </c>
    </row>
    <row r="3211" ht="15.75" customHeight="1">
      <c r="K3211" s="8" t="s">
        <v>7</v>
      </c>
    </row>
    <row r="3212" ht="15.75" customHeight="1">
      <c r="K3212" s="8" t="s">
        <v>7</v>
      </c>
    </row>
    <row r="3213" ht="15.75" customHeight="1">
      <c r="K3213" s="8" t="s">
        <v>7</v>
      </c>
    </row>
    <row r="3214" ht="15.75" customHeight="1">
      <c r="K3214" s="8" t="s">
        <v>7</v>
      </c>
    </row>
    <row r="3215" ht="15.75" customHeight="1">
      <c r="K3215" s="8" t="s">
        <v>7</v>
      </c>
    </row>
    <row r="3216" ht="15.75" customHeight="1">
      <c r="K3216" s="8" t="s">
        <v>7</v>
      </c>
    </row>
    <row r="3217" ht="15.75" customHeight="1">
      <c r="K3217" s="8" t="s">
        <v>7</v>
      </c>
    </row>
    <row r="3218" ht="15.75" customHeight="1">
      <c r="K3218" s="8" t="s">
        <v>7</v>
      </c>
    </row>
    <row r="3219" ht="15.75" customHeight="1">
      <c r="K3219" s="8" t="s">
        <v>7</v>
      </c>
    </row>
    <row r="3220" ht="15.75" customHeight="1">
      <c r="K3220" s="8" t="s">
        <v>7</v>
      </c>
    </row>
    <row r="3221" ht="15.75" customHeight="1">
      <c r="K3221" s="8" t="s">
        <v>7</v>
      </c>
    </row>
    <row r="3222" ht="15.75" customHeight="1">
      <c r="K3222" s="8" t="s">
        <v>7</v>
      </c>
    </row>
    <row r="3223" ht="15.75" customHeight="1">
      <c r="K3223" s="8" t="s">
        <v>7</v>
      </c>
    </row>
    <row r="3224" ht="15.75" customHeight="1">
      <c r="K3224" s="8" t="s">
        <v>7</v>
      </c>
    </row>
    <row r="3225" ht="15.75" customHeight="1">
      <c r="K3225" s="8" t="s">
        <v>7</v>
      </c>
    </row>
    <row r="3226" ht="15.75" customHeight="1">
      <c r="K3226" s="8" t="s">
        <v>7</v>
      </c>
    </row>
    <row r="3227" ht="15.75" customHeight="1">
      <c r="K3227" s="8" t="s">
        <v>7</v>
      </c>
    </row>
    <row r="3228" ht="15.75" customHeight="1">
      <c r="K3228" s="8" t="s">
        <v>7</v>
      </c>
    </row>
    <row r="3229" ht="15.75" customHeight="1">
      <c r="K3229" s="8" t="s">
        <v>7</v>
      </c>
    </row>
    <row r="3230" ht="15.75" customHeight="1">
      <c r="K3230" s="8" t="s">
        <v>7</v>
      </c>
    </row>
    <row r="3231" ht="15.75" customHeight="1">
      <c r="K3231" s="8" t="s">
        <v>7</v>
      </c>
    </row>
    <row r="3232" ht="15.75" customHeight="1">
      <c r="K3232" s="8" t="s">
        <v>7</v>
      </c>
    </row>
    <row r="3233" ht="15.75" customHeight="1">
      <c r="K3233" s="8" t="s">
        <v>7</v>
      </c>
    </row>
    <row r="3234" ht="15.75" customHeight="1">
      <c r="K3234" s="8" t="s">
        <v>7</v>
      </c>
    </row>
    <row r="3235" ht="15.75" customHeight="1">
      <c r="K3235" s="8" t="s">
        <v>7</v>
      </c>
    </row>
    <row r="3236" ht="15.75" customHeight="1">
      <c r="K3236" s="8" t="s">
        <v>7</v>
      </c>
    </row>
    <row r="3237" ht="15.75" customHeight="1">
      <c r="K3237" s="8" t="s">
        <v>7</v>
      </c>
    </row>
    <row r="3238" ht="15.75" customHeight="1">
      <c r="K3238" s="8" t="s">
        <v>7</v>
      </c>
    </row>
    <row r="3239" ht="15.75" customHeight="1">
      <c r="K3239" s="8" t="s">
        <v>7</v>
      </c>
    </row>
    <row r="3240" ht="15.75" customHeight="1">
      <c r="K3240" s="8" t="s">
        <v>7</v>
      </c>
    </row>
    <row r="3241" ht="15.75" customHeight="1">
      <c r="K3241" s="8" t="s">
        <v>7</v>
      </c>
    </row>
    <row r="3242" ht="15.75" customHeight="1">
      <c r="K3242" s="8" t="s">
        <v>7</v>
      </c>
    </row>
    <row r="3243" ht="15.75" customHeight="1">
      <c r="K3243" s="8" t="s">
        <v>7</v>
      </c>
    </row>
    <row r="3244" ht="15.75" customHeight="1">
      <c r="K3244" s="8" t="s">
        <v>7</v>
      </c>
    </row>
    <row r="3245" ht="15.75" customHeight="1">
      <c r="K3245" s="8" t="s">
        <v>7</v>
      </c>
    </row>
    <row r="3246" ht="15.75" customHeight="1">
      <c r="K3246" s="8" t="s">
        <v>7</v>
      </c>
    </row>
    <row r="3247" ht="15.75" customHeight="1">
      <c r="K3247" s="8" t="s">
        <v>7</v>
      </c>
    </row>
    <row r="3248" ht="15.75" customHeight="1">
      <c r="K3248" s="8" t="s">
        <v>7</v>
      </c>
    </row>
    <row r="3249" ht="15.75" customHeight="1">
      <c r="K3249" s="8" t="s">
        <v>7</v>
      </c>
    </row>
    <row r="3250" ht="15.75" customHeight="1">
      <c r="K3250" s="8" t="s">
        <v>7</v>
      </c>
    </row>
    <row r="3251" ht="15.75" customHeight="1">
      <c r="K3251" s="8" t="s">
        <v>7</v>
      </c>
    </row>
    <row r="3252" ht="15.75" customHeight="1">
      <c r="K3252" s="8" t="s">
        <v>7</v>
      </c>
    </row>
    <row r="3253" ht="15.75" customHeight="1">
      <c r="K3253" s="8" t="s">
        <v>7</v>
      </c>
    </row>
    <row r="3254" ht="15.75" customHeight="1">
      <c r="K3254" s="8" t="s">
        <v>7</v>
      </c>
    </row>
    <row r="3255" ht="15.75" customHeight="1">
      <c r="K3255" s="8" t="s">
        <v>7</v>
      </c>
    </row>
    <row r="3256" ht="15.75" customHeight="1">
      <c r="K3256" s="8" t="s">
        <v>7</v>
      </c>
    </row>
    <row r="3257" ht="15.75" customHeight="1">
      <c r="K3257" s="8" t="s">
        <v>7</v>
      </c>
    </row>
    <row r="3258" ht="15.75" customHeight="1">
      <c r="K3258" s="8" t="s">
        <v>7</v>
      </c>
    </row>
    <row r="3259" ht="15.75" customHeight="1">
      <c r="K3259" s="8" t="s">
        <v>7</v>
      </c>
    </row>
    <row r="3260" ht="15.75" customHeight="1">
      <c r="K3260" s="8" t="s">
        <v>7</v>
      </c>
    </row>
    <row r="3261" ht="15.75" customHeight="1">
      <c r="K3261" s="8" t="s">
        <v>7</v>
      </c>
    </row>
    <row r="3262" ht="15.75" customHeight="1">
      <c r="K3262" s="8" t="s">
        <v>7</v>
      </c>
    </row>
    <row r="3263" ht="15.75" customHeight="1">
      <c r="K3263" s="8" t="s">
        <v>7</v>
      </c>
    </row>
    <row r="3264" ht="15.75" customHeight="1">
      <c r="K3264" s="8" t="s">
        <v>7</v>
      </c>
    </row>
    <row r="3265" ht="15.75" customHeight="1">
      <c r="K3265" s="8" t="s">
        <v>7</v>
      </c>
    </row>
    <row r="3266" ht="15.75" customHeight="1">
      <c r="K3266" s="8" t="s">
        <v>7</v>
      </c>
    </row>
    <row r="3267" ht="15.75" customHeight="1">
      <c r="K3267" s="8" t="s">
        <v>7</v>
      </c>
    </row>
    <row r="3268" ht="15.75" customHeight="1">
      <c r="K3268" s="8" t="s">
        <v>7</v>
      </c>
    </row>
    <row r="3269" ht="15.75" customHeight="1">
      <c r="K3269" s="8" t="s">
        <v>7</v>
      </c>
    </row>
    <row r="3270" ht="15.75" customHeight="1">
      <c r="K3270" s="8" t="s">
        <v>7</v>
      </c>
    </row>
    <row r="3271" ht="15.75" customHeight="1">
      <c r="K3271" s="8" t="s">
        <v>7</v>
      </c>
    </row>
    <row r="3272" ht="15.75" customHeight="1">
      <c r="K3272" s="8" t="s">
        <v>7</v>
      </c>
    </row>
    <row r="3273" ht="15.75" customHeight="1">
      <c r="K3273" s="8" t="s">
        <v>7</v>
      </c>
    </row>
    <row r="3274" ht="15.75" customHeight="1">
      <c r="K3274" s="8" t="s">
        <v>7</v>
      </c>
    </row>
    <row r="3275" ht="15.75" customHeight="1">
      <c r="K3275" s="8" t="s">
        <v>7</v>
      </c>
    </row>
    <row r="3276" ht="15.75" customHeight="1">
      <c r="K3276" s="8" t="s">
        <v>7</v>
      </c>
    </row>
    <row r="3277" ht="15.75" customHeight="1">
      <c r="K3277" s="8" t="s">
        <v>7</v>
      </c>
    </row>
    <row r="3278" ht="15.75" customHeight="1">
      <c r="K3278" s="8" t="s">
        <v>7</v>
      </c>
    </row>
    <row r="3279" ht="15.75" customHeight="1">
      <c r="K3279" s="8" t="s">
        <v>7</v>
      </c>
    </row>
    <row r="3280" ht="15.75" customHeight="1">
      <c r="K3280" s="8" t="s">
        <v>7</v>
      </c>
    </row>
    <row r="3281" ht="15.75" customHeight="1">
      <c r="K3281" s="8" t="s">
        <v>7</v>
      </c>
    </row>
    <row r="3282" ht="15.75" customHeight="1">
      <c r="K3282" s="8" t="s">
        <v>7</v>
      </c>
    </row>
    <row r="3283" ht="15.75" customHeight="1">
      <c r="K3283" s="8" t="s">
        <v>7</v>
      </c>
    </row>
    <row r="3284" ht="15.75" customHeight="1">
      <c r="K3284" s="8" t="s">
        <v>7</v>
      </c>
    </row>
    <row r="3285" ht="15.75" customHeight="1">
      <c r="K3285" s="8" t="s">
        <v>7</v>
      </c>
    </row>
    <row r="3286" ht="15.75" customHeight="1">
      <c r="K3286" s="8" t="s">
        <v>7</v>
      </c>
    </row>
    <row r="3287" ht="15.75" customHeight="1">
      <c r="K3287" s="8" t="s">
        <v>7</v>
      </c>
    </row>
    <row r="3288" ht="15.75" customHeight="1">
      <c r="K3288" s="8" t="s">
        <v>7</v>
      </c>
    </row>
    <row r="3289" ht="15.75" customHeight="1">
      <c r="K3289" s="8" t="s">
        <v>7</v>
      </c>
    </row>
    <row r="3290" ht="15.75" customHeight="1">
      <c r="K3290" s="8" t="s">
        <v>7</v>
      </c>
    </row>
    <row r="3291" ht="15.75" customHeight="1">
      <c r="K3291" s="8" t="s">
        <v>7</v>
      </c>
    </row>
    <row r="3292" ht="15.75" customHeight="1">
      <c r="K3292" s="8" t="s">
        <v>7</v>
      </c>
    </row>
    <row r="3293" ht="15.75" customHeight="1">
      <c r="K3293" s="8" t="s">
        <v>7</v>
      </c>
    </row>
    <row r="3294" ht="15.75" customHeight="1">
      <c r="K3294" s="8" t="s">
        <v>7</v>
      </c>
    </row>
    <row r="3295" ht="15.75" customHeight="1">
      <c r="K3295" s="8" t="s">
        <v>7</v>
      </c>
    </row>
    <row r="3296" ht="15.75" customHeight="1">
      <c r="K3296" s="8" t="s">
        <v>7</v>
      </c>
    </row>
    <row r="3297" ht="15.75" customHeight="1">
      <c r="K3297" s="8" t="s">
        <v>7</v>
      </c>
    </row>
    <row r="3298" ht="15.75" customHeight="1">
      <c r="K3298" s="8" t="s">
        <v>7</v>
      </c>
    </row>
    <row r="3299" ht="15.75" customHeight="1">
      <c r="K3299" s="8" t="s">
        <v>7</v>
      </c>
    </row>
    <row r="3300" ht="15.75" customHeight="1">
      <c r="K3300" s="8" t="s">
        <v>7</v>
      </c>
    </row>
    <row r="3301" ht="15.75" customHeight="1">
      <c r="K3301" s="8" t="s">
        <v>7</v>
      </c>
    </row>
    <row r="3302" ht="15.75" customHeight="1">
      <c r="K3302" s="8" t="s">
        <v>7</v>
      </c>
    </row>
    <row r="3303" ht="15.75" customHeight="1">
      <c r="K3303" s="8" t="s">
        <v>7</v>
      </c>
    </row>
    <row r="3304" ht="15.75" customHeight="1">
      <c r="K3304" s="8" t="s">
        <v>7</v>
      </c>
    </row>
    <row r="3305" ht="15.75" customHeight="1">
      <c r="K3305" s="8" t="s">
        <v>7</v>
      </c>
    </row>
    <row r="3306" ht="15.75" customHeight="1">
      <c r="K3306" s="8" t="s">
        <v>7</v>
      </c>
    </row>
    <row r="3307" ht="15.75" customHeight="1">
      <c r="K3307" s="8" t="s">
        <v>7</v>
      </c>
    </row>
    <row r="3308" ht="15.75" customHeight="1">
      <c r="K3308" s="8" t="s">
        <v>7</v>
      </c>
    </row>
    <row r="3309" ht="15.75" customHeight="1">
      <c r="K3309" s="8" t="s">
        <v>7</v>
      </c>
    </row>
    <row r="3310" ht="15.75" customHeight="1">
      <c r="K3310" s="8" t="s">
        <v>7</v>
      </c>
    </row>
    <row r="3311" ht="15.75" customHeight="1">
      <c r="K3311" s="8" t="s">
        <v>7</v>
      </c>
    </row>
    <row r="3312" ht="15.75" customHeight="1">
      <c r="K3312" s="8" t="s">
        <v>7</v>
      </c>
    </row>
    <row r="3313" ht="15.75" customHeight="1">
      <c r="K3313" s="8" t="s">
        <v>7</v>
      </c>
    </row>
    <row r="3314" ht="15.75" customHeight="1">
      <c r="K3314" s="8" t="s">
        <v>7</v>
      </c>
    </row>
    <row r="3315" ht="15.75" customHeight="1">
      <c r="K3315" s="8" t="s">
        <v>7</v>
      </c>
    </row>
    <row r="3316" ht="15.75" customHeight="1">
      <c r="K3316" s="8" t="s">
        <v>7</v>
      </c>
    </row>
    <row r="3317" ht="15.75" customHeight="1">
      <c r="K3317" s="8" t="s">
        <v>7</v>
      </c>
    </row>
    <row r="3318" ht="15.75" customHeight="1">
      <c r="K3318" s="8" t="s">
        <v>7</v>
      </c>
    </row>
    <row r="3319" ht="15.75" customHeight="1">
      <c r="K3319" s="8" t="s">
        <v>7</v>
      </c>
    </row>
    <row r="3320" ht="15.75" customHeight="1">
      <c r="K3320" s="8" t="s">
        <v>7</v>
      </c>
    </row>
    <row r="3321" ht="15.75" customHeight="1">
      <c r="K3321" s="8" t="s">
        <v>7</v>
      </c>
    </row>
    <row r="3322" ht="15.75" customHeight="1">
      <c r="K3322" s="8" t="s">
        <v>7</v>
      </c>
    </row>
    <row r="3323" ht="15.75" customHeight="1">
      <c r="K3323" s="8" t="s">
        <v>7</v>
      </c>
    </row>
    <row r="3324" ht="15.75" customHeight="1">
      <c r="K3324" s="8" t="s">
        <v>7</v>
      </c>
    </row>
    <row r="3325" ht="15.75" customHeight="1">
      <c r="K3325" s="8" t="s">
        <v>7</v>
      </c>
    </row>
    <row r="3326" ht="15.75" customHeight="1">
      <c r="K3326" s="8" t="s">
        <v>7</v>
      </c>
    </row>
    <row r="3327" ht="15.75" customHeight="1">
      <c r="K3327" s="8" t="s">
        <v>7</v>
      </c>
    </row>
    <row r="3328" ht="15.75" customHeight="1">
      <c r="K3328" s="8" t="s">
        <v>7</v>
      </c>
    </row>
    <row r="3329" ht="15.75" customHeight="1">
      <c r="K3329" s="8" t="s">
        <v>7</v>
      </c>
    </row>
    <row r="3330" ht="15.75" customHeight="1">
      <c r="K3330" s="8" t="s">
        <v>7</v>
      </c>
    </row>
    <row r="3331" ht="15.75" customHeight="1">
      <c r="K3331" s="8" t="s">
        <v>7</v>
      </c>
    </row>
    <row r="3332" ht="15.75" customHeight="1">
      <c r="K3332" s="8" t="s">
        <v>7</v>
      </c>
    </row>
    <row r="3333" ht="15.75" customHeight="1">
      <c r="K3333" s="8" t="s">
        <v>7</v>
      </c>
    </row>
    <row r="3334" ht="15.75" customHeight="1">
      <c r="K3334" s="8" t="s">
        <v>7</v>
      </c>
    </row>
    <row r="3335" ht="15.75" customHeight="1">
      <c r="K3335" s="8" t="s">
        <v>7</v>
      </c>
    </row>
    <row r="3336" ht="15.75" customHeight="1">
      <c r="K3336" s="8" t="s">
        <v>7</v>
      </c>
    </row>
    <row r="3337" ht="15.75" customHeight="1">
      <c r="K3337" s="8" t="s">
        <v>7</v>
      </c>
    </row>
    <row r="3338" ht="15.75" customHeight="1">
      <c r="K3338" s="8" t="s">
        <v>7</v>
      </c>
    </row>
    <row r="3339" ht="15.75" customHeight="1">
      <c r="K3339" s="8" t="s">
        <v>7</v>
      </c>
    </row>
    <row r="3340" ht="15.75" customHeight="1">
      <c r="K3340" s="8" t="s">
        <v>7</v>
      </c>
    </row>
    <row r="3341" ht="15.75" customHeight="1">
      <c r="K3341" s="8" t="s">
        <v>7</v>
      </c>
    </row>
    <row r="3342" ht="15.75" customHeight="1">
      <c r="K3342" s="8" t="s">
        <v>7</v>
      </c>
    </row>
    <row r="3343" ht="15.75" customHeight="1">
      <c r="K3343" s="8" t="s">
        <v>7</v>
      </c>
    </row>
    <row r="3344" ht="15.75" customHeight="1">
      <c r="K3344" s="8" t="s">
        <v>7</v>
      </c>
    </row>
    <row r="3345" ht="15.75" customHeight="1">
      <c r="K3345" s="8" t="s">
        <v>7</v>
      </c>
    </row>
    <row r="3346" ht="15.75" customHeight="1">
      <c r="K3346" s="8" t="s">
        <v>7</v>
      </c>
    </row>
    <row r="3347" ht="15.75" customHeight="1">
      <c r="K3347" s="8" t="s">
        <v>7</v>
      </c>
    </row>
    <row r="3348" ht="15.75" customHeight="1">
      <c r="K3348" s="8" t="s">
        <v>7</v>
      </c>
    </row>
    <row r="3349" ht="15.75" customHeight="1">
      <c r="K3349" s="8" t="s">
        <v>7</v>
      </c>
    </row>
    <row r="3350" ht="15.75" customHeight="1">
      <c r="K3350" s="8" t="s">
        <v>7</v>
      </c>
    </row>
    <row r="3351" ht="15.75" customHeight="1">
      <c r="K3351" s="8" t="s">
        <v>7</v>
      </c>
    </row>
    <row r="3352" ht="15.75" customHeight="1">
      <c r="K3352" s="8" t="s">
        <v>7</v>
      </c>
    </row>
    <row r="3353" ht="15.75" customHeight="1">
      <c r="K3353" s="8" t="s">
        <v>7</v>
      </c>
    </row>
    <row r="3354" ht="15.75" customHeight="1">
      <c r="K3354" s="8" t="s">
        <v>7</v>
      </c>
    </row>
    <row r="3355" ht="15.75" customHeight="1">
      <c r="K3355" s="8" t="s">
        <v>7</v>
      </c>
    </row>
    <row r="3356" ht="15.75" customHeight="1">
      <c r="K3356" s="8" t="s">
        <v>7</v>
      </c>
    </row>
    <row r="3357" ht="15.75" customHeight="1">
      <c r="K3357" s="8" t="s">
        <v>7</v>
      </c>
    </row>
    <row r="3358" ht="15.75" customHeight="1">
      <c r="K3358" s="8" t="s">
        <v>7</v>
      </c>
    </row>
    <row r="3359" ht="15.75" customHeight="1">
      <c r="K3359" s="8" t="s">
        <v>7</v>
      </c>
    </row>
    <row r="3360" ht="15.75" customHeight="1">
      <c r="K3360" s="8" t="s">
        <v>7</v>
      </c>
    </row>
    <row r="3361" ht="15.75" customHeight="1">
      <c r="K3361" s="8" t="s">
        <v>7</v>
      </c>
    </row>
    <row r="3362" ht="15.75" customHeight="1">
      <c r="K3362" s="8" t="s">
        <v>7</v>
      </c>
    </row>
    <row r="3363" ht="15.75" customHeight="1">
      <c r="K3363" s="8" t="s">
        <v>7</v>
      </c>
    </row>
    <row r="3364" ht="15.75" customHeight="1">
      <c r="K3364" s="8" t="s">
        <v>7</v>
      </c>
    </row>
    <row r="3365" ht="15.75" customHeight="1">
      <c r="K3365" s="8" t="s">
        <v>7</v>
      </c>
    </row>
    <row r="3366" ht="15.75" customHeight="1">
      <c r="K3366" s="8" t="s">
        <v>7</v>
      </c>
    </row>
    <row r="3367" ht="15.75" customHeight="1">
      <c r="K3367" s="8" t="s">
        <v>7</v>
      </c>
    </row>
    <row r="3368" ht="15.75" customHeight="1">
      <c r="K3368" s="8" t="s">
        <v>7</v>
      </c>
    </row>
    <row r="3369" ht="15.75" customHeight="1">
      <c r="K3369" s="8" t="s">
        <v>7</v>
      </c>
    </row>
    <row r="3370" ht="15.75" customHeight="1">
      <c r="K3370" s="8" t="s">
        <v>7</v>
      </c>
    </row>
    <row r="3371" ht="15.75" customHeight="1">
      <c r="K3371" s="8" t="s">
        <v>7</v>
      </c>
    </row>
    <row r="3372" ht="15.75" customHeight="1">
      <c r="K3372" s="8" t="s">
        <v>7</v>
      </c>
    </row>
    <row r="3373" ht="15.75" customHeight="1">
      <c r="K3373" s="8" t="s">
        <v>7</v>
      </c>
    </row>
    <row r="3374" ht="15.75" customHeight="1">
      <c r="K3374" s="8" t="s">
        <v>7</v>
      </c>
    </row>
    <row r="3375" ht="15.75" customHeight="1">
      <c r="K3375" s="8" t="s">
        <v>7</v>
      </c>
    </row>
    <row r="3376" ht="15.75" customHeight="1">
      <c r="K3376" s="8" t="s">
        <v>7</v>
      </c>
    </row>
    <row r="3377" ht="15.75" customHeight="1">
      <c r="K3377" s="8" t="s">
        <v>7</v>
      </c>
    </row>
    <row r="3378" ht="15.75" customHeight="1">
      <c r="K3378" s="8" t="s">
        <v>7</v>
      </c>
    </row>
    <row r="3379" ht="15.75" customHeight="1">
      <c r="K3379" s="8" t="s">
        <v>7</v>
      </c>
    </row>
    <row r="3380" ht="15.75" customHeight="1">
      <c r="K3380" s="8" t="s">
        <v>7</v>
      </c>
    </row>
    <row r="3381" ht="15.75" customHeight="1">
      <c r="K3381" s="8" t="s">
        <v>7</v>
      </c>
    </row>
    <row r="3382" ht="15.75" customHeight="1">
      <c r="K3382" s="8" t="s">
        <v>7</v>
      </c>
    </row>
    <row r="3383" ht="15.75" customHeight="1">
      <c r="K3383" s="8" t="s">
        <v>7</v>
      </c>
    </row>
    <row r="3384" ht="15.75" customHeight="1">
      <c r="K3384" s="8" t="s">
        <v>7</v>
      </c>
    </row>
    <row r="3385" ht="15.75" customHeight="1">
      <c r="K3385" s="8" t="s">
        <v>7</v>
      </c>
    </row>
    <row r="3386" ht="15.75" customHeight="1">
      <c r="K3386" s="8" t="s">
        <v>7</v>
      </c>
    </row>
    <row r="3387" ht="15.75" customHeight="1">
      <c r="K3387" s="8" t="s">
        <v>7</v>
      </c>
    </row>
    <row r="3388" ht="15.75" customHeight="1">
      <c r="K3388" s="8" t="s">
        <v>7</v>
      </c>
    </row>
    <row r="3389" ht="15.75" customHeight="1">
      <c r="K3389" s="8" t="s">
        <v>7</v>
      </c>
    </row>
    <row r="3390" ht="15.75" customHeight="1">
      <c r="K3390" s="8" t="s">
        <v>7</v>
      </c>
    </row>
    <row r="3391" ht="15.75" customHeight="1">
      <c r="K3391" s="8" t="s">
        <v>7</v>
      </c>
    </row>
    <row r="3392" ht="15.75" customHeight="1">
      <c r="K3392" s="8" t="s">
        <v>7</v>
      </c>
    </row>
    <row r="3393" ht="15.75" customHeight="1">
      <c r="K3393" s="8" t="s">
        <v>7</v>
      </c>
    </row>
    <row r="3394" ht="15.75" customHeight="1">
      <c r="K3394" s="8" t="s">
        <v>7</v>
      </c>
    </row>
    <row r="3395" ht="15.75" customHeight="1">
      <c r="K3395" s="8" t="s">
        <v>7</v>
      </c>
    </row>
    <row r="3396" ht="15.75" customHeight="1">
      <c r="K3396" s="8" t="s">
        <v>7</v>
      </c>
    </row>
    <row r="3397" ht="15.75" customHeight="1">
      <c r="K3397" s="8" t="s">
        <v>7</v>
      </c>
    </row>
    <row r="3398" ht="15.75" customHeight="1">
      <c r="K3398" s="8" t="s">
        <v>7</v>
      </c>
    </row>
    <row r="3399" ht="15.75" customHeight="1">
      <c r="K3399" s="8" t="s">
        <v>7</v>
      </c>
    </row>
    <row r="3400" ht="15.75" customHeight="1">
      <c r="K3400" s="8" t="s">
        <v>7</v>
      </c>
    </row>
    <row r="3401" ht="15.75" customHeight="1">
      <c r="K3401" s="8" t="s">
        <v>7</v>
      </c>
    </row>
    <row r="3402" ht="15.75" customHeight="1">
      <c r="K3402" s="8" t="s">
        <v>7</v>
      </c>
    </row>
    <row r="3403" ht="15.75" customHeight="1">
      <c r="K3403" s="8" t="s">
        <v>7</v>
      </c>
    </row>
    <row r="3404" ht="15.75" customHeight="1">
      <c r="K3404" s="8" t="s">
        <v>7</v>
      </c>
    </row>
    <row r="3405" ht="15.75" customHeight="1">
      <c r="K3405" s="8" t="s">
        <v>7</v>
      </c>
    </row>
    <row r="3406" ht="15.75" customHeight="1">
      <c r="K3406" s="8" t="s">
        <v>7</v>
      </c>
    </row>
    <row r="3407" ht="15.75" customHeight="1">
      <c r="K3407" s="8" t="s">
        <v>7</v>
      </c>
    </row>
    <row r="3408" ht="15.75" customHeight="1">
      <c r="K3408" s="8" t="s">
        <v>7</v>
      </c>
    </row>
    <row r="3409" ht="15.75" customHeight="1">
      <c r="K3409" s="8" t="s">
        <v>7</v>
      </c>
    </row>
    <row r="3410" ht="15.75" customHeight="1">
      <c r="K3410" s="8" t="s">
        <v>7</v>
      </c>
    </row>
    <row r="3411" ht="15.75" customHeight="1">
      <c r="K3411" s="8" t="s">
        <v>7</v>
      </c>
    </row>
    <row r="3412" ht="15.75" customHeight="1">
      <c r="K3412" s="8" t="s">
        <v>7</v>
      </c>
    </row>
    <row r="3413" ht="15.75" customHeight="1">
      <c r="K3413" s="8" t="s">
        <v>7</v>
      </c>
    </row>
    <row r="3414" ht="15.75" customHeight="1">
      <c r="K3414" s="8" t="s">
        <v>7</v>
      </c>
    </row>
    <row r="3415" ht="15.75" customHeight="1">
      <c r="K3415" s="8" t="s">
        <v>7</v>
      </c>
    </row>
    <row r="3416" ht="15.75" customHeight="1">
      <c r="K3416" s="8" t="s">
        <v>7</v>
      </c>
    </row>
    <row r="3417" ht="15.75" customHeight="1">
      <c r="K3417" s="8" t="s">
        <v>7</v>
      </c>
    </row>
    <row r="3418" ht="15.75" customHeight="1">
      <c r="K3418" s="8" t="s">
        <v>7</v>
      </c>
    </row>
    <row r="3419" ht="15.75" customHeight="1">
      <c r="K3419" s="8" t="s">
        <v>7</v>
      </c>
    </row>
    <row r="3420" ht="15.75" customHeight="1">
      <c r="K3420" s="8" t="s">
        <v>7</v>
      </c>
    </row>
    <row r="3421" ht="15.75" customHeight="1">
      <c r="K3421" s="8" t="s">
        <v>7</v>
      </c>
    </row>
    <row r="3422" ht="15.75" customHeight="1">
      <c r="K3422" s="8" t="s">
        <v>7</v>
      </c>
    </row>
    <row r="3423" ht="15.75" customHeight="1">
      <c r="K3423" s="8" t="s">
        <v>7</v>
      </c>
    </row>
    <row r="3424" ht="15.75" customHeight="1">
      <c r="K3424" s="8" t="s">
        <v>7</v>
      </c>
    </row>
    <row r="3425" ht="15.75" customHeight="1">
      <c r="K3425" s="8" t="s">
        <v>7</v>
      </c>
    </row>
    <row r="3426" ht="15.75" customHeight="1">
      <c r="K3426" s="8" t="s">
        <v>7</v>
      </c>
    </row>
    <row r="3427" ht="15.75" customHeight="1">
      <c r="K3427" s="8" t="s">
        <v>7</v>
      </c>
    </row>
    <row r="3428" ht="15.75" customHeight="1">
      <c r="K3428" s="8" t="s">
        <v>7</v>
      </c>
    </row>
    <row r="3429" ht="15.75" customHeight="1">
      <c r="K3429" s="8" t="s">
        <v>7</v>
      </c>
    </row>
    <row r="3430" ht="15.75" customHeight="1">
      <c r="K3430" s="8" t="s">
        <v>7</v>
      </c>
    </row>
    <row r="3431" ht="15.75" customHeight="1">
      <c r="K3431" s="8" t="s">
        <v>7</v>
      </c>
    </row>
    <row r="3432" ht="15.75" customHeight="1">
      <c r="K3432" s="8" t="s">
        <v>7</v>
      </c>
    </row>
    <row r="3433" ht="15.75" customHeight="1">
      <c r="K3433" s="8" t="s">
        <v>7</v>
      </c>
    </row>
    <row r="3434" ht="15.75" customHeight="1">
      <c r="K3434" s="8" t="s">
        <v>7</v>
      </c>
    </row>
    <row r="3435" ht="15.75" customHeight="1">
      <c r="K3435" s="8" t="s">
        <v>7</v>
      </c>
    </row>
    <row r="3436" ht="15.75" customHeight="1">
      <c r="K3436" s="8" t="s">
        <v>7</v>
      </c>
    </row>
    <row r="3437" ht="15.75" customHeight="1">
      <c r="K3437" s="8" t="s">
        <v>7</v>
      </c>
    </row>
    <row r="3438" ht="15.75" customHeight="1">
      <c r="K3438" s="8" t="s">
        <v>7</v>
      </c>
    </row>
    <row r="3439" ht="15.75" customHeight="1">
      <c r="K3439" s="8" t="s">
        <v>7</v>
      </c>
    </row>
    <row r="3440" ht="15.75" customHeight="1">
      <c r="K3440" s="8" t="s">
        <v>7</v>
      </c>
    </row>
    <row r="3441" ht="15.75" customHeight="1">
      <c r="K3441" s="8" t="s">
        <v>7</v>
      </c>
    </row>
    <row r="3442" ht="15.75" customHeight="1">
      <c r="K3442" s="8" t="s">
        <v>7</v>
      </c>
    </row>
    <row r="3443" ht="15.75" customHeight="1">
      <c r="K3443" s="8" t="s">
        <v>7</v>
      </c>
    </row>
    <row r="3444" ht="15.75" customHeight="1">
      <c r="K3444" s="8" t="s">
        <v>7</v>
      </c>
    </row>
    <row r="3445" ht="15.75" customHeight="1">
      <c r="K3445" s="8" t="s">
        <v>7</v>
      </c>
    </row>
    <row r="3446" ht="15.75" customHeight="1">
      <c r="K3446" s="8" t="s">
        <v>7</v>
      </c>
    </row>
    <row r="3447" ht="15.75" customHeight="1">
      <c r="K3447" s="8" t="s">
        <v>7</v>
      </c>
    </row>
    <row r="3448" ht="15.75" customHeight="1">
      <c r="K3448" s="8" t="s">
        <v>7</v>
      </c>
    </row>
    <row r="3449" ht="15.75" customHeight="1">
      <c r="K3449" s="8" t="s">
        <v>7</v>
      </c>
    </row>
    <row r="3450" ht="15.75" customHeight="1">
      <c r="K3450" s="8" t="s">
        <v>7</v>
      </c>
    </row>
    <row r="3451" ht="15.75" customHeight="1">
      <c r="K3451" s="8" t="s">
        <v>7</v>
      </c>
    </row>
    <row r="3452" ht="15.75" customHeight="1">
      <c r="K3452" s="8" t="s">
        <v>7</v>
      </c>
    </row>
    <row r="3453" ht="15.75" customHeight="1">
      <c r="K3453" s="8" t="s">
        <v>7</v>
      </c>
    </row>
    <row r="3454" ht="15.75" customHeight="1">
      <c r="K3454" s="8" t="s">
        <v>7</v>
      </c>
    </row>
    <row r="3455" ht="15.75" customHeight="1">
      <c r="K3455" s="8" t="s">
        <v>7</v>
      </c>
    </row>
    <row r="3456" ht="15.75" customHeight="1">
      <c r="K3456" s="8" t="s">
        <v>7</v>
      </c>
    </row>
    <row r="3457" ht="15.75" customHeight="1">
      <c r="K3457" s="8" t="s">
        <v>7</v>
      </c>
    </row>
    <row r="3458" ht="15.75" customHeight="1">
      <c r="K3458" s="8" t="s">
        <v>7</v>
      </c>
    </row>
    <row r="3459" ht="15.75" customHeight="1">
      <c r="K3459" s="8" t="s">
        <v>7</v>
      </c>
    </row>
    <row r="3460" ht="15.75" customHeight="1">
      <c r="K3460" s="8" t="s">
        <v>7</v>
      </c>
    </row>
    <row r="3461" ht="15.75" customHeight="1">
      <c r="K3461" s="8" t="s">
        <v>7</v>
      </c>
    </row>
    <row r="3462" ht="15.75" customHeight="1">
      <c r="K3462" s="8" t="s">
        <v>7</v>
      </c>
    </row>
    <row r="3463" ht="15.75" customHeight="1">
      <c r="K3463" s="8" t="s">
        <v>7</v>
      </c>
    </row>
    <row r="3464" ht="15.75" customHeight="1">
      <c r="K3464" s="8" t="s">
        <v>7</v>
      </c>
    </row>
    <row r="3465" ht="15.75" customHeight="1">
      <c r="K3465" s="8" t="s">
        <v>7</v>
      </c>
    </row>
    <row r="3466" ht="15.75" customHeight="1">
      <c r="K3466" s="8" t="s">
        <v>7</v>
      </c>
    </row>
    <row r="3467" ht="15.75" customHeight="1">
      <c r="K3467" s="8" t="s">
        <v>7</v>
      </c>
    </row>
    <row r="3468" ht="15.75" customHeight="1">
      <c r="K3468" s="8" t="s">
        <v>7</v>
      </c>
    </row>
    <row r="3469" ht="15.75" customHeight="1">
      <c r="K3469" s="8" t="s">
        <v>7</v>
      </c>
    </row>
    <row r="3470" ht="15.75" customHeight="1">
      <c r="K3470" s="8" t="s">
        <v>7</v>
      </c>
    </row>
    <row r="3471" ht="15.75" customHeight="1">
      <c r="K3471" s="8" t="s">
        <v>7</v>
      </c>
    </row>
    <row r="3472" ht="15.75" customHeight="1">
      <c r="K3472" s="8" t="s">
        <v>7</v>
      </c>
    </row>
    <row r="3473" ht="15.75" customHeight="1">
      <c r="K3473" s="8" t="s">
        <v>7</v>
      </c>
    </row>
    <row r="3474" ht="15.75" customHeight="1">
      <c r="K3474" s="8" t="s">
        <v>7</v>
      </c>
    </row>
    <row r="3475" ht="15.75" customHeight="1">
      <c r="K3475" s="8" t="s">
        <v>7</v>
      </c>
    </row>
    <row r="3476" ht="15.75" customHeight="1">
      <c r="K3476" s="8" t="s">
        <v>7</v>
      </c>
    </row>
    <row r="3477" ht="15.75" customHeight="1">
      <c r="K3477" s="8" t="s">
        <v>7</v>
      </c>
    </row>
    <row r="3478" ht="15.75" customHeight="1">
      <c r="K3478" s="8" t="s">
        <v>7</v>
      </c>
    </row>
    <row r="3479" ht="15.75" customHeight="1">
      <c r="K3479" s="8" t="s">
        <v>7</v>
      </c>
    </row>
    <row r="3480" ht="15.75" customHeight="1">
      <c r="K3480" s="8" t="s">
        <v>7</v>
      </c>
    </row>
    <row r="3481" ht="15.75" customHeight="1">
      <c r="K3481" s="8" t="s">
        <v>7</v>
      </c>
    </row>
    <row r="3482" ht="15.75" customHeight="1">
      <c r="K3482" s="8" t="s">
        <v>7</v>
      </c>
    </row>
    <row r="3483" ht="15.75" customHeight="1">
      <c r="K3483" s="8" t="s">
        <v>7</v>
      </c>
    </row>
    <row r="3484" ht="15.75" customHeight="1">
      <c r="K3484" s="8" t="s">
        <v>7</v>
      </c>
    </row>
    <row r="3485" ht="15.75" customHeight="1">
      <c r="K3485" s="8" t="s">
        <v>7</v>
      </c>
    </row>
    <row r="3486" ht="15.75" customHeight="1">
      <c r="K3486" s="8" t="s">
        <v>7</v>
      </c>
    </row>
    <row r="3487" ht="15.75" customHeight="1">
      <c r="K3487" s="8" t="s">
        <v>7</v>
      </c>
    </row>
    <row r="3488" ht="15.75" customHeight="1">
      <c r="K3488" s="8" t="s">
        <v>7</v>
      </c>
    </row>
    <row r="3489" ht="15.75" customHeight="1">
      <c r="K3489" s="8" t="s">
        <v>7</v>
      </c>
    </row>
    <row r="3490" ht="15.75" customHeight="1">
      <c r="K3490" s="8" t="s">
        <v>7</v>
      </c>
    </row>
    <row r="3491" ht="15.75" customHeight="1">
      <c r="K3491" s="8" t="s">
        <v>7</v>
      </c>
    </row>
    <row r="3492" ht="15.75" customHeight="1">
      <c r="K3492" s="8" t="s">
        <v>7</v>
      </c>
    </row>
    <row r="3493" ht="15.75" customHeight="1">
      <c r="K3493" s="8" t="s">
        <v>7</v>
      </c>
    </row>
    <row r="3494" ht="15.75" customHeight="1">
      <c r="K3494" s="8" t="s">
        <v>7</v>
      </c>
    </row>
    <row r="3495" ht="15.75" customHeight="1">
      <c r="K3495" s="8" t="s">
        <v>7</v>
      </c>
    </row>
    <row r="3496" ht="15.75" customHeight="1">
      <c r="K3496" s="8" t="s">
        <v>7</v>
      </c>
    </row>
    <row r="3497" ht="15.75" customHeight="1">
      <c r="K3497" s="8" t="s">
        <v>7</v>
      </c>
    </row>
    <row r="3498" ht="15.75" customHeight="1">
      <c r="K3498" s="8" t="s">
        <v>7</v>
      </c>
    </row>
    <row r="3499" ht="15.75" customHeight="1">
      <c r="K3499" s="8" t="s">
        <v>7</v>
      </c>
    </row>
    <row r="3500" ht="15.75" customHeight="1">
      <c r="K3500" s="8" t="s">
        <v>7</v>
      </c>
    </row>
    <row r="3501" ht="15.75" customHeight="1">
      <c r="K3501" s="8" t="s">
        <v>7</v>
      </c>
    </row>
    <row r="3502" ht="15.75" customHeight="1">
      <c r="K3502" s="8" t="s">
        <v>7</v>
      </c>
    </row>
    <row r="3503" ht="15.75" customHeight="1">
      <c r="K3503" s="8" t="s">
        <v>7</v>
      </c>
    </row>
    <row r="3504" ht="15.75" customHeight="1">
      <c r="K3504" s="8" t="s">
        <v>7</v>
      </c>
    </row>
    <row r="3505" ht="15.75" customHeight="1">
      <c r="K3505" s="8" t="s">
        <v>7</v>
      </c>
    </row>
    <row r="3506" ht="15.75" customHeight="1">
      <c r="K3506" s="8" t="s">
        <v>7</v>
      </c>
    </row>
    <row r="3507" ht="15.75" customHeight="1">
      <c r="K3507" s="8" t="s">
        <v>7</v>
      </c>
    </row>
    <row r="3508" ht="15.75" customHeight="1">
      <c r="K3508" s="8" t="s">
        <v>7</v>
      </c>
    </row>
    <row r="3509" ht="15.75" customHeight="1">
      <c r="K3509" s="8" t="s">
        <v>7</v>
      </c>
    </row>
    <row r="3510" ht="15.75" customHeight="1">
      <c r="K3510" s="8" t="s">
        <v>7</v>
      </c>
    </row>
    <row r="3511" ht="15.75" customHeight="1">
      <c r="K3511" s="8" t="s">
        <v>7</v>
      </c>
    </row>
    <row r="3512" ht="15.75" customHeight="1">
      <c r="K3512" s="8" t="s">
        <v>7</v>
      </c>
    </row>
    <row r="3513" ht="15.75" customHeight="1">
      <c r="K3513" s="8" t="s">
        <v>7</v>
      </c>
    </row>
    <row r="3514" ht="15.75" customHeight="1">
      <c r="K3514" s="8" t="s">
        <v>7</v>
      </c>
    </row>
    <row r="3515" ht="15.75" customHeight="1">
      <c r="K3515" s="8" t="s">
        <v>7</v>
      </c>
    </row>
    <row r="3516" ht="15.75" customHeight="1">
      <c r="K3516" s="8" t="s">
        <v>7</v>
      </c>
    </row>
    <row r="3517" ht="15.75" customHeight="1">
      <c r="K3517" s="8" t="s">
        <v>7</v>
      </c>
    </row>
    <row r="3518" ht="15.75" customHeight="1">
      <c r="K3518" s="8" t="s">
        <v>7</v>
      </c>
    </row>
    <row r="3519" ht="15.75" customHeight="1">
      <c r="K3519" s="8" t="s">
        <v>7</v>
      </c>
    </row>
    <row r="3520" ht="15.75" customHeight="1">
      <c r="K3520" s="8" t="s">
        <v>7</v>
      </c>
    </row>
    <row r="3521" ht="15.75" customHeight="1">
      <c r="K3521" s="8" t="s">
        <v>7</v>
      </c>
    </row>
    <row r="3522" ht="15.75" customHeight="1">
      <c r="K3522" s="8" t="s">
        <v>7</v>
      </c>
    </row>
    <row r="3523" ht="15.75" customHeight="1">
      <c r="K3523" s="8" t="s">
        <v>7</v>
      </c>
    </row>
    <row r="3524" ht="15.75" customHeight="1">
      <c r="K3524" s="8" t="s">
        <v>7</v>
      </c>
    </row>
    <row r="3525" ht="15.75" customHeight="1">
      <c r="K3525" s="8" t="s">
        <v>7</v>
      </c>
    </row>
    <row r="3526" ht="15.75" customHeight="1">
      <c r="K3526" s="8" t="s">
        <v>7</v>
      </c>
    </row>
    <row r="3527" ht="15.75" customHeight="1">
      <c r="K3527" s="8" t="s">
        <v>7</v>
      </c>
    </row>
    <row r="3528" ht="15.75" customHeight="1">
      <c r="K3528" s="8" t="s">
        <v>7</v>
      </c>
    </row>
    <row r="3529" ht="15.75" customHeight="1">
      <c r="K3529" s="8" t="s">
        <v>7</v>
      </c>
    </row>
    <row r="3530" ht="15.75" customHeight="1">
      <c r="K3530" s="8" t="s">
        <v>7</v>
      </c>
    </row>
    <row r="3531" ht="15.75" customHeight="1">
      <c r="K3531" s="8" t="s">
        <v>7</v>
      </c>
    </row>
    <row r="3532" ht="15.75" customHeight="1">
      <c r="K3532" s="8" t="s">
        <v>7</v>
      </c>
    </row>
    <row r="3533" ht="15.75" customHeight="1">
      <c r="K3533" s="8" t="s">
        <v>7</v>
      </c>
    </row>
    <row r="3534" ht="15.75" customHeight="1">
      <c r="K3534" s="8" t="s">
        <v>7</v>
      </c>
    </row>
    <row r="3535" ht="15.75" customHeight="1">
      <c r="K3535" s="8" t="s">
        <v>7</v>
      </c>
    </row>
    <row r="3536" ht="15.75" customHeight="1">
      <c r="K3536" s="8" t="s">
        <v>7</v>
      </c>
    </row>
    <row r="3537" ht="15.75" customHeight="1">
      <c r="K3537" s="8" t="s">
        <v>7</v>
      </c>
    </row>
    <row r="3538" ht="15.75" customHeight="1">
      <c r="K3538" s="8" t="s">
        <v>7</v>
      </c>
    </row>
    <row r="3539" ht="15.75" customHeight="1">
      <c r="K3539" s="8" t="s">
        <v>7</v>
      </c>
    </row>
    <row r="3540" ht="15.75" customHeight="1">
      <c r="K3540" s="8" t="s">
        <v>7</v>
      </c>
    </row>
    <row r="3541" ht="15.75" customHeight="1">
      <c r="K3541" s="8" t="s">
        <v>7</v>
      </c>
    </row>
    <row r="3542" ht="15.75" customHeight="1">
      <c r="K3542" s="8" t="s">
        <v>7</v>
      </c>
    </row>
    <row r="3543" ht="15.75" customHeight="1">
      <c r="K3543" s="8" t="s">
        <v>7</v>
      </c>
    </row>
    <row r="3544" ht="15.75" customHeight="1">
      <c r="K3544" s="8" t="s">
        <v>7</v>
      </c>
    </row>
    <row r="3545" ht="15.75" customHeight="1">
      <c r="K3545" s="8" t="s">
        <v>7</v>
      </c>
    </row>
    <row r="3546" ht="15.75" customHeight="1">
      <c r="K3546" s="8" t="s">
        <v>7</v>
      </c>
    </row>
    <row r="3547" ht="15.75" customHeight="1">
      <c r="K3547" s="8" t="s">
        <v>7</v>
      </c>
    </row>
    <row r="3548" ht="15.75" customHeight="1">
      <c r="K3548" s="8" t="s">
        <v>7</v>
      </c>
    </row>
    <row r="3549" ht="15.75" customHeight="1">
      <c r="K3549" s="8" t="s">
        <v>7</v>
      </c>
    </row>
    <row r="3550" ht="15.75" customHeight="1">
      <c r="K3550" s="8" t="s">
        <v>7</v>
      </c>
    </row>
    <row r="3551" ht="15.75" customHeight="1">
      <c r="K3551" s="8" t="s">
        <v>7</v>
      </c>
    </row>
    <row r="3552" ht="15.75" customHeight="1">
      <c r="K3552" s="8" t="s">
        <v>7</v>
      </c>
    </row>
    <row r="3553" ht="15.75" customHeight="1">
      <c r="K3553" s="8" t="s">
        <v>7</v>
      </c>
    </row>
    <row r="3554" ht="15.75" customHeight="1">
      <c r="K3554" s="8" t="s">
        <v>7</v>
      </c>
    </row>
    <row r="3555" ht="15.75" customHeight="1">
      <c r="K3555" s="8" t="s">
        <v>7</v>
      </c>
    </row>
    <row r="3556" ht="15.75" customHeight="1">
      <c r="K3556" s="8" t="s">
        <v>7</v>
      </c>
    </row>
    <row r="3557" ht="15.75" customHeight="1">
      <c r="K3557" s="8" t="s">
        <v>7</v>
      </c>
    </row>
    <row r="3558" ht="15.75" customHeight="1">
      <c r="K3558" s="8" t="s">
        <v>7</v>
      </c>
    </row>
    <row r="3559" ht="15.75" customHeight="1">
      <c r="K3559" s="8" t="s">
        <v>7</v>
      </c>
    </row>
    <row r="3560" ht="15.75" customHeight="1">
      <c r="K3560" s="8" t="s">
        <v>7</v>
      </c>
    </row>
    <row r="3561" ht="15.75" customHeight="1">
      <c r="K3561" s="8" t="s">
        <v>7</v>
      </c>
    </row>
    <row r="3562" ht="15.75" customHeight="1">
      <c r="K3562" s="8" t="s">
        <v>7</v>
      </c>
    </row>
    <row r="3563" ht="15.75" customHeight="1">
      <c r="K3563" s="8" t="s">
        <v>7</v>
      </c>
    </row>
    <row r="3564" ht="15.75" customHeight="1">
      <c r="K3564" s="8" t="s">
        <v>7</v>
      </c>
    </row>
    <row r="3565" ht="15.75" customHeight="1">
      <c r="K3565" s="8" t="s">
        <v>7</v>
      </c>
    </row>
    <row r="3566" ht="15.75" customHeight="1">
      <c r="K3566" s="8" t="s">
        <v>7</v>
      </c>
    </row>
    <row r="3567" ht="15.75" customHeight="1">
      <c r="K3567" s="8" t="s">
        <v>7</v>
      </c>
    </row>
    <row r="3568" ht="15.75" customHeight="1">
      <c r="K3568" s="8" t="s">
        <v>7</v>
      </c>
    </row>
    <row r="3569" ht="15.75" customHeight="1">
      <c r="K3569" s="8" t="s">
        <v>7</v>
      </c>
    </row>
    <row r="3570" ht="15.75" customHeight="1">
      <c r="K3570" s="8" t="s">
        <v>7</v>
      </c>
    </row>
    <row r="3571" ht="15.75" customHeight="1">
      <c r="K3571" s="8" t="s">
        <v>7</v>
      </c>
    </row>
    <row r="3572" ht="15.75" customHeight="1">
      <c r="K3572" s="8" t="s">
        <v>7</v>
      </c>
    </row>
    <row r="3573" ht="15.75" customHeight="1">
      <c r="K3573" s="8" t="s">
        <v>7</v>
      </c>
    </row>
    <row r="3574" ht="15.75" customHeight="1">
      <c r="K3574" s="8" t="s">
        <v>7</v>
      </c>
    </row>
    <row r="3575" ht="15.75" customHeight="1">
      <c r="K3575" s="8" t="s">
        <v>7</v>
      </c>
    </row>
    <row r="3576" ht="15.75" customHeight="1">
      <c r="K3576" s="8" t="s">
        <v>7</v>
      </c>
    </row>
    <row r="3577" ht="15.75" customHeight="1">
      <c r="K3577" s="8" t="s">
        <v>7</v>
      </c>
    </row>
    <row r="3578" ht="15.75" customHeight="1">
      <c r="K3578" s="8" t="s">
        <v>7</v>
      </c>
    </row>
    <row r="3579" ht="15.75" customHeight="1">
      <c r="K3579" s="8" t="s">
        <v>7</v>
      </c>
    </row>
    <row r="3580" ht="15.75" customHeight="1">
      <c r="K3580" s="8" t="s">
        <v>7</v>
      </c>
    </row>
    <row r="3581" ht="15.75" customHeight="1">
      <c r="K3581" s="8" t="s">
        <v>7</v>
      </c>
    </row>
    <row r="3582" ht="15.75" customHeight="1">
      <c r="K3582" s="8" t="s">
        <v>7</v>
      </c>
    </row>
    <row r="3583" ht="15.75" customHeight="1">
      <c r="K3583" s="8" t="s">
        <v>7</v>
      </c>
    </row>
    <row r="3584" ht="15.75" customHeight="1">
      <c r="K3584" s="8" t="s">
        <v>7</v>
      </c>
    </row>
    <row r="3585" ht="15.75" customHeight="1">
      <c r="K3585" s="8" t="s">
        <v>7</v>
      </c>
    </row>
    <row r="3586" ht="15.75" customHeight="1">
      <c r="K3586" s="8" t="s">
        <v>7</v>
      </c>
    </row>
    <row r="3587" ht="15.75" customHeight="1">
      <c r="K3587" s="8" t="s">
        <v>7</v>
      </c>
    </row>
    <row r="3588" ht="15.75" customHeight="1">
      <c r="K3588" s="8" t="s">
        <v>7</v>
      </c>
    </row>
    <row r="3589" ht="15.75" customHeight="1">
      <c r="K3589" s="8" t="s">
        <v>7</v>
      </c>
    </row>
    <row r="3590" ht="15.75" customHeight="1">
      <c r="K3590" s="8" t="s">
        <v>7</v>
      </c>
    </row>
    <row r="3591" ht="15.75" customHeight="1">
      <c r="K3591" s="8" t="s">
        <v>7</v>
      </c>
    </row>
    <row r="3592" ht="15.75" customHeight="1">
      <c r="K3592" s="8" t="s">
        <v>7</v>
      </c>
    </row>
    <row r="3593" ht="15.75" customHeight="1">
      <c r="K3593" s="8" t="s">
        <v>7</v>
      </c>
    </row>
    <row r="3594" ht="15.75" customHeight="1">
      <c r="K3594" s="8" t="s">
        <v>7</v>
      </c>
    </row>
    <row r="3595" ht="15.75" customHeight="1">
      <c r="K3595" s="8" t="s">
        <v>7</v>
      </c>
    </row>
    <row r="3596" ht="15.75" customHeight="1">
      <c r="K3596" s="8" t="s">
        <v>7</v>
      </c>
    </row>
    <row r="3597" ht="15.75" customHeight="1">
      <c r="K3597" s="8" t="s">
        <v>7</v>
      </c>
    </row>
    <row r="3598" ht="15.75" customHeight="1">
      <c r="K3598" s="8" t="s">
        <v>7</v>
      </c>
    </row>
    <row r="3599" ht="15.75" customHeight="1">
      <c r="K3599" s="8" t="s">
        <v>7</v>
      </c>
    </row>
    <row r="3600" ht="15.75" customHeight="1">
      <c r="K3600" s="8" t="s">
        <v>7</v>
      </c>
    </row>
    <row r="3601" ht="15.75" customHeight="1">
      <c r="K3601" s="8" t="s">
        <v>7</v>
      </c>
    </row>
    <row r="3602" ht="15.75" customHeight="1">
      <c r="K3602" s="8" t="s">
        <v>7</v>
      </c>
    </row>
    <row r="3603" ht="15.75" customHeight="1">
      <c r="K3603" s="8" t="s">
        <v>7</v>
      </c>
    </row>
    <row r="3604" ht="15.75" customHeight="1">
      <c r="K3604" s="8" t="s">
        <v>7</v>
      </c>
    </row>
    <row r="3605" ht="15.75" customHeight="1">
      <c r="K3605" s="8" t="s">
        <v>7</v>
      </c>
    </row>
    <row r="3606" ht="15.75" customHeight="1">
      <c r="K3606" s="8" t="s">
        <v>7</v>
      </c>
    </row>
    <row r="3607" ht="15.75" customHeight="1">
      <c r="K3607" s="8" t="s">
        <v>7</v>
      </c>
    </row>
    <row r="3608" ht="15.75" customHeight="1">
      <c r="K3608" s="8" t="s">
        <v>7</v>
      </c>
    </row>
    <row r="3609" ht="15.75" customHeight="1">
      <c r="K3609" s="8" t="s">
        <v>7</v>
      </c>
    </row>
    <row r="3610" ht="15.75" customHeight="1">
      <c r="K3610" s="8" t="s">
        <v>7</v>
      </c>
    </row>
    <row r="3611" ht="15.75" customHeight="1">
      <c r="K3611" s="8" t="s">
        <v>7</v>
      </c>
    </row>
    <row r="3612" ht="15.75" customHeight="1">
      <c r="K3612" s="8" t="s">
        <v>7</v>
      </c>
    </row>
    <row r="3613" ht="15.75" customHeight="1">
      <c r="K3613" s="8" t="s">
        <v>7</v>
      </c>
    </row>
    <row r="3614" ht="15.75" customHeight="1">
      <c r="K3614" s="8" t="s">
        <v>7</v>
      </c>
    </row>
    <row r="3615" ht="15.75" customHeight="1">
      <c r="K3615" s="8" t="s">
        <v>7</v>
      </c>
    </row>
    <row r="3616" ht="15.75" customHeight="1">
      <c r="K3616" s="8" t="s">
        <v>7</v>
      </c>
    </row>
    <row r="3617" ht="15.75" customHeight="1">
      <c r="K3617" s="8" t="s">
        <v>7</v>
      </c>
    </row>
    <row r="3618" ht="15.75" customHeight="1">
      <c r="K3618" s="8" t="s">
        <v>7</v>
      </c>
    </row>
    <row r="3619" ht="15.75" customHeight="1">
      <c r="K3619" s="8" t="s">
        <v>7</v>
      </c>
    </row>
    <row r="3620" ht="15.75" customHeight="1">
      <c r="K3620" s="8" t="s">
        <v>7</v>
      </c>
    </row>
    <row r="3621" ht="15.75" customHeight="1">
      <c r="K3621" s="8" t="s">
        <v>7</v>
      </c>
    </row>
    <row r="3622" ht="15.75" customHeight="1">
      <c r="K3622" s="8" t="s">
        <v>7</v>
      </c>
    </row>
    <row r="3623" ht="15.75" customHeight="1">
      <c r="K3623" s="8" t="s">
        <v>7</v>
      </c>
    </row>
    <row r="3624" ht="15.75" customHeight="1">
      <c r="K3624" s="8" t="s">
        <v>7</v>
      </c>
    </row>
    <row r="3625" ht="15.75" customHeight="1">
      <c r="K3625" s="8" t="s">
        <v>7</v>
      </c>
    </row>
    <row r="3626" ht="15.75" customHeight="1">
      <c r="K3626" s="8" t="s">
        <v>7</v>
      </c>
    </row>
    <row r="3627" ht="15.75" customHeight="1">
      <c r="K3627" s="8" t="s">
        <v>7</v>
      </c>
    </row>
    <row r="3628" ht="15.75" customHeight="1">
      <c r="K3628" s="8" t="s">
        <v>7</v>
      </c>
    </row>
    <row r="3629" ht="15.75" customHeight="1">
      <c r="K3629" s="8" t="s">
        <v>7</v>
      </c>
    </row>
    <row r="3630" ht="15.75" customHeight="1">
      <c r="K3630" s="8" t="s">
        <v>7</v>
      </c>
    </row>
    <row r="3631" ht="15.75" customHeight="1">
      <c r="K3631" s="8" t="s">
        <v>7</v>
      </c>
    </row>
    <row r="3632" ht="15.75" customHeight="1">
      <c r="K3632" s="8" t="s">
        <v>7</v>
      </c>
    </row>
    <row r="3633" ht="15.75" customHeight="1">
      <c r="K3633" s="8" t="s">
        <v>7</v>
      </c>
    </row>
    <row r="3634" ht="15.75" customHeight="1">
      <c r="K3634" s="8" t="s">
        <v>7</v>
      </c>
    </row>
    <row r="3635" ht="15.75" customHeight="1">
      <c r="K3635" s="8" t="s">
        <v>7</v>
      </c>
    </row>
    <row r="3636" ht="15.75" customHeight="1">
      <c r="K3636" s="8" t="s">
        <v>7</v>
      </c>
    </row>
    <row r="3637" ht="15.75" customHeight="1">
      <c r="K3637" s="8" t="s">
        <v>7</v>
      </c>
    </row>
    <row r="3638" ht="15.75" customHeight="1">
      <c r="K3638" s="8" t="s">
        <v>7</v>
      </c>
    </row>
    <row r="3639" ht="15.75" customHeight="1">
      <c r="K3639" s="8" t="s">
        <v>7</v>
      </c>
    </row>
    <row r="3640" ht="15.75" customHeight="1">
      <c r="K3640" s="8" t="s">
        <v>7</v>
      </c>
    </row>
    <row r="3641" ht="15.75" customHeight="1">
      <c r="K3641" s="8" t="s">
        <v>7</v>
      </c>
    </row>
    <row r="3642" ht="15.75" customHeight="1">
      <c r="K3642" s="8" t="s">
        <v>7</v>
      </c>
    </row>
    <row r="3643" ht="15.75" customHeight="1">
      <c r="K3643" s="8" t="s">
        <v>7</v>
      </c>
    </row>
    <row r="3644" ht="15.75" customHeight="1">
      <c r="K3644" s="8" t="s">
        <v>7</v>
      </c>
    </row>
    <row r="3645" ht="15.75" customHeight="1">
      <c r="K3645" s="8" t="s">
        <v>7</v>
      </c>
    </row>
    <row r="3646" ht="15.75" customHeight="1">
      <c r="K3646" s="8" t="s">
        <v>7</v>
      </c>
    </row>
    <row r="3647" ht="15.75" customHeight="1">
      <c r="K3647" s="8" t="s">
        <v>7</v>
      </c>
    </row>
    <row r="3648" ht="15.75" customHeight="1">
      <c r="K3648" s="8" t="s">
        <v>7</v>
      </c>
    </row>
    <row r="3649" ht="15.75" customHeight="1">
      <c r="K3649" s="8" t="s">
        <v>7</v>
      </c>
    </row>
    <row r="3650" ht="15.75" customHeight="1">
      <c r="K3650" s="8" t="s">
        <v>7</v>
      </c>
    </row>
    <row r="3651" ht="15.75" customHeight="1">
      <c r="K3651" s="8" t="s">
        <v>7</v>
      </c>
    </row>
    <row r="3652" ht="15.75" customHeight="1">
      <c r="K3652" s="8" t="s">
        <v>7</v>
      </c>
    </row>
    <row r="3653" ht="15.75" customHeight="1">
      <c r="K3653" s="8" t="s">
        <v>7</v>
      </c>
    </row>
    <row r="3654" ht="15.75" customHeight="1">
      <c r="K3654" s="8" t="s">
        <v>7</v>
      </c>
    </row>
    <row r="3655" ht="15.75" customHeight="1">
      <c r="K3655" s="8" t="s">
        <v>7</v>
      </c>
    </row>
    <row r="3656" ht="15.75" customHeight="1">
      <c r="K3656" s="8" t="s">
        <v>7</v>
      </c>
    </row>
    <row r="3657" ht="15.75" customHeight="1">
      <c r="K3657" s="8" t="s">
        <v>7</v>
      </c>
    </row>
    <row r="3658" ht="15.75" customHeight="1">
      <c r="K3658" s="8" t="s">
        <v>7</v>
      </c>
    </row>
    <row r="3659" ht="15.75" customHeight="1">
      <c r="K3659" s="8" t="s">
        <v>7</v>
      </c>
    </row>
    <row r="3660" ht="15.75" customHeight="1">
      <c r="K3660" s="8" t="s">
        <v>7</v>
      </c>
    </row>
    <row r="3661" ht="15.75" customHeight="1">
      <c r="K3661" s="8" t="s">
        <v>7</v>
      </c>
    </row>
    <row r="3662" ht="15.75" customHeight="1">
      <c r="K3662" s="8" t="s">
        <v>7</v>
      </c>
    </row>
    <row r="3663" ht="15.75" customHeight="1">
      <c r="K3663" s="8" t="s">
        <v>7</v>
      </c>
    </row>
    <row r="3664" ht="15.75" customHeight="1">
      <c r="K3664" s="8" t="s">
        <v>7</v>
      </c>
    </row>
    <row r="3665" ht="15.75" customHeight="1">
      <c r="K3665" s="8" t="s">
        <v>7</v>
      </c>
    </row>
    <row r="3666" ht="15.75" customHeight="1">
      <c r="K3666" s="8" t="s">
        <v>7</v>
      </c>
    </row>
    <row r="3667" ht="15.75" customHeight="1">
      <c r="K3667" s="8" t="s">
        <v>7</v>
      </c>
    </row>
    <row r="3668" ht="15.75" customHeight="1">
      <c r="K3668" s="8" t="s">
        <v>7</v>
      </c>
    </row>
    <row r="3669" ht="15.75" customHeight="1">
      <c r="K3669" s="8" t="s">
        <v>7</v>
      </c>
    </row>
    <row r="3670" ht="15.75" customHeight="1">
      <c r="K3670" s="8" t="s">
        <v>7</v>
      </c>
    </row>
    <row r="3671" ht="15.75" customHeight="1">
      <c r="K3671" s="8" t="s">
        <v>7</v>
      </c>
    </row>
    <row r="3672" ht="15.75" customHeight="1">
      <c r="K3672" s="8" t="s">
        <v>7</v>
      </c>
    </row>
    <row r="3673" ht="15.75" customHeight="1">
      <c r="K3673" s="8" t="s">
        <v>7</v>
      </c>
    </row>
    <row r="3674" ht="15.75" customHeight="1">
      <c r="K3674" s="8" t="s">
        <v>7</v>
      </c>
    </row>
    <row r="3675" ht="15.75" customHeight="1">
      <c r="K3675" s="8" t="s">
        <v>7</v>
      </c>
    </row>
    <row r="3676" ht="15.75" customHeight="1">
      <c r="K3676" s="8" t="s">
        <v>7</v>
      </c>
    </row>
    <row r="3677" ht="15.75" customHeight="1">
      <c r="K3677" s="8" t="s">
        <v>7</v>
      </c>
    </row>
    <row r="3678" ht="15.75" customHeight="1">
      <c r="K3678" s="8" t="s">
        <v>7</v>
      </c>
    </row>
    <row r="3679" ht="15.75" customHeight="1">
      <c r="K3679" s="8" t="s">
        <v>7</v>
      </c>
    </row>
    <row r="3680" ht="15.75" customHeight="1">
      <c r="K3680" s="8" t="s">
        <v>7</v>
      </c>
    </row>
    <row r="3681" ht="15.75" customHeight="1">
      <c r="K3681" s="8" t="s">
        <v>7</v>
      </c>
    </row>
    <row r="3682" ht="15.75" customHeight="1">
      <c r="K3682" s="8" t="s">
        <v>7</v>
      </c>
    </row>
    <row r="3683" ht="15.75" customHeight="1">
      <c r="K3683" s="8" t="s">
        <v>7</v>
      </c>
    </row>
    <row r="3684" ht="15.75" customHeight="1">
      <c r="K3684" s="8" t="s">
        <v>7</v>
      </c>
    </row>
    <row r="3685" ht="15.75" customHeight="1">
      <c r="K3685" s="8" t="s">
        <v>7</v>
      </c>
    </row>
    <row r="3686" ht="15.75" customHeight="1">
      <c r="K3686" s="8" t="s">
        <v>7</v>
      </c>
    </row>
    <row r="3687" ht="15.75" customHeight="1">
      <c r="K3687" s="8" t="s">
        <v>7</v>
      </c>
    </row>
    <row r="3688" ht="15.75" customHeight="1">
      <c r="K3688" s="8" t="s">
        <v>7</v>
      </c>
    </row>
    <row r="3689" ht="15.75" customHeight="1">
      <c r="K3689" s="8" t="s">
        <v>7</v>
      </c>
    </row>
    <row r="3690" ht="15.75" customHeight="1">
      <c r="K3690" s="8" t="s">
        <v>7</v>
      </c>
    </row>
    <row r="3691" ht="15.75" customHeight="1">
      <c r="K3691" s="8" t="s">
        <v>7</v>
      </c>
    </row>
    <row r="3692" ht="15.75" customHeight="1">
      <c r="K3692" s="8" t="s">
        <v>7</v>
      </c>
    </row>
    <row r="3693" ht="15.75" customHeight="1">
      <c r="K3693" s="8" t="s">
        <v>7</v>
      </c>
    </row>
    <row r="3694" ht="15.75" customHeight="1">
      <c r="K3694" s="8" t="s">
        <v>7</v>
      </c>
    </row>
    <row r="3695" ht="15.75" customHeight="1">
      <c r="K3695" s="8" t="s">
        <v>7</v>
      </c>
    </row>
    <row r="3696" ht="15.75" customHeight="1">
      <c r="K3696" s="8" t="s">
        <v>7</v>
      </c>
    </row>
    <row r="3697" ht="15.75" customHeight="1">
      <c r="K3697" s="8" t="s">
        <v>7</v>
      </c>
    </row>
    <row r="3698" ht="15.75" customHeight="1">
      <c r="K3698" s="8" t="s">
        <v>7</v>
      </c>
    </row>
    <row r="3699" ht="15.75" customHeight="1">
      <c r="K3699" s="8" t="s">
        <v>7</v>
      </c>
    </row>
    <row r="3700" ht="15.75" customHeight="1">
      <c r="K3700" s="8" t="s">
        <v>7</v>
      </c>
    </row>
    <row r="3701" ht="15.75" customHeight="1">
      <c r="K3701" s="8" t="s">
        <v>7</v>
      </c>
    </row>
    <row r="3702" ht="15.75" customHeight="1">
      <c r="K3702" s="8" t="s">
        <v>7</v>
      </c>
    </row>
    <row r="3703" ht="15.75" customHeight="1">
      <c r="K3703" s="8" t="s">
        <v>7</v>
      </c>
    </row>
    <row r="3704" ht="15.75" customHeight="1">
      <c r="K3704" s="8" t="s">
        <v>7</v>
      </c>
    </row>
    <row r="3705" ht="15.75" customHeight="1">
      <c r="K3705" s="8" t="s">
        <v>7</v>
      </c>
    </row>
    <row r="3706" ht="15.75" customHeight="1">
      <c r="K3706" s="8" t="s">
        <v>7</v>
      </c>
    </row>
    <row r="3707" ht="15.75" customHeight="1">
      <c r="K3707" s="8" t="s">
        <v>7</v>
      </c>
    </row>
    <row r="3708" ht="15.75" customHeight="1">
      <c r="K3708" s="8" t="s">
        <v>7</v>
      </c>
    </row>
    <row r="3709" ht="15.75" customHeight="1">
      <c r="K3709" s="8" t="s">
        <v>7</v>
      </c>
    </row>
    <row r="3710" ht="15.75" customHeight="1">
      <c r="K3710" s="8" t="s">
        <v>7</v>
      </c>
    </row>
    <row r="3711" ht="15.75" customHeight="1">
      <c r="K3711" s="8" t="s">
        <v>7</v>
      </c>
    </row>
    <row r="3712" ht="15.75" customHeight="1">
      <c r="K3712" s="8" t="s">
        <v>7</v>
      </c>
    </row>
    <row r="3713" ht="15.75" customHeight="1">
      <c r="K3713" s="8" t="s">
        <v>7</v>
      </c>
    </row>
    <row r="3714" ht="15.75" customHeight="1">
      <c r="K3714" s="8" t="s">
        <v>7</v>
      </c>
    </row>
    <row r="3715" ht="15.75" customHeight="1">
      <c r="K3715" s="8" t="s">
        <v>7</v>
      </c>
    </row>
    <row r="3716" ht="15.75" customHeight="1">
      <c r="K3716" s="8" t="s">
        <v>7</v>
      </c>
    </row>
    <row r="3717" ht="15.75" customHeight="1">
      <c r="K3717" s="8" t="s">
        <v>7</v>
      </c>
    </row>
    <row r="3718" ht="15.75" customHeight="1">
      <c r="K3718" s="8" t="s">
        <v>7</v>
      </c>
    </row>
    <row r="3719" ht="15.75" customHeight="1">
      <c r="K3719" s="8" t="s">
        <v>7</v>
      </c>
    </row>
    <row r="3720" ht="15.75" customHeight="1">
      <c r="K3720" s="8" t="s">
        <v>7</v>
      </c>
    </row>
    <row r="3721" ht="15.75" customHeight="1">
      <c r="K3721" s="8" t="s">
        <v>7</v>
      </c>
    </row>
    <row r="3722" ht="15.75" customHeight="1">
      <c r="K3722" s="8" t="s">
        <v>7</v>
      </c>
    </row>
    <row r="3723" ht="15.75" customHeight="1">
      <c r="K3723" s="8" t="s">
        <v>7</v>
      </c>
    </row>
    <row r="3724" ht="15.75" customHeight="1">
      <c r="K3724" s="8" t="s">
        <v>7</v>
      </c>
    </row>
    <row r="3725" ht="15.75" customHeight="1">
      <c r="K3725" s="8" t="s">
        <v>7</v>
      </c>
    </row>
    <row r="3726" ht="15.75" customHeight="1">
      <c r="K3726" s="8" t="s">
        <v>7</v>
      </c>
    </row>
    <row r="3727" ht="15.75" customHeight="1">
      <c r="K3727" s="8" t="s">
        <v>7</v>
      </c>
    </row>
    <row r="3728" ht="15.75" customHeight="1">
      <c r="K3728" s="8" t="s">
        <v>7</v>
      </c>
    </row>
    <row r="3729" ht="15.75" customHeight="1">
      <c r="K3729" s="8" t="s">
        <v>7</v>
      </c>
    </row>
    <row r="3730" ht="15.75" customHeight="1">
      <c r="K3730" s="8" t="s">
        <v>7</v>
      </c>
    </row>
    <row r="3731" ht="15.75" customHeight="1">
      <c r="K3731" s="8" t="s">
        <v>7</v>
      </c>
    </row>
    <row r="3732" ht="15.75" customHeight="1">
      <c r="K3732" s="8" t="s">
        <v>7</v>
      </c>
    </row>
    <row r="3733" ht="15.75" customHeight="1">
      <c r="K3733" s="8" t="s">
        <v>7</v>
      </c>
    </row>
    <row r="3734" ht="15.75" customHeight="1">
      <c r="K3734" s="8" t="s">
        <v>7</v>
      </c>
    </row>
    <row r="3735" ht="15.75" customHeight="1">
      <c r="K3735" s="8" t="s">
        <v>7</v>
      </c>
    </row>
    <row r="3736" ht="15.75" customHeight="1">
      <c r="K3736" s="8" t="s">
        <v>7</v>
      </c>
    </row>
    <row r="3737" ht="15.75" customHeight="1">
      <c r="K3737" s="8" t="s">
        <v>7</v>
      </c>
    </row>
    <row r="3738" ht="15.75" customHeight="1">
      <c r="K3738" s="8" t="s">
        <v>7</v>
      </c>
    </row>
    <row r="3739" ht="15.75" customHeight="1">
      <c r="K3739" s="8" t="s">
        <v>7</v>
      </c>
    </row>
    <row r="3740" ht="15.75" customHeight="1">
      <c r="K3740" s="8" t="s">
        <v>7</v>
      </c>
    </row>
    <row r="3741" ht="15.75" customHeight="1">
      <c r="K3741" s="8" t="s">
        <v>7</v>
      </c>
    </row>
    <row r="3742" ht="15.75" customHeight="1">
      <c r="K3742" s="8" t="s">
        <v>7</v>
      </c>
    </row>
    <row r="3743" ht="15.75" customHeight="1">
      <c r="K3743" s="8" t="s">
        <v>7</v>
      </c>
    </row>
    <row r="3744" ht="15.75" customHeight="1">
      <c r="K3744" s="8" t="s">
        <v>7</v>
      </c>
    </row>
    <row r="3745" ht="15.75" customHeight="1">
      <c r="K3745" s="8" t="s">
        <v>7</v>
      </c>
    </row>
    <row r="3746" ht="15.75" customHeight="1">
      <c r="K3746" s="8" t="s">
        <v>7</v>
      </c>
    </row>
    <row r="3747" ht="15.75" customHeight="1">
      <c r="K3747" s="8" t="s">
        <v>7</v>
      </c>
    </row>
    <row r="3748" ht="15.75" customHeight="1">
      <c r="K3748" s="8" t="s">
        <v>7</v>
      </c>
    </row>
    <row r="3749" ht="15.75" customHeight="1">
      <c r="K3749" s="8" t="s">
        <v>7</v>
      </c>
    </row>
    <row r="3750" ht="15.75" customHeight="1">
      <c r="K3750" s="8" t="s">
        <v>7</v>
      </c>
    </row>
    <row r="3751" ht="15.75" customHeight="1">
      <c r="K3751" s="8" t="s">
        <v>7</v>
      </c>
    </row>
    <row r="3752" ht="15.75" customHeight="1">
      <c r="K3752" s="8" t="s">
        <v>7</v>
      </c>
    </row>
    <row r="3753" ht="15.75" customHeight="1">
      <c r="K3753" s="8" t="s">
        <v>7</v>
      </c>
    </row>
    <row r="3754" ht="15.75" customHeight="1">
      <c r="K3754" s="8" t="s">
        <v>7</v>
      </c>
    </row>
    <row r="3755" ht="15.75" customHeight="1">
      <c r="K3755" s="8" t="s">
        <v>7</v>
      </c>
    </row>
    <row r="3756" ht="15.75" customHeight="1">
      <c r="K3756" s="8" t="s">
        <v>7</v>
      </c>
    </row>
    <row r="3757" ht="15.75" customHeight="1">
      <c r="K3757" s="8" t="s">
        <v>7</v>
      </c>
    </row>
    <row r="3758" ht="15.75" customHeight="1">
      <c r="K3758" s="8" t="s">
        <v>7</v>
      </c>
    </row>
    <row r="3759" ht="15.75" customHeight="1">
      <c r="K3759" s="8" t="s">
        <v>7</v>
      </c>
    </row>
    <row r="3760" ht="15.75" customHeight="1">
      <c r="K3760" s="8" t="s">
        <v>7</v>
      </c>
    </row>
    <row r="3761" ht="15.75" customHeight="1">
      <c r="K3761" s="8" t="s">
        <v>7</v>
      </c>
    </row>
    <row r="3762" ht="15.75" customHeight="1">
      <c r="K3762" s="8" t="s">
        <v>7</v>
      </c>
    </row>
    <row r="3763" ht="15.75" customHeight="1">
      <c r="K3763" s="8" t="s">
        <v>7</v>
      </c>
    </row>
    <row r="3764" ht="15.75" customHeight="1">
      <c r="K3764" s="8" t="s">
        <v>7</v>
      </c>
    </row>
    <row r="3765" ht="15.75" customHeight="1">
      <c r="K3765" s="8" t="s">
        <v>7</v>
      </c>
    </row>
    <row r="3766" ht="15.75" customHeight="1">
      <c r="K3766" s="8" t="s">
        <v>7</v>
      </c>
    </row>
    <row r="3767" ht="15.75" customHeight="1">
      <c r="K3767" s="8" t="s">
        <v>7</v>
      </c>
    </row>
    <row r="3768" ht="15.75" customHeight="1">
      <c r="K3768" s="8" t="s">
        <v>7</v>
      </c>
    </row>
    <row r="3769" ht="15.75" customHeight="1">
      <c r="K3769" s="8" t="s">
        <v>7</v>
      </c>
    </row>
    <row r="3770" ht="15.75" customHeight="1">
      <c r="K3770" s="8" t="s">
        <v>7</v>
      </c>
    </row>
    <row r="3771" ht="15.75" customHeight="1">
      <c r="K3771" s="8" t="s">
        <v>7</v>
      </c>
    </row>
    <row r="3772" ht="15.75" customHeight="1">
      <c r="K3772" s="8" t="s">
        <v>7</v>
      </c>
    </row>
    <row r="3773" ht="15.75" customHeight="1">
      <c r="K3773" s="8" t="s">
        <v>7</v>
      </c>
    </row>
    <row r="3774" ht="15.75" customHeight="1">
      <c r="K3774" s="8" t="s">
        <v>7</v>
      </c>
    </row>
    <row r="3775" ht="15.75" customHeight="1">
      <c r="K3775" s="8" t="s">
        <v>7</v>
      </c>
    </row>
    <row r="3776" ht="15.75" customHeight="1">
      <c r="K3776" s="8" t="s">
        <v>7</v>
      </c>
    </row>
    <row r="3777" ht="15.75" customHeight="1">
      <c r="K3777" s="8" t="s">
        <v>7</v>
      </c>
    </row>
    <row r="3778" ht="15.75" customHeight="1">
      <c r="K3778" s="8" t="s">
        <v>7</v>
      </c>
    </row>
    <row r="3779" ht="15.75" customHeight="1">
      <c r="K3779" s="8" t="s">
        <v>7</v>
      </c>
    </row>
    <row r="3780" ht="15.75" customHeight="1">
      <c r="K3780" s="8" t="s">
        <v>7</v>
      </c>
    </row>
    <row r="3781" ht="15.75" customHeight="1">
      <c r="K3781" s="8" t="s">
        <v>7</v>
      </c>
    </row>
    <row r="3782" ht="15.75" customHeight="1">
      <c r="K3782" s="8" t="s">
        <v>7</v>
      </c>
    </row>
    <row r="3783" ht="15.75" customHeight="1">
      <c r="K3783" s="8" t="s">
        <v>7</v>
      </c>
    </row>
    <row r="3784" ht="15.75" customHeight="1">
      <c r="K3784" s="8" t="s">
        <v>7</v>
      </c>
    </row>
    <row r="3785" ht="15.75" customHeight="1">
      <c r="K3785" s="8" t="s">
        <v>7</v>
      </c>
    </row>
    <row r="3786" ht="15.75" customHeight="1">
      <c r="K3786" s="8" t="s">
        <v>7</v>
      </c>
    </row>
    <row r="3787" ht="15.75" customHeight="1">
      <c r="K3787" s="8" t="s">
        <v>7</v>
      </c>
    </row>
    <row r="3788" ht="15.75" customHeight="1">
      <c r="K3788" s="8" t="s">
        <v>7</v>
      </c>
    </row>
    <row r="3789" ht="15.75" customHeight="1">
      <c r="K3789" s="8" t="s">
        <v>7</v>
      </c>
    </row>
    <row r="3790" ht="15.75" customHeight="1">
      <c r="K3790" s="8" t="s">
        <v>7</v>
      </c>
    </row>
    <row r="3791" ht="15.75" customHeight="1">
      <c r="K3791" s="8" t="s">
        <v>7</v>
      </c>
    </row>
    <row r="3792" ht="15.75" customHeight="1">
      <c r="K3792" s="8" t="s">
        <v>7</v>
      </c>
    </row>
    <row r="3793" ht="15.75" customHeight="1">
      <c r="K3793" s="8" t="s">
        <v>7</v>
      </c>
    </row>
    <row r="3794" ht="15.75" customHeight="1">
      <c r="K3794" s="8" t="s">
        <v>7</v>
      </c>
    </row>
    <row r="3795" ht="15.75" customHeight="1">
      <c r="K3795" s="8" t="s">
        <v>7</v>
      </c>
    </row>
    <row r="3796" ht="15.75" customHeight="1">
      <c r="K3796" s="8" t="s">
        <v>7</v>
      </c>
    </row>
    <row r="3797" ht="15.75" customHeight="1">
      <c r="K3797" s="8" t="s">
        <v>7</v>
      </c>
    </row>
    <row r="3798" ht="15.75" customHeight="1">
      <c r="K3798" s="8" t="s">
        <v>7</v>
      </c>
    </row>
    <row r="3799" ht="15.75" customHeight="1">
      <c r="K3799" s="8" t="s">
        <v>7</v>
      </c>
    </row>
    <row r="3800" ht="15.75" customHeight="1">
      <c r="K3800" s="8" t="s">
        <v>7</v>
      </c>
    </row>
    <row r="3801" ht="15.75" customHeight="1">
      <c r="K3801" s="8" t="s">
        <v>7</v>
      </c>
    </row>
    <row r="3802" ht="15.75" customHeight="1">
      <c r="K3802" s="8" t="s">
        <v>7</v>
      </c>
    </row>
    <row r="3803" ht="15.75" customHeight="1">
      <c r="K3803" s="8" t="s">
        <v>7</v>
      </c>
    </row>
    <row r="3804" ht="15.75" customHeight="1">
      <c r="K3804" s="8" t="s">
        <v>7</v>
      </c>
    </row>
    <row r="3805" ht="15.75" customHeight="1">
      <c r="K3805" s="8" t="s">
        <v>7</v>
      </c>
    </row>
    <row r="3806" ht="15.75" customHeight="1">
      <c r="K3806" s="8" t="s">
        <v>7</v>
      </c>
    </row>
    <row r="3807" ht="15.75" customHeight="1">
      <c r="K3807" s="8" t="s">
        <v>7</v>
      </c>
    </row>
    <row r="3808" ht="15.75" customHeight="1">
      <c r="K3808" s="8" t="s">
        <v>7</v>
      </c>
    </row>
    <row r="3809" ht="15.75" customHeight="1">
      <c r="K3809" s="8" t="s">
        <v>7</v>
      </c>
    </row>
    <row r="3810" ht="15.75" customHeight="1">
      <c r="K3810" s="8" t="s">
        <v>7</v>
      </c>
    </row>
    <row r="3811" ht="15.75" customHeight="1">
      <c r="K3811" s="8" t="s">
        <v>7</v>
      </c>
    </row>
    <row r="3812" ht="15.75" customHeight="1">
      <c r="K3812" s="8" t="s">
        <v>7</v>
      </c>
    </row>
    <row r="3813" ht="15.75" customHeight="1">
      <c r="K3813" s="8" t="s">
        <v>7</v>
      </c>
    </row>
    <row r="3814" ht="15.75" customHeight="1">
      <c r="K3814" s="8" t="s">
        <v>7</v>
      </c>
    </row>
    <row r="3815" ht="15.75" customHeight="1">
      <c r="K3815" s="8" t="s">
        <v>7</v>
      </c>
    </row>
    <row r="3816" ht="15.75" customHeight="1">
      <c r="K3816" s="8" t="s">
        <v>7</v>
      </c>
    </row>
    <row r="3817" ht="15.75" customHeight="1">
      <c r="K3817" s="8" t="s">
        <v>7</v>
      </c>
    </row>
    <row r="3818" ht="15.75" customHeight="1">
      <c r="K3818" s="8" t="s">
        <v>7</v>
      </c>
    </row>
    <row r="3819" ht="15.75" customHeight="1">
      <c r="K3819" s="8" t="s">
        <v>7</v>
      </c>
    </row>
    <row r="3820" ht="15.75" customHeight="1">
      <c r="K3820" s="8" t="s">
        <v>7</v>
      </c>
    </row>
    <row r="3821" ht="15.75" customHeight="1">
      <c r="K3821" s="8" t="s">
        <v>7</v>
      </c>
    </row>
    <row r="3822" ht="15.75" customHeight="1">
      <c r="K3822" s="8" t="s">
        <v>7</v>
      </c>
    </row>
    <row r="3823" ht="15.75" customHeight="1">
      <c r="K3823" s="8" t="s">
        <v>7</v>
      </c>
    </row>
    <row r="3824" ht="15.75" customHeight="1">
      <c r="K3824" s="8" t="s">
        <v>7</v>
      </c>
    </row>
    <row r="3825" ht="15.75" customHeight="1">
      <c r="K3825" s="8" t="s">
        <v>7</v>
      </c>
    </row>
    <row r="3826" ht="15.75" customHeight="1">
      <c r="K3826" s="8" t="s">
        <v>7</v>
      </c>
    </row>
    <row r="3827" ht="15.75" customHeight="1">
      <c r="K3827" s="8" t="s">
        <v>7</v>
      </c>
    </row>
    <row r="3828" ht="15.75" customHeight="1">
      <c r="K3828" s="8" t="s">
        <v>7</v>
      </c>
    </row>
    <row r="3829" ht="15.75" customHeight="1">
      <c r="K3829" s="8" t="s">
        <v>7</v>
      </c>
    </row>
    <row r="3830" ht="15.75" customHeight="1">
      <c r="K3830" s="8" t="s">
        <v>7</v>
      </c>
    </row>
    <row r="3831" ht="15.75" customHeight="1">
      <c r="K3831" s="8" t="s">
        <v>7</v>
      </c>
    </row>
    <row r="3832" ht="15.75" customHeight="1">
      <c r="K3832" s="8" t="s">
        <v>7</v>
      </c>
    </row>
    <row r="3833" ht="15.75" customHeight="1">
      <c r="K3833" s="8" t="s">
        <v>7</v>
      </c>
    </row>
    <row r="3834" ht="15.75" customHeight="1">
      <c r="K3834" s="8" t="s">
        <v>7</v>
      </c>
    </row>
    <row r="3835" ht="15.75" customHeight="1">
      <c r="K3835" s="8" t="s">
        <v>7</v>
      </c>
    </row>
    <row r="3836" ht="15.75" customHeight="1">
      <c r="K3836" s="8" t="s">
        <v>7</v>
      </c>
    </row>
    <row r="3837" ht="15.75" customHeight="1">
      <c r="K3837" s="8" t="s">
        <v>7</v>
      </c>
    </row>
    <row r="3838" ht="15.75" customHeight="1">
      <c r="K3838" s="8" t="s">
        <v>7</v>
      </c>
    </row>
    <row r="3839" ht="15.75" customHeight="1">
      <c r="K3839" s="8" t="s">
        <v>7</v>
      </c>
    </row>
    <row r="3840" ht="15.75" customHeight="1">
      <c r="K3840" s="8" t="s">
        <v>7</v>
      </c>
    </row>
    <row r="3841" ht="15.75" customHeight="1">
      <c r="K3841" s="8" t="s">
        <v>7</v>
      </c>
    </row>
    <row r="3842" ht="15.75" customHeight="1">
      <c r="K3842" s="8" t="s">
        <v>7</v>
      </c>
    </row>
    <row r="3843" ht="15.75" customHeight="1">
      <c r="K3843" s="8" t="s">
        <v>7</v>
      </c>
    </row>
    <row r="3844" ht="15.75" customHeight="1">
      <c r="K3844" s="8" t="s">
        <v>7</v>
      </c>
    </row>
    <row r="3845" ht="15.75" customHeight="1">
      <c r="K3845" s="8" t="s">
        <v>7</v>
      </c>
    </row>
    <row r="3846" ht="15.75" customHeight="1">
      <c r="K3846" s="8" t="s">
        <v>7</v>
      </c>
    </row>
    <row r="3847" ht="15.75" customHeight="1">
      <c r="K3847" s="8" t="s">
        <v>7</v>
      </c>
    </row>
    <row r="3848" ht="15.75" customHeight="1">
      <c r="K3848" s="8" t="s">
        <v>7</v>
      </c>
    </row>
    <row r="3849" ht="15.75" customHeight="1">
      <c r="K3849" s="8" t="s">
        <v>7</v>
      </c>
    </row>
    <row r="3850" ht="15.75" customHeight="1">
      <c r="K3850" s="8" t="s">
        <v>7</v>
      </c>
    </row>
    <row r="3851" ht="15.75" customHeight="1">
      <c r="K3851" s="8" t="s">
        <v>7</v>
      </c>
    </row>
    <row r="3852" ht="15.75" customHeight="1">
      <c r="K3852" s="8" t="s">
        <v>7</v>
      </c>
    </row>
    <row r="3853" ht="15.75" customHeight="1">
      <c r="K3853" s="8" t="s">
        <v>7</v>
      </c>
    </row>
    <row r="3854" ht="15.75" customHeight="1">
      <c r="K3854" s="8" t="s">
        <v>7</v>
      </c>
    </row>
    <row r="3855" ht="15.75" customHeight="1">
      <c r="K3855" s="8" t="s">
        <v>7</v>
      </c>
    </row>
    <row r="3856" ht="15.75" customHeight="1">
      <c r="K3856" s="8" t="s">
        <v>7</v>
      </c>
    </row>
    <row r="3857" ht="15.75" customHeight="1">
      <c r="K3857" s="8" t="s">
        <v>7</v>
      </c>
    </row>
    <row r="3858" ht="15.75" customHeight="1">
      <c r="K3858" s="8" t="s">
        <v>7</v>
      </c>
    </row>
    <row r="3859" ht="15.75" customHeight="1">
      <c r="K3859" s="8" t="s">
        <v>7</v>
      </c>
    </row>
    <row r="3860" ht="15.75" customHeight="1">
      <c r="K3860" s="8" t="s">
        <v>7</v>
      </c>
    </row>
    <row r="3861" ht="15.75" customHeight="1">
      <c r="K3861" s="8" t="s">
        <v>7</v>
      </c>
    </row>
    <row r="3862" ht="15.75" customHeight="1">
      <c r="K3862" s="8" t="s">
        <v>7</v>
      </c>
    </row>
    <row r="3863" ht="15.75" customHeight="1">
      <c r="K3863" s="8" t="s">
        <v>7</v>
      </c>
    </row>
    <row r="3864" ht="15.75" customHeight="1">
      <c r="K3864" s="8" t="s">
        <v>7</v>
      </c>
    </row>
    <row r="3865" ht="15.75" customHeight="1">
      <c r="K3865" s="8" t="s">
        <v>7</v>
      </c>
    </row>
    <row r="3866" ht="15.75" customHeight="1">
      <c r="K3866" s="8" t="s">
        <v>7</v>
      </c>
    </row>
    <row r="3867" ht="15.75" customHeight="1">
      <c r="K3867" s="8" t="s">
        <v>7</v>
      </c>
    </row>
    <row r="3868" ht="15.75" customHeight="1">
      <c r="K3868" s="8" t="s">
        <v>7</v>
      </c>
    </row>
    <row r="3869" ht="15.75" customHeight="1">
      <c r="K3869" s="8" t="s">
        <v>7</v>
      </c>
    </row>
    <row r="3870" ht="15.75" customHeight="1">
      <c r="K3870" s="8" t="s">
        <v>7</v>
      </c>
    </row>
    <row r="3871" ht="15.75" customHeight="1">
      <c r="K3871" s="8" t="s">
        <v>7</v>
      </c>
    </row>
    <row r="3872" ht="15.75" customHeight="1">
      <c r="K3872" s="8" t="s">
        <v>7</v>
      </c>
    </row>
    <row r="3873" ht="15.75" customHeight="1">
      <c r="K3873" s="8" t="s">
        <v>7</v>
      </c>
    </row>
    <row r="3874" ht="15.75" customHeight="1">
      <c r="K3874" s="8" t="s">
        <v>7</v>
      </c>
    </row>
    <row r="3875" ht="15.75" customHeight="1">
      <c r="K3875" s="8" t="s">
        <v>7</v>
      </c>
    </row>
    <row r="3876" ht="15.75" customHeight="1">
      <c r="K3876" s="8" t="s">
        <v>7</v>
      </c>
    </row>
    <row r="3877" ht="15.75" customHeight="1">
      <c r="K3877" s="8" t="s">
        <v>7</v>
      </c>
    </row>
    <row r="3878" ht="15.75" customHeight="1">
      <c r="K3878" s="8" t="s">
        <v>7</v>
      </c>
    </row>
    <row r="3879" ht="15.75" customHeight="1">
      <c r="K3879" s="8" t="s">
        <v>7</v>
      </c>
    </row>
    <row r="3880" ht="15.75" customHeight="1">
      <c r="K3880" s="8" t="s">
        <v>7</v>
      </c>
    </row>
    <row r="3881" ht="15.75" customHeight="1">
      <c r="K3881" s="8" t="s">
        <v>7</v>
      </c>
    </row>
    <row r="3882" ht="15.75" customHeight="1">
      <c r="K3882" s="8" t="s">
        <v>7</v>
      </c>
    </row>
    <row r="3883" ht="15.75" customHeight="1">
      <c r="K3883" s="8" t="s">
        <v>7</v>
      </c>
    </row>
    <row r="3884" ht="15.75" customHeight="1">
      <c r="K3884" s="8" t="s">
        <v>7</v>
      </c>
    </row>
    <row r="3885" ht="15.75" customHeight="1">
      <c r="K3885" s="8" t="s">
        <v>7</v>
      </c>
    </row>
    <row r="3886" ht="15.75" customHeight="1">
      <c r="K3886" s="8" t="s">
        <v>7</v>
      </c>
    </row>
    <row r="3887" ht="15.75" customHeight="1">
      <c r="K3887" s="8" t="s">
        <v>7</v>
      </c>
    </row>
    <row r="3888" ht="15.75" customHeight="1">
      <c r="K3888" s="8" t="s">
        <v>7</v>
      </c>
    </row>
    <row r="3889" ht="15.75" customHeight="1">
      <c r="K3889" s="8" t="s">
        <v>7</v>
      </c>
    </row>
    <row r="3890" ht="15.75" customHeight="1">
      <c r="K3890" s="8" t="s">
        <v>7</v>
      </c>
    </row>
    <row r="3891" ht="15.75" customHeight="1">
      <c r="K3891" s="8" t="s">
        <v>7</v>
      </c>
    </row>
    <row r="3892" ht="15.75" customHeight="1">
      <c r="K3892" s="8" t="s">
        <v>7</v>
      </c>
    </row>
    <row r="3893" ht="15.75" customHeight="1">
      <c r="K3893" s="8" t="s">
        <v>7</v>
      </c>
    </row>
    <row r="3894" ht="15.75" customHeight="1">
      <c r="K3894" s="8" t="s">
        <v>7</v>
      </c>
    </row>
    <row r="3895" ht="15.75" customHeight="1">
      <c r="K3895" s="8" t="s">
        <v>7</v>
      </c>
    </row>
    <row r="3896" ht="15.75" customHeight="1">
      <c r="K3896" s="8" t="s">
        <v>7</v>
      </c>
    </row>
    <row r="3897" ht="15.75" customHeight="1">
      <c r="K3897" s="8" t="s">
        <v>7</v>
      </c>
    </row>
    <row r="3898" ht="15.75" customHeight="1">
      <c r="K3898" s="8" t="s">
        <v>7</v>
      </c>
    </row>
    <row r="3899" ht="15.75" customHeight="1">
      <c r="K3899" s="8" t="s">
        <v>7</v>
      </c>
    </row>
    <row r="3900" ht="15.75" customHeight="1">
      <c r="K3900" s="8" t="s">
        <v>7</v>
      </c>
    </row>
    <row r="3901" ht="15.75" customHeight="1">
      <c r="K3901" s="8" t="s">
        <v>7</v>
      </c>
    </row>
    <row r="3902" ht="15.75" customHeight="1">
      <c r="K3902" s="8" t="s">
        <v>7</v>
      </c>
    </row>
    <row r="3903" ht="15.75" customHeight="1">
      <c r="K3903" s="8" t="s">
        <v>7</v>
      </c>
    </row>
    <row r="3904" ht="15.75" customHeight="1">
      <c r="K3904" s="8" t="s">
        <v>7</v>
      </c>
    </row>
    <row r="3905" ht="15.75" customHeight="1">
      <c r="K3905" s="8" t="s">
        <v>7</v>
      </c>
    </row>
    <row r="3906" ht="15.75" customHeight="1">
      <c r="K3906" s="8" t="s">
        <v>7</v>
      </c>
    </row>
    <row r="3907" ht="15.75" customHeight="1">
      <c r="K3907" s="8" t="s">
        <v>7</v>
      </c>
    </row>
    <row r="3908" ht="15.75" customHeight="1">
      <c r="K3908" s="8" t="s">
        <v>7</v>
      </c>
    </row>
    <row r="3909" ht="15.75" customHeight="1">
      <c r="K3909" s="8" t="s">
        <v>7</v>
      </c>
    </row>
    <row r="3910" ht="15.75" customHeight="1">
      <c r="K3910" s="8" t="s">
        <v>7</v>
      </c>
    </row>
    <row r="3911" ht="15.75" customHeight="1">
      <c r="K3911" s="8" t="s">
        <v>7</v>
      </c>
    </row>
    <row r="3912" ht="15.75" customHeight="1">
      <c r="K3912" s="8" t="s">
        <v>7</v>
      </c>
    </row>
    <row r="3913" ht="15.75" customHeight="1">
      <c r="K3913" s="8" t="s">
        <v>7</v>
      </c>
    </row>
    <row r="3914" ht="15.75" customHeight="1">
      <c r="K3914" s="8" t="s">
        <v>7</v>
      </c>
    </row>
    <row r="3915" ht="15.75" customHeight="1">
      <c r="K3915" s="8" t="s">
        <v>7</v>
      </c>
    </row>
    <row r="3916" ht="15.75" customHeight="1">
      <c r="K3916" s="8" t="s">
        <v>7</v>
      </c>
    </row>
    <row r="3917" ht="15.75" customHeight="1">
      <c r="K3917" s="8" t="s">
        <v>7</v>
      </c>
    </row>
    <row r="3918" ht="15.75" customHeight="1">
      <c r="K3918" s="8" t="s">
        <v>7</v>
      </c>
    </row>
    <row r="3919" ht="15.75" customHeight="1">
      <c r="K3919" s="8" t="s">
        <v>7</v>
      </c>
    </row>
    <row r="3920" ht="15.75" customHeight="1">
      <c r="K3920" s="8" t="s">
        <v>7</v>
      </c>
    </row>
    <row r="3921" ht="15.75" customHeight="1">
      <c r="K3921" s="8" t="s">
        <v>7</v>
      </c>
    </row>
    <row r="3922" ht="15.75" customHeight="1">
      <c r="K3922" s="8" t="s">
        <v>7</v>
      </c>
    </row>
    <row r="3923" ht="15.75" customHeight="1">
      <c r="K3923" s="8" t="s">
        <v>7</v>
      </c>
    </row>
    <row r="3924" ht="15.75" customHeight="1">
      <c r="K3924" s="8" t="s">
        <v>7</v>
      </c>
    </row>
    <row r="3925" ht="15.75" customHeight="1">
      <c r="K3925" s="8" t="s">
        <v>7</v>
      </c>
    </row>
    <row r="3926" ht="15.75" customHeight="1">
      <c r="K3926" s="8" t="s">
        <v>7</v>
      </c>
    </row>
    <row r="3927" ht="15.75" customHeight="1">
      <c r="K3927" s="8" t="s">
        <v>7</v>
      </c>
    </row>
    <row r="3928" ht="15.75" customHeight="1">
      <c r="K3928" s="8" t="s">
        <v>7</v>
      </c>
    </row>
    <row r="3929" ht="15.75" customHeight="1">
      <c r="K3929" s="8" t="s">
        <v>7</v>
      </c>
    </row>
    <row r="3930" ht="15.75" customHeight="1">
      <c r="K3930" s="8" t="s">
        <v>7</v>
      </c>
    </row>
    <row r="3931" ht="15.75" customHeight="1">
      <c r="K3931" s="8" t="s">
        <v>7</v>
      </c>
    </row>
    <row r="3932" ht="15.75" customHeight="1">
      <c r="K3932" s="8" t="s">
        <v>7</v>
      </c>
    </row>
    <row r="3933" ht="15.75" customHeight="1">
      <c r="K3933" s="8" t="s">
        <v>7</v>
      </c>
    </row>
    <row r="3934" ht="15.75" customHeight="1">
      <c r="K3934" s="8" t="s">
        <v>7</v>
      </c>
    </row>
    <row r="3935" ht="15.75" customHeight="1">
      <c r="K3935" s="8" t="s">
        <v>7</v>
      </c>
    </row>
    <row r="3936" ht="15.75" customHeight="1">
      <c r="K3936" s="8" t="s">
        <v>7</v>
      </c>
    </row>
    <row r="3937" ht="15.75" customHeight="1">
      <c r="K3937" s="8" t="s">
        <v>7</v>
      </c>
    </row>
    <row r="3938" ht="15.75" customHeight="1">
      <c r="K3938" s="8" t="s">
        <v>7</v>
      </c>
    </row>
    <row r="3939" ht="15.75" customHeight="1">
      <c r="K3939" s="8" t="s">
        <v>7</v>
      </c>
    </row>
    <row r="3940" ht="15.75" customHeight="1">
      <c r="K3940" s="8" t="s">
        <v>7</v>
      </c>
    </row>
    <row r="3941" ht="15.75" customHeight="1">
      <c r="K3941" s="8" t="s">
        <v>7</v>
      </c>
    </row>
    <row r="3942" ht="15.75" customHeight="1">
      <c r="K3942" s="8" t="s">
        <v>7</v>
      </c>
    </row>
    <row r="3943" ht="15.75" customHeight="1">
      <c r="K3943" s="8" t="s">
        <v>7</v>
      </c>
    </row>
    <row r="3944" ht="15.75" customHeight="1">
      <c r="K3944" s="8" t="s">
        <v>7</v>
      </c>
    </row>
    <row r="3945" ht="15.75" customHeight="1">
      <c r="K3945" s="8" t="s">
        <v>7</v>
      </c>
    </row>
    <row r="3946" ht="15.75" customHeight="1">
      <c r="K3946" s="8" t="s">
        <v>7</v>
      </c>
    </row>
    <row r="3947" ht="15.75" customHeight="1">
      <c r="K3947" s="8" t="s">
        <v>7</v>
      </c>
    </row>
    <row r="3948" ht="15.75" customHeight="1">
      <c r="K3948" s="8" t="s">
        <v>7</v>
      </c>
    </row>
    <row r="3949" ht="15.75" customHeight="1">
      <c r="K3949" s="8" t="s">
        <v>7</v>
      </c>
    </row>
    <row r="3950" ht="15.75" customHeight="1">
      <c r="K3950" s="8" t="s">
        <v>7</v>
      </c>
    </row>
    <row r="3951" ht="15.75" customHeight="1">
      <c r="K3951" s="8" t="s">
        <v>7</v>
      </c>
    </row>
    <row r="3952" ht="15.75" customHeight="1">
      <c r="K3952" s="8" t="s">
        <v>7</v>
      </c>
    </row>
    <row r="3953" ht="15.75" customHeight="1">
      <c r="K3953" s="8" t="s">
        <v>7</v>
      </c>
    </row>
    <row r="3954" ht="15.75" customHeight="1">
      <c r="K3954" s="8" t="s">
        <v>7</v>
      </c>
    </row>
    <row r="3955" ht="15.75" customHeight="1">
      <c r="K3955" s="8" t="s">
        <v>7</v>
      </c>
    </row>
    <row r="3956" ht="15.75" customHeight="1">
      <c r="K3956" s="8" t="s">
        <v>7</v>
      </c>
    </row>
    <row r="3957" ht="15.75" customHeight="1">
      <c r="K3957" s="8" t="s">
        <v>7</v>
      </c>
    </row>
    <row r="3958" ht="15.75" customHeight="1">
      <c r="K3958" s="8" t="s">
        <v>7</v>
      </c>
    </row>
    <row r="3959" ht="15.75" customHeight="1">
      <c r="K3959" s="8" t="s">
        <v>7</v>
      </c>
    </row>
    <row r="3960" ht="15.75" customHeight="1">
      <c r="K3960" s="8" t="s">
        <v>7</v>
      </c>
    </row>
    <row r="3961" ht="15.75" customHeight="1">
      <c r="K3961" s="8" t="s">
        <v>7</v>
      </c>
    </row>
    <row r="3962" ht="15.75" customHeight="1">
      <c r="K3962" s="8" t="s">
        <v>7</v>
      </c>
    </row>
    <row r="3963" ht="15.75" customHeight="1">
      <c r="K3963" s="8" t="s">
        <v>7</v>
      </c>
    </row>
    <row r="3964" ht="15.75" customHeight="1">
      <c r="K3964" s="8" t="s">
        <v>7</v>
      </c>
    </row>
    <row r="3965" ht="15.75" customHeight="1">
      <c r="K3965" s="8" t="s">
        <v>7</v>
      </c>
    </row>
    <row r="3966" ht="15.75" customHeight="1">
      <c r="K3966" s="8" t="s">
        <v>7</v>
      </c>
    </row>
    <row r="3967" ht="15.75" customHeight="1">
      <c r="K3967" s="8" t="s">
        <v>7</v>
      </c>
    </row>
    <row r="3968" ht="15.75" customHeight="1">
      <c r="K3968" s="8" t="s">
        <v>7</v>
      </c>
    </row>
    <row r="3969" ht="15.75" customHeight="1">
      <c r="K3969" s="8" t="s">
        <v>7</v>
      </c>
    </row>
    <row r="3970" ht="15.75" customHeight="1">
      <c r="K3970" s="8" t="s">
        <v>7</v>
      </c>
    </row>
    <row r="3971" ht="15.75" customHeight="1">
      <c r="K3971" s="8" t="s">
        <v>7</v>
      </c>
    </row>
    <row r="3972" ht="15.75" customHeight="1">
      <c r="K3972" s="8" t="s">
        <v>7</v>
      </c>
    </row>
    <row r="3973" ht="15.75" customHeight="1">
      <c r="K3973" s="8" t="s">
        <v>7</v>
      </c>
    </row>
    <row r="3974" ht="15.75" customHeight="1">
      <c r="K3974" s="8" t="s">
        <v>7</v>
      </c>
    </row>
    <row r="3975" ht="15.75" customHeight="1">
      <c r="K3975" s="8" t="s">
        <v>7</v>
      </c>
    </row>
    <row r="3976" ht="15.75" customHeight="1">
      <c r="K3976" s="8" t="s">
        <v>7</v>
      </c>
    </row>
    <row r="3977" ht="15.75" customHeight="1">
      <c r="K3977" s="8" t="s">
        <v>7</v>
      </c>
    </row>
    <row r="3978" ht="15.75" customHeight="1">
      <c r="K3978" s="8" t="s">
        <v>7</v>
      </c>
    </row>
    <row r="3979" ht="15.75" customHeight="1">
      <c r="K3979" s="8" t="s">
        <v>7</v>
      </c>
    </row>
    <row r="3980" ht="15.75" customHeight="1">
      <c r="K3980" s="8" t="s">
        <v>7</v>
      </c>
    </row>
    <row r="3981" ht="15.75" customHeight="1">
      <c r="K3981" s="8" t="s">
        <v>7</v>
      </c>
    </row>
    <row r="3982" ht="15.75" customHeight="1">
      <c r="K3982" s="8" t="s">
        <v>7</v>
      </c>
    </row>
    <row r="3983" ht="15.75" customHeight="1">
      <c r="K3983" s="8" t="s">
        <v>7</v>
      </c>
    </row>
    <row r="3984" ht="15.75" customHeight="1">
      <c r="K3984" s="8" t="s">
        <v>7</v>
      </c>
    </row>
    <row r="3985" ht="15.75" customHeight="1">
      <c r="K3985" s="8" t="s">
        <v>7</v>
      </c>
    </row>
    <row r="3986" ht="15.75" customHeight="1">
      <c r="K3986" s="8" t="s">
        <v>7</v>
      </c>
    </row>
    <row r="3987" ht="15.75" customHeight="1">
      <c r="K3987" s="8" t="s">
        <v>7</v>
      </c>
    </row>
    <row r="3988" ht="15.75" customHeight="1">
      <c r="K3988" s="8" t="s">
        <v>7</v>
      </c>
    </row>
    <row r="3989" ht="15.75" customHeight="1">
      <c r="K3989" s="8" t="s">
        <v>7</v>
      </c>
    </row>
    <row r="3990" ht="15.75" customHeight="1">
      <c r="K3990" s="8" t="s">
        <v>7</v>
      </c>
    </row>
    <row r="3991" ht="15.75" customHeight="1">
      <c r="K3991" s="8" t="s">
        <v>7</v>
      </c>
    </row>
    <row r="3992" ht="15.75" customHeight="1">
      <c r="K3992" s="8" t="s">
        <v>7</v>
      </c>
    </row>
    <row r="3993" ht="15.75" customHeight="1">
      <c r="K3993" s="8" t="s">
        <v>7</v>
      </c>
    </row>
    <row r="3994" ht="15.75" customHeight="1">
      <c r="K3994" s="8" t="s">
        <v>7</v>
      </c>
    </row>
    <row r="3995" ht="15.75" customHeight="1">
      <c r="K3995" s="8" t="s">
        <v>7</v>
      </c>
    </row>
    <row r="3996" ht="15.75" customHeight="1">
      <c r="K3996" s="8" t="s">
        <v>7</v>
      </c>
    </row>
    <row r="3997" ht="15.75" customHeight="1">
      <c r="K3997" s="8" t="s">
        <v>7</v>
      </c>
    </row>
    <row r="3998" ht="15.75" customHeight="1">
      <c r="K3998" s="8" t="s">
        <v>7</v>
      </c>
    </row>
    <row r="3999" ht="15.75" customHeight="1">
      <c r="K3999" s="8" t="s">
        <v>7</v>
      </c>
    </row>
    <row r="4000" ht="15.75" customHeight="1">
      <c r="K4000" s="8" t="s">
        <v>7</v>
      </c>
    </row>
    <row r="4001" ht="15.75" customHeight="1">
      <c r="K4001" s="8" t="s">
        <v>7</v>
      </c>
    </row>
    <row r="4002" ht="15.75" customHeight="1">
      <c r="K4002" s="8" t="s">
        <v>7</v>
      </c>
    </row>
    <row r="4003" ht="15.75" customHeight="1">
      <c r="K4003" s="8" t="s">
        <v>7</v>
      </c>
    </row>
    <row r="4004" ht="15.75" customHeight="1">
      <c r="K4004" s="8" t="s">
        <v>7</v>
      </c>
    </row>
    <row r="4005" ht="15.75" customHeight="1">
      <c r="K4005" s="8" t="s">
        <v>7</v>
      </c>
    </row>
    <row r="4006" ht="15.75" customHeight="1">
      <c r="K4006" s="8" t="s">
        <v>7</v>
      </c>
    </row>
    <row r="4007" ht="15.75" customHeight="1">
      <c r="K4007" s="8" t="s">
        <v>7</v>
      </c>
    </row>
    <row r="4008" ht="15.75" customHeight="1">
      <c r="K4008" s="8" t="s">
        <v>7</v>
      </c>
    </row>
    <row r="4009" ht="15.75" customHeight="1">
      <c r="K4009" s="8" t="s">
        <v>7</v>
      </c>
    </row>
    <row r="4010" ht="15.75" customHeight="1">
      <c r="K4010" s="8" t="s">
        <v>7</v>
      </c>
    </row>
    <row r="4011" ht="15.75" customHeight="1">
      <c r="K4011" s="8" t="s">
        <v>7</v>
      </c>
    </row>
    <row r="4012" ht="15.75" customHeight="1">
      <c r="K4012" s="8" t="s">
        <v>7</v>
      </c>
    </row>
    <row r="4013" ht="15.75" customHeight="1">
      <c r="K4013" s="8" t="s">
        <v>7</v>
      </c>
    </row>
    <row r="4014" ht="15.75" customHeight="1">
      <c r="K4014" s="8" t="s">
        <v>7</v>
      </c>
    </row>
    <row r="4015" ht="15.75" customHeight="1">
      <c r="K4015" s="8" t="s">
        <v>7</v>
      </c>
    </row>
    <row r="4016" ht="15.75" customHeight="1">
      <c r="K4016" s="8" t="s">
        <v>7</v>
      </c>
    </row>
    <row r="4017" ht="15.75" customHeight="1">
      <c r="K4017" s="8" t="s">
        <v>7</v>
      </c>
    </row>
    <row r="4018" ht="15.75" customHeight="1">
      <c r="K4018" s="8" t="s">
        <v>7</v>
      </c>
    </row>
    <row r="4019" ht="15.75" customHeight="1">
      <c r="K4019" s="8" t="s">
        <v>7</v>
      </c>
    </row>
    <row r="4020" ht="15.75" customHeight="1">
      <c r="K4020" s="8" t="s">
        <v>7</v>
      </c>
    </row>
    <row r="4021" ht="15.75" customHeight="1">
      <c r="K4021" s="8" t="s">
        <v>7</v>
      </c>
    </row>
    <row r="4022" ht="15.75" customHeight="1">
      <c r="K4022" s="8" t="s">
        <v>7</v>
      </c>
    </row>
    <row r="4023" ht="15.75" customHeight="1">
      <c r="K4023" s="8" t="s">
        <v>7</v>
      </c>
    </row>
    <row r="4024" ht="15.75" customHeight="1">
      <c r="K4024" s="8" t="s">
        <v>7</v>
      </c>
    </row>
    <row r="4025" ht="15.75" customHeight="1">
      <c r="K4025" s="8" t="s">
        <v>7</v>
      </c>
    </row>
    <row r="4026" ht="15.75" customHeight="1">
      <c r="K4026" s="8" t="s">
        <v>7</v>
      </c>
    </row>
    <row r="4027" ht="15.75" customHeight="1">
      <c r="K4027" s="8" t="s">
        <v>7</v>
      </c>
    </row>
    <row r="4028" ht="15.75" customHeight="1">
      <c r="K4028" s="8" t="s">
        <v>7</v>
      </c>
    </row>
    <row r="4029" ht="15.75" customHeight="1">
      <c r="K4029" s="8" t="s">
        <v>7</v>
      </c>
    </row>
    <row r="4030" ht="15.75" customHeight="1">
      <c r="K4030" s="8" t="s">
        <v>7</v>
      </c>
    </row>
    <row r="4031" ht="15.75" customHeight="1">
      <c r="K4031" s="8" t="s">
        <v>7</v>
      </c>
    </row>
    <row r="4032" ht="15.75" customHeight="1">
      <c r="K4032" s="8" t="s">
        <v>7</v>
      </c>
    </row>
    <row r="4033" ht="15.75" customHeight="1">
      <c r="K4033" s="8" t="s">
        <v>7</v>
      </c>
    </row>
    <row r="4034" ht="15.75" customHeight="1">
      <c r="K4034" s="8" t="s">
        <v>7</v>
      </c>
    </row>
    <row r="4035" ht="15.75" customHeight="1">
      <c r="K4035" s="8" t="s">
        <v>7</v>
      </c>
    </row>
    <row r="4036" ht="15.75" customHeight="1">
      <c r="K4036" s="8" t="s">
        <v>7</v>
      </c>
    </row>
    <row r="4037" ht="15.75" customHeight="1">
      <c r="K4037" s="8" t="s">
        <v>7</v>
      </c>
    </row>
    <row r="4038" ht="15.75" customHeight="1">
      <c r="K4038" s="8" t="s">
        <v>7</v>
      </c>
    </row>
    <row r="4039" ht="15.75" customHeight="1">
      <c r="K4039" s="8" t="s">
        <v>7</v>
      </c>
    </row>
    <row r="4040" ht="15.75" customHeight="1">
      <c r="K4040" s="8" t="s">
        <v>7</v>
      </c>
    </row>
    <row r="4041" ht="15.75" customHeight="1">
      <c r="K4041" s="8" t="s">
        <v>7</v>
      </c>
    </row>
    <row r="4042" ht="15.75" customHeight="1">
      <c r="K4042" s="8" t="s">
        <v>7</v>
      </c>
    </row>
    <row r="4043" ht="15.75" customHeight="1">
      <c r="K4043" s="8" t="s">
        <v>7</v>
      </c>
    </row>
    <row r="4044" ht="15.75" customHeight="1">
      <c r="K4044" s="8" t="s">
        <v>7</v>
      </c>
    </row>
    <row r="4045" ht="15.75" customHeight="1">
      <c r="K4045" s="8" t="s">
        <v>7</v>
      </c>
    </row>
    <row r="4046" ht="15.75" customHeight="1">
      <c r="K4046" s="8" t="s">
        <v>7</v>
      </c>
    </row>
    <row r="4047" ht="15.75" customHeight="1">
      <c r="K4047" s="8" t="s">
        <v>7</v>
      </c>
    </row>
    <row r="4048" ht="15.75" customHeight="1">
      <c r="K4048" s="8" t="s">
        <v>7</v>
      </c>
    </row>
    <row r="4049" ht="15.75" customHeight="1">
      <c r="K4049" s="8" t="s">
        <v>7</v>
      </c>
    </row>
    <row r="4050" ht="15.75" customHeight="1">
      <c r="K4050" s="8" t="s">
        <v>7</v>
      </c>
    </row>
    <row r="4051" ht="15.75" customHeight="1">
      <c r="K4051" s="8" t="s">
        <v>7</v>
      </c>
    </row>
    <row r="4052" ht="15.75" customHeight="1">
      <c r="K4052" s="8" t="s">
        <v>7</v>
      </c>
    </row>
    <row r="4053" ht="15.75" customHeight="1">
      <c r="K4053" s="8" t="s">
        <v>7</v>
      </c>
    </row>
    <row r="4054" ht="15.75" customHeight="1">
      <c r="K4054" s="8" t="s">
        <v>7</v>
      </c>
    </row>
    <row r="4055" ht="15.75" customHeight="1">
      <c r="K4055" s="8" t="s">
        <v>7</v>
      </c>
    </row>
    <row r="4056" ht="15.75" customHeight="1">
      <c r="K4056" s="8" t="s">
        <v>7</v>
      </c>
    </row>
    <row r="4057" ht="15.75" customHeight="1">
      <c r="K4057" s="8" t="s">
        <v>7</v>
      </c>
    </row>
    <row r="4058" ht="15.75" customHeight="1">
      <c r="K4058" s="8" t="s">
        <v>7</v>
      </c>
    </row>
    <row r="4059" ht="15.75" customHeight="1">
      <c r="K4059" s="8" t="s">
        <v>7</v>
      </c>
    </row>
    <row r="4060" ht="15.75" customHeight="1">
      <c r="K4060" s="8" t="s">
        <v>7</v>
      </c>
    </row>
    <row r="4061" ht="15.75" customHeight="1">
      <c r="K4061" s="8" t="s">
        <v>7</v>
      </c>
    </row>
    <row r="4062" ht="15.75" customHeight="1">
      <c r="K4062" s="8" t="s">
        <v>7</v>
      </c>
    </row>
    <row r="4063" ht="15.75" customHeight="1">
      <c r="K4063" s="8" t="s">
        <v>7</v>
      </c>
    </row>
    <row r="4064" ht="15.75" customHeight="1">
      <c r="K4064" s="8" t="s">
        <v>7</v>
      </c>
    </row>
    <row r="4065" ht="15.75" customHeight="1">
      <c r="K4065" s="8" t="s">
        <v>7</v>
      </c>
    </row>
    <row r="4066" ht="15.75" customHeight="1">
      <c r="K4066" s="8" t="s">
        <v>7</v>
      </c>
    </row>
    <row r="4067" ht="15.75" customHeight="1">
      <c r="K4067" s="8" t="s">
        <v>7</v>
      </c>
    </row>
    <row r="4068" ht="15.75" customHeight="1">
      <c r="K4068" s="8" t="s">
        <v>7</v>
      </c>
    </row>
    <row r="4069" ht="15.75" customHeight="1">
      <c r="K4069" s="8" t="s">
        <v>7</v>
      </c>
    </row>
    <row r="4070" ht="15.75" customHeight="1">
      <c r="K4070" s="8" t="s">
        <v>7</v>
      </c>
    </row>
    <row r="4071" ht="15.75" customHeight="1">
      <c r="K4071" s="8" t="s">
        <v>7</v>
      </c>
    </row>
    <row r="4072" ht="15.75" customHeight="1">
      <c r="K4072" s="8" t="s">
        <v>7</v>
      </c>
    </row>
    <row r="4073" ht="15.75" customHeight="1">
      <c r="K4073" s="8" t="s">
        <v>7</v>
      </c>
    </row>
    <row r="4074" ht="15.75" customHeight="1">
      <c r="K4074" s="8" t="s">
        <v>7</v>
      </c>
    </row>
    <row r="4075" ht="15.75" customHeight="1">
      <c r="K4075" s="8" t="s">
        <v>7</v>
      </c>
    </row>
    <row r="4076" ht="15.75" customHeight="1">
      <c r="K4076" s="8" t="s">
        <v>7</v>
      </c>
    </row>
    <row r="4077" ht="15.75" customHeight="1">
      <c r="K4077" s="8" t="s">
        <v>7</v>
      </c>
    </row>
    <row r="4078" ht="15.75" customHeight="1">
      <c r="K4078" s="8" t="s">
        <v>7</v>
      </c>
    </row>
    <row r="4079" ht="15.75" customHeight="1">
      <c r="K4079" s="8" t="s">
        <v>7</v>
      </c>
    </row>
    <row r="4080" ht="15.75" customHeight="1">
      <c r="K4080" s="8" t="s">
        <v>7</v>
      </c>
    </row>
    <row r="4081" ht="15.75" customHeight="1">
      <c r="K4081" s="8" t="s">
        <v>7</v>
      </c>
    </row>
    <row r="4082" ht="15.75" customHeight="1">
      <c r="K4082" s="8" t="s">
        <v>7</v>
      </c>
    </row>
    <row r="4083" ht="15.75" customHeight="1">
      <c r="K4083" s="8" t="s">
        <v>7</v>
      </c>
    </row>
    <row r="4084" ht="15.75" customHeight="1">
      <c r="K4084" s="8" t="s">
        <v>7</v>
      </c>
    </row>
    <row r="4085" ht="15.75" customHeight="1">
      <c r="K4085" s="8" t="s">
        <v>7</v>
      </c>
    </row>
    <row r="4086" ht="15.75" customHeight="1">
      <c r="K4086" s="8" t="s">
        <v>7</v>
      </c>
    </row>
    <row r="4087" ht="15.75" customHeight="1">
      <c r="K4087" s="8" t="s">
        <v>7</v>
      </c>
    </row>
    <row r="4088" ht="15.75" customHeight="1">
      <c r="K4088" s="8" t="s">
        <v>7</v>
      </c>
    </row>
    <row r="4089" ht="15.75" customHeight="1">
      <c r="K4089" s="8" t="s">
        <v>7</v>
      </c>
    </row>
    <row r="4090" ht="15.75" customHeight="1">
      <c r="K4090" s="8" t="s">
        <v>7</v>
      </c>
    </row>
    <row r="4091" ht="15.75" customHeight="1">
      <c r="K4091" s="8" t="s">
        <v>7</v>
      </c>
    </row>
    <row r="4092" ht="15.75" customHeight="1">
      <c r="K4092" s="8" t="s">
        <v>7</v>
      </c>
    </row>
    <row r="4093" ht="15.75" customHeight="1">
      <c r="K4093" s="8" t="s">
        <v>7</v>
      </c>
    </row>
    <row r="4094" ht="15.75" customHeight="1">
      <c r="K4094" s="8" t="s">
        <v>7</v>
      </c>
    </row>
    <row r="4095" ht="15.75" customHeight="1">
      <c r="K4095" s="8" t="s">
        <v>7</v>
      </c>
    </row>
    <row r="4096" ht="15.75" customHeight="1">
      <c r="K4096" s="8" t="s">
        <v>7</v>
      </c>
    </row>
    <row r="4097" ht="15.75" customHeight="1">
      <c r="K4097" s="8" t="s">
        <v>7</v>
      </c>
    </row>
    <row r="4098" ht="15.75" customHeight="1">
      <c r="K4098" s="8" t="s">
        <v>7</v>
      </c>
    </row>
    <row r="4099" ht="15.75" customHeight="1">
      <c r="K4099" s="8" t="s">
        <v>7</v>
      </c>
    </row>
    <row r="4100" ht="15.75" customHeight="1">
      <c r="K4100" s="8" t="s">
        <v>7</v>
      </c>
    </row>
    <row r="4101" ht="15.75" customHeight="1">
      <c r="K4101" s="8" t="s">
        <v>7</v>
      </c>
    </row>
    <row r="4102" ht="15.75" customHeight="1">
      <c r="K4102" s="8" t="s">
        <v>7</v>
      </c>
    </row>
    <row r="4103" ht="15.75" customHeight="1">
      <c r="K4103" s="8" t="s">
        <v>7</v>
      </c>
    </row>
    <row r="4104" ht="15.75" customHeight="1">
      <c r="K4104" s="8" t="s">
        <v>7</v>
      </c>
    </row>
    <row r="4105" ht="15.75" customHeight="1">
      <c r="K4105" s="8" t="s">
        <v>7</v>
      </c>
    </row>
    <row r="4106" ht="15.75" customHeight="1">
      <c r="K4106" s="8" t="s">
        <v>7</v>
      </c>
    </row>
    <row r="4107" ht="15.75" customHeight="1">
      <c r="K4107" s="8" t="s">
        <v>7</v>
      </c>
    </row>
    <row r="4108" ht="15.75" customHeight="1">
      <c r="K4108" s="8" t="s">
        <v>7</v>
      </c>
    </row>
    <row r="4109" ht="15.75" customHeight="1">
      <c r="K4109" s="8" t="s">
        <v>7</v>
      </c>
    </row>
    <row r="4110" ht="15.75" customHeight="1">
      <c r="K4110" s="8" t="s">
        <v>7</v>
      </c>
    </row>
    <row r="4111" ht="15.75" customHeight="1">
      <c r="K4111" s="8" t="s">
        <v>7</v>
      </c>
    </row>
    <row r="4112" ht="15.75" customHeight="1">
      <c r="K4112" s="8" t="s">
        <v>7</v>
      </c>
    </row>
    <row r="4113" ht="15.75" customHeight="1">
      <c r="K4113" s="8" t="s">
        <v>7</v>
      </c>
    </row>
    <row r="4114" ht="15.75" customHeight="1">
      <c r="K4114" s="8" t="s">
        <v>7</v>
      </c>
    </row>
    <row r="4115" ht="15.75" customHeight="1">
      <c r="K4115" s="8" t="s">
        <v>7</v>
      </c>
    </row>
    <row r="4116" ht="15.75" customHeight="1">
      <c r="K4116" s="8" t="s">
        <v>7</v>
      </c>
    </row>
    <row r="4117" ht="15.75" customHeight="1">
      <c r="K4117" s="8" t="s">
        <v>7</v>
      </c>
    </row>
    <row r="4118" ht="15.75" customHeight="1">
      <c r="K4118" s="8" t="s">
        <v>7</v>
      </c>
    </row>
    <row r="4119" ht="15.75" customHeight="1">
      <c r="K4119" s="8" t="s">
        <v>7</v>
      </c>
    </row>
    <row r="4120" ht="15.75" customHeight="1">
      <c r="K4120" s="8" t="s">
        <v>7</v>
      </c>
    </row>
    <row r="4121" ht="15.75" customHeight="1">
      <c r="K4121" s="8" t="s">
        <v>7</v>
      </c>
    </row>
    <row r="4122" ht="15.75" customHeight="1">
      <c r="K4122" s="8" t="s">
        <v>7</v>
      </c>
    </row>
    <row r="4123" ht="15.75" customHeight="1">
      <c r="K4123" s="8" t="s">
        <v>7</v>
      </c>
    </row>
    <row r="4124" ht="15.75" customHeight="1">
      <c r="K4124" s="8" t="s">
        <v>7</v>
      </c>
    </row>
    <row r="4125" ht="15.75" customHeight="1">
      <c r="K4125" s="8" t="s">
        <v>7</v>
      </c>
    </row>
    <row r="4126" ht="15.75" customHeight="1">
      <c r="K4126" s="8" t="s">
        <v>7</v>
      </c>
    </row>
    <row r="4127" ht="15.75" customHeight="1">
      <c r="K4127" s="8" t="s">
        <v>7</v>
      </c>
    </row>
    <row r="4128" ht="15.75" customHeight="1">
      <c r="K4128" s="8" t="s">
        <v>7</v>
      </c>
    </row>
    <row r="4129" ht="15.75" customHeight="1">
      <c r="K4129" s="8" t="s">
        <v>7</v>
      </c>
    </row>
    <row r="4130" ht="15.75" customHeight="1">
      <c r="K4130" s="8" t="s">
        <v>7</v>
      </c>
    </row>
    <row r="4131" ht="15.75" customHeight="1">
      <c r="K4131" s="8" t="s">
        <v>7</v>
      </c>
    </row>
    <row r="4132" ht="15.75" customHeight="1">
      <c r="K4132" s="8" t="s">
        <v>7</v>
      </c>
    </row>
    <row r="4133" ht="15.75" customHeight="1">
      <c r="K4133" s="8" t="s">
        <v>7</v>
      </c>
    </row>
    <row r="4134" ht="15.75" customHeight="1">
      <c r="K4134" s="8" t="s">
        <v>7</v>
      </c>
    </row>
    <row r="4135" ht="15.75" customHeight="1">
      <c r="K4135" s="8" t="s">
        <v>7</v>
      </c>
    </row>
    <row r="4136" ht="15.75" customHeight="1">
      <c r="K4136" s="8" t="s">
        <v>7</v>
      </c>
    </row>
    <row r="4137" ht="15.75" customHeight="1">
      <c r="K4137" s="8" t="s">
        <v>7</v>
      </c>
    </row>
    <row r="4138" ht="15.75" customHeight="1">
      <c r="K4138" s="8" t="s">
        <v>7</v>
      </c>
    </row>
    <row r="4139" ht="15.75" customHeight="1">
      <c r="K4139" s="8" t="s">
        <v>7</v>
      </c>
    </row>
    <row r="4140" ht="15.75" customHeight="1">
      <c r="K4140" s="8" t="s">
        <v>7</v>
      </c>
    </row>
    <row r="4141" ht="15.75" customHeight="1">
      <c r="K4141" s="8" t="s">
        <v>7</v>
      </c>
    </row>
    <row r="4142" ht="15.75" customHeight="1">
      <c r="K4142" s="8" t="s">
        <v>7</v>
      </c>
    </row>
    <row r="4143" ht="15.75" customHeight="1">
      <c r="K4143" s="8" t="s">
        <v>7</v>
      </c>
    </row>
    <row r="4144" ht="15.75" customHeight="1">
      <c r="K4144" s="8" t="s">
        <v>7</v>
      </c>
    </row>
    <row r="4145" ht="15.75" customHeight="1">
      <c r="K4145" s="8" t="s">
        <v>7</v>
      </c>
    </row>
    <row r="4146" ht="15.75" customHeight="1">
      <c r="K4146" s="8" t="s">
        <v>7</v>
      </c>
    </row>
    <row r="4147" ht="15.75" customHeight="1">
      <c r="K4147" s="8" t="s">
        <v>7</v>
      </c>
    </row>
    <row r="4148" ht="15.75" customHeight="1">
      <c r="K4148" s="8" t="s">
        <v>7</v>
      </c>
    </row>
    <row r="4149" ht="15.75" customHeight="1">
      <c r="K4149" s="8" t="s">
        <v>7</v>
      </c>
    </row>
    <row r="4150" ht="15.75" customHeight="1">
      <c r="K4150" s="8" t="s">
        <v>7</v>
      </c>
    </row>
    <row r="4151" ht="15.75" customHeight="1">
      <c r="K4151" s="8" t="s">
        <v>7</v>
      </c>
    </row>
    <row r="4152" ht="15.75" customHeight="1">
      <c r="K4152" s="8" t="s">
        <v>7</v>
      </c>
    </row>
    <row r="4153" ht="15.75" customHeight="1">
      <c r="K4153" s="8" t="s">
        <v>7</v>
      </c>
    </row>
    <row r="4154" ht="15.75" customHeight="1">
      <c r="K4154" s="8" t="s">
        <v>7</v>
      </c>
    </row>
    <row r="4155" ht="15.75" customHeight="1">
      <c r="K4155" s="8" t="s">
        <v>7</v>
      </c>
    </row>
    <row r="4156" ht="15.75" customHeight="1">
      <c r="K4156" s="8" t="s">
        <v>7</v>
      </c>
    </row>
    <row r="4157" ht="15.75" customHeight="1">
      <c r="K4157" s="8" t="s">
        <v>7</v>
      </c>
    </row>
    <row r="4158" ht="15.75" customHeight="1">
      <c r="K4158" s="8" t="s">
        <v>7</v>
      </c>
    </row>
    <row r="4159" ht="15.75" customHeight="1">
      <c r="K4159" s="8" t="s">
        <v>7</v>
      </c>
    </row>
    <row r="4160" ht="15.75" customHeight="1">
      <c r="K4160" s="8" t="s">
        <v>7</v>
      </c>
    </row>
    <row r="4161" ht="15.75" customHeight="1">
      <c r="K4161" s="8" t="s">
        <v>7</v>
      </c>
    </row>
    <row r="4162" ht="15.75" customHeight="1">
      <c r="K4162" s="8" t="s">
        <v>7</v>
      </c>
    </row>
    <row r="4163" ht="15.75" customHeight="1">
      <c r="K4163" s="8" t="s">
        <v>7</v>
      </c>
    </row>
    <row r="4164" ht="15.75" customHeight="1">
      <c r="K4164" s="8" t="s">
        <v>7</v>
      </c>
    </row>
    <row r="4165" ht="15.75" customHeight="1">
      <c r="K4165" s="8" t="s">
        <v>7</v>
      </c>
    </row>
    <row r="4166" ht="15.75" customHeight="1">
      <c r="K4166" s="8" t="s">
        <v>7</v>
      </c>
    </row>
    <row r="4167" ht="15.75" customHeight="1">
      <c r="K4167" s="8" t="s">
        <v>7</v>
      </c>
    </row>
    <row r="4168" ht="15.75" customHeight="1">
      <c r="K4168" s="8" t="s">
        <v>7</v>
      </c>
    </row>
    <row r="4169" ht="15.75" customHeight="1">
      <c r="K4169" s="8" t="s">
        <v>7</v>
      </c>
    </row>
    <row r="4170" ht="15.75" customHeight="1">
      <c r="K4170" s="8" t="s">
        <v>7</v>
      </c>
    </row>
    <row r="4171" ht="15.75" customHeight="1">
      <c r="K4171" s="8" t="s">
        <v>7</v>
      </c>
    </row>
    <row r="4172" ht="15.75" customHeight="1">
      <c r="K4172" s="8" t="s">
        <v>7</v>
      </c>
    </row>
    <row r="4173" ht="15.75" customHeight="1">
      <c r="K4173" s="8" t="s">
        <v>7</v>
      </c>
    </row>
    <row r="4174" ht="15.75" customHeight="1">
      <c r="K4174" s="8" t="s">
        <v>7</v>
      </c>
    </row>
    <row r="4175" ht="15.75" customHeight="1">
      <c r="K4175" s="8" t="s">
        <v>7</v>
      </c>
    </row>
    <row r="4176" ht="15.75" customHeight="1">
      <c r="K4176" s="8" t="s">
        <v>7</v>
      </c>
    </row>
    <row r="4177" ht="15.75" customHeight="1">
      <c r="K4177" s="8" t="s">
        <v>7</v>
      </c>
    </row>
    <row r="4178" ht="15.75" customHeight="1">
      <c r="K4178" s="8" t="s">
        <v>7</v>
      </c>
    </row>
    <row r="4179" ht="15.75" customHeight="1">
      <c r="K4179" s="8" t="s">
        <v>7</v>
      </c>
    </row>
    <row r="4180" ht="15.75" customHeight="1">
      <c r="K4180" s="8" t="s">
        <v>7</v>
      </c>
    </row>
    <row r="4181" ht="15.75" customHeight="1">
      <c r="K4181" s="8" t="s">
        <v>7</v>
      </c>
    </row>
    <row r="4182" ht="15.75" customHeight="1">
      <c r="K4182" s="8" t="s">
        <v>7</v>
      </c>
    </row>
    <row r="4183" ht="15.75" customHeight="1">
      <c r="K4183" s="8" t="s">
        <v>7</v>
      </c>
    </row>
    <row r="4184" ht="15.75" customHeight="1">
      <c r="K4184" s="8" t="s">
        <v>7</v>
      </c>
    </row>
    <row r="4185" ht="15.75" customHeight="1">
      <c r="K4185" s="8" t="s">
        <v>7</v>
      </c>
    </row>
    <row r="4186" ht="15.75" customHeight="1">
      <c r="K4186" s="8" t="s">
        <v>7</v>
      </c>
    </row>
    <row r="4187" ht="15.75" customHeight="1">
      <c r="K4187" s="8" t="s">
        <v>7</v>
      </c>
    </row>
    <row r="4188" ht="15.75" customHeight="1">
      <c r="K4188" s="8" t="s">
        <v>7</v>
      </c>
    </row>
    <row r="4189" ht="15.75" customHeight="1">
      <c r="K4189" s="8" t="s">
        <v>7</v>
      </c>
    </row>
    <row r="4190" ht="15.75" customHeight="1">
      <c r="K4190" s="8" t="s">
        <v>7</v>
      </c>
    </row>
    <row r="4191" ht="15.75" customHeight="1">
      <c r="K4191" s="8" t="s">
        <v>7</v>
      </c>
    </row>
    <row r="4192" ht="15.75" customHeight="1">
      <c r="K4192" s="8" t="s">
        <v>7</v>
      </c>
    </row>
    <row r="4193" ht="15.75" customHeight="1">
      <c r="K4193" s="8" t="s">
        <v>7</v>
      </c>
    </row>
    <row r="4194" ht="15.75" customHeight="1">
      <c r="K4194" s="8" t="s">
        <v>7</v>
      </c>
    </row>
    <row r="4195" ht="15.75" customHeight="1">
      <c r="K4195" s="8" t="s">
        <v>7</v>
      </c>
    </row>
    <row r="4196" ht="15.75" customHeight="1">
      <c r="K4196" s="8" t="s">
        <v>7</v>
      </c>
    </row>
    <row r="4197" ht="15.75" customHeight="1">
      <c r="K4197" s="8" t="s">
        <v>7</v>
      </c>
    </row>
    <row r="4198" ht="15.75" customHeight="1">
      <c r="K4198" s="8" t="s">
        <v>7</v>
      </c>
    </row>
    <row r="4199" ht="15.75" customHeight="1">
      <c r="K4199" s="8" t="s">
        <v>7</v>
      </c>
    </row>
    <row r="4200" ht="15.75" customHeight="1">
      <c r="K4200" s="8" t="s">
        <v>7</v>
      </c>
    </row>
    <row r="4201" ht="15.75" customHeight="1">
      <c r="K4201" s="8" t="s">
        <v>7</v>
      </c>
    </row>
    <row r="4202" ht="15.75" customHeight="1">
      <c r="K4202" s="8" t="s">
        <v>7</v>
      </c>
    </row>
    <row r="4203" ht="15.75" customHeight="1">
      <c r="K4203" s="8" t="s">
        <v>7</v>
      </c>
    </row>
    <row r="4204" ht="15.75" customHeight="1">
      <c r="K4204" s="8" t="s">
        <v>7</v>
      </c>
    </row>
    <row r="4205" ht="15.75" customHeight="1">
      <c r="K4205" s="8" t="s">
        <v>7</v>
      </c>
    </row>
    <row r="4206" ht="15.75" customHeight="1">
      <c r="K4206" s="8" t="s">
        <v>7</v>
      </c>
    </row>
    <row r="4207" ht="15.75" customHeight="1">
      <c r="K4207" s="8" t="s">
        <v>7</v>
      </c>
    </row>
    <row r="4208" ht="15.75" customHeight="1">
      <c r="K4208" s="8" t="s">
        <v>7</v>
      </c>
    </row>
    <row r="4209" ht="15.75" customHeight="1">
      <c r="K4209" s="8" t="s">
        <v>7</v>
      </c>
    </row>
    <row r="4210" ht="15.75" customHeight="1">
      <c r="K4210" s="8" t="s">
        <v>7</v>
      </c>
    </row>
    <row r="4211" ht="15.75" customHeight="1">
      <c r="K4211" s="8" t="s">
        <v>7</v>
      </c>
    </row>
    <row r="4212" ht="15.75" customHeight="1">
      <c r="K4212" s="8" t="s">
        <v>7</v>
      </c>
    </row>
    <row r="4213" ht="15.75" customHeight="1">
      <c r="K4213" s="8" t="s">
        <v>7</v>
      </c>
    </row>
    <row r="4214" ht="15.75" customHeight="1">
      <c r="K4214" s="8" t="s">
        <v>7</v>
      </c>
    </row>
    <row r="4215" ht="15.75" customHeight="1">
      <c r="K4215" s="8" t="s">
        <v>7</v>
      </c>
    </row>
    <row r="4216" ht="15.75" customHeight="1">
      <c r="K4216" s="8" t="s">
        <v>7</v>
      </c>
    </row>
    <row r="4217" ht="15.75" customHeight="1">
      <c r="K4217" s="8" t="s">
        <v>7</v>
      </c>
    </row>
    <row r="4218" ht="15.75" customHeight="1">
      <c r="K4218" s="8" t="s">
        <v>7</v>
      </c>
    </row>
    <row r="4219" ht="15.75" customHeight="1">
      <c r="K4219" s="8" t="s">
        <v>7</v>
      </c>
    </row>
    <row r="4220" ht="15.75" customHeight="1">
      <c r="K4220" s="8" t="s">
        <v>7</v>
      </c>
    </row>
    <row r="4221" ht="15.75" customHeight="1">
      <c r="K4221" s="8" t="s">
        <v>7</v>
      </c>
    </row>
    <row r="4222" ht="15.75" customHeight="1">
      <c r="K4222" s="8" t="s">
        <v>7</v>
      </c>
    </row>
    <row r="4223" ht="15.75" customHeight="1">
      <c r="K4223" s="8" t="s">
        <v>7</v>
      </c>
    </row>
    <row r="4224" ht="15.75" customHeight="1">
      <c r="K4224" s="8" t="s">
        <v>7</v>
      </c>
    </row>
    <row r="4225" ht="15.75" customHeight="1">
      <c r="K4225" s="8" t="s">
        <v>7</v>
      </c>
    </row>
    <row r="4226" ht="15.75" customHeight="1">
      <c r="K4226" s="8" t="s">
        <v>7</v>
      </c>
    </row>
    <row r="4227" ht="15.75" customHeight="1">
      <c r="K4227" s="8" t="s">
        <v>7</v>
      </c>
    </row>
    <row r="4228" ht="15.75" customHeight="1">
      <c r="K4228" s="8" t="s">
        <v>7</v>
      </c>
    </row>
    <row r="4229" ht="15.75" customHeight="1">
      <c r="K4229" s="8" t="s">
        <v>7</v>
      </c>
    </row>
    <row r="4230" ht="15.75" customHeight="1">
      <c r="K4230" s="8" t="s">
        <v>7</v>
      </c>
    </row>
    <row r="4231" ht="15.75" customHeight="1">
      <c r="K4231" s="8" t="s">
        <v>7</v>
      </c>
    </row>
    <row r="4232" ht="15.75" customHeight="1">
      <c r="K4232" s="8" t="s">
        <v>7</v>
      </c>
    </row>
    <row r="4233" ht="15.75" customHeight="1">
      <c r="K4233" s="8" t="s">
        <v>7</v>
      </c>
    </row>
    <row r="4234" ht="15.75" customHeight="1">
      <c r="K4234" s="8" t="s">
        <v>7</v>
      </c>
    </row>
    <row r="4235" ht="15.75" customHeight="1">
      <c r="K4235" s="8" t="s">
        <v>7</v>
      </c>
    </row>
    <row r="4236" ht="15.75" customHeight="1">
      <c r="K4236" s="8" t="s">
        <v>7</v>
      </c>
    </row>
    <row r="4237" ht="15.75" customHeight="1">
      <c r="K4237" s="8" t="s">
        <v>7</v>
      </c>
    </row>
    <row r="4238" ht="15.75" customHeight="1">
      <c r="K4238" s="8" t="s">
        <v>7</v>
      </c>
    </row>
    <row r="4239" ht="15.75" customHeight="1">
      <c r="K4239" s="8" t="s">
        <v>7</v>
      </c>
    </row>
    <row r="4240" ht="15.75" customHeight="1">
      <c r="K4240" s="8" t="s">
        <v>7</v>
      </c>
    </row>
    <row r="4241" ht="15.75" customHeight="1">
      <c r="K4241" s="8" t="s">
        <v>7</v>
      </c>
    </row>
    <row r="4242" ht="15.75" customHeight="1">
      <c r="K4242" s="8" t="s">
        <v>7</v>
      </c>
    </row>
    <row r="4243" ht="15.75" customHeight="1">
      <c r="K4243" s="8" t="s">
        <v>7</v>
      </c>
    </row>
    <row r="4244" ht="15.75" customHeight="1">
      <c r="K4244" s="8" t="s">
        <v>7</v>
      </c>
    </row>
    <row r="4245" ht="15.75" customHeight="1">
      <c r="K4245" s="8" t="s">
        <v>7</v>
      </c>
    </row>
    <row r="4246" ht="15.75" customHeight="1">
      <c r="K4246" s="8" t="s">
        <v>7</v>
      </c>
    </row>
    <row r="4247" ht="15.75" customHeight="1">
      <c r="K4247" s="8" t="s">
        <v>7</v>
      </c>
    </row>
    <row r="4248" ht="15.75" customHeight="1">
      <c r="K4248" s="8" t="s">
        <v>7</v>
      </c>
    </row>
    <row r="4249" ht="15.75" customHeight="1">
      <c r="K4249" s="8" t="s">
        <v>7</v>
      </c>
    </row>
    <row r="4250" ht="15.75" customHeight="1">
      <c r="K4250" s="8" t="s">
        <v>7</v>
      </c>
    </row>
    <row r="4251" ht="15.75" customHeight="1">
      <c r="K4251" s="8" t="s">
        <v>7</v>
      </c>
    </row>
    <row r="4252" ht="15.75" customHeight="1">
      <c r="K4252" s="8" t="s">
        <v>7</v>
      </c>
    </row>
    <row r="4253" ht="15.75" customHeight="1">
      <c r="K4253" s="8" t="s">
        <v>7</v>
      </c>
    </row>
    <row r="4254" ht="15.75" customHeight="1">
      <c r="K4254" s="8" t="s">
        <v>7</v>
      </c>
    </row>
    <row r="4255" ht="15.75" customHeight="1">
      <c r="K4255" s="8" t="s">
        <v>7</v>
      </c>
    </row>
    <row r="4256" ht="15.75" customHeight="1">
      <c r="K4256" s="8" t="s">
        <v>7</v>
      </c>
    </row>
    <row r="4257" ht="15.75" customHeight="1">
      <c r="K4257" s="8" t="s">
        <v>7</v>
      </c>
    </row>
    <row r="4258" ht="15.75" customHeight="1">
      <c r="K4258" s="8" t="s">
        <v>7</v>
      </c>
    </row>
    <row r="4259" ht="15.75" customHeight="1">
      <c r="K4259" s="8" t="s">
        <v>7</v>
      </c>
    </row>
    <row r="4260" ht="15.75" customHeight="1">
      <c r="K4260" s="8" t="s">
        <v>7</v>
      </c>
    </row>
    <row r="4261" ht="15.75" customHeight="1">
      <c r="K4261" s="8" t="s">
        <v>7</v>
      </c>
    </row>
    <row r="4262" ht="15.75" customHeight="1">
      <c r="K4262" s="8" t="s">
        <v>7</v>
      </c>
    </row>
    <row r="4263" ht="15.75" customHeight="1">
      <c r="K4263" s="8" t="s">
        <v>7</v>
      </c>
    </row>
    <row r="4264" ht="15.75" customHeight="1">
      <c r="K4264" s="8" t="s">
        <v>7</v>
      </c>
    </row>
    <row r="4265" ht="15.75" customHeight="1">
      <c r="K4265" s="8" t="s">
        <v>7</v>
      </c>
    </row>
    <row r="4266" ht="15.75" customHeight="1">
      <c r="K4266" s="8" t="s">
        <v>7</v>
      </c>
    </row>
    <row r="4267" ht="15.75" customHeight="1">
      <c r="K4267" s="8" t="s">
        <v>7</v>
      </c>
    </row>
    <row r="4268" ht="15.75" customHeight="1">
      <c r="K4268" s="8" t="s">
        <v>7</v>
      </c>
    </row>
    <row r="4269" ht="15.75" customHeight="1">
      <c r="K4269" s="8" t="s">
        <v>7</v>
      </c>
    </row>
    <row r="4270" ht="15.75" customHeight="1">
      <c r="K4270" s="8" t="s">
        <v>7</v>
      </c>
    </row>
    <row r="4271" ht="15.75" customHeight="1">
      <c r="K4271" s="8" t="s">
        <v>7</v>
      </c>
    </row>
    <row r="4272" ht="15.75" customHeight="1">
      <c r="K4272" s="8" t="s">
        <v>7</v>
      </c>
    </row>
    <row r="4273" ht="15.75" customHeight="1">
      <c r="K4273" s="8" t="s">
        <v>7</v>
      </c>
    </row>
    <row r="4274" ht="15.75" customHeight="1">
      <c r="K4274" s="8" t="s">
        <v>7</v>
      </c>
    </row>
    <row r="4275" ht="15.75" customHeight="1">
      <c r="K4275" s="8" t="s">
        <v>7</v>
      </c>
    </row>
    <row r="4276" ht="15.75" customHeight="1">
      <c r="K4276" s="8" t="s">
        <v>7</v>
      </c>
    </row>
    <row r="4277" ht="15.75" customHeight="1">
      <c r="K4277" s="8" t="s">
        <v>7</v>
      </c>
    </row>
    <row r="4278" ht="15.75" customHeight="1">
      <c r="K4278" s="8" t="s">
        <v>7</v>
      </c>
    </row>
    <row r="4279" ht="15.75" customHeight="1">
      <c r="K4279" s="8" t="s">
        <v>7</v>
      </c>
    </row>
    <row r="4280" ht="15.75" customHeight="1">
      <c r="K4280" s="8" t="s">
        <v>7</v>
      </c>
    </row>
    <row r="4281" ht="15.75" customHeight="1">
      <c r="K4281" s="8" t="s">
        <v>7</v>
      </c>
    </row>
    <row r="4282" ht="15.75" customHeight="1">
      <c r="K4282" s="8" t="s">
        <v>7</v>
      </c>
    </row>
    <row r="4283" ht="15.75" customHeight="1">
      <c r="K4283" s="8" t="s">
        <v>7</v>
      </c>
    </row>
    <row r="4284" ht="15.75" customHeight="1">
      <c r="K4284" s="8" t="s">
        <v>7</v>
      </c>
    </row>
    <row r="4285" ht="15.75" customHeight="1">
      <c r="K4285" s="8" t="s">
        <v>7</v>
      </c>
    </row>
    <row r="4286" ht="15.75" customHeight="1">
      <c r="K4286" s="8" t="s">
        <v>7</v>
      </c>
    </row>
    <row r="4287" ht="15.75" customHeight="1">
      <c r="K4287" s="8" t="s">
        <v>7</v>
      </c>
    </row>
    <row r="4288" ht="15.75" customHeight="1">
      <c r="K4288" s="8" t="s">
        <v>7</v>
      </c>
    </row>
    <row r="4289" ht="15.75" customHeight="1">
      <c r="K4289" s="8" t="s">
        <v>7</v>
      </c>
    </row>
    <row r="4290" ht="15.75" customHeight="1">
      <c r="K4290" s="8" t="s">
        <v>7</v>
      </c>
    </row>
    <row r="4291" ht="15.75" customHeight="1">
      <c r="K4291" s="8" t="s">
        <v>7</v>
      </c>
    </row>
    <row r="4292" ht="15.75" customHeight="1">
      <c r="K4292" s="8" t="s">
        <v>7</v>
      </c>
    </row>
    <row r="4293" ht="15.75" customHeight="1">
      <c r="K4293" s="8" t="s">
        <v>7</v>
      </c>
    </row>
    <row r="4294" ht="15.75" customHeight="1">
      <c r="K4294" s="8" t="s">
        <v>7</v>
      </c>
    </row>
    <row r="4295" ht="15.75" customHeight="1">
      <c r="K4295" s="8" t="s">
        <v>7</v>
      </c>
    </row>
    <row r="4296" ht="15.75" customHeight="1">
      <c r="K4296" s="8" t="s">
        <v>7</v>
      </c>
    </row>
    <row r="4297" ht="15.75" customHeight="1">
      <c r="K4297" s="8" t="s">
        <v>7</v>
      </c>
    </row>
    <row r="4298" ht="15.75" customHeight="1">
      <c r="K4298" s="8" t="s">
        <v>7</v>
      </c>
    </row>
    <row r="4299" ht="15.75" customHeight="1">
      <c r="K4299" s="8" t="s">
        <v>7</v>
      </c>
    </row>
    <row r="4300" ht="15.75" customHeight="1">
      <c r="K4300" s="8" t="s">
        <v>7</v>
      </c>
    </row>
    <row r="4301" ht="15.75" customHeight="1">
      <c r="K4301" s="8" t="s">
        <v>7</v>
      </c>
    </row>
    <row r="4302" ht="15.75" customHeight="1">
      <c r="K4302" s="8" t="s">
        <v>7</v>
      </c>
    </row>
    <row r="4303" ht="15.75" customHeight="1">
      <c r="K4303" s="8" t="s">
        <v>7</v>
      </c>
    </row>
    <row r="4304" ht="15.75" customHeight="1">
      <c r="K4304" s="8" t="s">
        <v>7</v>
      </c>
    </row>
    <row r="4305" ht="15.75" customHeight="1">
      <c r="K4305" s="8" t="s">
        <v>7</v>
      </c>
    </row>
    <row r="4306" ht="15.75" customHeight="1">
      <c r="K4306" s="8" t="s">
        <v>7</v>
      </c>
    </row>
    <row r="4307" ht="15.75" customHeight="1">
      <c r="K4307" s="8" t="s">
        <v>7</v>
      </c>
    </row>
    <row r="4308" ht="15.75" customHeight="1">
      <c r="K4308" s="8" t="s">
        <v>7</v>
      </c>
    </row>
    <row r="4309" ht="15.75" customHeight="1">
      <c r="K4309" s="8" t="s">
        <v>7</v>
      </c>
    </row>
    <row r="4310" ht="15.75" customHeight="1">
      <c r="K4310" s="8" t="s">
        <v>7</v>
      </c>
    </row>
    <row r="4311" ht="15.75" customHeight="1">
      <c r="K4311" s="8" t="s">
        <v>7</v>
      </c>
    </row>
    <row r="4312" ht="15.75" customHeight="1">
      <c r="K4312" s="8" t="s">
        <v>7</v>
      </c>
    </row>
    <row r="4313" ht="15.75" customHeight="1">
      <c r="K4313" s="8" t="s">
        <v>7</v>
      </c>
    </row>
    <row r="4314" ht="15.75" customHeight="1">
      <c r="K4314" s="8" t="s">
        <v>7</v>
      </c>
    </row>
    <row r="4315" ht="15.75" customHeight="1">
      <c r="K4315" s="8" t="s">
        <v>7</v>
      </c>
    </row>
    <row r="4316" ht="15.75" customHeight="1">
      <c r="K4316" s="8" t="s">
        <v>7</v>
      </c>
    </row>
    <row r="4317" ht="15.75" customHeight="1">
      <c r="K4317" s="8" t="s">
        <v>7</v>
      </c>
    </row>
    <row r="4318" ht="15.75" customHeight="1">
      <c r="K4318" s="8" t="s">
        <v>7</v>
      </c>
    </row>
    <row r="4319" ht="15.75" customHeight="1">
      <c r="K4319" s="8" t="s">
        <v>7</v>
      </c>
    </row>
    <row r="4320" ht="15.75" customHeight="1">
      <c r="K4320" s="8" t="s">
        <v>7</v>
      </c>
    </row>
    <row r="4321" ht="15.75" customHeight="1">
      <c r="K4321" s="8" t="s">
        <v>7</v>
      </c>
    </row>
    <row r="4322" ht="15.75" customHeight="1">
      <c r="K4322" s="8" t="s">
        <v>7</v>
      </c>
    </row>
    <row r="4323" ht="15.75" customHeight="1">
      <c r="K4323" s="8" t="s">
        <v>7</v>
      </c>
    </row>
    <row r="4324" ht="15.75" customHeight="1">
      <c r="K4324" s="8" t="s">
        <v>7</v>
      </c>
    </row>
    <row r="4325" ht="15.75" customHeight="1">
      <c r="K4325" s="8" t="s">
        <v>7</v>
      </c>
    </row>
    <row r="4326" ht="15.75" customHeight="1">
      <c r="K4326" s="8" t="s">
        <v>7</v>
      </c>
    </row>
    <row r="4327" ht="15.75" customHeight="1">
      <c r="K4327" s="8" t="s">
        <v>7</v>
      </c>
    </row>
    <row r="4328" ht="15.75" customHeight="1">
      <c r="K4328" s="8" t="s">
        <v>7</v>
      </c>
    </row>
    <row r="4329" ht="15.75" customHeight="1">
      <c r="K4329" s="8" t="s">
        <v>7</v>
      </c>
    </row>
    <row r="4330" ht="15.75" customHeight="1">
      <c r="K4330" s="8" t="s">
        <v>7</v>
      </c>
    </row>
    <row r="4331" ht="15.75" customHeight="1">
      <c r="K4331" s="8" t="s">
        <v>7</v>
      </c>
    </row>
    <row r="4332" ht="15.75" customHeight="1">
      <c r="K4332" s="8" t="s">
        <v>7</v>
      </c>
    </row>
    <row r="4333" ht="15.75" customHeight="1">
      <c r="K4333" s="8" t="s">
        <v>7</v>
      </c>
    </row>
    <row r="4334" ht="15.75" customHeight="1">
      <c r="K4334" s="8" t="s">
        <v>7</v>
      </c>
    </row>
    <row r="4335" ht="15.75" customHeight="1">
      <c r="K4335" s="8" t="s">
        <v>7</v>
      </c>
    </row>
    <row r="4336" ht="15.75" customHeight="1">
      <c r="K4336" s="8" t="s">
        <v>7</v>
      </c>
    </row>
    <row r="4337" ht="15.75" customHeight="1">
      <c r="K4337" s="8" t="s">
        <v>7</v>
      </c>
    </row>
    <row r="4338" ht="15.75" customHeight="1">
      <c r="K4338" s="8" t="s">
        <v>7</v>
      </c>
    </row>
    <row r="4339" ht="15.75" customHeight="1">
      <c r="K4339" s="8" t="s">
        <v>7</v>
      </c>
    </row>
    <row r="4340" ht="15.75" customHeight="1">
      <c r="K4340" s="8" t="s">
        <v>7</v>
      </c>
    </row>
    <row r="4341" ht="15.75" customHeight="1">
      <c r="K4341" s="8" t="s">
        <v>7</v>
      </c>
    </row>
    <row r="4342" ht="15.75" customHeight="1">
      <c r="K4342" s="8" t="s">
        <v>7</v>
      </c>
    </row>
    <row r="4343" ht="15.75" customHeight="1">
      <c r="K4343" s="8" t="s">
        <v>7</v>
      </c>
    </row>
    <row r="4344" ht="15.75" customHeight="1">
      <c r="K4344" s="8" t="s">
        <v>7</v>
      </c>
    </row>
    <row r="4345" ht="15.75" customHeight="1">
      <c r="K4345" s="8" t="s">
        <v>7</v>
      </c>
    </row>
    <row r="4346" ht="15.75" customHeight="1">
      <c r="K4346" s="8" t="s">
        <v>7</v>
      </c>
    </row>
    <row r="4347" ht="15.75" customHeight="1">
      <c r="K4347" s="8" t="s">
        <v>7</v>
      </c>
    </row>
    <row r="4348" ht="15.75" customHeight="1">
      <c r="K4348" s="8" t="s">
        <v>7</v>
      </c>
    </row>
    <row r="4349" ht="15.75" customHeight="1">
      <c r="K4349" s="8" t="s">
        <v>7</v>
      </c>
    </row>
    <row r="4350" ht="15.75" customHeight="1">
      <c r="K4350" s="8" t="s">
        <v>7</v>
      </c>
    </row>
    <row r="4351" ht="15.75" customHeight="1">
      <c r="K4351" s="8" t="s">
        <v>7</v>
      </c>
    </row>
    <row r="4352" ht="15.75" customHeight="1">
      <c r="K4352" s="8" t="s">
        <v>7</v>
      </c>
    </row>
    <row r="4353" ht="15.75" customHeight="1">
      <c r="K4353" s="8" t="s">
        <v>7</v>
      </c>
    </row>
    <row r="4354" ht="15.75" customHeight="1">
      <c r="K4354" s="8" t="s">
        <v>7</v>
      </c>
    </row>
    <row r="4355" ht="15.75" customHeight="1">
      <c r="K4355" s="8" t="s">
        <v>7</v>
      </c>
    </row>
    <row r="4356" ht="15.75" customHeight="1">
      <c r="K4356" s="8" t="s">
        <v>7</v>
      </c>
    </row>
    <row r="4357" ht="15.75" customHeight="1">
      <c r="K4357" s="8" t="s">
        <v>7</v>
      </c>
    </row>
    <row r="4358" ht="15.75" customHeight="1">
      <c r="K4358" s="8" t="s">
        <v>7</v>
      </c>
    </row>
    <row r="4359" ht="15.75" customHeight="1">
      <c r="K4359" s="8" t="s">
        <v>7</v>
      </c>
    </row>
    <row r="4360" ht="15.75" customHeight="1">
      <c r="K4360" s="8" t="s">
        <v>7</v>
      </c>
    </row>
    <row r="4361" ht="15.75" customHeight="1">
      <c r="K4361" s="8" t="s">
        <v>7</v>
      </c>
    </row>
    <row r="4362" ht="15.75" customHeight="1">
      <c r="K4362" s="8" t="s">
        <v>7</v>
      </c>
    </row>
    <row r="4363" ht="15.75" customHeight="1">
      <c r="K4363" s="8" t="s">
        <v>7</v>
      </c>
    </row>
    <row r="4364" ht="15.75" customHeight="1">
      <c r="K4364" s="8" t="s">
        <v>7</v>
      </c>
    </row>
    <row r="4365" ht="15.75" customHeight="1">
      <c r="K4365" s="8" t="s">
        <v>7</v>
      </c>
    </row>
    <row r="4366" ht="15.75" customHeight="1">
      <c r="K4366" s="8" t="s">
        <v>7</v>
      </c>
    </row>
    <row r="4367" ht="15.75" customHeight="1">
      <c r="K4367" s="8" t="s">
        <v>7</v>
      </c>
    </row>
    <row r="4368" ht="15.75" customHeight="1">
      <c r="K4368" s="8" t="s">
        <v>7</v>
      </c>
    </row>
    <row r="4369" ht="15.75" customHeight="1">
      <c r="K4369" s="8" t="s">
        <v>7</v>
      </c>
    </row>
    <row r="4370" ht="15.75" customHeight="1">
      <c r="K4370" s="8" t="s">
        <v>7</v>
      </c>
    </row>
    <row r="4371" ht="15.75" customHeight="1">
      <c r="K4371" s="8" t="s">
        <v>7</v>
      </c>
    </row>
    <row r="4372" ht="15.75" customHeight="1">
      <c r="K4372" s="8" t="s">
        <v>7</v>
      </c>
    </row>
    <row r="4373" ht="15.75" customHeight="1">
      <c r="K4373" s="8" t="s">
        <v>7</v>
      </c>
    </row>
    <row r="4374" ht="15.75" customHeight="1">
      <c r="K4374" s="8" t="s">
        <v>7</v>
      </c>
    </row>
    <row r="4375" ht="15.75" customHeight="1">
      <c r="K4375" s="8" t="s">
        <v>7</v>
      </c>
    </row>
    <row r="4376" ht="15.75" customHeight="1">
      <c r="K4376" s="8" t="s">
        <v>7</v>
      </c>
    </row>
    <row r="4377" ht="15.75" customHeight="1">
      <c r="K4377" s="8" t="s">
        <v>7</v>
      </c>
    </row>
    <row r="4378" ht="15.75" customHeight="1">
      <c r="K4378" s="8" t="s">
        <v>7</v>
      </c>
    </row>
    <row r="4379" ht="15.75" customHeight="1">
      <c r="K4379" s="8" t="s">
        <v>7</v>
      </c>
    </row>
    <row r="4380" ht="15.75" customHeight="1">
      <c r="K4380" s="8" t="s">
        <v>7</v>
      </c>
    </row>
    <row r="4381" ht="15.75" customHeight="1">
      <c r="K4381" s="8" t="s">
        <v>7</v>
      </c>
    </row>
    <row r="4382" ht="15.75" customHeight="1">
      <c r="K4382" s="8" t="s">
        <v>7</v>
      </c>
    </row>
    <row r="4383" ht="15.75" customHeight="1">
      <c r="K4383" s="8" t="s">
        <v>7</v>
      </c>
    </row>
    <row r="4384" ht="15.75" customHeight="1">
      <c r="K4384" s="8" t="s">
        <v>7</v>
      </c>
    </row>
    <row r="4385" ht="15.75" customHeight="1">
      <c r="K4385" s="8" t="s">
        <v>7</v>
      </c>
    </row>
    <row r="4386" ht="15.75" customHeight="1">
      <c r="K4386" s="8" t="s">
        <v>7</v>
      </c>
    </row>
    <row r="4387" ht="15.75" customHeight="1">
      <c r="K4387" s="8" t="s">
        <v>7</v>
      </c>
    </row>
    <row r="4388" ht="15.75" customHeight="1">
      <c r="K4388" s="8" t="s">
        <v>7</v>
      </c>
    </row>
    <row r="4389" ht="15.75" customHeight="1">
      <c r="K4389" s="8" t="s">
        <v>7</v>
      </c>
    </row>
    <row r="4390" ht="15.75" customHeight="1">
      <c r="K4390" s="8" t="s">
        <v>7</v>
      </c>
    </row>
    <row r="4391" ht="15.75" customHeight="1">
      <c r="K4391" s="8" t="s">
        <v>7</v>
      </c>
    </row>
    <row r="4392" ht="15.75" customHeight="1">
      <c r="K4392" s="8" t="s">
        <v>7</v>
      </c>
    </row>
    <row r="4393" ht="15.75" customHeight="1">
      <c r="K4393" s="8" t="s">
        <v>7</v>
      </c>
    </row>
    <row r="4394" ht="15.75" customHeight="1">
      <c r="K4394" s="8" t="s">
        <v>7</v>
      </c>
    </row>
    <row r="4395" ht="15.75" customHeight="1">
      <c r="K4395" s="8" t="s">
        <v>7</v>
      </c>
    </row>
    <row r="4396" ht="15.75" customHeight="1">
      <c r="K4396" s="8" t="s">
        <v>7</v>
      </c>
    </row>
    <row r="4397" ht="15.75" customHeight="1">
      <c r="K4397" s="8" t="s">
        <v>7</v>
      </c>
    </row>
    <row r="4398" ht="15.75" customHeight="1">
      <c r="K4398" s="8" t="s">
        <v>7</v>
      </c>
    </row>
    <row r="4399" ht="15.75" customHeight="1">
      <c r="K4399" s="8" t="s">
        <v>7</v>
      </c>
    </row>
    <row r="4400" ht="15.75" customHeight="1">
      <c r="K4400" s="8" t="s">
        <v>7</v>
      </c>
    </row>
    <row r="4401" ht="15.75" customHeight="1">
      <c r="K4401" s="8" t="s">
        <v>7</v>
      </c>
    </row>
    <row r="4402" ht="15.75" customHeight="1">
      <c r="K4402" s="8" t="s">
        <v>7</v>
      </c>
    </row>
    <row r="4403" ht="15.75" customHeight="1">
      <c r="K4403" s="8" t="s">
        <v>7</v>
      </c>
    </row>
    <row r="4404" ht="15.75" customHeight="1">
      <c r="K4404" s="8" t="s">
        <v>7</v>
      </c>
    </row>
    <row r="4405" ht="15.75" customHeight="1">
      <c r="K4405" s="8" t="s">
        <v>7</v>
      </c>
    </row>
    <row r="4406" ht="15.75" customHeight="1">
      <c r="K4406" s="8" t="s">
        <v>7</v>
      </c>
    </row>
    <row r="4407" ht="15.75" customHeight="1">
      <c r="K4407" s="8" t="s">
        <v>7</v>
      </c>
    </row>
    <row r="4408" ht="15.75" customHeight="1">
      <c r="K4408" s="8" t="s">
        <v>7</v>
      </c>
    </row>
    <row r="4409" ht="15.75" customHeight="1">
      <c r="K4409" s="8" t="s">
        <v>7</v>
      </c>
    </row>
    <row r="4410" ht="15.75" customHeight="1">
      <c r="K4410" s="8" t="s">
        <v>7</v>
      </c>
    </row>
    <row r="4411" ht="15.75" customHeight="1">
      <c r="K4411" s="8" t="s">
        <v>7</v>
      </c>
    </row>
    <row r="4412" ht="15.75" customHeight="1">
      <c r="K4412" s="8" t="s">
        <v>7</v>
      </c>
    </row>
    <row r="4413" ht="15.75" customHeight="1">
      <c r="K4413" s="8" t="s">
        <v>7</v>
      </c>
    </row>
    <row r="4414" ht="15.75" customHeight="1">
      <c r="K4414" s="8" t="s">
        <v>7</v>
      </c>
    </row>
    <row r="4415" ht="15.75" customHeight="1">
      <c r="K4415" s="8" t="s">
        <v>7</v>
      </c>
    </row>
    <row r="4416" ht="15.75" customHeight="1">
      <c r="K4416" s="8" t="s">
        <v>7</v>
      </c>
    </row>
    <row r="4417" ht="15.75" customHeight="1">
      <c r="K4417" s="8" t="s">
        <v>7</v>
      </c>
    </row>
    <row r="4418" ht="15.75" customHeight="1">
      <c r="K4418" s="8" t="s">
        <v>7</v>
      </c>
    </row>
    <row r="4419" ht="15.75" customHeight="1">
      <c r="K4419" s="8" t="s">
        <v>7</v>
      </c>
    </row>
    <row r="4420" ht="15.75" customHeight="1">
      <c r="K4420" s="8" t="s">
        <v>7</v>
      </c>
    </row>
    <row r="4421" ht="15.75" customHeight="1">
      <c r="K4421" s="8" t="s">
        <v>7</v>
      </c>
    </row>
    <row r="4422" ht="15.75" customHeight="1">
      <c r="K4422" s="8" t="s">
        <v>7</v>
      </c>
    </row>
    <row r="4423" ht="15.75" customHeight="1">
      <c r="K4423" s="8" t="s">
        <v>7</v>
      </c>
    </row>
    <row r="4424" ht="15.75" customHeight="1">
      <c r="K4424" s="8" t="s">
        <v>7</v>
      </c>
    </row>
    <row r="4425" ht="15.75" customHeight="1">
      <c r="K4425" s="8" t="s">
        <v>7</v>
      </c>
    </row>
    <row r="4426" ht="15.75" customHeight="1">
      <c r="K4426" s="8" t="s">
        <v>7</v>
      </c>
    </row>
    <row r="4427" ht="15.75" customHeight="1">
      <c r="K4427" s="8" t="s">
        <v>7</v>
      </c>
    </row>
    <row r="4428" ht="15.75" customHeight="1">
      <c r="K4428" s="8" t="s">
        <v>7</v>
      </c>
    </row>
    <row r="4429" ht="15.75" customHeight="1">
      <c r="K4429" s="8" t="s">
        <v>7</v>
      </c>
    </row>
    <row r="4430" ht="15.75" customHeight="1">
      <c r="K4430" s="8" t="s">
        <v>7</v>
      </c>
    </row>
    <row r="4431" ht="15.75" customHeight="1">
      <c r="K4431" s="8" t="s">
        <v>7</v>
      </c>
    </row>
    <row r="4432" ht="15.75" customHeight="1">
      <c r="K4432" s="8" t="s">
        <v>7</v>
      </c>
    </row>
    <row r="4433" ht="15.75" customHeight="1">
      <c r="K4433" s="8" t="s">
        <v>7</v>
      </c>
    </row>
    <row r="4434" ht="15.75" customHeight="1">
      <c r="K4434" s="8" t="s">
        <v>7</v>
      </c>
    </row>
    <row r="4435" ht="15.75" customHeight="1">
      <c r="K4435" s="8" t="s">
        <v>7</v>
      </c>
    </row>
    <row r="4436" ht="15.75" customHeight="1">
      <c r="K4436" s="8" t="s">
        <v>7</v>
      </c>
    </row>
    <row r="4437" ht="15.75" customHeight="1">
      <c r="K4437" s="8" t="s">
        <v>7</v>
      </c>
    </row>
    <row r="4438" ht="15.75" customHeight="1">
      <c r="K4438" s="8" t="s">
        <v>7</v>
      </c>
    </row>
    <row r="4439" ht="15.75" customHeight="1">
      <c r="K4439" s="8" t="s">
        <v>7</v>
      </c>
    </row>
    <row r="4440" ht="15.75" customHeight="1">
      <c r="K4440" s="8" t="s">
        <v>7</v>
      </c>
    </row>
    <row r="4441" ht="15.75" customHeight="1">
      <c r="K4441" s="8" t="s">
        <v>7</v>
      </c>
    </row>
    <row r="4442" ht="15.75" customHeight="1">
      <c r="K4442" s="8" t="s">
        <v>7</v>
      </c>
    </row>
    <row r="4443" ht="15.75" customHeight="1">
      <c r="K4443" s="8" t="s">
        <v>7</v>
      </c>
    </row>
    <row r="4444" ht="15.75" customHeight="1">
      <c r="K4444" s="8" t="s">
        <v>7</v>
      </c>
    </row>
    <row r="4445" ht="15.75" customHeight="1">
      <c r="K4445" s="8" t="s">
        <v>7</v>
      </c>
    </row>
    <row r="4446" ht="15.75" customHeight="1">
      <c r="K4446" s="8" t="s">
        <v>7</v>
      </c>
    </row>
    <row r="4447" ht="15.75" customHeight="1">
      <c r="K4447" s="8" t="s">
        <v>7</v>
      </c>
    </row>
    <row r="4448" ht="15.75" customHeight="1">
      <c r="K4448" s="8" t="s">
        <v>7</v>
      </c>
    </row>
    <row r="4449" ht="15.75" customHeight="1">
      <c r="K4449" s="8" t="s">
        <v>7</v>
      </c>
    </row>
    <row r="4450" ht="15.75" customHeight="1">
      <c r="K4450" s="8" t="s">
        <v>7</v>
      </c>
    </row>
    <row r="4451" ht="15.75" customHeight="1">
      <c r="K4451" s="8" t="s">
        <v>7</v>
      </c>
    </row>
    <row r="4452" ht="15.75" customHeight="1">
      <c r="K4452" s="8" t="s">
        <v>7</v>
      </c>
    </row>
    <row r="4453" ht="15.75" customHeight="1">
      <c r="K4453" s="8" t="s">
        <v>7</v>
      </c>
    </row>
    <row r="4454" ht="15.75" customHeight="1">
      <c r="K4454" s="8" t="s">
        <v>7</v>
      </c>
    </row>
    <row r="4455" ht="15.75" customHeight="1">
      <c r="K4455" s="8" t="s">
        <v>7</v>
      </c>
    </row>
    <row r="4456" ht="15.75" customHeight="1">
      <c r="K4456" s="8" t="s">
        <v>7</v>
      </c>
    </row>
    <row r="4457" ht="15.75" customHeight="1">
      <c r="K4457" s="8" t="s">
        <v>7</v>
      </c>
    </row>
    <row r="4458" ht="15.75" customHeight="1">
      <c r="K4458" s="8" t="s">
        <v>7</v>
      </c>
    </row>
    <row r="4459" ht="15.75" customHeight="1">
      <c r="K4459" s="8" t="s">
        <v>7</v>
      </c>
    </row>
    <row r="4460" ht="15.75" customHeight="1">
      <c r="K4460" s="8" t="s">
        <v>7</v>
      </c>
    </row>
    <row r="4461" ht="15.75" customHeight="1">
      <c r="K4461" s="8" t="s">
        <v>7</v>
      </c>
    </row>
    <row r="4462" ht="15.75" customHeight="1">
      <c r="K4462" s="8" t="s">
        <v>7</v>
      </c>
    </row>
    <row r="4463" ht="15.75" customHeight="1">
      <c r="K4463" s="8" t="s">
        <v>7</v>
      </c>
    </row>
    <row r="4464" ht="15.75" customHeight="1">
      <c r="K4464" s="8" t="s">
        <v>7</v>
      </c>
    </row>
    <row r="4465" ht="15.75" customHeight="1">
      <c r="K4465" s="8" t="s">
        <v>7</v>
      </c>
    </row>
    <row r="4466" ht="15.75" customHeight="1">
      <c r="K4466" s="8" t="s">
        <v>7</v>
      </c>
    </row>
    <row r="4467" ht="15.75" customHeight="1">
      <c r="K4467" s="8" t="s">
        <v>7</v>
      </c>
    </row>
    <row r="4468" ht="15.75" customHeight="1">
      <c r="K4468" s="8" t="s">
        <v>7</v>
      </c>
    </row>
    <row r="4469" ht="15.75" customHeight="1">
      <c r="K4469" s="8" t="s">
        <v>7</v>
      </c>
    </row>
    <row r="4470" ht="15.75" customHeight="1">
      <c r="K4470" s="8" t="s">
        <v>7</v>
      </c>
    </row>
    <row r="4471" ht="15.75" customHeight="1">
      <c r="K4471" s="8" t="s">
        <v>7</v>
      </c>
    </row>
    <row r="4472" ht="15.75" customHeight="1">
      <c r="K4472" s="8" t="s">
        <v>7</v>
      </c>
    </row>
    <row r="4473" ht="15.75" customHeight="1">
      <c r="K4473" s="8" t="s">
        <v>7</v>
      </c>
    </row>
    <row r="4474" ht="15.75" customHeight="1">
      <c r="K4474" s="8" t="s">
        <v>7</v>
      </c>
    </row>
    <row r="4475" ht="15.75" customHeight="1">
      <c r="K4475" s="8" t="s">
        <v>7</v>
      </c>
    </row>
    <row r="4476" ht="15.75" customHeight="1">
      <c r="K4476" s="8" t="s">
        <v>7</v>
      </c>
    </row>
    <row r="4477" ht="15.75" customHeight="1">
      <c r="K4477" s="8" t="s">
        <v>7</v>
      </c>
    </row>
    <row r="4478" ht="15.75" customHeight="1">
      <c r="K4478" s="8" t="s">
        <v>7</v>
      </c>
    </row>
    <row r="4479" ht="15.75" customHeight="1">
      <c r="K4479" s="8" t="s">
        <v>7</v>
      </c>
    </row>
    <row r="4480" ht="15.75" customHeight="1">
      <c r="K4480" s="8" t="s">
        <v>7</v>
      </c>
    </row>
    <row r="4481" ht="15.75" customHeight="1">
      <c r="K4481" s="8" t="s">
        <v>7</v>
      </c>
    </row>
    <row r="4482" ht="15.75" customHeight="1">
      <c r="K4482" s="8" t="s">
        <v>7</v>
      </c>
    </row>
    <row r="4483" ht="15.75" customHeight="1">
      <c r="K4483" s="8" t="s">
        <v>7</v>
      </c>
    </row>
    <row r="4484" ht="15.75" customHeight="1">
      <c r="K4484" s="8" t="s">
        <v>7</v>
      </c>
    </row>
    <row r="4485" ht="15.75" customHeight="1">
      <c r="K4485" s="8" t="s">
        <v>7</v>
      </c>
    </row>
    <row r="4486" ht="15.75" customHeight="1">
      <c r="K4486" s="8" t="s">
        <v>7</v>
      </c>
    </row>
    <row r="4487" ht="15.75" customHeight="1">
      <c r="K4487" s="8" t="s">
        <v>7</v>
      </c>
    </row>
    <row r="4488" ht="15.75" customHeight="1">
      <c r="K4488" s="8" t="s">
        <v>7</v>
      </c>
    </row>
    <row r="4489" ht="15.75" customHeight="1">
      <c r="K4489" s="8" t="s">
        <v>7</v>
      </c>
    </row>
    <row r="4490" ht="15.75" customHeight="1">
      <c r="K4490" s="8" t="s">
        <v>7</v>
      </c>
    </row>
    <row r="4491" ht="15.75" customHeight="1">
      <c r="K4491" s="8" t="s">
        <v>7</v>
      </c>
    </row>
    <row r="4492" ht="15.75" customHeight="1">
      <c r="K4492" s="8" t="s">
        <v>7</v>
      </c>
    </row>
    <row r="4493" ht="15.75" customHeight="1">
      <c r="K4493" s="8" t="s">
        <v>7</v>
      </c>
    </row>
    <row r="4494" ht="15.75" customHeight="1">
      <c r="K4494" s="8" t="s">
        <v>7</v>
      </c>
    </row>
    <row r="4495" ht="15.75" customHeight="1">
      <c r="K4495" s="8" t="s">
        <v>7</v>
      </c>
    </row>
    <row r="4496" ht="15.75" customHeight="1">
      <c r="K4496" s="8" t="s">
        <v>7</v>
      </c>
    </row>
    <row r="4497" ht="15.75" customHeight="1">
      <c r="K4497" s="8" t="s">
        <v>7</v>
      </c>
    </row>
    <row r="4498" ht="15.75" customHeight="1">
      <c r="K4498" s="8" t="s">
        <v>7</v>
      </c>
    </row>
    <row r="4499" ht="15.75" customHeight="1">
      <c r="K4499" s="8" t="s">
        <v>7</v>
      </c>
    </row>
    <row r="4500" ht="15.75" customHeight="1">
      <c r="K4500" s="8" t="s">
        <v>7</v>
      </c>
    </row>
    <row r="4501" ht="15.75" customHeight="1">
      <c r="K4501" s="8" t="s">
        <v>7</v>
      </c>
    </row>
    <row r="4502" ht="15.75" customHeight="1">
      <c r="K4502" s="8" t="s">
        <v>7</v>
      </c>
    </row>
    <row r="4503" ht="15.75" customHeight="1">
      <c r="K4503" s="8" t="s">
        <v>7</v>
      </c>
    </row>
    <row r="4504" ht="15.75" customHeight="1">
      <c r="K4504" s="8" t="s">
        <v>7</v>
      </c>
    </row>
    <row r="4505" ht="15.75" customHeight="1">
      <c r="K4505" s="8" t="s">
        <v>7</v>
      </c>
    </row>
    <row r="4506" ht="15.75" customHeight="1">
      <c r="K4506" s="8" t="s">
        <v>7</v>
      </c>
    </row>
    <row r="4507" ht="15.75" customHeight="1">
      <c r="K4507" s="8" t="s">
        <v>7</v>
      </c>
    </row>
    <row r="4508" ht="15.75" customHeight="1">
      <c r="K4508" s="8" t="s">
        <v>7</v>
      </c>
    </row>
    <row r="4509" ht="15.75" customHeight="1">
      <c r="K4509" s="8" t="s">
        <v>7</v>
      </c>
    </row>
    <row r="4510" ht="15.75" customHeight="1">
      <c r="K4510" s="8" t="s">
        <v>7</v>
      </c>
    </row>
    <row r="4511" ht="15.75" customHeight="1">
      <c r="K4511" s="8" t="s">
        <v>7</v>
      </c>
    </row>
    <row r="4512" ht="15.75" customHeight="1">
      <c r="K4512" s="8" t="s">
        <v>7</v>
      </c>
    </row>
    <row r="4513" ht="15.75" customHeight="1">
      <c r="K4513" s="8" t="s">
        <v>7</v>
      </c>
    </row>
    <row r="4514" ht="15.75" customHeight="1">
      <c r="K4514" s="8" t="s">
        <v>7</v>
      </c>
    </row>
    <row r="4515" ht="15.75" customHeight="1">
      <c r="K4515" s="8" t="s">
        <v>7</v>
      </c>
    </row>
    <row r="4516" ht="15.75" customHeight="1">
      <c r="K4516" s="8" t="s">
        <v>7</v>
      </c>
    </row>
    <row r="4517" ht="15.75" customHeight="1">
      <c r="K4517" s="8" t="s">
        <v>7</v>
      </c>
    </row>
    <row r="4518" ht="15.75" customHeight="1">
      <c r="K4518" s="8" t="s">
        <v>7</v>
      </c>
    </row>
    <row r="4519" ht="15.75" customHeight="1">
      <c r="K4519" s="8" t="s">
        <v>7</v>
      </c>
    </row>
    <row r="4520" ht="15.75" customHeight="1">
      <c r="K4520" s="8" t="s">
        <v>7</v>
      </c>
    </row>
    <row r="4521" ht="15.75" customHeight="1">
      <c r="K4521" s="8" t="s">
        <v>7</v>
      </c>
    </row>
    <row r="4522" ht="15.75" customHeight="1">
      <c r="K4522" s="8" t="s">
        <v>7</v>
      </c>
    </row>
    <row r="4523" ht="15.75" customHeight="1">
      <c r="K4523" s="8" t="s">
        <v>7</v>
      </c>
    </row>
    <row r="4524" ht="15.75" customHeight="1">
      <c r="K4524" s="8" t="s">
        <v>7</v>
      </c>
    </row>
    <row r="4525" ht="15.75" customHeight="1">
      <c r="K4525" s="8" t="s">
        <v>7</v>
      </c>
    </row>
    <row r="4526" ht="15.75" customHeight="1">
      <c r="K4526" s="8" t="s">
        <v>7</v>
      </c>
    </row>
    <row r="4527" ht="15.75" customHeight="1">
      <c r="K4527" s="8" t="s">
        <v>7</v>
      </c>
    </row>
    <row r="4528" ht="15.75" customHeight="1">
      <c r="K4528" s="8" t="s">
        <v>7</v>
      </c>
    </row>
    <row r="4529" ht="15.75" customHeight="1">
      <c r="K4529" s="8" t="s">
        <v>7</v>
      </c>
    </row>
    <row r="4530" ht="15.75" customHeight="1">
      <c r="K4530" s="8" t="s">
        <v>7</v>
      </c>
    </row>
    <row r="4531" ht="15.75" customHeight="1">
      <c r="K4531" s="8" t="s">
        <v>7</v>
      </c>
    </row>
    <row r="4532" ht="15.75" customHeight="1">
      <c r="K4532" s="8" t="s">
        <v>7</v>
      </c>
    </row>
    <row r="4533" ht="15.75" customHeight="1">
      <c r="K4533" s="8" t="s">
        <v>7</v>
      </c>
    </row>
    <row r="4534" ht="15.75" customHeight="1">
      <c r="K4534" s="8" t="s">
        <v>7</v>
      </c>
    </row>
    <row r="4535" ht="15.75" customHeight="1">
      <c r="K4535" s="8" t="s">
        <v>7</v>
      </c>
    </row>
    <row r="4536" ht="15.75" customHeight="1">
      <c r="K4536" s="8" t="s">
        <v>7</v>
      </c>
    </row>
    <row r="4537" ht="15.75" customHeight="1">
      <c r="K4537" s="8" t="s">
        <v>7</v>
      </c>
    </row>
    <row r="4538" ht="15.75" customHeight="1">
      <c r="K4538" s="8" t="s">
        <v>7</v>
      </c>
    </row>
    <row r="4539" ht="15.75" customHeight="1">
      <c r="K4539" s="8" t="s">
        <v>7</v>
      </c>
    </row>
    <row r="4540" ht="15.75" customHeight="1">
      <c r="K4540" s="8" t="s">
        <v>7</v>
      </c>
    </row>
    <row r="4541" ht="15.75" customHeight="1">
      <c r="K4541" s="8" t="s">
        <v>7</v>
      </c>
    </row>
    <row r="4542" ht="15.75" customHeight="1">
      <c r="K4542" s="8" t="s">
        <v>7</v>
      </c>
    </row>
    <row r="4543" ht="15.75" customHeight="1">
      <c r="K4543" s="8" t="s">
        <v>7</v>
      </c>
    </row>
    <row r="4544" ht="15.75" customHeight="1">
      <c r="K4544" s="8" t="s">
        <v>7</v>
      </c>
    </row>
    <row r="4545" ht="15.75" customHeight="1">
      <c r="K4545" s="8" t="s">
        <v>7</v>
      </c>
    </row>
    <row r="4546" ht="15.75" customHeight="1">
      <c r="K4546" s="8" t="s">
        <v>7</v>
      </c>
    </row>
    <row r="4547" ht="15.75" customHeight="1">
      <c r="K4547" s="8" t="s">
        <v>7</v>
      </c>
    </row>
    <row r="4548" ht="15.75" customHeight="1">
      <c r="K4548" s="8" t="s">
        <v>7</v>
      </c>
    </row>
    <row r="4549" ht="15.75" customHeight="1">
      <c r="K4549" s="8" t="s">
        <v>7</v>
      </c>
    </row>
    <row r="4550" ht="15.75" customHeight="1">
      <c r="K4550" s="8" t="s">
        <v>7</v>
      </c>
    </row>
    <row r="4551" ht="15.75" customHeight="1">
      <c r="K4551" s="8" t="s">
        <v>7</v>
      </c>
    </row>
    <row r="4552" ht="15.75" customHeight="1">
      <c r="K4552" s="8" t="s">
        <v>7</v>
      </c>
    </row>
    <row r="4553" ht="15.75" customHeight="1">
      <c r="K4553" s="8" t="s">
        <v>7</v>
      </c>
    </row>
    <row r="4554" ht="15.75" customHeight="1">
      <c r="K4554" s="8" t="s">
        <v>7</v>
      </c>
    </row>
    <row r="4555" ht="15.75" customHeight="1">
      <c r="K4555" s="8" t="s">
        <v>7</v>
      </c>
    </row>
    <row r="4556" ht="15.75" customHeight="1">
      <c r="K4556" s="8" t="s">
        <v>7</v>
      </c>
    </row>
    <row r="4557" ht="15.75" customHeight="1">
      <c r="K4557" s="8" t="s">
        <v>7</v>
      </c>
    </row>
    <row r="4558" ht="15.75" customHeight="1">
      <c r="K4558" s="8" t="s">
        <v>7</v>
      </c>
    </row>
    <row r="4559" ht="15.75" customHeight="1">
      <c r="K4559" s="8" t="s">
        <v>7</v>
      </c>
    </row>
    <row r="4560" ht="15.75" customHeight="1">
      <c r="K4560" s="8" t="s">
        <v>7</v>
      </c>
    </row>
    <row r="4561" ht="15.75" customHeight="1">
      <c r="K4561" s="8" t="s">
        <v>7</v>
      </c>
    </row>
    <row r="4562" ht="15.75" customHeight="1">
      <c r="K4562" s="8" t="s">
        <v>7</v>
      </c>
    </row>
    <row r="4563" ht="15.75" customHeight="1">
      <c r="K4563" s="8" t="s">
        <v>7</v>
      </c>
    </row>
    <row r="4564" ht="15.75" customHeight="1">
      <c r="K4564" s="8" t="s">
        <v>7</v>
      </c>
    </row>
    <row r="4565" ht="15.75" customHeight="1">
      <c r="K4565" s="8" t="s">
        <v>7</v>
      </c>
    </row>
    <row r="4566" ht="15.75" customHeight="1">
      <c r="K4566" s="8" t="s">
        <v>7</v>
      </c>
    </row>
    <row r="4567" ht="15.75" customHeight="1">
      <c r="K4567" s="8" t="s">
        <v>7</v>
      </c>
    </row>
    <row r="4568" ht="15.75" customHeight="1">
      <c r="K4568" s="8" t="s">
        <v>7</v>
      </c>
    </row>
    <row r="4569" ht="15.75" customHeight="1">
      <c r="K4569" s="8" t="s">
        <v>7</v>
      </c>
    </row>
    <row r="4570" ht="15.75" customHeight="1">
      <c r="K4570" s="8" t="s">
        <v>7</v>
      </c>
    </row>
    <row r="4571" ht="15.75" customHeight="1">
      <c r="K4571" s="8" t="s">
        <v>7</v>
      </c>
    </row>
    <row r="4572" ht="15.75" customHeight="1">
      <c r="K4572" s="8" t="s">
        <v>7</v>
      </c>
    </row>
    <row r="4573" ht="15.75" customHeight="1">
      <c r="K4573" s="8" t="s">
        <v>7</v>
      </c>
    </row>
    <row r="4574" ht="15.75" customHeight="1">
      <c r="K4574" s="8" t="s">
        <v>7</v>
      </c>
    </row>
    <row r="4575" ht="15.75" customHeight="1">
      <c r="K4575" s="8" t="s">
        <v>7</v>
      </c>
    </row>
    <row r="4576" ht="15.75" customHeight="1">
      <c r="K4576" s="8" t="s">
        <v>7</v>
      </c>
    </row>
    <row r="4577" ht="15.75" customHeight="1">
      <c r="K4577" s="8" t="s">
        <v>7</v>
      </c>
    </row>
    <row r="4578" ht="15.75" customHeight="1">
      <c r="K4578" s="8" t="s">
        <v>7</v>
      </c>
    </row>
    <row r="4579" ht="15.75" customHeight="1">
      <c r="K4579" s="8" t="s">
        <v>7</v>
      </c>
    </row>
    <row r="4580" ht="15.75" customHeight="1">
      <c r="K4580" s="8" t="s">
        <v>7</v>
      </c>
    </row>
    <row r="4581" ht="15.75" customHeight="1">
      <c r="K4581" s="8" t="s">
        <v>7</v>
      </c>
    </row>
    <row r="4582" ht="15.75" customHeight="1">
      <c r="K4582" s="8" t="s">
        <v>7</v>
      </c>
    </row>
    <row r="4583" ht="15.75" customHeight="1">
      <c r="K4583" s="8" t="s">
        <v>7</v>
      </c>
    </row>
    <row r="4584" ht="15.75" customHeight="1">
      <c r="K4584" s="8" t="s">
        <v>7</v>
      </c>
    </row>
    <row r="4585" ht="15.75" customHeight="1">
      <c r="K4585" s="8" t="s">
        <v>7</v>
      </c>
    </row>
    <row r="4586" ht="15.75" customHeight="1">
      <c r="K4586" s="8" t="s">
        <v>7</v>
      </c>
    </row>
    <row r="4587" ht="15.75" customHeight="1">
      <c r="K4587" s="8" t="s">
        <v>7</v>
      </c>
    </row>
    <row r="4588" ht="15.75" customHeight="1">
      <c r="K4588" s="8" t="s">
        <v>7</v>
      </c>
    </row>
    <row r="4589" ht="15.75" customHeight="1">
      <c r="K4589" s="8" t="s">
        <v>7</v>
      </c>
    </row>
    <row r="4590" ht="15.75" customHeight="1">
      <c r="K4590" s="8" t="s">
        <v>7</v>
      </c>
    </row>
    <row r="4591" ht="15.75" customHeight="1">
      <c r="K4591" s="8" t="s">
        <v>7</v>
      </c>
    </row>
    <row r="4592" ht="15.75" customHeight="1">
      <c r="K4592" s="8" t="s">
        <v>7</v>
      </c>
    </row>
    <row r="4593" ht="15.75" customHeight="1">
      <c r="K4593" s="8" t="s">
        <v>7</v>
      </c>
    </row>
    <row r="4594" ht="15.75" customHeight="1">
      <c r="K4594" s="8" t="s">
        <v>7</v>
      </c>
    </row>
    <row r="4595" ht="15.75" customHeight="1">
      <c r="K4595" s="8" t="s">
        <v>7</v>
      </c>
    </row>
    <row r="4596" ht="15.75" customHeight="1">
      <c r="K4596" s="8" t="s">
        <v>7</v>
      </c>
    </row>
    <row r="4597" ht="15.75" customHeight="1">
      <c r="K4597" s="8" t="s">
        <v>7</v>
      </c>
    </row>
    <row r="4598" ht="15.75" customHeight="1">
      <c r="K4598" s="8" t="s">
        <v>7</v>
      </c>
    </row>
    <row r="4599" ht="15.75" customHeight="1">
      <c r="K4599" s="8" t="s">
        <v>7</v>
      </c>
    </row>
    <row r="4600" ht="15.75" customHeight="1">
      <c r="K4600" s="8" t="s">
        <v>7</v>
      </c>
    </row>
    <row r="4601" ht="15.75" customHeight="1">
      <c r="K4601" s="8" t="s">
        <v>7</v>
      </c>
    </row>
    <row r="4602" ht="15.75" customHeight="1">
      <c r="K4602" s="8" t="s">
        <v>7</v>
      </c>
    </row>
    <row r="4603" ht="15.75" customHeight="1">
      <c r="K4603" s="8" t="s">
        <v>7</v>
      </c>
    </row>
    <row r="4604" ht="15.75" customHeight="1">
      <c r="K4604" s="8" t="s">
        <v>7</v>
      </c>
    </row>
    <row r="4605" ht="15.75" customHeight="1">
      <c r="K4605" s="8" t="s">
        <v>7</v>
      </c>
    </row>
    <row r="4606" ht="15.75" customHeight="1">
      <c r="K4606" s="8" t="s">
        <v>7</v>
      </c>
    </row>
    <row r="4607" ht="15.75" customHeight="1">
      <c r="K4607" s="8" t="s">
        <v>7</v>
      </c>
    </row>
    <row r="4608" ht="15.75" customHeight="1">
      <c r="K4608" s="8" t="s">
        <v>7</v>
      </c>
    </row>
    <row r="4609" ht="15.75" customHeight="1">
      <c r="K4609" s="8" t="s">
        <v>7</v>
      </c>
    </row>
    <row r="4610" ht="15.75" customHeight="1">
      <c r="K4610" s="8" t="s">
        <v>7</v>
      </c>
    </row>
    <row r="4611" ht="15.75" customHeight="1">
      <c r="K4611" s="8" t="s">
        <v>7</v>
      </c>
    </row>
    <row r="4612" ht="15.75" customHeight="1">
      <c r="K4612" s="8" t="s">
        <v>7</v>
      </c>
    </row>
    <row r="4613" ht="15.75" customHeight="1">
      <c r="K4613" s="8" t="s">
        <v>7</v>
      </c>
    </row>
    <row r="4614" ht="15.75" customHeight="1">
      <c r="K4614" s="8" t="s">
        <v>7</v>
      </c>
    </row>
    <row r="4615" ht="15.75" customHeight="1">
      <c r="K4615" s="8" t="s">
        <v>7</v>
      </c>
    </row>
    <row r="4616" ht="15.75" customHeight="1">
      <c r="K4616" s="8" t="s">
        <v>7</v>
      </c>
    </row>
    <row r="4617" ht="15.75" customHeight="1">
      <c r="K4617" s="8" t="s">
        <v>7</v>
      </c>
    </row>
    <row r="4618" ht="15.75" customHeight="1">
      <c r="K4618" s="8" t="s">
        <v>7</v>
      </c>
    </row>
    <row r="4619" ht="15.75" customHeight="1">
      <c r="K4619" s="8" t="s">
        <v>7</v>
      </c>
    </row>
    <row r="4620" ht="15.75" customHeight="1">
      <c r="K4620" s="8" t="s">
        <v>7</v>
      </c>
    </row>
    <row r="4621" ht="15.75" customHeight="1">
      <c r="K4621" s="8" t="s">
        <v>7</v>
      </c>
    </row>
    <row r="4622" ht="15.75" customHeight="1">
      <c r="K4622" s="8" t="s">
        <v>7</v>
      </c>
    </row>
    <row r="4623" ht="15.75" customHeight="1">
      <c r="K4623" s="8" t="s">
        <v>7</v>
      </c>
    </row>
    <row r="4624" ht="15.75" customHeight="1">
      <c r="K4624" s="8" t="s">
        <v>7</v>
      </c>
    </row>
    <row r="4625" ht="15.75" customHeight="1">
      <c r="K4625" s="8" t="s">
        <v>7</v>
      </c>
    </row>
    <row r="4626" ht="15.75" customHeight="1">
      <c r="K4626" s="8" t="s">
        <v>7</v>
      </c>
    </row>
    <row r="4627" ht="15.75" customHeight="1">
      <c r="K4627" s="8" t="s">
        <v>7</v>
      </c>
    </row>
    <row r="4628" ht="15.75" customHeight="1">
      <c r="K4628" s="8" t="s">
        <v>7</v>
      </c>
    </row>
    <row r="4629" ht="15.75" customHeight="1">
      <c r="K4629" s="8" t="s">
        <v>7</v>
      </c>
    </row>
    <row r="4630" ht="15.75" customHeight="1">
      <c r="K4630" s="8" t="s">
        <v>7</v>
      </c>
    </row>
    <row r="4631" ht="15.75" customHeight="1">
      <c r="K4631" s="8" t="s">
        <v>7</v>
      </c>
    </row>
    <row r="4632" ht="15.75" customHeight="1">
      <c r="K4632" s="8" t="s">
        <v>7</v>
      </c>
    </row>
    <row r="4633" ht="15.75" customHeight="1">
      <c r="K4633" s="8" t="s">
        <v>7</v>
      </c>
    </row>
    <row r="4634" ht="15.75" customHeight="1">
      <c r="K4634" s="8" t="s">
        <v>7</v>
      </c>
    </row>
    <row r="4635" ht="15.75" customHeight="1">
      <c r="K4635" s="8" t="s">
        <v>7</v>
      </c>
    </row>
    <row r="4636" ht="15.75" customHeight="1">
      <c r="K4636" s="8" t="s">
        <v>7</v>
      </c>
    </row>
    <row r="4637" ht="15.75" customHeight="1">
      <c r="K4637" s="8" t="s">
        <v>7</v>
      </c>
    </row>
    <row r="4638" ht="15.75" customHeight="1">
      <c r="K4638" s="8" t="s">
        <v>7</v>
      </c>
    </row>
    <row r="4639" ht="15.75" customHeight="1">
      <c r="K4639" s="8" t="s">
        <v>7</v>
      </c>
    </row>
    <row r="4640" ht="15.75" customHeight="1">
      <c r="K4640" s="8" t="s">
        <v>7</v>
      </c>
    </row>
    <row r="4641" ht="15.75" customHeight="1">
      <c r="K4641" s="8" t="s">
        <v>7</v>
      </c>
    </row>
    <row r="4642" ht="15.75" customHeight="1">
      <c r="K4642" s="8" t="s">
        <v>7</v>
      </c>
    </row>
    <row r="4643" ht="15.75" customHeight="1">
      <c r="K4643" s="8" t="s">
        <v>7</v>
      </c>
    </row>
    <row r="4644" ht="15.75" customHeight="1">
      <c r="K4644" s="8" t="s">
        <v>7</v>
      </c>
    </row>
    <row r="4645" ht="15.75" customHeight="1">
      <c r="K4645" s="8" t="s">
        <v>7</v>
      </c>
    </row>
    <row r="4646" ht="15.75" customHeight="1">
      <c r="K4646" s="8" t="s">
        <v>7</v>
      </c>
    </row>
    <row r="4647" ht="15.75" customHeight="1">
      <c r="K4647" s="8" t="s">
        <v>7</v>
      </c>
    </row>
    <row r="4648" ht="15.75" customHeight="1">
      <c r="K4648" s="8" t="s">
        <v>7</v>
      </c>
    </row>
    <row r="4649" ht="15.75" customHeight="1">
      <c r="K4649" s="8" t="s">
        <v>7</v>
      </c>
    </row>
    <row r="4650" ht="15.75" customHeight="1">
      <c r="K4650" s="8" t="s">
        <v>7</v>
      </c>
    </row>
    <row r="4651" ht="15.75" customHeight="1">
      <c r="K4651" s="8" t="s">
        <v>7</v>
      </c>
    </row>
    <row r="4652" ht="15.75" customHeight="1">
      <c r="K4652" s="8" t="s">
        <v>7</v>
      </c>
    </row>
    <row r="4653" ht="15.75" customHeight="1">
      <c r="K4653" s="8" t="s">
        <v>7</v>
      </c>
    </row>
    <row r="4654" ht="15.75" customHeight="1">
      <c r="K4654" s="8" t="s">
        <v>7</v>
      </c>
    </row>
    <row r="4655" ht="15.75" customHeight="1">
      <c r="K4655" s="8" t="s">
        <v>7</v>
      </c>
    </row>
    <row r="4656" ht="15.75" customHeight="1">
      <c r="K4656" s="8" t="s">
        <v>7</v>
      </c>
    </row>
    <row r="4657" ht="15.75" customHeight="1">
      <c r="K4657" s="8" t="s">
        <v>7</v>
      </c>
    </row>
    <row r="4658" ht="15.75" customHeight="1">
      <c r="K4658" s="8" t="s">
        <v>7</v>
      </c>
    </row>
    <row r="4659" ht="15.75" customHeight="1">
      <c r="K4659" s="8" t="s">
        <v>7</v>
      </c>
    </row>
    <row r="4660" ht="15.75" customHeight="1">
      <c r="K4660" s="8" t="s">
        <v>7</v>
      </c>
    </row>
    <row r="4661" ht="15.75" customHeight="1">
      <c r="K4661" s="8" t="s">
        <v>7</v>
      </c>
    </row>
    <row r="4662" ht="15.75" customHeight="1">
      <c r="K4662" s="8" t="s">
        <v>7</v>
      </c>
    </row>
    <row r="4663" ht="15.75" customHeight="1">
      <c r="K4663" s="8" t="s">
        <v>7</v>
      </c>
    </row>
    <row r="4664" ht="15.75" customHeight="1">
      <c r="K4664" s="8" t="s">
        <v>7</v>
      </c>
    </row>
    <row r="4665" ht="15.75" customHeight="1">
      <c r="K4665" s="8" t="s">
        <v>7</v>
      </c>
    </row>
    <row r="4666" ht="15.75" customHeight="1">
      <c r="K4666" s="8" t="s">
        <v>7</v>
      </c>
    </row>
    <row r="4667" ht="15.75" customHeight="1">
      <c r="K4667" s="8" t="s">
        <v>7</v>
      </c>
    </row>
    <row r="4668" ht="15.75" customHeight="1">
      <c r="K4668" s="8" t="s">
        <v>7</v>
      </c>
    </row>
    <row r="4669" ht="15.75" customHeight="1">
      <c r="K4669" s="8" t="s">
        <v>7</v>
      </c>
    </row>
    <row r="4670" ht="15.75" customHeight="1">
      <c r="K4670" s="8" t="s">
        <v>7</v>
      </c>
    </row>
    <row r="4671" ht="15.75" customHeight="1">
      <c r="K4671" s="8" t="s">
        <v>7</v>
      </c>
    </row>
    <row r="4672" ht="15.75" customHeight="1">
      <c r="K4672" s="8" t="s">
        <v>7</v>
      </c>
    </row>
    <row r="4673" ht="15.75" customHeight="1">
      <c r="K4673" s="8" t="s">
        <v>7</v>
      </c>
    </row>
    <row r="4674" ht="15.75" customHeight="1">
      <c r="K4674" s="8" t="s">
        <v>7</v>
      </c>
    </row>
    <row r="4675" ht="15.75" customHeight="1">
      <c r="K4675" s="8" t="s">
        <v>7</v>
      </c>
    </row>
    <row r="4676" ht="15.75" customHeight="1">
      <c r="K4676" s="8" t="s">
        <v>7</v>
      </c>
    </row>
    <row r="4677" ht="15.75" customHeight="1">
      <c r="K4677" s="8" t="s">
        <v>7</v>
      </c>
    </row>
    <row r="4678" ht="15.75" customHeight="1">
      <c r="K4678" s="8" t="s">
        <v>7</v>
      </c>
    </row>
    <row r="4679" ht="15.75" customHeight="1">
      <c r="K4679" s="8" t="s">
        <v>7</v>
      </c>
    </row>
    <row r="4680" ht="15.75" customHeight="1">
      <c r="K4680" s="8" t="s">
        <v>7</v>
      </c>
    </row>
    <row r="4681" ht="15.75" customHeight="1">
      <c r="K4681" s="8" t="s">
        <v>7</v>
      </c>
    </row>
    <row r="4682" ht="15.75" customHeight="1">
      <c r="K4682" s="8" t="s">
        <v>7</v>
      </c>
    </row>
    <row r="4683" ht="15.75" customHeight="1">
      <c r="K4683" s="8" t="s">
        <v>7</v>
      </c>
    </row>
    <row r="4684" ht="15.75" customHeight="1">
      <c r="K4684" s="8" t="s">
        <v>7</v>
      </c>
    </row>
    <row r="4685" ht="15.75" customHeight="1">
      <c r="K4685" s="8" t="s">
        <v>7</v>
      </c>
    </row>
    <row r="4686" ht="15.75" customHeight="1">
      <c r="K4686" s="8" t="s">
        <v>7</v>
      </c>
    </row>
    <row r="4687" ht="15.75" customHeight="1">
      <c r="K4687" s="8" t="s">
        <v>7</v>
      </c>
    </row>
    <row r="4688" ht="15.75" customHeight="1">
      <c r="K4688" s="8" t="s">
        <v>7</v>
      </c>
    </row>
    <row r="4689" ht="15.75" customHeight="1">
      <c r="K4689" s="8" t="s">
        <v>7</v>
      </c>
    </row>
    <row r="4690" ht="15.75" customHeight="1">
      <c r="K4690" s="8" t="s">
        <v>7</v>
      </c>
    </row>
    <row r="4691" ht="15.75" customHeight="1">
      <c r="K4691" s="8" t="s">
        <v>7</v>
      </c>
    </row>
    <row r="4692" ht="15.75" customHeight="1">
      <c r="K4692" s="8" t="s">
        <v>7</v>
      </c>
    </row>
    <row r="4693" ht="15.75" customHeight="1">
      <c r="K4693" s="8" t="s">
        <v>7</v>
      </c>
    </row>
    <row r="4694" ht="15.75" customHeight="1">
      <c r="K4694" s="8" t="s">
        <v>7</v>
      </c>
    </row>
    <row r="4695" ht="15.75" customHeight="1">
      <c r="K4695" s="8" t="s">
        <v>7</v>
      </c>
    </row>
    <row r="4696" ht="15.75" customHeight="1">
      <c r="K4696" s="8" t="s">
        <v>7</v>
      </c>
    </row>
    <row r="4697" ht="15.75" customHeight="1">
      <c r="K4697" s="8" t="s">
        <v>7</v>
      </c>
    </row>
    <row r="4698" ht="15.75" customHeight="1">
      <c r="K4698" s="8" t="s">
        <v>7</v>
      </c>
    </row>
    <row r="4699" ht="15.75" customHeight="1">
      <c r="K4699" s="8" t="s">
        <v>7</v>
      </c>
    </row>
    <row r="4700" ht="15.75" customHeight="1">
      <c r="K4700" s="8" t="s">
        <v>7</v>
      </c>
    </row>
    <row r="4701" ht="15.75" customHeight="1">
      <c r="K4701" s="8" t="s">
        <v>7</v>
      </c>
    </row>
    <row r="4702" ht="15.75" customHeight="1">
      <c r="K4702" s="8" t="s">
        <v>7</v>
      </c>
    </row>
    <row r="4703" ht="15.75" customHeight="1">
      <c r="K4703" s="8" t="s">
        <v>7</v>
      </c>
    </row>
    <row r="4704" ht="15.75" customHeight="1">
      <c r="K4704" s="8" t="s">
        <v>7</v>
      </c>
    </row>
    <row r="4705" ht="15.75" customHeight="1">
      <c r="K4705" s="8" t="s">
        <v>7</v>
      </c>
    </row>
    <row r="4706" ht="15.75" customHeight="1">
      <c r="K4706" s="8" t="s">
        <v>7</v>
      </c>
    </row>
    <row r="4707" ht="15.75" customHeight="1">
      <c r="K4707" s="8" t="s">
        <v>7</v>
      </c>
    </row>
    <row r="4708" ht="15.75" customHeight="1">
      <c r="K4708" s="8" t="s">
        <v>7</v>
      </c>
    </row>
    <row r="4709" ht="15.75" customHeight="1">
      <c r="K4709" s="8" t="s">
        <v>7</v>
      </c>
    </row>
    <row r="4710" ht="15.75" customHeight="1">
      <c r="K4710" s="8" t="s">
        <v>7</v>
      </c>
    </row>
    <row r="4711" ht="15.75" customHeight="1">
      <c r="K4711" s="8" t="s">
        <v>7</v>
      </c>
    </row>
    <row r="4712" ht="15.75" customHeight="1">
      <c r="K4712" s="8" t="s">
        <v>7</v>
      </c>
    </row>
    <row r="4713" ht="15.75" customHeight="1">
      <c r="K4713" s="8" t="s">
        <v>7</v>
      </c>
    </row>
    <row r="4714" ht="15.75" customHeight="1">
      <c r="K4714" s="8" t="s">
        <v>7</v>
      </c>
    </row>
    <row r="4715" ht="15.75" customHeight="1">
      <c r="K4715" s="8" t="s">
        <v>7</v>
      </c>
    </row>
    <row r="4716" ht="15.75" customHeight="1">
      <c r="K4716" s="8" t="s">
        <v>7</v>
      </c>
    </row>
    <row r="4717" ht="15.75" customHeight="1">
      <c r="K4717" s="8" t="s">
        <v>7</v>
      </c>
    </row>
    <row r="4718" ht="15.75" customHeight="1">
      <c r="K4718" s="8" t="s">
        <v>7</v>
      </c>
    </row>
    <row r="4719" ht="15.75" customHeight="1">
      <c r="K4719" s="8" t="s">
        <v>7</v>
      </c>
    </row>
    <row r="4720" ht="15.75" customHeight="1">
      <c r="K4720" s="8" t="s">
        <v>7</v>
      </c>
    </row>
    <row r="4721" ht="15.75" customHeight="1">
      <c r="K4721" s="8" t="s">
        <v>7</v>
      </c>
    </row>
    <row r="4722" ht="15.75" customHeight="1">
      <c r="K4722" s="8" t="s">
        <v>7</v>
      </c>
    </row>
    <row r="4723" ht="15.75" customHeight="1">
      <c r="K4723" s="8" t="s">
        <v>7</v>
      </c>
    </row>
    <row r="4724" ht="15.75" customHeight="1">
      <c r="K4724" s="8" t="s">
        <v>7</v>
      </c>
    </row>
    <row r="4725" ht="15.75" customHeight="1">
      <c r="K4725" s="8" t="s">
        <v>7</v>
      </c>
    </row>
    <row r="4726" ht="15.75" customHeight="1">
      <c r="K4726" s="8" t="s">
        <v>7</v>
      </c>
    </row>
    <row r="4727" ht="15.75" customHeight="1">
      <c r="K4727" s="8" t="s">
        <v>7</v>
      </c>
    </row>
    <row r="4728" ht="15.75" customHeight="1">
      <c r="K4728" s="8" t="s">
        <v>7</v>
      </c>
    </row>
    <row r="4729" ht="15.75" customHeight="1">
      <c r="K4729" s="8" t="s">
        <v>7</v>
      </c>
    </row>
    <row r="4730" ht="15.75" customHeight="1">
      <c r="K4730" s="8" t="s">
        <v>7</v>
      </c>
    </row>
    <row r="4731" ht="15.75" customHeight="1">
      <c r="K4731" s="8" t="s">
        <v>7</v>
      </c>
    </row>
    <row r="4732" ht="15.75" customHeight="1">
      <c r="K4732" s="8" t="s">
        <v>7</v>
      </c>
    </row>
    <row r="4733" ht="15.75" customHeight="1">
      <c r="K4733" s="8" t="s">
        <v>7</v>
      </c>
    </row>
    <row r="4734" ht="15.75" customHeight="1">
      <c r="K4734" s="8" t="s">
        <v>7</v>
      </c>
    </row>
    <row r="4735" ht="15.75" customHeight="1">
      <c r="K4735" s="8" t="s">
        <v>7</v>
      </c>
    </row>
    <row r="4736" ht="15.75" customHeight="1">
      <c r="K4736" s="8" t="s">
        <v>7</v>
      </c>
    </row>
    <row r="4737" ht="15.75" customHeight="1">
      <c r="K4737" s="8" t="s">
        <v>7</v>
      </c>
    </row>
    <row r="4738" ht="15.75" customHeight="1">
      <c r="K4738" s="8" t="s">
        <v>7</v>
      </c>
    </row>
    <row r="4739" ht="15.75" customHeight="1">
      <c r="K4739" s="8" t="s">
        <v>7</v>
      </c>
    </row>
    <row r="4740" ht="15.75" customHeight="1">
      <c r="K4740" s="8" t="s">
        <v>7</v>
      </c>
    </row>
    <row r="4741" ht="15.75" customHeight="1">
      <c r="K4741" s="8" t="s">
        <v>7</v>
      </c>
    </row>
    <row r="4742" ht="15.75" customHeight="1">
      <c r="K4742" s="8" t="s">
        <v>7</v>
      </c>
    </row>
    <row r="4743" ht="15.75" customHeight="1">
      <c r="K4743" s="8" t="s">
        <v>7</v>
      </c>
    </row>
    <row r="4744" ht="15.75" customHeight="1">
      <c r="K4744" s="8" t="s">
        <v>7</v>
      </c>
    </row>
    <row r="4745" ht="15.75" customHeight="1">
      <c r="K4745" s="8" t="s">
        <v>7</v>
      </c>
    </row>
    <row r="4746" ht="15.75" customHeight="1">
      <c r="K4746" s="8" t="s">
        <v>7</v>
      </c>
    </row>
    <row r="4747" ht="15.75" customHeight="1">
      <c r="K4747" s="8" t="s">
        <v>7</v>
      </c>
    </row>
    <row r="4748" ht="15.75" customHeight="1">
      <c r="K4748" s="8" t="s">
        <v>7</v>
      </c>
    </row>
    <row r="4749" ht="15.75" customHeight="1">
      <c r="K4749" s="8" t="s">
        <v>7</v>
      </c>
    </row>
    <row r="4750" ht="15.75" customHeight="1">
      <c r="K4750" s="8" t="s">
        <v>7</v>
      </c>
    </row>
    <row r="4751" ht="15.75" customHeight="1">
      <c r="K4751" s="8" t="s">
        <v>7</v>
      </c>
    </row>
    <row r="4752" ht="15.75" customHeight="1">
      <c r="K4752" s="8" t="s">
        <v>7</v>
      </c>
    </row>
    <row r="4753" ht="15.75" customHeight="1">
      <c r="K4753" s="8" t="s">
        <v>7</v>
      </c>
    </row>
    <row r="4754" ht="15.75" customHeight="1">
      <c r="K4754" s="8" t="s">
        <v>7</v>
      </c>
    </row>
    <row r="4755" ht="15.75" customHeight="1">
      <c r="K4755" s="8" t="s">
        <v>7</v>
      </c>
    </row>
    <row r="4756" ht="15.75" customHeight="1">
      <c r="K4756" s="8" t="s">
        <v>7</v>
      </c>
    </row>
    <row r="4757" ht="15.75" customHeight="1">
      <c r="K4757" s="8" t="s">
        <v>7</v>
      </c>
    </row>
    <row r="4758" ht="15.75" customHeight="1">
      <c r="K4758" s="8" t="s">
        <v>7</v>
      </c>
    </row>
    <row r="4759" ht="15.75" customHeight="1">
      <c r="K4759" s="8" t="s">
        <v>7</v>
      </c>
    </row>
    <row r="4760" ht="15.75" customHeight="1">
      <c r="K4760" s="8" t="s">
        <v>7</v>
      </c>
    </row>
    <row r="4761" ht="15.75" customHeight="1">
      <c r="K4761" s="8" t="s">
        <v>7</v>
      </c>
    </row>
    <row r="4762" ht="15.75" customHeight="1">
      <c r="K4762" s="8" t="s">
        <v>7</v>
      </c>
    </row>
    <row r="4763" ht="15.75" customHeight="1">
      <c r="K4763" s="8" t="s">
        <v>7</v>
      </c>
    </row>
    <row r="4764" ht="15.75" customHeight="1">
      <c r="K4764" s="8" t="s">
        <v>7</v>
      </c>
    </row>
    <row r="4765" ht="15.75" customHeight="1">
      <c r="K4765" s="8" t="s">
        <v>7</v>
      </c>
    </row>
    <row r="4766" ht="15.75" customHeight="1">
      <c r="K4766" s="8" t="s">
        <v>7</v>
      </c>
    </row>
    <row r="4767" ht="15.75" customHeight="1">
      <c r="K4767" s="8" t="s">
        <v>7</v>
      </c>
    </row>
    <row r="4768" ht="15.75" customHeight="1">
      <c r="K4768" s="8" t="s">
        <v>7</v>
      </c>
    </row>
    <row r="4769" ht="15.75" customHeight="1">
      <c r="K4769" s="8" t="s">
        <v>7</v>
      </c>
    </row>
    <row r="4770" ht="15.75" customHeight="1">
      <c r="K4770" s="8" t="s">
        <v>7</v>
      </c>
    </row>
    <row r="4771" ht="15.75" customHeight="1">
      <c r="K4771" s="8" t="s">
        <v>7</v>
      </c>
    </row>
    <row r="4772" ht="15.75" customHeight="1">
      <c r="K4772" s="8" t="s">
        <v>7</v>
      </c>
    </row>
    <row r="4773" ht="15.75" customHeight="1">
      <c r="K4773" s="8" t="s">
        <v>7</v>
      </c>
    </row>
    <row r="4774" ht="15.75" customHeight="1">
      <c r="K4774" s="8" t="s">
        <v>7</v>
      </c>
    </row>
    <row r="4775" ht="15.75" customHeight="1">
      <c r="K4775" s="8" t="s">
        <v>7</v>
      </c>
    </row>
    <row r="4776" ht="15.75" customHeight="1">
      <c r="K4776" s="8" t="s">
        <v>7</v>
      </c>
    </row>
    <row r="4777" ht="15.75" customHeight="1">
      <c r="K4777" s="8" t="s">
        <v>7</v>
      </c>
    </row>
    <row r="4778" ht="15.75" customHeight="1">
      <c r="K4778" s="8" t="s">
        <v>7</v>
      </c>
    </row>
    <row r="4779" ht="15.75" customHeight="1">
      <c r="K4779" s="8" t="s">
        <v>7</v>
      </c>
    </row>
    <row r="4780" ht="15.75" customHeight="1">
      <c r="K4780" s="8" t="s">
        <v>7</v>
      </c>
    </row>
    <row r="4781" ht="15.75" customHeight="1">
      <c r="K4781" s="8" t="s">
        <v>7</v>
      </c>
    </row>
    <row r="4782" ht="15.75" customHeight="1">
      <c r="K4782" s="8" t="s">
        <v>7</v>
      </c>
    </row>
    <row r="4783" ht="15.75" customHeight="1">
      <c r="K4783" s="8" t="s">
        <v>7</v>
      </c>
    </row>
    <row r="4784" ht="15.75" customHeight="1">
      <c r="K4784" s="8" t="s">
        <v>7</v>
      </c>
    </row>
    <row r="4785" ht="15.75" customHeight="1">
      <c r="K4785" s="8" t="s">
        <v>7</v>
      </c>
    </row>
    <row r="4786" ht="15.75" customHeight="1">
      <c r="K4786" s="8" t="s">
        <v>7</v>
      </c>
    </row>
    <row r="4787" ht="15.75" customHeight="1">
      <c r="K4787" s="8" t="s">
        <v>7</v>
      </c>
    </row>
    <row r="4788" ht="15.75" customHeight="1">
      <c r="K4788" s="8" t="s">
        <v>7</v>
      </c>
    </row>
    <row r="4789" ht="15.75" customHeight="1">
      <c r="K4789" s="8" t="s">
        <v>7</v>
      </c>
    </row>
    <row r="4790" ht="15.75" customHeight="1">
      <c r="K4790" s="8" t="s">
        <v>7</v>
      </c>
    </row>
    <row r="4791" ht="15.75" customHeight="1">
      <c r="K4791" s="8" t="s">
        <v>7</v>
      </c>
    </row>
    <row r="4792" ht="15.75" customHeight="1">
      <c r="K4792" s="8" t="s">
        <v>7</v>
      </c>
    </row>
    <row r="4793" ht="15.75" customHeight="1">
      <c r="K4793" s="8" t="s">
        <v>7</v>
      </c>
    </row>
    <row r="4794" ht="15.75" customHeight="1">
      <c r="K4794" s="8" t="s">
        <v>7</v>
      </c>
    </row>
    <row r="4795" ht="15.75" customHeight="1">
      <c r="K4795" s="8" t="s">
        <v>7</v>
      </c>
    </row>
    <row r="4796" ht="15.75" customHeight="1">
      <c r="K4796" s="8" t="s">
        <v>7</v>
      </c>
    </row>
    <row r="4797" ht="15.75" customHeight="1">
      <c r="K4797" s="8" t="s">
        <v>7</v>
      </c>
    </row>
    <row r="4798" ht="15.75" customHeight="1">
      <c r="K4798" s="8" t="s">
        <v>7</v>
      </c>
    </row>
    <row r="4799" ht="15.75" customHeight="1">
      <c r="K4799" s="8" t="s">
        <v>7</v>
      </c>
    </row>
    <row r="4800" ht="15.75" customHeight="1">
      <c r="K4800" s="8" t="s">
        <v>7</v>
      </c>
    </row>
    <row r="4801" ht="15.75" customHeight="1">
      <c r="K4801" s="8" t="s">
        <v>7</v>
      </c>
    </row>
    <row r="4802" ht="15.75" customHeight="1">
      <c r="K4802" s="8" t="s">
        <v>7</v>
      </c>
    </row>
    <row r="4803" ht="15.75" customHeight="1">
      <c r="K4803" s="8" t="s">
        <v>7</v>
      </c>
    </row>
    <row r="4804" ht="15.75" customHeight="1">
      <c r="K4804" s="8" t="s">
        <v>7</v>
      </c>
    </row>
    <row r="4805" ht="15.75" customHeight="1">
      <c r="K4805" s="8" t="s">
        <v>7</v>
      </c>
    </row>
    <row r="4806" ht="15.75" customHeight="1">
      <c r="K4806" s="8" t="s">
        <v>7</v>
      </c>
    </row>
    <row r="4807" ht="15.75" customHeight="1">
      <c r="K4807" s="8" t="s">
        <v>7</v>
      </c>
    </row>
    <row r="4808" ht="15.75" customHeight="1">
      <c r="K4808" s="8" t="s">
        <v>7</v>
      </c>
    </row>
    <row r="4809" ht="15.75" customHeight="1">
      <c r="K4809" s="8" t="s">
        <v>7</v>
      </c>
    </row>
    <row r="4810" ht="15.75" customHeight="1">
      <c r="K4810" s="8" t="s">
        <v>7</v>
      </c>
    </row>
    <row r="4811" ht="15.75" customHeight="1">
      <c r="K4811" s="8" t="s">
        <v>7</v>
      </c>
    </row>
    <row r="4812" ht="15.75" customHeight="1">
      <c r="K4812" s="8" t="s">
        <v>7</v>
      </c>
    </row>
    <row r="4813" ht="15.75" customHeight="1">
      <c r="K4813" s="8" t="s">
        <v>7</v>
      </c>
    </row>
    <row r="4814" ht="15.75" customHeight="1">
      <c r="K4814" s="8" t="s">
        <v>7</v>
      </c>
    </row>
    <row r="4815" ht="15.75" customHeight="1">
      <c r="K4815" s="8" t="s">
        <v>7</v>
      </c>
    </row>
    <row r="4816" ht="15.75" customHeight="1">
      <c r="K4816" s="8" t="s">
        <v>7</v>
      </c>
    </row>
    <row r="4817" ht="15.75" customHeight="1">
      <c r="K4817" s="8" t="s">
        <v>7</v>
      </c>
    </row>
    <row r="4818" ht="15.75" customHeight="1">
      <c r="K4818" s="8" t="s">
        <v>7</v>
      </c>
    </row>
    <row r="4819" ht="15.75" customHeight="1">
      <c r="K4819" s="8" t="s">
        <v>7</v>
      </c>
    </row>
    <row r="4820" ht="15.75" customHeight="1">
      <c r="K4820" s="8" t="s">
        <v>7</v>
      </c>
    </row>
    <row r="4821" ht="15.75" customHeight="1">
      <c r="K4821" s="8" t="s">
        <v>7</v>
      </c>
    </row>
    <row r="4822" ht="15.75" customHeight="1">
      <c r="K4822" s="8" t="s">
        <v>7</v>
      </c>
    </row>
    <row r="4823" ht="15.75" customHeight="1">
      <c r="K4823" s="8" t="s">
        <v>7</v>
      </c>
    </row>
    <row r="4824" ht="15.75" customHeight="1">
      <c r="K4824" s="8" t="s">
        <v>7</v>
      </c>
    </row>
    <row r="4825" ht="15.75" customHeight="1">
      <c r="K4825" s="8" t="s">
        <v>7</v>
      </c>
    </row>
    <row r="4826" ht="15.75" customHeight="1">
      <c r="K4826" s="8" t="s">
        <v>7</v>
      </c>
    </row>
    <row r="4827" ht="15.75" customHeight="1">
      <c r="K4827" s="8" t="s">
        <v>7</v>
      </c>
    </row>
    <row r="4828" ht="15.75" customHeight="1">
      <c r="K4828" s="8" t="s">
        <v>7</v>
      </c>
    </row>
    <row r="4829" ht="15.75" customHeight="1">
      <c r="K4829" s="8" t="s">
        <v>7</v>
      </c>
    </row>
    <row r="4830" ht="15.75" customHeight="1">
      <c r="K4830" s="8" t="s">
        <v>7</v>
      </c>
    </row>
    <row r="4831" ht="15.75" customHeight="1">
      <c r="K4831" s="8" t="s">
        <v>7</v>
      </c>
    </row>
    <row r="4832" ht="15.75" customHeight="1">
      <c r="K4832" s="8" t="s">
        <v>7</v>
      </c>
    </row>
    <row r="4833" ht="15.75" customHeight="1">
      <c r="K4833" s="8" t="s">
        <v>7</v>
      </c>
    </row>
    <row r="4834" ht="15.75" customHeight="1">
      <c r="K4834" s="8" t="s">
        <v>7</v>
      </c>
    </row>
    <row r="4835" ht="15.75" customHeight="1">
      <c r="K4835" s="8" t="s">
        <v>7</v>
      </c>
    </row>
    <row r="4836" ht="15.75" customHeight="1">
      <c r="K4836" s="8" t="s">
        <v>7</v>
      </c>
    </row>
    <row r="4837" ht="15.75" customHeight="1">
      <c r="K4837" s="8" t="s">
        <v>7</v>
      </c>
    </row>
    <row r="4838" ht="15.75" customHeight="1">
      <c r="K4838" s="8" t="s">
        <v>7</v>
      </c>
    </row>
    <row r="4839" ht="15.75" customHeight="1">
      <c r="K4839" s="8" t="s">
        <v>7</v>
      </c>
    </row>
    <row r="4840" ht="15.75" customHeight="1">
      <c r="K4840" s="8" t="s">
        <v>7</v>
      </c>
    </row>
    <row r="4841" ht="15.75" customHeight="1">
      <c r="K4841" s="8" t="s">
        <v>7</v>
      </c>
    </row>
    <row r="4842" ht="15.75" customHeight="1">
      <c r="K4842" s="8" t="s">
        <v>7</v>
      </c>
    </row>
    <row r="4843" ht="15.75" customHeight="1">
      <c r="K4843" s="8" t="s">
        <v>7</v>
      </c>
    </row>
    <row r="4844" ht="15.75" customHeight="1">
      <c r="K4844" s="8" t="s">
        <v>7</v>
      </c>
    </row>
    <row r="4845" ht="15.75" customHeight="1">
      <c r="K4845" s="8" t="s">
        <v>7</v>
      </c>
    </row>
    <row r="4846" ht="15.75" customHeight="1">
      <c r="K4846" s="8" t="s">
        <v>7</v>
      </c>
    </row>
    <row r="4847" ht="15.75" customHeight="1">
      <c r="K4847" s="8" t="s">
        <v>7</v>
      </c>
    </row>
    <row r="4848" ht="15.75" customHeight="1">
      <c r="K4848" s="8" t="s">
        <v>7</v>
      </c>
    </row>
    <row r="4849" ht="15.75" customHeight="1">
      <c r="K4849" s="8" t="s">
        <v>7</v>
      </c>
    </row>
    <row r="4850" ht="15.75" customHeight="1">
      <c r="K4850" s="8" t="s">
        <v>7</v>
      </c>
    </row>
    <row r="4851" ht="15.75" customHeight="1">
      <c r="K4851" s="8" t="s">
        <v>7</v>
      </c>
    </row>
    <row r="4852" ht="15.75" customHeight="1">
      <c r="K4852" s="8" t="s">
        <v>7</v>
      </c>
    </row>
    <row r="4853" ht="15.75" customHeight="1">
      <c r="K4853" s="8" t="s">
        <v>7</v>
      </c>
    </row>
    <row r="4854" ht="15.75" customHeight="1">
      <c r="K4854" s="8" t="s">
        <v>7</v>
      </c>
    </row>
    <row r="4855" ht="15.75" customHeight="1">
      <c r="K4855" s="8" t="s">
        <v>7</v>
      </c>
    </row>
    <row r="4856" ht="15.75" customHeight="1">
      <c r="K4856" s="8" t="s">
        <v>7</v>
      </c>
    </row>
    <row r="4857" ht="15.75" customHeight="1">
      <c r="K4857" s="8" t="s">
        <v>7</v>
      </c>
    </row>
    <row r="4858" ht="15.75" customHeight="1">
      <c r="K4858" s="8" t="s">
        <v>7</v>
      </c>
    </row>
    <row r="4859" ht="15.75" customHeight="1">
      <c r="K4859" s="8" t="s">
        <v>7</v>
      </c>
    </row>
    <row r="4860" ht="15.75" customHeight="1">
      <c r="K4860" s="8" t="s">
        <v>7</v>
      </c>
    </row>
    <row r="4861" ht="15.75" customHeight="1">
      <c r="K4861" s="8" t="s">
        <v>7</v>
      </c>
    </row>
    <row r="4862" ht="15.75" customHeight="1">
      <c r="K4862" s="8" t="s">
        <v>7</v>
      </c>
    </row>
    <row r="4863" ht="15.75" customHeight="1">
      <c r="K4863" s="8" t="s">
        <v>7</v>
      </c>
    </row>
    <row r="4864" ht="15.75" customHeight="1">
      <c r="K4864" s="8" t="s">
        <v>7</v>
      </c>
    </row>
    <row r="4865" ht="15.75" customHeight="1">
      <c r="K4865" s="8" t="s">
        <v>7</v>
      </c>
    </row>
    <row r="4866" ht="15.75" customHeight="1">
      <c r="K4866" s="8" t="s">
        <v>7</v>
      </c>
    </row>
    <row r="4867" ht="15.75" customHeight="1">
      <c r="K4867" s="8" t="s">
        <v>7</v>
      </c>
    </row>
    <row r="4868" ht="15.75" customHeight="1">
      <c r="K4868" s="8" t="s">
        <v>7</v>
      </c>
    </row>
    <row r="4869" ht="15.75" customHeight="1">
      <c r="K4869" s="8" t="s">
        <v>7</v>
      </c>
    </row>
    <row r="4870" ht="15.75" customHeight="1">
      <c r="K4870" s="8" t="s">
        <v>7</v>
      </c>
    </row>
    <row r="4871" ht="15.75" customHeight="1">
      <c r="K4871" s="8" t="s">
        <v>7</v>
      </c>
    </row>
    <row r="4872" ht="15.75" customHeight="1">
      <c r="K4872" s="8" t="s">
        <v>7</v>
      </c>
    </row>
    <row r="4873" ht="15.75" customHeight="1">
      <c r="K4873" s="8" t="s">
        <v>7</v>
      </c>
    </row>
    <row r="4874" ht="15.75" customHeight="1">
      <c r="K4874" s="8" t="s">
        <v>7</v>
      </c>
    </row>
    <row r="4875" ht="15.75" customHeight="1">
      <c r="K4875" s="8" t="s">
        <v>7</v>
      </c>
    </row>
    <row r="4876" ht="15.75" customHeight="1">
      <c r="K4876" s="8" t="s">
        <v>7</v>
      </c>
    </row>
    <row r="4877" ht="15.75" customHeight="1">
      <c r="K4877" s="8" t="s">
        <v>7</v>
      </c>
    </row>
    <row r="4878" ht="15.75" customHeight="1">
      <c r="K4878" s="8" t="s">
        <v>7</v>
      </c>
    </row>
    <row r="4879" ht="15.75" customHeight="1">
      <c r="K4879" s="8" t="s">
        <v>7</v>
      </c>
    </row>
    <row r="4880" ht="15.75" customHeight="1">
      <c r="K4880" s="8" t="s">
        <v>7</v>
      </c>
    </row>
    <row r="4881" ht="15.75" customHeight="1">
      <c r="K4881" s="8" t="s">
        <v>7</v>
      </c>
    </row>
    <row r="4882" ht="15.75" customHeight="1">
      <c r="K4882" s="8" t="s">
        <v>7</v>
      </c>
    </row>
    <row r="4883" ht="15.75" customHeight="1">
      <c r="K4883" s="8" t="s">
        <v>7</v>
      </c>
    </row>
    <row r="4884" ht="15.75" customHeight="1">
      <c r="K4884" s="8" t="s">
        <v>7</v>
      </c>
    </row>
    <row r="4885" ht="15.75" customHeight="1">
      <c r="K4885" s="8" t="s">
        <v>7</v>
      </c>
    </row>
    <row r="4886" ht="15.75" customHeight="1">
      <c r="K4886" s="8" t="s">
        <v>7</v>
      </c>
    </row>
    <row r="4887" ht="15.75" customHeight="1">
      <c r="K4887" s="8" t="s">
        <v>7</v>
      </c>
    </row>
    <row r="4888" ht="15.75" customHeight="1">
      <c r="K4888" s="8" t="s">
        <v>7</v>
      </c>
    </row>
    <row r="4889" ht="15.75" customHeight="1">
      <c r="K4889" s="8" t="s">
        <v>7</v>
      </c>
    </row>
    <row r="4890" ht="15.75" customHeight="1">
      <c r="K4890" s="8" t="s">
        <v>7</v>
      </c>
    </row>
    <row r="4891" ht="15.75" customHeight="1">
      <c r="K4891" s="8" t="s">
        <v>7</v>
      </c>
    </row>
    <row r="4892" ht="15.75" customHeight="1">
      <c r="K4892" s="8" t="s">
        <v>7</v>
      </c>
    </row>
    <row r="4893" ht="15.75" customHeight="1">
      <c r="K4893" s="8" t="s">
        <v>7</v>
      </c>
    </row>
    <row r="4894" ht="15.75" customHeight="1">
      <c r="K4894" s="8" t="s">
        <v>7</v>
      </c>
    </row>
    <row r="4895" ht="15.75" customHeight="1">
      <c r="K4895" s="8" t="s">
        <v>7</v>
      </c>
    </row>
    <row r="4896" ht="15.75" customHeight="1">
      <c r="K4896" s="8" t="s">
        <v>7</v>
      </c>
    </row>
    <row r="4897" ht="15.75" customHeight="1">
      <c r="K4897" s="8" t="s">
        <v>7</v>
      </c>
    </row>
    <row r="4898" ht="15.75" customHeight="1">
      <c r="K4898" s="8" t="s">
        <v>7</v>
      </c>
    </row>
    <row r="4899" ht="15.75" customHeight="1">
      <c r="K4899" s="8" t="s">
        <v>7</v>
      </c>
    </row>
    <row r="4900" ht="15.75" customHeight="1">
      <c r="K4900" s="8" t="s">
        <v>7</v>
      </c>
    </row>
    <row r="4901" ht="15.75" customHeight="1">
      <c r="K4901" s="8" t="s">
        <v>7</v>
      </c>
    </row>
    <row r="4902" ht="15.75" customHeight="1">
      <c r="K4902" s="8" t="s">
        <v>7</v>
      </c>
    </row>
    <row r="4903" ht="15.75" customHeight="1">
      <c r="K4903" s="8" t="s">
        <v>7</v>
      </c>
    </row>
    <row r="4904" ht="15.75" customHeight="1">
      <c r="K4904" s="8" t="s">
        <v>7</v>
      </c>
    </row>
    <row r="4905" ht="15.75" customHeight="1">
      <c r="K4905" s="8" t="s">
        <v>7</v>
      </c>
    </row>
    <row r="4906" ht="15.75" customHeight="1">
      <c r="K4906" s="8" t="s">
        <v>7</v>
      </c>
    </row>
    <row r="4907" ht="15.75" customHeight="1">
      <c r="K4907" s="8" t="s">
        <v>7</v>
      </c>
    </row>
    <row r="4908" ht="15.75" customHeight="1">
      <c r="K4908" s="8" t="s">
        <v>7</v>
      </c>
    </row>
    <row r="4909" ht="15.75" customHeight="1">
      <c r="K4909" s="8" t="s">
        <v>7</v>
      </c>
    </row>
    <row r="4910" ht="15.75" customHeight="1">
      <c r="K4910" s="8" t="s">
        <v>7</v>
      </c>
    </row>
    <row r="4911" ht="15.75" customHeight="1">
      <c r="K4911" s="8" t="s">
        <v>7</v>
      </c>
    </row>
    <row r="4912" ht="15.75" customHeight="1">
      <c r="K4912" s="8" t="s">
        <v>7</v>
      </c>
    </row>
    <row r="4913" ht="15.75" customHeight="1">
      <c r="K4913" s="8" t="s">
        <v>7</v>
      </c>
    </row>
    <row r="4914" ht="15.75" customHeight="1">
      <c r="K4914" s="8" t="s">
        <v>7</v>
      </c>
    </row>
    <row r="4915" ht="15.75" customHeight="1">
      <c r="K4915" s="8" t="s">
        <v>7</v>
      </c>
    </row>
    <row r="4916" ht="15.75" customHeight="1">
      <c r="K4916" s="8" t="s">
        <v>7</v>
      </c>
    </row>
    <row r="4917" ht="15.75" customHeight="1">
      <c r="K4917" s="8" t="s">
        <v>7</v>
      </c>
    </row>
    <row r="4918" ht="15.75" customHeight="1">
      <c r="K4918" s="8" t="s">
        <v>7</v>
      </c>
    </row>
    <row r="4919" ht="15.75" customHeight="1">
      <c r="K4919" s="8" t="s">
        <v>7</v>
      </c>
    </row>
    <row r="4920" ht="15.75" customHeight="1">
      <c r="K4920" s="8" t="s">
        <v>7</v>
      </c>
    </row>
    <row r="4921" ht="15.75" customHeight="1">
      <c r="K4921" s="8" t="s">
        <v>7</v>
      </c>
    </row>
    <row r="4922" ht="15.75" customHeight="1">
      <c r="K4922" s="8" t="s">
        <v>7</v>
      </c>
    </row>
    <row r="4923" ht="15.75" customHeight="1">
      <c r="K4923" s="8" t="s">
        <v>7</v>
      </c>
    </row>
    <row r="4924" ht="15.75" customHeight="1">
      <c r="K4924" s="8" t="s">
        <v>7</v>
      </c>
    </row>
    <row r="4925" ht="15.75" customHeight="1">
      <c r="K4925" s="8" t="s">
        <v>7</v>
      </c>
    </row>
    <row r="4926" ht="15.75" customHeight="1">
      <c r="K4926" s="8" t="s">
        <v>7</v>
      </c>
    </row>
    <row r="4927" ht="15.75" customHeight="1">
      <c r="K4927" s="8" t="s">
        <v>7</v>
      </c>
    </row>
    <row r="4928" ht="15.75" customHeight="1">
      <c r="K4928" s="8" t="s">
        <v>7</v>
      </c>
    </row>
    <row r="4929" ht="15.75" customHeight="1">
      <c r="K4929" s="8" t="s">
        <v>7</v>
      </c>
    </row>
    <row r="4930" ht="15.75" customHeight="1">
      <c r="K4930" s="8" t="s">
        <v>7</v>
      </c>
    </row>
    <row r="4931" ht="15.75" customHeight="1">
      <c r="K4931" s="8" t="s">
        <v>7</v>
      </c>
    </row>
    <row r="4932" ht="15.75" customHeight="1">
      <c r="K4932" s="8" t="s">
        <v>7</v>
      </c>
    </row>
    <row r="4933" ht="15.75" customHeight="1">
      <c r="K4933" s="8" t="s">
        <v>7</v>
      </c>
    </row>
    <row r="4934" ht="15.75" customHeight="1">
      <c r="K4934" s="8" t="s">
        <v>7</v>
      </c>
    </row>
    <row r="4935" ht="15.75" customHeight="1">
      <c r="K4935" s="8" t="s">
        <v>7</v>
      </c>
    </row>
    <row r="4936" ht="15.75" customHeight="1">
      <c r="K4936" s="8" t="s">
        <v>7</v>
      </c>
    </row>
    <row r="4937" ht="15.75" customHeight="1">
      <c r="K4937" s="8" t="s">
        <v>7</v>
      </c>
    </row>
    <row r="4938" ht="15.75" customHeight="1">
      <c r="K4938" s="8" t="s">
        <v>7</v>
      </c>
    </row>
    <row r="4939" ht="15.75" customHeight="1">
      <c r="K4939" s="8" t="s">
        <v>7</v>
      </c>
    </row>
    <row r="4940" ht="15.75" customHeight="1">
      <c r="K4940" s="8" t="s">
        <v>7</v>
      </c>
    </row>
    <row r="4941" ht="15.75" customHeight="1">
      <c r="K4941" s="8" t="s">
        <v>7</v>
      </c>
    </row>
    <row r="4942" ht="15.75" customHeight="1">
      <c r="K4942" s="8" t="s">
        <v>7</v>
      </c>
    </row>
    <row r="4943" ht="15.75" customHeight="1">
      <c r="K4943" s="8" t="s">
        <v>7</v>
      </c>
    </row>
    <row r="4944" ht="15.75" customHeight="1">
      <c r="K4944" s="8" t="s">
        <v>7</v>
      </c>
    </row>
    <row r="4945" ht="15.75" customHeight="1">
      <c r="K4945" s="8" t="s">
        <v>7</v>
      </c>
    </row>
    <row r="4946" ht="15.75" customHeight="1">
      <c r="K4946" s="8" t="s">
        <v>7</v>
      </c>
    </row>
    <row r="4947" ht="15.75" customHeight="1">
      <c r="K4947" s="8" t="s">
        <v>7</v>
      </c>
    </row>
    <row r="4948" ht="15.75" customHeight="1">
      <c r="K4948" s="8" t="s">
        <v>7</v>
      </c>
    </row>
    <row r="4949" ht="15.75" customHeight="1">
      <c r="K4949" s="8" t="s">
        <v>7</v>
      </c>
    </row>
    <row r="4950" ht="15.75" customHeight="1">
      <c r="K4950" s="8" t="s">
        <v>7</v>
      </c>
    </row>
    <row r="4951" ht="15.75" customHeight="1">
      <c r="K4951" s="8" t="s">
        <v>7</v>
      </c>
    </row>
    <row r="4952" ht="15.75" customHeight="1">
      <c r="K4952" s="8" t="s">
        <v>7</v>
      </c>
    </row>
    <row r="4953" ht="15.75" customHeight="1">
      <c r="K4953" s="8" t="s">
        <v>7</v>
      </c>
    </row>
    <row r="4954" ht="15.75" customHeight="1">
      <c r="K4954" s="8" t="s">
        <v>7</v>
      </c>
    </row>
    <row r="4955" ht="15.75" customHeight="1">
      <c r="K4955" s="8" t="s">
        <v>7</v>
      </c>
    </row>
    <row r="4956" ht="15.75" customHeight="1">
      <c r="K4956" s="8" t="s">
        <v>7</v>
      </c>
    </row>
    <row r="4957" ht="15.75" customHeight="1">
      <c r="K4957" s="8" t="s">
        <v>7</v>
      </c>
    </row>
    <row r="4958" ht="15.75" customHeight="1">
      <c r="K4958" s="8" t="s">
        <v>7</v>
      </c>
    </row>
    <row r="4959" ht="15.75" customHeight="1">
      <c r="K4959" s="8" t="s">
        <v>7</v>
      </c>
    </row>
    <row r="4960" ht="15.75" customHeight="1">
      <c r="K4960" s="8" t="s">
        <v>7</v>
      </c>
    </row>
    <row r="4961" ht="15.75" customHeight="1">
      <c r="K4961" s="8" t="s">
        <v>7</v>
      </c>
    </row>
    <row r="4962" ht="15.75" customHeight="1">
      <c r="K4962" s="8" t="s">
        <v>7</v>
      </c>
    </row>
    <row r="4963" ht="15.75" customHeight="1">
      <c r="K4963" s="8" t="s">
        <v>7</v>
      </c>
    </row>
    <row r="4964" ht="15.75" customHeight="1">
      <c r="K4964" s="8" t="s">
        <v>7</v>
      </c>
    </row>
    <row r="4965" ht="15.75" customHeight="1">
      <c r="K4965" s="8" t="s">
        <v>7</v>
      </c>
    </row>
    <row r="4966" ht="15.75" customHeight="1">
      <c r="K4966" s="8" t="s">
        <v>7</v>
      </c>
    </row>
    <row r="4967" ht="15.75" customHeight="1">
      <c r="K4967" s="8" t="s">
        <v>7</v>
      </c>
    </row>
    <row r="4968" ht="15.75" customHeight="1">
      <c r="K4968" s="8" t="s">
        <v>7</v>
      </c>
    </row>
    <row r="4969" ht="15.75" customHeight="1">
      <c r="K4969" s="8" t="s">
        <v>7</v>
      </c>
    </row>
    <row r="4970" ht="15.75" customHeight="1">
      <c r="K4970" s="8" t="s">
        <v>7</v>
      </c>
    </row>
    <row r="4971" ht="15.75" customHeight="1">
      <c r="K4971" s="8" t="s">
        <v>7</v>
      </c>
    </row>
    <row r="4972" ht="15.75" customHeight="1">
      <c r="K4972" s="8" t="s">
        <v>7</v>
      </c>
    </row>
    <row r="4973" ht="15.75" customHeight="1">
      <c r="K4973" s="8" t="s">
        <v>7</v>
      </c>
    </row>
    <row r="4974" ht="15.75" customHeight="1">
      <c r="K4974" s="8" t="s">
        <v>7</v>
      </c>
    </row>
    <row r="4975" ht="15.75" customHeight="1">
      <c r="K4975" s="8" t="s">
        <v>7</v>
      </c>
    </row>
    <row r="4976" ht="15.75" customHeight="1">
      <c r="K4976" s="8" t="s">
        <v>7</v>
      </c>
    </row>
    <row r="4977" ht="15.75" customHeight="1">
      <c r="K4977" s="8" t="s">
        <v>7</v>
      </c>
    </row>
    <row r="4978" ht="15.75" customHeight="1">
      <c r="K4978" s="8" t="s">
        <v>7</v>
      </c>
    </row>
    <row r="4979" ht="15.75" customHeight="1">
      <c r="K4979" s="8" t="s">
        <v>7</v>
      </c>
    </row>
    <row r="4980" ht="15.75" customHeight="1">
      <c r="K4980" s="8" t="s">
        <v>7</v>
      </c>
    </row>
    <row r="4981" ht="15.75" customHeight="1">
      <c r="K4981" s="8" t="s">
        <v>7</v>
      </c>
    </row>
    <row r="4982" ht="15.75" customHeight="1">
      <c r="K4982" s="8" t="s">
        <v>7</v>
      </c>
    </row>
    <row r="4983" ht="15.75" customHeight="1">
      <c r="K4983" s="8" t="s">
        <v>7</v>
      </c>
    </row>
    <row r="4984" ht="15.75" customHeight="1">
      <c r="K4984" s="8" t="s">
        <v>7</v>
      </c>
    </row>
    <row r="4985" ht="15.75" customHeight="1">
      <c r="K4985" s="8" t="s">
        <v>7</v>
      </c>
    </row>
    <row r="4986" ht="15.75" customHeight="1">
      <c r="K4986" s="8" t="s">
        <v>7</v>
      </c>
    </row>
    <row r="4987" ht="15.75" customHeight="1">
      <c r="K4987" s="8" t="s">
        <v>7</v>
      </c>
    </row>
    <row r="4988" ht="15.75" customHeight="1">
      <c r="K4988" s="8" t="s">
        <v>7</v>
      </c>
    </row>
    <row r="4989" ht="15.75" customHeight="1">
      <c r="K4989" s="8" t="s">
        <v>7</v>
      </c>
    </row>
    <row r="4990" ht="15.75" customHeight="1">
      <c r="K4990" s="8" t="s">
        <v>7</v>
      </c>
    </row>
    <row r="4991" ht="15.75" customHeight="1">
      <c r="K4991" s="8" t="s">
        <v>7</v>
      </c>
    </row>
    <row r="4992" ht="15.75" customHeight="1">
      <c r="K4992" s="8" t="s">
        <v>7</v>
      </c>
    </row>
    <row r="4993" ht="15.75" customHeight="1">
      <c r="K4993" s="8" t="s">
        <v>7</v>
      </c>
    </row>
    <row r="4994" ht="15.75" customHeight="1">
      <c r="K4994" s="8" t="s">
        <v>7</v>
      </c>
    </row>
    <row r="4995" ht="15.75" customHeight="1">
      <c r="K4995" s="8" t="s">
        <v>7</v>
      </c>
    </row>
    <row r="4996" ht="15.75" customHeight="1">
      <c r="K4996" s="8" t="s">
        <v>7</v>
      </c>
    </row>
    <row r="4997" ht="15.75" customHeight="1">
      <c r="K4997" s="8" t="s">
        <v>7</v>
      </c>
    </row>
    <row r="4998" ht="15.75" customHeight="1">
      <c r="K4998" s="8" t="s">
        <v>7</v>
      </c>
    </row>
    <row r="4999" ht="15.75" customHeight="1">
      <c r="K4999" s="8" t="s">
        <v>7</v>
      </c>
    </row>
    <row r="5000" ht="15.75" customHeight="1">
      <c r="K5000" s="8" t="s">
        <v>7</v>
      </c>
    </row>
    <row r="5001" ht="15.75" customHeight="1">
      <c r="K5001" s="8" t="s">
        <v>7</v>
      </c>
    </row>
    <row r="5002" ht="15.75" customHeight="1">
      <c r="K5002" s="8" t="s">
        <v>7</v>
      </c>
    </row>
    <row r="5003" ht="15.75" customHeight="1">
      <c r="K5003" s="8" t="s">
        <v>7</v>
      </c>
    </row>
    <row r="5004" ht="15.75" customHeight="1">
      <c r="K5004" s="8" t="s">
        <v>7</v>
      </c>
    </row>
    <row r="5005" ht="15.75" customHeight="1">
      <c r="K5005" s="8" t="s">
        <v>7</v>
      </c>
    </row>
    <row r="5006" ht="15.75" customHeight="1">
      <c r="K5006" s="8" t="s">
        <v>7</v>
      </c>
    </row>
    <row r="5007" ht="15.75" customHeight="1">
      <c r="K5007" s="8" t="s">
        <v>7</v>
      </c>
    </row>
    <row r="5008" ht="15.75" customHeight="1">
      <c r="K5008" s="8" t="s">
        <v>7</v>
      </c>
    </row>
    <row r="5009" ht="15.75" customHeight="1">
      <c r="K5009" s="8" t="s">
        <v>7</v>
      </c>
    </row>
    <row r="5010" ht="15.75" customHeight="1">
      <c r="K5010" s="8" t="s">
        <v>7</v>
      </c>
    </row>
    <row r="5011" ht="15.75" customHeight="1">
      <c r="K5011" s="8" t="s">
        <v>7</v>
      </c>
    </row>
    <row r="5012" ht="15.75" customHeight="1">
      <c r="K5012" s="8" t="s">
        <v>7</v>
      </c>
    </row>
    <row r="5013" ht="15.75" customHeight="1">
      <c r="K5013" s="8" t="s">
        <v>7</v>
      </c>
    </row>
    <row r="5014" ht="15.75" customHeight="1">
      <c r="K5014" s="8" t="s">
        <v>7</v>
      </c>
    </row>
    <row r="5015" ht="15.75" customHeight="1">
      <c r="K5015" s="8" t="s">
        <v>7</v>
      </c>
    </row>
    <row r="5016" ht="15.75" customHeight="1">
      <c r="K5016" s="8" t="s">
        <v>7</v>
      </c>
    </row>
    <row r="5017" ht="15.75" customHeight="1">
      <c r="K5017" s="8" t="s">
        <v>7</v>
      </c>
    </row>
    <row r="5018" ht="15.75" customHeight="1">
      <c r="K5018" s="8" t="s">
        <v>7</v>
      </c>
    </row>
    <row r="5019" ht="15.75" customHeight="1">
      <c r="K5019" s="8" t="s">
        <v>7</v>
      </c>
    </row>
    <row r="5020" ht="15.75" customHeight="1">
      <c r="K5020" s="8" t="s">
        <v>7</v>
      </c>
    </row>
    <row r="5021" ht="15.75" customHeight="1">
      <c r="K5021" s="8" t="s">
        <v>7</v>
      </c>
    </row>
    <row r="5022" ht="15.75" customHeight="1">
      <c r="K5022" s="8" t="s">
        <v>7</v>
      </c>
    </row>
    <row r="5023" ht="15.75" customHeight="1">
      <c r="K5023" s="8" t="s">
        <v>7</v>
      </c>
    </row>
    <row r="5024" ht="15.75" customHeight="1">
      <c r="K5024" s="8" t="s">
        <v>7</v>
      </c>
    </row>
    <row r="5025" ht="15.75" customHeight="1">
      <c r="K5025" s="8" t="s">
        <v>7</v>
      </c>
    </row>
    <row r="5026" ht="15.75" customHeight="1">
      <c r="K5026" s="8" t="s">
        <v>7</v>
      </c>
    </row>
    <row r="5027" ht="15.75" customHeight="1">
      <c r="K5027" s="8" t="s">
        <v>7</v>
      </c>
    </row>
    <row r="5028" ht="15.75" customHeight="1">
      <c r="K5028" s="8" t="s">
        <v>7</v>
      </c>
    </row>
    <row r="5029" ht="15.75" customHeight="1">
      <c r="K5029" s="8" t="s">
        <v>7</v>
      </c>
    </row>
    <row r="5030" ht="15.75" customHeight="1">
      <c r="K5030" s="8" t="s">
        <v>7</v>
      </c>
    </row>
    <row r="5031" ht="15.75" customHeight="1">
      <c r="K5031" s="8" t="s">
        <v>7</v>
      </c>
    </row>
    <row r="5032" ht="15.75" customHeight="1">
      <c r="K5032" s="8" t="s">
        <v>7</v>
      </c>
    </row>
    <row r="5033" ht="15.75" customHeight="1">
      <c r="K5033" s="8" t="s">
        <v>7</v>
      </c>
    </row>
    <row r="5034" ht="15.75" customHeight="1">
      <c r="K5034" s="8" t="s">
        <v>7</v>
      </c>
    </row>
    <row r="5035" ht="15.75" customHeight="1">
      <c r="K5035" s="8" t="s">
        <v>7</v>
      </c>
    </row>
    <row r="5036" ht="15.75" customHeight="1">
      <c r="K5036" s="8" t="s">
        <v>7</v>
      </c>
    </row>
    <row r="5037" ht="15.75" customHeight="1">
      <c r="K5037" s="8" t="s">
        <v>7</v>
      </c>
    </row>
    <row r="5038" ht="15.75" customHeight="1">
      <c r="K5038" s="8" t="s">
        <v>7</v>
      </c>
    </row>
    <row r="5039" ht="15.75" customHeight="1">
      <c r="K5039" s="8" t="s">
        <v>7</v>
      </c>
    </row>
    <row r="5040" ht="15.75" customHeight="1">
      <c r="K5040" s="8" t="s">
        <v>7</v>
      </c>
    </row>
    <row r="5041" ht="15.75" customHeight="1">
      <c r="K5041" s="8" t="s">
        <v>7</v>
      </c>
    </row>
    <row r="5042" ht="15.75" customHeight="1">
      <c r="K5042" s="8" t="s">
        <v>7</v>
      </c>
    </row>
    <row r="5043" ht="15.75" customHeight="1">
      <c r="K5043" s="8" t="s">
        <v>7</v>
      </c>
    </row>
    <row r="5044" ht="15.75" customHeight="1">
      <c r="K5044" s="8" t="s">
        <v>7</v>
      </c>
    </row>
    <row r="5045" ht="15.75" customHeight="1">
      <c r="K5045" s="8" t="s">
        <v>7</v>
      </c>
    </row>
    <row r="5046" ht="15.75" customHeight="1">
      <c r="K5046" s="8" t="s">
        <v>7</v>
      </c>
    </row>
    <row r="5047" ht="15.75" customHeight="1">
      <c r="K5047" s="8" t="s">
        <v>7</v>
      </c>
    </row>
    <row r="5048" ht="15.75" customHeight="1">
      <c r="K5048" s="8" t="s">
        <v>7</v>
      </c>
    </row>
    <row r="5049" ht="15.75" customHeight="1">
      <c r="K5049" s="8" t="s">
        <v>7</v>
      </c>
    </row>
    <row r="5050" ht="15.75" customHeight="1">
      <c r="K5050" s="8" t="s">
        <v>7</v>
      </c>
    </row>
    <row r="5051" ht="15.75" customHeight="1">
      <c r="K5051" s="8" t="s">
        <v>7</v>
      </c>
    </row>
    <row r="5052" ht="15.75" customHeight="1">
      <c r="K5052" s="8" t="s">
        <v>7</v>
      </c>
    </row>
    <row r="5053" ht="15.75" customHeight="1">
      <c r="K5053" s="8" t="s">
        <v>7</v>
      </c>
    </row>
    <row r="5054" ht="15.75" customHeight="1">
      <c r="K5054" s="8" t="s">
        <v>7</v>
      </c>
    </row>
    <row r="5055" ht="15.75" customHeight="1">
      <c r="K5055" s="8" t="s">
        <v>7</v>
      </c>
    </row>
    <row r="5056" ht="15.75" customHeight="1">
      <c r="K5056" s="8" t="s">
        <v>7</v>
      </c>
    </row>
    <row r="5057" ht="15.75" customHeight="1">
      <c r="K5057" s="8" t="s">
        <v>7</v>
      </c>
    </row>
    <row r="5058" ht="15.75" customHeight="1">
      <c r="K5058" s="8" t="s">
        <v>7</v>
      </c>
    </row>
    <row r="5059" ht="15.75" customHeight="1">
      <c r="K5059" s="8" t="s">
        <v>7</v>
      </c>
    </row>
    <row r="5060" ht="15.75" customHeight="1">
      <c r="K5060" s="8" t="s">
        <v>7</v>
      </c>
    </row>
    <row r="5061" ht="15.75" customHeight="1">
      <c r="K5061" s="8" t="s">
        <v>7</v>
      </c>
    </row>
    <row r="5062" ht="15.75" customHeight="1">
      <c r="K5062" s="8" t="s">
        <v>7</v>
      </c>
    </row>
    <row r="5063" ht="15.75" customHeight="1">
      <c r="K5063" s="8" t="s">
        <v>7</v>
      </c>
    </row>
    <row r="5064" ht="15.75" customHeight="1">
      <c r="K5064" s="8" t="s">
        <v>7</v>
      </c>
    </row>
    <row r="5065" ht="15.75" customHeight="1">
      <c r="K5065" s="8" t="s">
        <v>7</v>
      </c>
    </row>
    <row r="5066" ht="15.75" customHeight="1">
      <c r="K5066" s="8" t="s">
        <v>7</v>
      </c>
    </row>
    <row r="5067" ht="15.75" customHeight="1">
      <c r="K5067" s="8" t="s">
        <v>7</v>
      </c>
    </row>
    <row r="5068" ht="15.75" customHeight="1">
      <c r="K5068" s="8" t="s">
        <v>7</v>
      </c>
    </row>
    <row r="5069" ht="15.75" customHeight="1">
      <c r="K5069" s="8" t="s">
        <v>7</v>
      </c>
    </row>
    <row r="5070" ht="15.75" customHeight="1">
      <c r="K5070" s="8" t="s">
        <v>7</v>
      </c>
    </row>
    <row r="5071" ht="15.75" customHeight="1">
      <c r="K5071" s="8" t="s">
        <v>7</v>
      </c>
    </row>
    <row r="5072" ht="15.75" customHeight="1">
      <c r="K5072" s="8" t="s">
        <v>7</v>
      </c>
    </row>
    <row r="5073" ht="15.75" customHeight="1">
      <c r="K5073" s="8" t="s">
        <v>7</v>
      </c>
    </row>
    <row r="5074" ht="15.75" customHeight="1">
      <c r="K5074" s="8" t="s">
        <v>7</v>
      </c>
    </row>
    <row r="5075" ht="15.75" customHeight="1">
      <c r="K5075" s="8" t="s">
        <v>7</v>
      </c>
    </row>
    <row r="5076" ht="15.75" customHeight="1">
      <c r="K5076" s="8" t="s">
        <v>7</v>
      </c>
    </row>
    <row r="5077" ht="15.75" customHeight="1">
      <c r="K5077" s="8" t="s">
        <v>7</v>
      </c>
    </row>
    <row r="5078" ht="15.75" customHeight="1">
      <c r="K5078" s="8" t="s">
        <v>7</v>
      </c>
    </row>
    <row r="5079" ht="15.75" customHeight="1">
      <c r="K5079" s="8" t="s">
        <v>7</v>
      </c>
    </row>
    <row r="5080" ht="15.75" customHeight="1">
      <c r="K5080" s="8" t="s">
        <v>7</v>
      </c>
    </row>
    <row r="5081" ht="15.75" customHeight="1">
      <c r="K5081" s="8" t="s">
        <v>7</v>
      </c>
    </row>
    <row r="5082" ht="15.75" customHeight="1">
      <c r="K5082" s="8" t="s">
        <v>7</v>
      </c>
    </row>
    <row r="5083" ht="15.75" customHeight="1">
      <c r="K5083" s="8" t="s">
        <v>7</v>
      </c>
    </row>
    <row r="5084" ht="15.75" customHeight="1">
      <c r="K5084" s="8" t="s">
        <v>7</v>
      </c>
    </row>
    <row r="5085" ht="15.75" customHeight="1">
      <c r="K5085" s="8" t="s">
        <v>7</v>
      </c>
    </row>
    <row r="5086" ht="15.75" customHeight="1">
      <c r="K5086" s="8" t="s">
        <v>7</v>
      </c>
    </row>
    <row r="5087" ht="15.75" customHeight="1">
      <c r="K5087" s="8" t="s">
        <v>7</v>
      </c>
    </row>
    <row r="5088" ht="15.75" customHeight="1">
      <c r="K5088" s="8" t="s">
        <v>7</v>
      </c>
    </row>
    <row r="5089" ht="15.75" customHeight="1">
      <c r="K5089" s="8" t="s">
        <v>7</v>
      </c>
    </row>
    <row r="5090" ht="15.75" customHeight="1">
      <c r="K5090" s="8" t="s">
        <v>7</v>
      </c>
    </row>
    <row r="5091" ht="15.75" customHeight="1">
      <c r="K5091" s="8" t="s">
        <v>7</v>
      </c>
    </row>
    <row r="5092" ht="15.75" customHeight="1">
      <c r="K5092" s="8" t="s">
        <v>7</v>
      </c>
    </row>
    <row r="5093" ht="15.75" customHeight="1">
      <c r="K5093" s="8" t="s">
        <v>7</v>
      </c>
    </row>
    <row r="5094" ht="15.75" customHeight="1">
      <c r="K5094" s="8" t="s">
        <v>7</v>
      </c>
    </row>
    <row r="5095" ht="15.75" customHeight="1">
      <c r="K5095" s="8" t="s">
        <v>7</v>
      </c>
    </row>
    <row r="5096" ht="15.75" customHeight="1">
      <c r="K5096" s="8" t="s">
        <v>7</v>
      </c>
    </row>
    <row r="5097" ht="15.75" customHeight="1">
      <c r="K5097" s="8" t="s">
        <v>7</v>
      </c>
    </row>
    <row r="5098" ht="15.75" customHeight="1">
      <c r="K5098" s="8" t="s">
        <v>7</v>
      </c>
    </row>
    <row r="5099" ht="15.75" customHeight="1">
      <c r="K5099" s="8" t="s">
        <v>7</v>
      </c>
    </row>
    <row r="5100" ht="15.75" customHeight="1">
      <c r="K5100" s="8" t="s">
        <v>7</v>
      </c>
    </row>
    <row r="5101" ht="15.75" customHeight="1">
      <c r="K5101" s="8" t="s">
        <v>7</v>
      </c>
    </row>
    <row r="5102" ht="15.75" customHeight="1">
      <c r="K5102" s="8" t="s">
        <v>7</v>
      </c>
    </row>
    <row r="5103" ht="15.75" customHeight="1">
      <c r="K5103" s="8" t="s">
        <v>7</v>
      </c>
    </row>
    <row r="5104" ht="15.75" customHeight="1">
      <c r="K5104" s="8" t="s">
        <v>7</v>
      </c>
    </row>
    <row r="5105" ht="15.75" customHeight="1">
      <c r="K5105" s="8" t="s">
        <v>7</v>
      </c>
    </row>
    <row r="5106" ht="15.75" customHeight="1">
      <c r="K5106" s="8" t="s">
        <v>7</v>
      </c>
    </row>
    <row r="5107" ht="15.75" customHeight="1">
      <c r="K5107" s="8" t="s">
        <v>7</v>
      </c>
    </row>
    <row r="5108" ht="15.75" customHeight="1">
      <c r="K5108" s="8" t="s">
        <v>7</v>
      </c>
    </row>
    <row r="5109" ht="15.75" customHeight="1">
      <c r="K5109" s="8" t="s">
        <v>7</v>
      </c>
    </row>
    <row r="5110" ht="15.75" customHeight="1">
      <c r="K5110" s="8" t="s">
        <v>7</v>
      </c>
    </row>
    <row r="5111" ht="15.75" customHeight="1">
      <c r="K5111" s="8" t="s">
        <v>7</v>
      </c>
    </row>
    <row r="5112" ht="15.75" customHeight="1">
      <c r="K5112" s="8" t="s">
        <v>7</v>
      </c>
    </row>
    <row r="5113" ht="15.75" customHeight="1">
      <c r="K5113" s="8" t="s">
        <v>7</v>
      </c>
    </row>
    <row r="5114" ht="15.75" customHeight="1">
      <c r="K5114" s="8" t="s">
        <v>7</v>
      </c>
    </row>
    <row r="5115" ht="15.75" customHeight="1">
      <c r="K5115" s="8" t="s">
        <v>7</v>
      </c>
    </row>
    <row r="5116" ht="15.75" customHeight="1">
      <c r="K5116" s="8" t="s">
        <v>7</v>
      </c>
    </row>
    <row r="5117" ht="15.75" customHeight="1">
      <c r="K5117" s="8" t="s">
        <v>7</v>
      </c>
    </row>
    <row r="5118" ht="15.75" customHeight="1">
      <c r="K5118" s="8" t="s">
        <v>7</v>
      </c>
    </row>
    <row r="5119" ht="15.75" customHeight="1">
      <c r="K5119" s="8" t="s">
        <v>7</v>
      </c>
    </row>
    <row r="5120" ht="15.75" customHeight="1">
      <c r="K5120" s="8" t="s">
        <v>7</v>
      </c>
    </row>
    <row r="5121" ht="15.75" customHeight="1">
      <c r="K5121" s="8" t="s">
        <v>7</v>
      </c>
    </row>
    <row r="5122" ht="15.75" customHeight="1">
      <c r="K5122" s="8" t="s">
        <v>7</v>
      </c>
    </row>
    <row r="5123" ht="15.75" customHeight="1">
      <c r="K5123" s="8" t="s">
        <v>7</v>
      </c>
    </row>
    <row r="5124" ht="15.75" customHeight="1">
      <c r="K5124" s="8" t="s">
        <v>7</v>
      </c>
    </row>
    <row r="5125" ht="15.75" customHeight="1">
      <c r="K5125" s="8" t="s">
        <v>7</v>
      </c>
    </row>
    <row r="5126" ht="15.75" customHeight="1">
      <c r="K5126" s="8" t="s">
        <v>7</v>
      </c>
    </row>
    <row r="5127" ht="15.75" customHeight="1">
      <c r="K5127" s="8" t="s">
        <v>7</v>
      </c>
    </row>
    <row r="5128" ht="15.75" customHeight="1">
      <c r="K5128" s="8" t="s">
        <v>7</v>
      </c>
    </row>
    <row r="5129" ht="15.75" customHeight="1">
      <c r="K5129" s="8" t="s">
        <v>7</v>
      </c>
    </row>
    <row r="5130" ht="15.75" customHeight="1">
      <c r="K5130" s="8" t="s">
        <v>7</v>
      </c>
    </row>
    <row r="5131" ht="15.75" customHeight="1">
      <c r="K5131" s="8" t="s">
        <v>7</v>
      </c>
    </row>
    <row r="5132" ht="15.75" customHeight="1">
      <c r="K5132" s="8" t="s">
        <v>7</v>
      </c>
    </row>
    <row r="5133" ht="15.75" customHeight="1">
      <c r="K5133" s="8" t="s">
        <v>7</v>
      </c>
    </row>
    <row r="5134" ht="15.75" customHeight="1">
      <c r="K5134" s="8" t="s">
        <v>7</v>
      </c>
    </row>
    <row r="5135" ht="15.75" customHeight="1">
      <c r="K5135" s="8" t="s">
        <v>7</v>
      </c>
    </row>
    <row r="5136" ht="15.75" customHeight="1">
      <c r="K5136" s="8" t="s">
        <v>7</v>
      </c>
    </row>
    <row r="5137" ht="15.75" customHeight="1">
      <c r="K5137" s="8" t="s">
        <v>7</v>
      </c>
    </row>
    <row r="5138" ht="15.75" customHeight="1">
      <c r="K5138" s="8" t="s">
        <v>7</v>
      </c>
    </row>
    <row r="5139" ht="15.75" customHeight="1">
      <c r="K5139" s="8" t="s">
        <v>7</v>
      </c>
    </row>
    <row r="5140" ht="15.75" customHeight="1">
      <c r="K5140" s="8" t="s">
        <v>7</v>
      </c>
    </row>
    <row r="5141" ht="15.75" customHeight="1">
      <c r="K5141" s="8" t="s">
        <v>7</v>
      </c>
    </row>
    <row r="5142" ht="15.75" customHeight="1">
      <c r="K5142" s="8" t="s">
        <v>7</v>
      </c>
    </row>
    <row r="5143" ht="15.75" customHeight="1">
      <c r="K5143" s="8" t="s">
        <v>7</v>
      </c>
    </row>
    <row r="5144" ht="15.75" customHeight="1">
      <c r="K5144" s="8" t="s">
        <v>7</v>
      </c>
    </row>
    <row r="5145" ht="15.75" customHeight="1">
      <c r="K5145" s="8" t="s">
        <v>7</v>
      </c>
    </row>
    <row r="5146" ht="15.75" customHeight="1">
      <c r="K5146" s="8" t="s">
        <v>7</v>
      </c>
    </row>
    <row r="5147" ht="15.75" customHeight="1">
      <c r="K5147" s="8" t="s">
        <v>7</v>
      </c>
    </row>
    <row r="5148" ht="15.75" customHeight="1">
      <c r="K5148" s="8" t="s">
        <v>7</v>
      </c>
    </row>
    <row r="5149" ht="15.75" customHeight="1">
      <c r="K5149" s="8" t="s">
        <v>7</v>
      </c>
    </row>
    <row r="5150" ht="15.75" customHeight="1">
      <c r="K5150" s="8" t="s">
        <v>7</v>
      </c>
    </row>
    <row r="5151" ht="15.75" customHeight="1">
      <c r="K5151" s="8" t="s">
        <v>7</v>
      </c>
    </row>
    <row r="5152" ht="15.75" customHeight="1">
      <c r="K5152" s="8" t="s">
        <v>7</v>
      </c>
    </row>
    <row r="5153" ht="15.75" customHeight="1">
      <c r="K5153" s="8" t="s">
        <v>7</v>
      </c>
    </row>
    <row r="5154" ht="15.75" customHeight="1">
      <c r="K5154" s="8" t="s">
        <v>7</v>
      </c>
    </row>
    <row r="5155" ht="15.75" customHeight="1">
      <c r="K5155" s="8" t="s">
        <v>7</v>
      </c>
    </row>
    <row r="5156" ht="15.75" customHeight="1">
      <c r="K5156" s="8" t="s">
        <v>7</v>
      </c>
    </row>
    <row r="5157" ht="15.75" customHeight="1">
      <c r="K5157" s="8" t="s">
        <v>7</v>
      </c>
    </row>
    <row r="5158" ht="15.75" customHeight="1">
      <c r="K5158" s="8" t="s">
        <v>7</v>
      </c>
    </row>
    <row r="5159" ht="15.75" customHeight="1">
      <c r="K5159" s="8" t="s">
        <v>7</v>
      </c>
    </row>
    <row r="5160" ht="15.75" customHeight="1">
      <c r="K5160" s="8" t="s">
        <v>7</v>
      </c>
    </row>
    <row r="5161" ht="15.75" customHeight="1">
      <c r="K5161" s="8" t="s">
        <v>7</v>
      </c>
    </row>
    <row r="5162" ht="15.75" customHeight="1">
      <c r="K5162" s="8" t="s">
        <v>7</v>
      </c>
    </row>
    <row r="5163" ht="15.75" customHeight="1">
      <c r="K5163" s="8" t="s">
        <v>7</v>
      </c>
    </row>
    <row r="5164" ht="15.75" customHeight="1">
      <c r="K5164" s="8" t="s">
        <v>7</v>
      </c>
    </row>
    <row r="5165" ht="15.75" customHeight="1">
      <c r="K5165" s="8" t="s">
        <v>7</v>
      </c>
    </row>
    <row r="5166" ht="15.75" customHeight="1">
      <c r="K5166" s="8" t="s">
        <v>7</v>
      </c>
    </row>
    <row r="5167" ht="15.75" customHeight="1">
      <c r="K5167" s="8" t="s">
        <v>7</v>
      </c>
    </row>
    <row r="5168" ht="15.75" customHeight="1">
      <c r="K5168" s="8" t="s">
        <v>7</v>
      </c>
    </row>
    <row r="5169" ht="15.75" customHeight="1">
      <c r="K5169" s="8" t="s">
        <v>7</v>
      </c>
    </row>
    <row r="5170" ht="15.75" customHeight="1">
      <c r="K5170" s="8" t="s">
        <v>7</v>
      </c>
    </row>
    <row r="5171" ht="15.75" customHeight="1">
      <c r="K5171" s="8" t="s">
        <v>7</v>
      </c>
    </row>
    <row r="5172" ht="15.75" customHeight="1">
      <c r="K5172" s="8" t="s">
        <v>7</v>
      </c>
    </row>
    <row r="5173" ht="15.75" customHeight="1">
      <c r="K5173" s="8" t="s">
        <v>7</v>
      </c>
    </row>
    <row r="5174" ht="15.75" customHeight="1">
      <c r="K5174" s="8" t="s">
        <v>7</v>
      </c>
    </row>
    <row r="5175" ht="15.75" customHeight="1">
      <c r="K5175" s="8" t="s">
        <v>7</v>
      </c>
    </row>
    <row r="5176" ht="15.75" customHeight="1">
      <c r="K5176" s="8" t="s">
        <v>7</v>
      </c>
    </row>
    <row r="5177" ht="15.75" customHeight="1">
      <c r="K5177" s="8" t="s">
        <v>7</v>
      </c>
    </row>
    <row r="5178" ht="15.75" customHeight="1">
      <c r="K5178" s="8" t="s">
        <v>7</v>
      </c>
    </row>
    <row r="5179" ht="15.75" customHeight="1">
      <c r="K5179" s="8" t="s">
        <v>7</v>
      </c>
    </row>
    <row r="5180" ht="15.75" customHeight="1">
      <c r="K5180" s="8" t="s">
        <v>7</v>
      </c>
    </row>
    <row r="5181" ht="15.75" customHeight="1">
      <c r="K5181" s="8" t="s">
        <v>7</v>
      </c>
    </row>
    <row r="5182" ht="15.75" customHeight="1">
      <c r="K5182" s="8" t="s">
        <v>7</v>
      </c>
    </row>
    <row r="5183" ht="15.75" customHeight="1">
      <c r="K5183" s="8" t="s">
        <v>7</v>
      </c>
    </row>
    <row r="5184" ht="15.75" customHeight="1">
      <c r="K5184" s="8" t="s">
        <v>7</v>
      </c>
    </row>
    <row r="5185" ht="15.75" customHeight="1">
      <c r="K5185" s="8" t="s">
        <v>7</v>
      </c>
    </row>
    <row r="5186" ht="15.75" customHeight="1">
      <c r="K5186" s="8" t="s">
        <v>7</v>
      </c>
    </row>
    <row r="5187" ht="15.75" customHeight="1">
      <c r="K5187" s="8" t="s">
        <v>7</v>
      </c>
    </row>
    <row r="5188" ht="15.75" customHeight="1">
      <c r="K5188" s="8" t="s">
        <v>7</v>
      </c>
    </row>
    <row r="5189" ht="15.75" customHeight="1">
      <c r="K5189" s="8" t="s">
        <v>7</v>
      </c>
    </row>
    <row r="5190" ht="15.75" customHeight="1">
      <c r="K5190" s="8" t="s">
        <v>7</v>
      </c>
    </row>
    <row r="5191" ht="15.75" customHeight="1">
      <c r="K5191" s="8" t="s">
        <v>7</v>
      </c>
    </row>
    <row r="5192" ht="15.75" customHeight="1">
      <c r="K5192" s="8" t="s">
        <v>7</v>
      </c>
    </row>
    <row r="5193" ht="15.75" customHeight="1">
      <c r="K5193" s="8" t="s">
        <v>7</v>
      </c>
    </row>
    <row r="5194" ht="15.75" customHeight="1">
      <c r="K5194" s="8" t="s">
        <v>7</v>
      </c>
    </row>
    <row r="5195" ht="15.75" customHeight="1">
      <c r="K5195" s="8" t="s">
        <v>7</v>
      </c>
    </row>
    <row r="5196" ht="15.75" customHeight="1">
      <c r="K5196" s="8" t="s">
        <v>7</v>
      </c>
    </row>
    <row r="5197" ht="15.75" customHeight="1">
      <c r="K5197" s="8" t="s">
        <v>7</v>
      </c>
    </row>
    <row r="5198" ht="15.75" customHeight="1">
      <c r="K5198" s="8" t="s">
        <v>7</v>
      </c>
    </row>
    <row r="5199" ht="15.75" customHeight="1">
      <c r="K5199" s="8" t="s">
        <v>7</v>
      </c>
    </row>
    <row r="5200" ht="15.75" customHeight="1">
      <c r="K5200" s="8" t="s">
        <v>7</v>
      </c>
    </row>
    <row r="5201" ht="15.75" customHeight="1">
      <c r="K5201" s="8" t="s">
        <v>7</v>
      </c>
    </row>
    <row r="5202" ht="15.75" customHeight="1">
      <c r="K5202" s="8" t="s">
        <v>7</v>
      </c>
    </row>
    <row r="5203" ht="15.75" customHeight="1">
      <c r="K5203" s="8" t="s">
        <v>7</v>
      </c>
    </row>
    <row r="5204" ht="15.75" customHeight="1">
      <c r="K5204" s="8" t="s">
        <v>7</v>
      </c>
    </row>
    <row r="5205" ht="15.75" customHeight="1">
      <c r="K5205" s="8" t="s">
        <v>7</v>
      </c>
    </row>
    <row r="5206" ht="15.75" customHeight="1">
      <c r="K5206" s="8" t="s">
        <v>7</v>
      </c>
    </row>
    <row r="5207" ht="15.75" customHeight="1">
      <c r="K5207" s="8" t="s">
        <v>7</v>
      </c>
    </row>
    <row r="5208" ht="15.75" customHeight="1">
      <c r="K5208" s="8" t="s">
        <v>7</v>
      </c>
    </row>
    <row r="5209" ht="15.75" customHeight="1">
      <c r="K5209" s="8" t="s">
        <v>7</v>
      </c>
    </row>
    <row r="5210" ht="15.75" customHeight="1">
      <c r="K5210" s="8" t="s">
        <v>7</v>
      </c>
    </row>
    <row r="5211" ht="15.75" customHeight="1">
      <c r="K5211" s="8" t="s">
        <v>7</v>
      </c>
    </row>
    <row r="5212" ht="15.75" customHeight="1">
      <c r="K5212" s="8" t="s">
        <v>7</v>
      </c>
    </row>
    <row r="5213" ht="15.75" customHeight="1">
      <c r="K5213" s="8" t="s">
        <v>7</v>
      </c>
    </row>
    <row r="5214" ht="15.75" customHeight="1">
      <c r="K5214" s="8" t="s">
        <v>7</v>
      </c>
    </row>
    <row r="5215" ht="15.75" customHeight="1">
      <c r="K5215" s="8" t="s">
        <v>7</v>
      </c>
    </row>
    <row r="5216" ht="15.75" customHeight="1">
      <c r="K5216" s="8" t="s">
        <v>7</v>
      </c>
    </row>
    <row r="5217" ht="15.75" customHeight="1">
      <c r="K5217" s="8" t="s">
        <v>7</v>
      </c>
    </row>
    <row r="5218" ht="15.75" customHeight="1">
      <c r="K5218" s="8" t="s">
        <v>7</v>
      </c>
    </row>
    <row r="5219" ht="15.75" customHeight="1">
      <c r="K5219" s="8" t="s">
        <v>7</v>
      </c>
    </row>
    <row r="5220" ht="15.75" customHeight="1">
      <c r="K5220" s="8" t="s">
        <v>7</v>
      </c>
    </row>
    <row r="5221" ht="15.75" customHeight="1">
      <c r="K5221" s="8" t="s">
        <v>7</v>
      </c>
    </row>
    <row r="5222" ht="15.75" customHeight="1">
      <c r="K5222" s="8" t="s">
        <v>7</v>
      </c>
    </row>
    <row r="5223" ht="15.75" customHeight="1">
      <c r="K5223" s="8" t="s">
        <v>7</v>
      </c>
    </row>
    <row r="5224" ht="15.75" customHeight="1">
      <c r="K5224" s="8" t="s">
        <v>7</v>
      </c>
    </row>
    <row r="5225" ht="15.75" customHeight="1">
      <c r="K5225" s="8" t="s">
        <v>7</v>
      </c>
    </row>
    <row r="5226" ht="15.75" customHeight="1">
      <c r="K5226" s="8" t="s">
        <v>7</v>
      </c>
    </row>
    <row r="5227" ht="15.75" customHeight="1">
      <c r="K5227" s="8" t="s">
        <v>7</v>
      </c>
    </row>
    <row r="5228" ht="15.75" customHeight="1">
      <c r="K5228" s="8" t="s">
        <v>7</v>
      </c>
    </row>
    <row r="5229" ht="15.75" customHeight="1">
      <c r="K5229" s="8" t="s">
        <v>7</v>
      </c>
    </row>
    <row r="5230" ht="15.75" customHeight="1">
      <c r="K5230" s="8" t="s">
        <v>7</v>
      </c>
    </row>
    <row r="5231" ht="15.75" customHeight="1">
      <c r="K5231" s="8" t="s">
        <v>7</v>
      </c>
    </row>
    <row r="5232" ht="15.75" customHeight="1">
      <c r="K5232" s="8" t="s">
        <v>7</v>
      </c>
    </row>
    <row r="5233" ht="15.75" customHeight="1">
      <c r="K5233" s="8" t="s">
        <v>7</v>
      </c>
    </row>
    <row r="5234" ht="15.75" customHeight="1">
      <c r="K5234" s="8" t="s">
        <v>7</v>
      </c>
    </row>
    <row r="5235" ht="15.75" customHeight="1">
      <c r="K5235" s="8" t="s">
        <v>7</v>
      </c>
    </row>
    <row r="5236" ht="15.75" customHeight="1">
      <c r="K5236" s="8" t="s">
        <v>7</v>
      </c>
    </row>
    <row r="5237" ht="15.75" customHeight="1">
      <c r="K5237" s="8" t="s">
        <v>7</v>
      </c>
    </row>
    <row r="5238" ht="15.75" customHeight="1">
      <c r="K5238" s="8" t="s">
        <v>7</v>
      </c>
    </row>
    <row r="5239" ht="15.75" customHeight="1">
      <c r="K5239" s="8" t="s">
        <v>7</v>
      </c>
    </row>
    <row r="5240" ht="15.75" customHeight="1">
      <c r="K5240" s="8" t="s">
        <v>7</v>
      </c>
    </row>
    <row r="5241" ht="15.75" customHeight="1">
      <c r="K5241" s="8" t="s">
        <v>7</v>
      </c>
    </row>
    <row r="5242" ht="15.75" customHeight="1">
      <c r="K5242" s="8" t="s">
        <v>7</v>
      </c>
    </row>
    <row r="5243" ht="15.75" customHeight="1">
      <c r="K5243" s="8" t="s">
        <v>7</v>
      </c>
    </row>
    <row r="5244" ht="15.75" customHeight="1">
      <c r="K5244" s="8" t="s">
        <v>7</v>
      </c>
    </row>
    <row r="5245" ht="15.75" customHeight="1">
      <c r="K5245" s="8" t="s">
        <v>7</v>
      </c>
    </row>
    <row r="5246" ht="15.75" customHeight="1">
      <c r="K5246" s="8" t="s">
        <v>7</v>
      </c>
    </row>
    <row r="5247" ht="15.75" customHeight="1">
      <c r="K5247" s="8" t="s">
        <v>7</v>
      </c>
    </row>
    <row r="5248" ht="15.75" customHeight="1">
      <c r="K5248" s="8" t="s">
        <v>7</v>
      </c>
    </row>
    <row r="5249" ht="15.75" customHeight="1">
      <c r="K5249" s="8" t="s">
        <v>7</v>
      </c>
    </row>
    <row r="5250" ht="15.75" customHeight="1">
      <c r="K5250" s="8" t="s">
        <v>7</v>
      </c>
    </row>
    <row r="5251" ht="15.75" customHeight="1">
      <c r="K5251" s="8" t="s">
        <v>7</v>
      </c>
    </row>
    <row r="5252" ht="15.75" customHeight="1">
      <c r="K5252" s="8" t="s">
        <v>7</v>
      </c>
    </row>
    <row r="5253" ht="15.75" customHeight="1">
      <c r="K5253" s="8" t="s">
        <v>7</v>
      </c>
    </row>
    <row r="5254" ht="15.75" customHeight="1">
      <c r="K5254" s="8" t="s">
        <v>7</v>
      </c>
    </row>
    <row r="5255" ht="15.75" customHeight="1">
      <c r="K5255" s="8" t="s">
        <v>7</v>
      </c>
    </row>
    <row r="5256" ht="15.75" customHeight="1">
      <c r="K5256" s="8" t="s">
        <v>7</v>
      </c>
    </row>
    <row r="5257" ht="15.75" customHeight="1">
      <c r="K5257" s="8" t="s">
        <v>7</v>
      </c>
    </row>
    <row r="5258" ht="15.75" customHeight="1">
      <c r="K5258" s="8" t="s">
        <v>7</v>
      </c>
    </row>
    <row r="5259" ht="15.75" customHeight="1">
      <c r="K5259" s="8" t="s">
        <v>7</v>
      </c>
    </row>
    <row r="5260" ht="15.75" customHeight="1">
      <c r="K5260" s="8" t="s">
        <v>7</v>
      </c>
    </row>
    <row r="5261" ht="15.75" customHeight="1">
      <c r="K5261" s="8" t="s">
        <v>7</v>
      </c>
    </row>
    <row r="5262" ht="15.75" customHeight="1">
      <c r="K5262" s="8" t="s">
        <v>7</v>
      </c>
    </row>
    <row r="5263" ht="15.75" customHeight="1">
      <c r="K5263" s="8" t="s">
        <v>7</v>
      </c>
    </row>
    <row r="5264" ht="15.75" customHeight="1">
      <c r="K5264" s="8" t="s">
        <v>7</v>
      </c>
    </row>
    <row r="5265" ht="15.75" customHeight="1">
      <c r="K5265" s="8" t="s">
        <v>7</v>
      </c>
    </row>
    <row r="5266" ht="15.75" customHeight="1">
      <c r="K5266" s="8" t="s">
        <v>7</v>
      </c>
    </row>
    <row r="5267" ht="15.75" customHeight="1">
      <c r="K5267" s="8" t="s">
        <v>7</v>
      </c>
    </row>
    <row r="5268" ht="15.75" customHeight="1">
      <c r="K5268" s="8" t="s">
        <v>7</v>
      </c>
    </row>
    <row r="5269" ht="15.75" customHeight="1">
      <c r="K5269" s="8" t="s">
        <v>7</v>
      </c>
    </row>
    <row r="5270" ht="15.75" customHeight="1">
      <c r="K5270" s="8" t="s">
        <v>7</v>
      </c>
    </row>
    <row r="5271" ht="15.75" customHeight="1">
      <c r="K5271" s="8" t="s">
        <v>7</v>
      </c>
    </row>
    <row r="5272" ht="15.75" customHeight="1">
      <c r="K5272" s="8" t="s">
        <v>7</v>
      </c>
    </row>
    <row r="5273" ht="15.75" customHeight="1">
      <c r="K5273" s="8" t="s">
        <v>7</v>
      </c>
    </row>
    <row r="5274" ht="15.75" customHeight="1">
      <c r="K5274" s="8" t="s">
        <v>7</v>
      </c>
    </row>
    <row r="5275" ht="15.75" customHeight="1">
      <c r="K5275" s="8" t="s">
        <v>7</v>
      </c>
    </row>
    <row r="5276" ht="15.75" customHeight="1">
      <c r="K5276" s="8" t="s">
        <v>7</v>
      </c>
    </row>
    <row r="5277" ht="15.75" customHeight="1">
      <c r="K5277" s="8" t="s">
        <v>7</v>
      </c>
    </row>
    <row r="5278" ht="15.75" customHeight="1">
      <c r="K5278" s="8" t="s">
        <v>7</v>
      </c>
    </row>
    <row r="5279" ht="15.75" customHeight="1">
      <c r="K5279" s="8" t="s">
        <v>7</v>
      </c>
    </row>
    <row r="5280" ht="15.75" customHeight="1">
      <c r="K5280" s="8" t="s">
        <v>7</v>
      </c>
    </row>
    <row r="5281" ht="15.75" customHeight="1">
      <c r="K5281" s="8" t="s">
        <v>7</v>
      </c>
    </row>
    <row r="5282" ht="15.75" customHeight="1">
      <c r="K5282" s="8" t="s">
        <v>7</v>
      </c>
    </row>
    <row r="5283" ht="15.75" customHeight="1">
      <c r="K5283" s="8" t="s">
        <v>7</v>
      </c>
    </row>
    <row r="5284" ht="15.75" customHeight="1">
      <c r="K5284" s="8" t="s">
        <v>7</v>
      </c>
    </row>
    <row r="5285" ht="15.75" customHeight="1">
      <c r="K5285" s="8" t="s">
        <v>7</v>
      </c>
    </row>
    <row r="5286" ht="15.75" customHeight="1">
      <c r="K5286" s="8" t="s">
        <v>7</v>
      </c>
    </row>
    <row r="5287" ht="15.75" customHeight="1">
      <c r="K5287" s="8" t="s">
        <v>7</v>
      </c>
    </row>
    <row r="5288" ht="15.75" customHeight="1">
      <c r="K5288" s="8" t="s">
        <v>7</v>
      </c>
    </row>
    <row r="5289" ht="15.75" customHeight="1">
      <c r="K5289" s="8" t="s">
        <v>7</v>
      </c>
    </row>
    <row r="5290" ht="15.75" customHeight="1">
      <c r="K5290" s="8" t="s">
        <v>7</v>
      </c>
    </row>
    <row r="5291" ht="15.75" customHeight="1">
      <c r="K5291" s="8" t="s">
        <v>7</v>
      </c>
    </row>
    <row r="5292" ht="15.75" customHeight="1">
      <c r="K5292" s="8" t="s">
        <v>7</v>
      </c>
    </row>
    <row r="5293" ht="15.75" customHeight="1">
      <c r="K5293" s="8" t="s">
        <v>7</v>
      </c>
    </row>
    <row r="5294" ht="15.75" customHeight="1">
      <c r="K5294" s="8" t="s">
        <v>7</v>
      </c>
    </row>
    <row r="5295" ht="15.75" customHeight="1">
      <c r="K5295" s="8" t="s">
        <v>7</v>
      </c>
    </row>
    <row r="5296" ht="15.75" customHeight="1">
      <c r="K5296" s="8" t="s">
        <v>7</v>
      </c>
    </row>
    <row r="5297" ht="15.75" customHeight="1">
      <c r="K5297" s="8" t="s">
        <v>7</v>
      </c>
    </row>
    <row r="5298" ht="15.75" customHeight="1">
      <c r="K5298" s="8" t="s">
        <v>7</v>
      </c>
    </row>
    <row r="5299" ht="15.75" customHeight="1">
      <c r="K5299" s="8" t="s">
        <v>7</v>
      </c>
    </row>
    <row r="5300" ht="15.75" customHeight="1">
      <c r="K5300" s="8" t="s">
        <v>7</v>
      </c>
    </row>
    <row r="5301" ht="15.75" customHeight="1">
      <c r="K5301" s="8" t="s">
        <v>7</v>
      </c>
    </row>
    <row r="5302" ht="15.75" customHeight="1">
      <c r="K5302" s="8" t="s">
        <v>7</v>
      </c>
    </row>
    <row r="5303" ht="15.75" customHeight="1">
      <c r="K5303" s="8" t="s">
        <v>7</v>
      </c>
    </row>
    <row r="5304" ht="15.75" customHeight="1">
      <c r="K5304" s="8" t="s">
        <v>7</v>
      </c>
    </row>
    <row r="5305" ht="15.75" customHeight="1">
      <c r="K5305" s="8" t="s">
        <v>7</v>
      </c>
    </row>
    <row r="5306" ht="15.75" customHeight="1">
      <c r="K5306" s="8" t="s">
        <v>7</v>
      </c>
    </row>
    <row r="5307" ht="15.75" customHeight="1">
      <c r="K5307" s="8" t="s">
        <v>7</v>
      </c>
    </row>
    <row r="5308" ht="15.75" customHeight="1">
      <c r="K5308" s="8" t="s">
        <v>7</v>
      </c>
    </row>
    <row r="5309" ht="15.75" customHeight="1">
      <c r="K5309" s="8" t="s">
        <v>7</v>
      </c>
    </row>
    <row r="5310" ht="15.75" customHeight="1">
      <c r="K5310" s="8" t="s">
        <v>7</v>
      </c>
    </row>
    <row r="5311" ht="15.75" customHeight="1">
      <c r="K5311" s="8" t="s">
        <v>7</v>
      </c>
    </row>
    <row r="5312" ht="15.75" customHeight="1">
      <c r="K5312" s="8" t="s">
        <v>7</v>
      </c>
    </row>
    <row r="5313" ht="15.75" customHeight="1">
      <c r="K5313" s="8" t="s">
        <v>7</v>
      </c>
    </row>
    <row r="5314" ht="15.75" customHeight="1">
      <c r="K5314" s="8" t="s">
        <v>7</v>
      </c>
    </row>
    <row r="5315" ht="15.75" customHeight="1">
      <c r="K5315" s="8" t="s">
        <v>7</v>
      </c>
    </row>
    <row r="5316" ht="15.75" customHeight="1">
      <c r="K5316" s="8" t="s">
        <v>7</v>
      </c>
    </row>
    <row r="5317" ht="15.75" customHeight="1">
      <c r="K5317" s="8" t="s">
        <v>7</v>
      </c>
    </row>
    <row r="5318" ht="15.75" customHeight="1">
      <c r="K5318" s="8" t="s">
        <v>7</v>
      </c>
    </row>
    <row r="5319" ht="15.75" customHeight="1">
      <c r="K5319" s="8" t="s">
        <v>7</v>
      </c>
    </row>
    <row r="5320" ht="15.75" customHeight="1">
      <c r="K5320" s="8" t="s">
        <v>7</v>
      </c>
    </row>
    <row r="5321" ht="15.75" customHeight="1">
      <c r="K5321" s="8" t="s">
        <v>7</v>
      </c>
    </row>
    <row r="5322" ht="15.75" customHeight="1">
      <c r="K5322" s="8" t="s">
        <v>7</v>
      </c>
    </row>
    <row r="5323" ht="15.75" customHeight="1">
      <c r="K5323" s="8" t="s">
        <v>7</v>
      </c>
    </row>
    <row r="5324" ht="15.75" customHeight="1">
      <c r="K5324" s="8" t="s">
        <v>7</v>
      </c>
    </row>
    <row r="5325" ht="15.75" customHeight="1">
      <c r="K5325" s="8" t="s">
        <v>7</v>
      </c>
    </row>
    <row r="5326" ht="15.75" customHeight="1">
      <c r="K5326" s="8" t="s">
        <v>7</v>
      </c>
    </row>
    <row r="5327" ht="15.75" customHeight="1">
      <c r="K5327" s="8" t="s">
        <v>7</v>
      </c>
    </row>
    <row r="5328" ht="15.75" customHeight="1">
      <c r="K5328" s="8" t="s">
        <v>7</v>
      </c>
    </row>
    <row r="5329" ht="15.75" customHeight="1">
      <c r="K5329" s="8" t="s">
        <v>7</v>
      </c>
    </row>
    <row r="5330" ht="15.75" customHeight="1">
      <c r="K5330" s="8" t="s">
        <v>7</v>
      </c>
    </row>
    <row r="5331" ht="15.75" customHeight="1">
      <c r="K5331" s="8" t="s">
        <v>7</v>
      </c>
    </row>
    <row r="5332" ht="15.75" customHeight="1">
      <c r="K5332" s="8" t="s">
        <v>7</v>
      </c>
    </row>
    <row r="5333" ht="15.75" customHeight="1">
      <c r="K5333" s="8" t="s">
        <v>7</v>
      </c>
    </row>
    <row r="5334" ht="15.75" customHeight="1">
      <c r="K5334" s="8" t="s">
        <v>7</v>
      </c>
    </row>
    <row r="5335" ht="15.75" customHeight="1">
      <c r="K5335" s="8" t="s">
        <v>7</v>
      </c>
    </row>
    <row r="5336" ht="15.75" customHeight="1">
      <c r="K5336" s="8" t="s">
        <v>7</v>
      </c>
    </row>
    <row r="5337" ht="15.75" customHeight="1">
      <c r="K5337" s="8" t="s">
        <v>7</v>
      </c>
    </row>
    <row r="5338" ht="15.75" customHeight="1">
      <c r="K5338" s="8" t="s">
        <v>7</v>
      </c>
    </row>
    <row r="5339" ht="15.75" customHeight="1">
      <c r="K5339" s="8" t="s">
        <v>7</v>
      </c>
    </row>
    <row r="5340" ht="15.75" customHeight="1">
      <c r="K5340" s="8" t="s">
        <v>7</v>
      </c>
    </row>
    <row r="5341" ht="15.75" customHeight="1">
      <c r="K5341" s="8" t="s">
        <v>7</v>
      </c>
    </row>
    <row r="5342" ht="15.75" customHeight="1">
      <c r="K5342" s="8" t="s">
        <v>7</v>
      </c>
    </row>
    <row r="5343" ht="15.75" customHeight="1">
      <c r="K5343" s="8" t="s">
        <v>7</v>
      </c>
    </row>
    <row r="5344" ht="15.75" customHeight="1">
      <c r="K5344" s="8" t="s">
        <v>7</v>
      </c>
    </row>
    <row r="5345" ht="15.75" customHeight="1">
      <c r="K5345" s="8" t="s">
        <v>7</v>
      </c>
    </row>
    <row r="5346" ht="15.75" customHeight="1">
      <c r="K5346" s="8" t="s">
        <v>7</v>
      </c>
    </row>
    <row r="5347" ht="15.75" customHeight="1">
      <c r="K5347" s="8" t="s">
        <v>7</v>
      </c>
    </row>
    <row r="5348" ht="15.75" customHeight="1">
      <c r="K5348" s="8" t="s">
        <v>7</v>
      </c>
    </row>
    <row r="5349" ht="15.75" customHeight="1">
      <c r="K5349" s="8" t="s">
        <v>7</v>
      </c>
    </row>
    <row r="5350" ht="15.75" customHeight="1">
      <c r="K5350" s="8" t="s">
        <v>7</v>
      </c>
    </row>
    <row r="5351" ht="15.75" customHeight="1">
      <c r="K5351" s="8" t="s">
        <v>7</v>
      </c>
    </row>
    <row r="5352" ht="15.75" customHeight="1">
      <c r="K5352" s="8" t="s">
        <v>7</v>
      </c>
    </row>
    <row r="5353" ht="15.75" customHeight="1">
      <c r="K5353" s="8" t="s">
        <v>7</v>
      </c>
    </row>
    <row r="5354" ht="15.75" customHeight="1">
      <c r="K5354" s="8" t="s">
        <v>7</v>
      </c>
    </row>
    <row r="5355" ht="15.75" customHeight="1">
      <c r="K5355" s="8" t="s">
        <v>7</v>
      </c>
    </row>
    <row r="5356" ht="15.75" customHeight="1">
      <c r="K5356" s="8" t="s">
        <v>7</v>
      </c>
    </row>
    <row r="5357" ht="15.75" customHeight="1">
      <c r="K5357" s="8" t="s">
        <v>7</v>
      </c>
    </row>
    <row r="5358" ht="15.75" customHeight="1">
      <c r="K5358" s="8" t="s">
        <v>7</v>
      </c>
    </row>
    <row r="5359" ht="15.75" customHeight="1">
      <c r="K5359" s="8" t="s">
        <v>7</v>
      </c>
    </row>
    <row r="5360" ht="15.75" customHeight="1">
      <c r="K5360" s="8" t="s">
        <v>7</v>
      </c>
    </row>
    <row r="5361" ht="15.75" customHeight="1">
      <c r="K5361" s="8" t="s">
        <v>7</v>
      </c>
    </row>
    <row r="5362" ht="15.75" customHeight="1">
      <c r="K5362" s="8" t="s">
        <v>7</v>
      </c>
    </row>
    <row r="5363" ht="15.75" customHeight="1">
      <c r="K5363" s="8" t="s">
        <v>7</v>
      </c>
    </row>
    <row r="5364" ht="15.75" customHeight="1">
      <c r="K5364" s="8" t="s">
        <v>7</v>
      </c>
    </row>
    <row r="5365" ht="15.75" customHeight="1">
      <c r="K5365" s="8" t="s">
        <v>7</v>
      </c>
    </row>
    <row r="5366" ht="15.75" customHeight="1">
      <c r="K5366" s="8" t="s">
        <v>7</v>
      </c>
    </row>
    <row r="5367" ht="15.75" customHeight="1">
      <c r="K5367" s="8" t="s">
        <v>7</v>
      </c>
    </row>
    <row r="5368" ht="15.75" customHeight="1">
      <c r="K5368" s="8" t="s">
        <v>7</v>
      </c>
    </row>
    <row r="5369" ht="15.75" customHeight="1">
      <c r="K5369" s="8" t="s">
        <v>7</v>
      </c>
    </row>
    <row r="5370" ht="15.75" customHeight="1">
      <c r="K5370" s="8" t="s">
        <v>7</v>
      </c>
    </row>
    <row r="5371" ht="15.75" customHeight="1">
      <c r="K5371" s="8" t="s">
        <v>7</v>
      </c>
    </row>
    <row r="5372" ht="15.75" customHeight="1">
      <c r="K5372" s="8" t="s">
        <v>7</v>
      </c>
    </row>
    <row r="5373" ht="15.75" customHeight="1">
      <c r="K5373" s="8" t="s">
        <v>7</v>
      </c>
    </row>
    <row r="5374" ht="15.75" customHeight="1">
      <c r="K5374" s="8" t="s">
        <v>7</v>
      </c>
    </row>
    <row r="5375" ht="15.75" customHeight="1">
      <c r="K5375" s="8" t="s">
        <v>7</v>
      </c>
    </row>
    <row r="5376" ht="15.75" customHeight="1">
      <c r="K5376" s="8" t="s">
        <v>7</v>
      </c>
    </row>
    <row r="5377" ht="15.75" customHeight="1">
      <c r="K5377" s="8" t="s">
        <v>7</v>
      </c>
    </row>
    <row r="5378" ht="15.75" customHeight="1">
      <c r="K5378" s="8" t="s">
        <v>7</v>
      </c>
    </row>
    <row r="5379" ht="15.75" customHeight="1">
      <c r="K5379" s="8" t="s">
        <v>7</v>
      </c>
    </row>
    <row r="5380" ht="15.75" customHeight="1">
      <c r="K5380" s="8" t="s">
        <v>7</v>
      </c>
    </row>
    <row r="5381" ht="15.75" customHeight="1">
      <c r="K5381" s="8" t="s">
        <v>7</v>
      </c>
    </row>
    <row r="5382" ht="15.75" customHeight="1">
      <c r="K5382" s="8" t="s">
        <v>7</v>
      </c>
    </row>
    <row r="5383" ht="15.75" customHeight="1">
      <c r="K5383" s="8" t="s">
        <v>7</v>
      </c>
    </row>
    <row r="5384" ht="15.75" customHeight="1">
      <c r="K5384" s="8" t="s">
        <v>7</v>
      </c>
    </row>
    <row r="5385" ht="15.75" customHeight="1">
      <c r="K5385" s="8" t="s">
        <v>7</v>
      </c>
    </row>
    <row r="5386" ht="15.75" customHeight="1">
      <c r="K5386" s="8" t="s">
        <v>7</v>
      </c>
    </row>
    <row r="5387" ht="15.75" customHeight="1">
      <c r="K5387" s="8" t="s">
        <v>7</v>
      </c>
    </row>
    <row r="5388" ht="15.75" customHeight="1">
      <c r="K5388" s="8" t="s">
        <v>7</v>
      </c>
    </row>
    <row r="5389" ht="15.75" customHeight="1">
      <c r="K5389" s="8" t="s">
        <v>7</v>
      </c>
    </row>
    <row r="5390" ht="15.75" customHeight="1">
      <c r="K5390" s="8" t="s">
        <v>7</v>
      </c>
    </row>
    <row r="5391" ht="15.75" customHeight="1">
      <c r="K5391" s="8" t="s">
        <v>7</v>
      </c>
    </row>
    <row r="5392" ht="15.75" customHeight="1">
      <c r="K5392" s="8" t="s">
        <v>7</v>
      </c>
    </row>
    <row r="5393" ht="15.75" customHeight="1">
      <c r="K5393" s="8" t="s">
        <v>7</v>
      </c>
    </row>
    <row r="5394" ht="15.75" customHeight="1">
      <c r="K5394" s="8" t="s">
        <v>7</v>
      </c>
    </row>
    <row r="5395" ht="15.75" customHeight="1">
      <c r="K5395" s="8" t="s">
        <v>7</v>
      </c>
    </row>
    <row r="5396" ht="15.75" customHeight="1">
      <c r="K5396" s="8" t="s">
        <v>7</v>
      </c>
    </row>
    <row r="5397" ht="15.75" customHeight="1">
      <c r="K5397" s="8" t="s">
        <v>7</v>
      </c>
    </row>
    <row r="5398" ht="15.75" customHeight="1">
      <c r="K5398" s="8" t="s">
        <v>7</v>
      </c>
    </row>
    <row r="5399" ht="15.75" customHeight="1">
      <c r="K5399" s="8" t="s">
        <v>7</v>
      </c>
    </row>
    <row r="5400" ht="15.75" customHeight="1">
      <c r="K5400" s="8" t="s">
        <v>7</v>
      </c>
    </row>
    <row r="5401" ht="15.75" customHeight="1">
      <c r="K5401" s="8" t="s">
        <v>7</v>
      </c>
    </row>
    <row r="5402" ht="15.75" customHeight="1">
      <c r="K5402" s="8" t="s">
        <v>7</v>
      </c>
    </row>
    <row r="5403" ht="15.75" customHeight="1">
      <c r="K5403" s="8" t="s">
        <v>7</v>
      </c>
    </row>
    <row r="5404" ht="15.75" customHeight="1">
      <c r="K5404" s="8" t="s">
        <v>7</v>
      </c>
    </row>
    <row r="5405" ht="15.75" customHeight="1">
      <c r="K5405" s="8" t="s">
        <v>7</v>
      </c>
    </row>
    <row r="5406" ht="15.75" customHeight="1">
      <c r="K5406" s="8" t="s">
        <v>7</v>
      </c>
    </row>
    <row r="5407" ht="15.75" customHeight="1">
      <c r="K5407" s="8" t="s">
        <v>7</v>
      </c>
    </row>
    <row r="5408" ht="15.75" customHeight="1">
      <c r="K5408" s="8" t="s">
        <v>7</v>
      </c>
    </row>
    <row r="5409" ht="15.75" customHeight="1">
      <c r="K5409" s="8" t="s">
        <v>7</v>
      </c>
    </row>
    <row r="5410" ht="15.75" customHeight="1">
      <c r="K5410" s="8" t="s">
        <v>7</v>
      </c>
    </row>
    <row r="5411" ht="15.75" customHeight="1">
      <c r="K5411" s="8" t="s">
        <v>7</v>
      </c>
    </row>
    <row r="5412" ht="15.75" customHeight="1">
      <c r="K5412" s="8" t="s">
        <v>7</v>
      </c>
    </row>
    <row r="5413" ht="15.75" customHeight="1">
      <c r="K5413" s="8" t="s">
        <v>7</v>
      </c>
    </row>
    <row r="5414" ht="15.75" customHeight="1">
      <c r="K5414" s="8" t="s">
        <v>7</v>
      </c>
    </row>
    <row r="5415" ht="15.75" customHeight="1">
      <c r="K5415" s="8" t="s">
        <v>7</v>
      </c>
    </row>
    <row r="5416" ht="15.75" customHeight="1">
      <c r="K5416" s="8" t="s">
        <v>7</v>
      </c>
    </row>
    <row r="5417" ht="15.75" customHeight="1">
      <c r="K5417" s="8" t="s">
        <v>7</v>
      </c>
    </row>
    <row r="5418" ht="15.75" customHeight="1">
      <c r="K5418" s="8" t="s">
        <v>7</v>
      </c>
    </row>
    <row r="5419" ht="15.75" customHeight="1">
      <c r="K5419" s="8" t="s">
        <v>7</v>
      </c>
    </row>
    <row r="5420" ht="15.75" customHeight="1">
      <c r="K5420" s="8" t="s">
        <v>7</v>
      </c>
    </row>
    <row r="5421" ht="15.75" customHeight="1">
      <c r="K5421" s="8" t="s">
        <v>7</v>
      </c>
    </row>
    <row r="5422" ht="15.75" customHeight="1">
      <c r="K5422" s="8" t="s">
        <v>7</v>
      </c>
    </row>
    <row r="5423" ht="15.75" customHeight="1">
      <c r="K5423" s="8" t="s">
        <v>7</v>
      </c>
    </row>
    <row r="5424" ht="15.75" customHeight="1">
      <c r="K5424" s="8" t="s">
        <v>7</v>
      </c>
    </row>
    <row r="5425" ht="15.75" customHeight="1">
      <c r="K5425" s="8" t="s">
        <v>7</v>
      </c>
    </row>
    <row r="5426" ht="15.75" customHeight="1">
      <c r="K5426" s="8" t="s">
        <v>7</v>
      </c>
    </row>
    <row r="5427" ht="15.75" customHeight="1">
      <c r="K5427" s="8" t="s">
        <v>7</v>
      </c>
    </row>
    <row r="5428" ht="15.75" customHeight="1">
      <c r="K5428" s="8" t="s">
        <v>7</v>
      </c>
    </row>
    <row r="5429" ht="15.75" customHeight="1">
      <c r="K5429" s="8" t="s">
        <v>7</v>
      </c>
    </row>
    <row r="5430" ht="15.75" customHeight="1">
      <c r="K5430" s="8" t="s">
        <v>7</v>
      </c>
    </row>
    <row r="5431" ht="15.75" customHeight="1">
      <c r="K5431" s="8" t="s">
        <v>7</v>
      </c>
    </row>
    <row r="5432" ht="15.75" customHeight="1">
      <c r="K5432" s="8" t="s">
        <v>7</v>
      </c>
    </row>
    <row r="5433" ht="15.75" customHeight="1">
      <c r="K5433" s="8" t="s">
        <v>7</v>
      </c>
    </row>
    <row r="5434" ht="15.75" customHeight="1">
      <c r="K5434" s="8" t="s">
        <v>7</v>
      </c>
    </row>
    <row r="5435" ht="15.75" customHeight="1">
      <c r="K5435" s="8" t="s">
        <v>7</v>
      </c>
    </row>
    <row r="5436" ht="15.75" customHeight="1">
      <c r="K5436" s="8" t="s">
        <v>7</v>
      </c>
    </row>
    <row r="5437" ht="15.75" customHeight="1">
      <c r="K5437" s="8" t="s">
        <v>7</v>
      </c>
    </row>
    <row r="5438" ht="15.75" customHeight="1">
      <c r="K5438" s="8" t="s">
        <v>7</v>
      </c>
    </row>
    <row r="5439" ht="15.75" customHeight="1">
      <c r="K5439" s="8" t="s">
        <v>7</v>
      </c>
    </row>
    <row r="5440" ht="15.75" customHeight="1">
      <c r="K5440" s="8" t="s">
        <v>7</v>
      </c>
    </row>
    <row r="5441" ht="15.75" customHeight="1">
      <c r="K5441" s="8" t="s">
        <v>7</v>
      </c>
    </row>
    <row r="5442" ht="15.75" customHeight="1">
      <c r="K5442" s="8" t="s">
        <v>7</v>
      </c>
    </row>
    <row r="5443" ht="15.75" customHeight="1">
      <c r="K5443" s="8" t="s">
        <v>7</v>
      </c>
    </row>
    <row r="5444" ht="15.75" customHeight="1">
      <c r="K5444" s="8" t="s">
        <v>7</v>
      </c>
    </row>
    <row r="5445" ht="15.75" customHeight="1">
      <c r="K5445" s="8" t="s">
        <v>7</v>
      </c>
    </row>
    <row r="5446" ht="15.75" customHeight="1">
      <c r="K5446" s="8" t="s">
        <v>7</v>
      </c>
    </row>
    <row r="5447" ht="15.75" customHeight="1">
      <c r="K5447" s="8" t="s">
        <v>7</v>
      </c>
    </row>
    <row r="5448" ht="15.75" customHeight="1">
      <c r="K5448" s="8" t="s">
        <v>7</v>
      </c>
    </row>
    <row r="5449" ht="15.75" customHeight="1">
      <c r="K5449" s="8" t="s">
        <v>7</v>
      </c>
    </row>
    <row r="5450" ht="15.75" customHeight="1">
      <c r="K5450" s="8" t="s">
        <v>7</v>
      </c>
    </row>
    <row r="5451" ht="15.75" customHeight="1">
      <c r="K5451" s="8" t="s">
        <v>7</v>
      </c>
    </row>
    <row r="5452" ht="15.75" customHeight="1">
      <c r="K5452" s="8" t="s">
        <v>7</v>
      </c>
    </row>
    <row r="5453" ht="15.75" customHeight="1">
      <c r="K5453" s="8" t="s">
        <v>7</v>
      </c>
    </row>
    <row r="5454" ht="15.75" customHeight="1">
      <c r="K5454" s="8" t="s">
        <v>7</v>
      </c>
    </row>
    <row r="5455" ht="15.75" customHeight="1">
      <c r="K5455" s="8" t="s">
        <v>7</v>
      </c>
    </row>
    <row r="5456" ht="15.75" customHeight="1">
      <c r="K5456" s="8" t="s">
        <v>7</v>
      </c>
    </row>
    <row r="5457" ht="15.75" customHeight="1">
      <c r="K5457" s="8" t="s">
        <v>7</v>
      </c>
    </row>
    <row r="5458" ht="15.75" customHeight="1">
      <c r="K5458" s="8" t="s">
        <v>7</v>
      </c>
    </row>
    <row r="5459" ht="15.75" customHeight="1">
      <c r="K5459" s="8" t="s">
        <v>7</v>
      </c>
    </row>
    <row r="5460" ht="15.75" customHeight="1">
      <c r="K5460" s="8" t="s">
        <v>7</v>
      </c>
    </row>
    <row r="5461" ht="15.75" customHeight="1">
      <c r="K5461" s="8" t="s">
        <v>7</v>
      </c>
    </row>
    <row r="5462" ht="15.75" customHeight="1">
      <c r="K5462" s="8" t="s">
        <v>7</v>
      </c>
    </row>
    <row r="5463" ht="15.75" customHeight="1">
      <c r="K5463" s="8" t="s">
        <v>7</v>
      </c>
    </row>
    <row r="5464" ht="15.75" customHeight="1">
      <c r="K5464" s="8" t="s">
        <v>7</v>
      </c>
    </row>
    <row r="5465" ht="15.75" customHeight="1">
      <c r="K5465" s="8" t="s">
        <v>7</v>
      </c>
    </row>
    <row r="5466" ht="15.75" customHeight="1">
      <c r="K5466" s="8" t="s">
        <v>7</v>
      </c>
    </row>
    <row r="5467" ht="15.75" customHeight="1">
      <c r="K5467" s="8" t="s">
        <v>7</v>
      </c>
    </row>
    <row r="5468" ht="15.75" customHeight="1">
      <c r="K5468" s="8" t="s">
        <v>7</v>
      </c>
    </row>
    <row r="5469" ht="15.75" customHeight="1">
      <c r="K5469" s="8" t="s">
        <v>7</v>
      </c>
    </row>
    <row r="5470" ht="15.75" customHeight="1">
      <c r="K5470" s="8" t="s">
        <v>7</v>
      </c>
    </row>
    <row r="5471" ht="15.75" customHeight="1">
      <c r="K5471" s="8" t="s">
        <v>7</v>
      </c>
    </row>
    <row r="5472" ht="15.75" customHeight="1">
      <c r="K5472" s="8" t="s">
        <v>7</v>
      </c>
    </row>
    <row r="5473" ht="15.75" customHeight="1">
      <c r="K5473" s="8" t="s">
        <v>7</v>
      </c>
    </row>
    <row r="5474" ht="15.75" customHeight="1">
      <c r="K5474" s="8" t="s">
        <v>7</v>
      </c>
    </row>
    <row r="5475" ht="15.75" customHeight="1">
      <c r="K5475" s="8" t="s">
        <v>7</v>
      </c>
    </row>
    <row r="5476" ht="15.75" customHeight="1">
      <c r="K5476" s="8" t="s">
        <v>7</v>
      </c>
    </row>
    <row r="5477" ht="15.75" customHeight="1">
      <c r="K5477" s="8" t="s">
        <v>7</v>
      </c>
    </row>
    <row r="5478" ht="15.75" customHeight="1">
      <c r="K5478" s="8" t="s">
        <v>7</v>
      </c>
    </row>
    <row r="5479" ht="15.75" customHeight="1">
      <c r="K5479" s="8" t="s">
        <v>7</v>
      </c>
    </row>
    <row r="5480" ht="15.75" customHeight="1">
      <c r="K5480" s="8" t="s">
        <v>7</v>
      </c>
    </row>
    <row r="5481" ht="15.75" customHeight="1">
      <c r="K5481" s="8" t="s">
        <v>7</v>
      </c>
    </row>
    <row r="5482" ht="15.75" customHeight="1">
      <c r="K5482" s="8" t="s">
        <v>7</v>
      </c>
    </row>
    <row r="5483" ht="15.75" customHeight="1">
      <c r="K5483" s="8" t="s">
        <v>7</v>
      </c>
    </row>
    <row r="5484" ht="15.75" customHeight="1">
      <c r="K5484" s="8" t="s">
        <v>7</v>
      </c>
    </row>
    <row r="5485" ht="15.75" customHeight="1">
      <c r="K5485" s="8" t="s">
        <v>7</v>
      </c>
    </row>
    <row r="5486" ht="15.75" customHeight="1">
      <c r="K5486" s="8" t="s">
        <v>7</v>
      </c>
    </row>
    <row r="5487" ht="15.75" customHeight="1">
      <c r="K5487" s="8" t="s">
        <v>7</v>
      </c>
    </row>
    <row r="5488" ht="15.75" customHeight="1">
      <c r="K5488" s="8" t="s">
        <v>7</v>
      </c>
    </row>
    <row r="5489" ht="15.75" customHeight="1">
      <c r="K5489" s="8" t="s">
        <v>7</v>
      </c>
    </row>
    <row r="5490" ht="15.75" customHeight="1">
      <c r="K5490" s="8" t="s">
        <v>7</v>
      </c>
    </row>
    <row r="5491" ht="15.75" customHeight="1">
      <c r="K5491" s="8" t="s">
        <v>7</v>
      </c>
    </row>
    <row r="5492" ht="15.75" customHeight="1">
      <c r="K5492" s="8" t="s">
        <v>7</v>
      </c>
    </row>
    <row r="5493" ht="15.75" customHeight="1">
      <c r="K5493" s="8" t="s">
        <v>7</v>
      </c>
    </row>
    <row r="5494" ht="15.75" customHeight="1">
      <c r="K5494" s="8" t="s">
        <v>7</v>
      </c>
    </row>
    <row r="5495" ht="15.75" customHeight="1">
      <c r="K5495" s="8" t="s">
        <v>7</v>
      </c>
    </row>
    <row r="5496" ht="15.75" customHeight="1">
      <c r="K5496" s="8" t="s">
        <v>7</v>
      </c>
    </row>
    <row r="5497" ht="15.75" customHeight="1">
      <c r="K5497" s="8" t="s">
        <v>7</v>
      </c>
    </row>
    <row r="5498" ht="15.75" customHeight="1">
      <c r="K5498" s="8" t="s">
        <v>7</v>
      </c>
    </row>
    <row r="5499" ht="15.75" customHeight="1">
      <c r="K5499" s="8" t="s">
        <v>7</v>
      </c>
    </row>
    <row r="5500" ht="15.75" customHeight="1">
      <c r="K5500" s="8" t="s">
        <v>7</v>
      </c>
    </row>
    <row r="5501" ht="15.75" customHeight="1">
      <c r="K5501" s="8" t="s">
        <v>7</v>
      </c>
    </row>
    <row r="5502" ht="15.75" customHeight="1">
      <c r="K5502" s="8" t="s">
        <v>7</v>
      </c>
    </row>
    <row r="5503" ht="15.75" customHeight="1">
      <c r="K5503" s="8" t="s">
        <v>7</v>
      </c>
    </row>
    <row r="5504" ht="15.75" customHeight="1">
      <c r="K5504" s="8" t="s">
        <v>7</v>
      </c>
    </row>
    <row r="5505" ht="15.75" customHeight="1">
      <c r="K5505" s="8" t="s">
        <v>7</v>
      </c>
    </row>
    <row r="5506" ht="15.75" customHeight="1">
      <c r="K5506" s="8" t="s">
        <v>7</v>
      </c>
    </row>
    <row r="5507" ht="15.75" customHeight="1">
      <c r="K5507" s="8" t="s">
        <v>7</v>
      </c>
    </row>
    <row r="5508" ht="15.75" customHeight="1">
      <c r="K5508" s="8" t="s">
        <v>7</v>
      </c>
    </row>
    <row r="5509" ht="15.75" customHeight="1">
      <c r="K5509" s="8" t="s">
        <v>7</v>
      </c>
    </row>
    <row r="5510" ht="15.75" customHeight="1">
      <c r="K5510" s="8" t="s">
        <v>7</v>
      </c>
    </row>
    <row r="5511" ht="15.75" customHeight="1">
      <c r="K5511" s="8" t="s">
        <v>7</v>
      </c>
    </row>
    <row r="5512" ht="15.75" customHeight="1">
      <c r="K5512" s="8" t="s">
        <v>7</v>
      </c>
    </row>
    <row r="5513" ht="15.75" customHeight="1">
      <c r="K5513" s="8" t="s">
        <v>7</v>
      </c>
    </row>
    <row r="5514" ht="15.75" customHeight="1">
      <c r="K5514" s="8" t="s">
        <v>7</v>
      </c>
    </row>
    <row r="5515" ht="15.75" customHeight="1">
      <c r="K5515" s="8" t="s">
        <v>7</v>
      </c>
    </row>
    <row r="5516" ht="15.75" customHeight="1">
      <c r="K5516" s="8" t="s">
        <v>7</v>
      </c>
    </row>
    <row r="5517" ht="15.75" customHeight="1">
      <c r="K5517" s="8" t="s">
        <v>7</v>
      </c>
    </row>
    <row r="5518" ht="15.75" customHeight="1">
      <c r="K5518" s="8" t="s">
        <v>7</v>
      </c>
    </row>
    <row r="5519" ht="15.75" customHeight="1">
      <c r="K5519" s="8" t="s">
        <v>7</v>
      </c>
    </row>
    <row r="5520" ht="15.75" customHeight="1">
      <c r="K5520" s="8" t="s">
        <v>7</v>
      </c>
    </row>
    <row r="5521" ht="15.75" customHeight="1">
      <c r="K5521" s="8" t="s">
        <v>7</v>
      </c>
    </row>
    <row r="5522" ht="15.75" customHeight="1">
      <c r="K5522" s="8" t="s">
        <v>7</v>
      </c>
    </row>
    <row r="5523" ht="15.75" customHeight="1">
      <c r="K5523" s="8" t="s">
        <v>7</v>
      </c>
    </row>
    <row r="5524" ht="15.75" customHeight="1">
      <c r="K5524" s="8" t="s">
        <v>7</v>
      </c>
    </row>
    <row r="5525" ht="15.75" customHeight="1">
      <c r="K5525" s="8" t="s">
        <v>7</v>
      </c>
    </row>
    <row r="5526" ht="15.75" customHeight="1">
      <c r="K5526" s="8" t="s">
        <v>7</v>
      </c>
    </row>
    <row r="5527" ht="15.75" customHeight="1">
      <c r="K5527" s="8" t="s">
        <v>7</v>
      </c>
    </row>
    <row r="5528" ht="15.75" customHeight="1">
      <c r="K5528" s="8" t="s">
        <v>7</v>
      </c>
    </row>
    <row r="5529" ht="15.75" customHeight="1">
      <c r="K5529" s="8" t="s">
        <v>7</v>
      </c>
    </row>
    <row r="5530" ht="15.75" customHeight="1">
      <c r="K5530" s="8" t="s">
        <v>7</v>
      </c>
    </row>
    <row r="5531" ht="15.75" customHeight="1">
      <c r="K5531" s="8" t="s">
        <v>7</v>
      </c>
    </row>
    <row r="5532" ht="15.75" customHeight="1">
      <c r="K5532" s="8" t="s">
        <v>7</v>
      </c>
    </row>
    <row r="5533" ht="15.75" customHeight="1">
      <c r="K5533" s="8" t="s">
        <v>7</v>
      </c>
    </row>
    <row r="5534" ht="15.75" customHeight="1">
      <c r="K5534" s="8" t="s">
        <v>7</v>
      </c>
    </row>
    <row r="5535" ht="15.75" customHeight="1">
      <c r="K5535" s="8" t="s">
        <v>7</v>
      </c>
    </row>
    <row r="5536" ht="15.75" customHeight="1">
      <c r="K5536" s="8" t="s">
        <v>7</v>
      </c>
    </row>
    <row r="5537" ht="15.75" customHeight="1">
      <c r="K5537" s="8" t="s">
        <v>7</v>
      </c>
    </row>
    <row r="5538" ht="15.75" customHeight="1">
      <c r="K5538" s="8" t="s">
        <v>7</v>
      </c>
    </row>
    <row r="5539" ht="15.75" customHeight="1">
      <c r="K5539" s="8" t="s">
        <v>7</v>
      </c>
    </row>
    <row r="5540" ht="15.75" customHeight="1">
      <c r="K5540" s="8" t="s">
        <v>7</v>
      </c>
    </row>
    <row r="5541" ht="15.75" customHeight="1">
      <c r="K5541" s="8" t="s">
        <v>7</v>
      </c>
    </row>
    <row r="5542" ht="15.75" customHeight="1">
      <c r="K5542" s="8" t="s">
        <v>7</v>
      </c>
    </row>
    <row r="5543" ht="15.75" customHeight="1">
      <c r="K5543" s="8" t="s">
        <v>7</v>
      </c>
    </row>
    <row r="5544" ht="15.75" customHeight="1">
      <c r="K5544" s="8" t="s">
        <v>7</v>
      </c>
    </row>
    <row r="5545" ht="15.75" customHeight="1">
      <c r="K5545" s="8" t="s">
        <v>7</v>
      </c>
    </row>
    <row r="5546" ht="15.75" customHeight="1">
      <c r="K5546" s="8" t="s">
        <v>7</v>
      </c>
    </row>
    <row r="5547" ht="15.75" customHeight="1">
      <c r="K5547" s="8" t="s">
        <v>7</v>
      </c>
    </row>
    <row r="5548" ht="15.75" customHeight="1">
      <c r="K5548" s="8" t="s">
        <v>7</v>
      </c>
    </row>
    <row r="5549" ht="15.75" customHeight="1">
      <c r="K5549" s="8" t="s">
        <v>7</v>
      </c>
    </row>
    <row r="5550" ht="15.75" customHeight="1">
      <c r="K5550" s="8" t="s">
        <v>7</v>
      </c>
    </row>
    <row r="5551" ht="15.75" customHeight="1">
      <c r="K5551" s="8" t="s">
        <v>7</v>
      </c>
    </row>
    <row r="5552" ht="15.75" customHeight="1">
      <c r="K5552" s="8" t="s">
        <v>7</v>
      </c>
    </row>
    <row r="5553" ht="15.75" customHeight="1">
      <c r="K5553" s="8" t="s">
        <v>7</v>
      </c>
    </row>
    <row r="5554" ht="15.75" customHeight="1">
      <c r="K5554" s="8" t="s">
        <v>7</v>
      </c>
    </row>
    <row r="5555" ht="15.75" customHeight="1">
      <c r="K5555" s="8" t="s">
        <v>7</v>
      </c>
    </row>
    <row r="5556" ht="15.75" customHeight="1">
      <c r="K5556" s="8" t="s">
        <v>7</v>
      </c>
    </row>
    <row r="5557" ht="15.75" customHeight="1">
      <c r="K5557" s="8" t="s">
        <v>7</v>
      </c>
    </row>
    <row r="5558" ht="15.75" customHeight="1">
      <c r="K5558" s="8" t="s">
        <v>7</v>
      </c>
    </row>
    <row r="5559" ht="15.75" customHeight="1">
      <c r="K5559" s="8" t="s">
        <v>7</v>
      </c>
    </row>
    <row r="5560" ht="15.75" customHeight="1">
      <c r="K5560" s="8" t="s">
        <v>7</v>
      </c>
    </row>
    <row r="5561" ht="15.75" customHeight="1">
      <c r="K5561" s="8" t="s">
        <v>7</v>
      </c>
    </row>
    <row r="5562" ht="15.75" customHeight="1">
      <c r="K5562" s="8" t="s">
        <v>7</v>
      </c>
    </row>
    <row r="5563" ht="15.75" customHeight="1">
      <c r="K5563" s="8" t="s">
        <v>7</v>
      </c>
    </row>
    <row r="5564" ht="15.75" customHeight="1">
      <c r="K5564" s="8" t="s">
        <v>7</v>
      </c>
    </row>
    <row r="5565" ht="15.75" customHeight="1">
      <c r="K5565" s="8" t="s">
        <v>7</v>
      </c>
    </row>
    <row r="5566" ht="15.75" customHeight="1">
      <c r="K5566" s="8" t="s">
        <v>7</v>
      </c>
    </row>
    <row r="5567" ht="15.75" customHeight="1">
      <c r="K5567" s="8" t="s">
        <v>7</v>
      </c>
    </row>
    <row r="5568" ht="15.75" customHeight="1">
      <c r="K5568" s="8" t="s">
        <v>7</v>
      </c>
    </row>
    <row r="5569" ht="15.75" customHeight="1">
      <c r="K5569" s="8" t="s">
        <v>7</v>
      </c>
    </row>
    <row r="5570" ht="15.75" customHeight="1">
      <c r="K5570" s="8" t="s">
        <v>7</v>
      </c>
    </row>
    <row r="5571" ht="15.75" customHeight="1">
      <c r="K5571" s="8" t="s">
        <v>7</v>
      </c>
    </row>
    <row r="5572" ht="15.75" customHeight="1">
      <c r="K5572" s="8" t="s">
        <v>7</v>
      </c>
    </row>
    <row r="5573" ht="15.75" customHeight="1">
      <c r="K5573" s="8" t="s">
        <v>7</v>
      </c>
    </row>
    <row r="5574" ht="15.75" customHeight="1">
      <c r="K5574" s="8" t="s">
        <v>7</v>
      </c>
    </row>
    <row r="5575" ht="15.75" customHeight="1">
      <c r="K5575" s="8" t="s">
        <v>7</v>
      </c>
    </row>
    <row r="5576" ht="15.75" customHeight="1">
      <c r="K5576" s="8" t="s">
        <v>7</v>
      </c>
    </row>
    <row r="5577" ht="15.75" customHeight="1">
      <c r="K5577" s="8" t="s">
        <v>7</v>
      </c>
    </row>
    <row r="5578" ht="15.75" customHeight="1">
      <c r="K5578" s="8" t="s">
        <v>7</v>
      </c>
    </row>
    <row r="5579" ht="15.75" customHeight="1">
      <c r="K5579" s="8" t="s">
        <v>7</v>
      </c>
    </row>
    <row r="5580" ht="15.75" customHeight="1">
      <c r="K5580" s="8" t="s">
        <v>7</v>
      </c>
    </row>
    <row r="5581" ht="15.75" customHeight="1">
      <c r="K5581" s="8" t="s">
        <v>7</v>
      </c>
    </row>
    <row r="5582" ht="15.75" customHeight="1">
      <c r="K5582" s="8" t="s">
        <v>7</v>
      </c>
    </row>
    <row r="5583" ht="15.75" customHeight="1">
      <c r="K5583" s="8" t="s">
        <v>7</v>
      </c>
    </row>
    <row r="5584" ht="15.75" customHeight="1">
      <c r="K5584" s="8" t="s">
        <v>7</v>
      </c>
    </row>
    <row r="5585" ht="15.75" customHeight="1">
      <c r="K5585" s="8" t="s">
        <v>7</v>
      </c>
    </row>
    <row r="5586" ht="15.75" customHeight="1">
      <c r="K5586" s="8" t="s">
        <v>7</v>
      </c>
    </row>
    <row r="5587" ht="15.75" customHeight="1">
      <c r="K5587" s="8" t="s">
        <v>7</v>
      </c>
    </row>
    <row r="5588" ht="15.75" customHeight="1">
      <c r="K5588" s="8" t="s">
        <v>7</v>
      </c>
    </row>
    <row r="5589" ht="15.75" customHeight="1">
      <c r="K5589" s="8" t="s">
        <v>7</v>
      </c>
    </row>
    <row r="5590" ht="15.75" customHeight="1">
      <c r="K5590" s="8" t="s">
        <v>7</v>
      </c>
    </row>
    <row r="5591" ht="15.75" customHeight="1">
      <c r="K5591" s="8" t="s">
        <v>7</v>
      </c>
    </row>
    <row r="5592" ht="15.75" customHeight="1">
      <c r="K5592" s="8" t="s">
        <v>7</v>
      </c>
    </row>
    <row r="5593" ht="15.75" customHeight="1">
      <c r="K5593" s="8" t="s">
        <v>7</v>
      </c>
    </row>
    <row r="5594" ht="15.75" customHeight="1">
      <c r="K5594" s="8" t="s">
        <v>7</v>
      </c>
    </row>
    <row r="5595" ht="15.75" customHeight="1">
      <c r="K5595" s="8" t="s">
        <v>7</v>
      </c>
    </row>
    <row r="5596" ht="15.75" customHeight="1">
      <c r="K5596" s="8" t="s">
        <v>7</v>
      </c>
    </row>
    <row r="5597" ht="15.75" customHeight="1">
      <c r="K5597" s="8" t="s">
        <v>7</v>
      </c>
    </row>
    <row r="5598" ht="15.75" customHeight="1">
      <c r="K5598" s="8" t="s">
        <v>7</v>
      </c>
    </row>
    <row r="5599" ht="15.75" customHeight="1">
      <c r="K5599" s="8" t="s">
        <v>7</v>
      </c>
    </row>
    <row r="5600" ht="15.75" customHeight="1">
      <c r="K5600" s="8" t="s">
        <v>7</v>
      </c>
    </row>
    <row r="5601" ht="15.75" customHeight="1">
      <c r="K5601" s="8" t="s">
        <v>7</v>
      </c>
    </row>
    <row r="5602" ht="15.75" customHeight="1">
      <c r="K5602" s="8" t="s">
        <v>7</v>
      </c>
    </row>
    <row r="5603" ht="15.75" customHeight="1">
      <c r="K5603" s="8" t="s">
        <v>7</v>
      </c>
    </row>
    <row r="5604" ht="15.75" customHeight="1">
      <c r="K5604" s="8" t="s">
        <v>7</v>
      </c>
    </row>
    <row r="5605" ht="15.75" customHeight="1">
      <c r="K5605" s="8" t="s">
        <v>7</v>
      </c>
    </row>
    <row r="5606" ht="15.75" customHeight="1">
      <c r="K5606" s="8" t="s">
        <v>7</v>
      </c>
    </row>
    <row r="5607" ht="15.75" customHeight="1">
      <c r="K5607" s="8" t="s">
        <v>7</v>
      </c>
    </row>
    <row r="5608" ht="15.75" customHeight="1">
      <c r="K5608" s="8" t="s">
        <v>7</v>
      </c>
    </row>
    <row r="5609" ht="15.75" customHeight="1">
      <c r="K5609" s="8" t="s">
        <v>7</v>
      </c>
    </row>
    <row r="5610" ht="15.75" customHeight="1">
      <c r="K5610" s="8" t="s">
        <v>7</v>
      </c>
    </row>
    <row r="5611" ht="15.75" customHeight="1">
      <c r="K5611" s="8" t="s">
        <v>7</v>
      </c>
    </row>
    <row r="5612" ht="15.75" customHeight="1">
      <c r="K5612" s="8" t="s">
        <v>7</v>
      </c>
    </row>
    <row r="5613" ht="15.75" customHeight="1">
      <c r="K5613" s="8" t="s">
        <v>7</v>
      </c>
    </row>
    <row r="5614" ht="15.75" customHeight="1">
      <c r="K5614" s="8" t="s">
        <v>7</v>
      </c>
    </row>
    <row r="5615" ht="15.75" customHeight="1">
      <c r="K5615" s="8" t="s">
        <v>7</v>
      </c>
    </row>
    <row r="5616" ht="15.75" customHeight="1">
      <c r="K5616" s="8" t="s">
        <v>7</v>
      </c>
    </row>
    <row r="5617" ht="15.75" customHeight="1">
      <c r="K5617" s="8" t="s">
        <v>7</v>
      </c>
    </row>
    <row r="5618" ht="15.75" customHeight="1">
      <c r="K5618" s="8" t="s">
        <v>7</v>
      </c>
    </row>
    <row r="5619" ht="15.75" customHeight="1">
      <c r="K5619" s="8" t="s">
        <v>7</v>
      </c>
    </row>
    <row r="5620" ht="15.75" customHeight="1">
      <c r="K5620" s="8" t="s">
        <v>7</v>
      </c>
    </row>
    <row r="5621" ht="15.75" customHeight="1">
      <c r="K5621" s="8" t="s">
        <v>7</v>
      </c>
    </row>
    <row r="5622" ht="15.75" customHeight="1">
      <c r="K5622" s="8" t="s">
        <v>7</v>
      </c>
    </row>
    <row r="5623" ht="15.75" customHeight="1">
      <c r="K5623" s="8" t="s">
        <v>7</v>
      </c>
    </row>
    <row r="5624" ht="15.75" customHeight="1">
      <c r="K5624" s="8" t="s">
        <v>7</v>
      </c>
    </row>
    <row r="5625" ht="15.75" customHeight="1">
      <c r="K5625" s="8" t="s">
        <v>7</v>
      </c>
    </row>
    <row r="5626" ht="15.75" customHeight="1">
      <c r="K5626" s="8" t="s">
        <v>7</v>
      </c>
    </row>
    <row r="5627" ht="15.75" customHeight="1">
      <c r="K5627" s="8" t="s">
        <v>7</v>
      </c>
    </row>
    <row r="5628" ht="15.75" customHeight="1">
      <c r="K5628" s="8" t="s">
        <v>7</v>
      </c>
    </row>
    <row r="5629" ht="15.75" customHeight="1">
      <c r="K5629" s="8" t="s">
        <v>7</v>
      </c>
    </row>
    <row r="5630" ht="15.75" customHeight="1">
      <c r="K5630" s="8" t="s">
        <v>7</v>
      </c>
    </row>
    <row r="5631" ht="15.75" customHeight="1">
      <c r="K5631" s="8" t="s">
        <v>7</v>
      </c>
    </row>
    <row r="5632" ht="15.75" customHeight="1">
      <c r="K5632" s="8" t="s">
        <v>7</v>
      </c>
    </row>
    <row r="5633" ht="15.75" customHeight="1">
      <c r="K5633" s="8" t="s">
        <v>7</v>
      </c>
    </row>
    <row r="5634" ht="15.75" customHeight="1">
      <c r="K5634" s="8" t="s">
        <v>7</v>
      </c>
    </row>
    <row r="5635" ht="15.75" customHeight="1">
      <c r="K5635" s="8" t="s">
        <v>7</v>
      </c>
    </row>
    <row r="5636" ht="15.75" customHeight="1">
      <c r="K5636" s="8" t="s">
        <v>7</v>
      </c>
    </row>
    <row r="5637" ht="15.75" customHeight="1">
      <c r="K5637" s="8" t="s">
        <v>7</v>
      </c>
    </row>
    <row r="5638" ht="15.75" customHeight="1">
      <c r="K5638" s="8" t="s">
        <v>7</v>
      </c>
    </row>
    <row r="5639" ht="15.75" customHeight="1">
      <c r="K5639" s="8" t="s">
        <v>7</v>
      </c>
    </row>
    <row r="5640" ht="15.75" customHeight="1">
      <c r="K5640" s="8" t="s">
        <v>7</v>
      </c>
    </row>
    <row r="5641" ht="15.75" customHeight="1">
      <c r="K5641" s="8" t="s">
        <v>7</v>
      </c>
    </row>
    <row r="5642" ht="15.75" customHeight="1">
      <c r="K5642" s="8" t="s">
        <v>7</v>
      </c>
    </row>
    <row r="5643" ht="15.75" customHeight="1">
      <c r="K5643" s="8" t="s">
        <v>7</v>
      </c>
    </row>
    <row r="5644" ht="15.75" customHeight="1">
      <c r="K5644" s="8" t="s">
        <v>7</v>
      </c>
    </row>
    <row r="5645" ht="15.75" customHeight="1">
      <c r="K5645" s="8" t="s">
        <v>7</v>
      </c>
    </row>
    <row r="5646" ht="15.75" customHeight="1">
      <c r="K5646" s="8" t="s">
        <v>7</v>
      </c>
    </row>
    <row r="5647" ht="15.75" customHeight="1">
      <c r="K5647" s="8" t="s">
        <v>7</v>
      </c>
    </row>
    <row r="5648" ht="15.75" customHeight="1">
      <c r="K5648" s="8" t="s">
        <v>7</v>
      </c>
    </row>
    <row r="5649" ht="15.75" customHeight="1">
      <c r="K5649" s="8" t="s">
        <v>7</v>
      </c>
    </row>
    <row r="5650" ht="15.75" customHeight="1">
      <c r="K5650" s="8" t="s">
        <v>7</v>
      </c>
    </row>
    <row r="5651" ht="15.75" customHeight="1">
      <c r="K5651" s="8" t="s">
        <v>7</v>
      </c>
    </row>
    <row r="5652" ht="15.75" customHeight="1">
      <c r="K5652" s="8" t="s">
        <v>7</v>
      </c>
    </row>
    <row r="5653" ht="15.75" customHeight="1">
      <c r="K5653" s="8" t="s">
        <v>7</v>
      </c>
    </row>
    <row r="5654" ht="15.75" customHeight="1">
      <c r="K5654" s="8" t="s">
        <v>7</v>
      </c>
    </row>
    <row r="5655" ht="15.75" customHeight="1">
      <c r="K5655" s="8" t="s">
        <v>7</v>
      </c>
    </row>
    <row r="5656" ht="15.75" customHeight="1">
      <c r="K5656" s="8" t="s">
        <v>7</v>
      </c>
    </row>
    <row r="5657" ht="15.75" customHeight="1">
      <c r="K5657" s="8" t="s">
        <v>7</v>
      </c>
    </row>
    <row r="5658" ht="15.75" customHeight="1">
      <c r="K5658" s="8" t="s">
        <v>7</v>
      </c>
    </row>
    <row r="5659" ht="15.75" customHeight="1">
      <c r="K5659" s="8" t="s">
        <v>7</v>
      </c>
    </row>
    <row r="5660" ht="15.75" customHeight="1">
      <c r="K5660" s="8" t="s">
        <v>7</v>
      </c>
    </row>
    <row r="5661" ht="15.75" customHeight="1">
      <c r="K5661" s="8" t="s">
        <v>7</v>
      </c>
    </row>
    <row r="5662" ht="15.75" customHeight="1">
      <c r="K5662" s="8" t="s">
        <v>7</v>
      </c>
    </row>
    <row r="5663" ht="15.75" customHeight="1">
      <c r="K5663" s="8" t="s">
        <v>7</v>
      </c>
    </row>
    <row r="5664" ht="15.75" customHeight="1">
      <c r="K5664" s="8" t="s">
        <v>7</v>
      </c>
    </row>
    <row r="5665" ht="15.75" customHeight="1">
      <c r="K5665" s="8" t="s">
        <v>7</v>
      </c>
    </row>
    <row r="5666" ht="15.75" customHeight="1">
      <c r="K5666" s="8" t="s">
        <v>7</v>
      </c>
    </row>
    <row r="5667" ht="15.75" customHeight="1">
      <c r="K5667" s="8" t="s">
        <v>7</v>
      </c>
    </row>
    <row r="5668" ht="15.75" customHeight="1">
      <c r="K5668" s="8" t="s">
        <v>7</v>
      </c>
    </row>
    <row r="5669" ht="15.75" customHeight="1">
      <c r="K5669" s="8" t="s">
        <v>7</v>
      </c>
    </row>
    <row r="5670" ht="15.75" customHeight="1">
      <c r="K5670" s="8" t="s">
        <v>7</v>
      </c>
    </row>
    <row r="5671" ht="15.75" customHeight="1">
      <c r="K5671" s="8" t="s">
        <v>7</v>
      </c>
    </row>
    <row r="5672" ht="15.75" customHeight="1">
      <c r="K5672" s="8" t="s">
        <v>7</v>
      </c>
    </row>
    <row r="5673" ht="15.75" customHeight="1">
      <c r="K5673" s="8" t="s">
        <v>7</v>
      </c>
    </row>
    <row r="5674" ht="15.75" customHeight="1">
      <c r="K5674" s="8" t="s">
        <v>7</v>
      </c>
    </row>
    <row r="5675" ht="15.75" customHeight="1">
      <c r="K5675" s="8" t="s">
        <v>7</v>
      </c>
    </row>
    <row r="5676" ht="15.75" customHeight="1">
      <c r="K5676" s="8" t="s">
        <v>7</v>
      </c>
    </row>
    <row r="5677" ht="15.75" customHeight="1">
      <c r="K5677" s="8" t="s">
        <v>7</v>
      </c>
    </row>
    <row r="5678" ht="15.75" customHeight="1">
      <c r="K5678" s="8" t="s">
        <v>7</v>
      </c>
    </row>
    <row r="5679" ht="15.75" customHeight="1">
      <c r="K5679" s="8" t="s">
        <v>7</v>
      </c>
    </row>
    <row r="5680" ht="15.75" customHeight="1">
      <c r="K5680" s="8" t="s">
        <v>7</v>
      </c>
    </row>
    <row r="5681" ht="15.75" customHeight="1">
      <c r="K5681" s="8" t="s">
        <v>7</v>
      </c>
    </row>
    <row r="5682" ht="15.75" customHeight="1">
      <c r="K5682" s="8" t="s">
        <v>7</v>
      </c>
    </row>
    <row r="5683" ht="15.75" customHeight="1">
      <c r="K5683" s="8" t="s">
        <v>7</v>
      </c>
    </row>
    <row r="5684" ht="15.75" customHeight="1">
      <c r="K5684" s="8" t="s">
        <v>7</v>
      </c>
    </row>
    <row r="5685" ht="15.75" customHeight="1">
      <c r="K5685" s="8" t="s">
        <v>7</v>
      </c>
    </row>
    <row r="5686" ht="15.75" customHeight="1">
      <c r="K5686" s="8" t="s">
        <v>7</v>
      </c>
    </row>
    <row r="5687" ht="15.75" customHeight="1">
      <c r="K5687" s="8" t="s">
        <v>7</v>
      </c>
    </row>
    <row r="5688" ht="15.75" customHeight="1">
      <c r="K5688" s="8" t="s">
        <v>7</v>
      </c>
    </row>
    <row r="5689" ht="15.75" customHeight="1">
      <c r="K5689" s="8" t="s">
        <v>7</v>
      </c>
    </row>
    <row r="5690" ht="15.75" customHeight="1">
      <c r="K5690" s="8" t="s">
        <v>7</v>
      </c>
    </row>
    <row r="5691" ht="15.75" customHeight="1">
      <c r="K5691" s="8" t="s">
        <v>7</v>
      </c>
    </row>
    <row r="5692" ht="15.75" customHeight="1">
      <c r="K5692" s="8" t="s">
        <v>7</v>
      </c>
    </row>
    <row r="5693" ht="15.75" customHeight="1">
      <c r="K5693" s="8" t="s">
        <v>7</v>
      </c>
    </row>
    <row r="5694" ht="15.75" customHeight="1">
      <c r="K5694" s="8" t="s">
        <v>7</v>
      </c>
    </row>
    <row r="5695" ht="15.75" customHeight="1">
      <c r="K5695" s="8" t="s">
        <v>7</v>
      </c>
    </row>
    <row r="5696" ht="15.75" customHeight="1">
      <c r="K5696" s="8" t="s">
        <v>7</v>
      </c>
    </row>
    <row r="5697" ht="15.75" customHeight="1">
      <c r="K5697" s="8" t="s">
        <v>7</v>
      </c>
    </row>
    <row r="5698" ht="15.75" customHeight="1">
      <c r="K5698" s="8" t="s">
        <v>7</v>
      </c>
    </row>
    <row r="5699" ht="15.75" customHeight="1">
      <c r="K5699" s="8" t="s">
        <v>7</v>
      </c>
    </row>
    <row r="5700" ht="15.75" customHeight="1">
      <c r="K5700" s="8" t="s">
        <v>7</v>
      </c>
    </row>
    <row r="5701" ht="15.75" customHeight="1">
      <c r="K5701" s="8" t="s">
        <v>7</v>
      </c>
    </row>
    <row r="5702" ht="15.75" customHeight="1">
      <c r="K5702" s="8" t="s">
        <v>7</v>
      </c>
    </row>
    <row r="5703" ht="15.75" customHeight="1">
      <c r="K5703" s="8" t="s">
        <v>7</v>
      </c>
    </row>
    <row r="5704" ht="15.75" customHeight="1">
      <c r="K5704" s="8" t="s">
        <v>7</v>
      </c>
    </row>
    <row r="5705" ht="15.75" customHeight="1">
      <c r="K5705" s="8" t="s">
        <v>7</v>
      </c>
    </row>
    <row r="5706" ht="15.75" customHeight="1">
      <c r="K5706" s="8" t="s">
        <v>7</v>
      </c>
    </row>
    <row r="5707" ht="15.75" customHeight="1">
      <c r="K5707" s="8" t="s">
        <v>7</v>
      </c>
    </row>
    <row r="5708" ht="15.75" customHeight="1">
      <c r="K5708" s="8" t="s">
        <v>7</v>
      </c>
    </row>
    <row r="5709" ht="15.75" customHeight="1">
      <c r="K5709" s="8" t="s">
        <v>7</v>
      </c>
    </row>
    <row r="5710" ht="15.75" customHeight="1">
      <c r="K5710" s="8" t="s">
        <v>7</v>
      </c>
    </row>
    <row r="5711" ht="15.75" customHeight="1">
      <c r="K5711" s="8" t="s">
        <v>7</v>
      </c>
    </row>
    <row r="5712" ht="15.75" customHeight="1">
      <c r="K5712" s="8" t="s">
        <v>7</v>
      </c>
    </row>
    <row r="5713" ht="15.75" customHeight="1">
      <c r="K5713" s="8" t="s">
        <v>7</v>
      </c>
    </row>
    <row r="5714" ht="15.75" customHeight="1">
      <c r="K5714" s="8" t="s">
        <v>7</v>
      </c>
    </row>
    <row r="5715" ht="15.75" customHeight="1">
      <c r="K5715" s="8" t="s">
        <v>7</v>
      </c>
    </row>
    <row r="5716" ht="15.75" customHeight="1">
      <c r="K5716" s="8" t="s">
        <v>7</v>
      </c>
    </row>
    <row r="5717" ht="15.75" customHeight="1">
      <c r="K5717" s="8" t="s">
        <v>7</v>
      </c>
    </row>
    <row r="5718" ht="15.75" customHeight="1">
      <c r="K5718" s="8" t="s">
        <v>7</v>
      </c>
    </row>
    <row r="5719" ht="15.75" customHeight="1">
      <c r="K5719" s="8" t="s">
        <v>7</v>
      </c>
    </row>
    <row r="5720" ht="15.75" customHeight="1">
      <c r="K5720" s="8" t="s">
        <v>7</v>
      </c>
    </row>
    <row r="5721" ht="15.75" customHeight="1">
      <c r="K5721" s="8" t="s">
        <v>7</v>
      </c>
    </row>
    <row r="5722" ht="15.75" customHeight="1">
      <c r="K5722" s="8" t="s">
        <v>7</v>
      </c>
    </row>
    <row r="5723" ht="15.75" customHeight="1">
      <c r="K5723" s="8" t="s">
        <v>7</v>
      </c>
    </row>
    <row r="5724" ht="15.75" customHeight="1">
      <c r="K5724" s="8" t="s">
        <v>7</v>
      </c>
    </row>
    <row r="5725" ht="15.75" customHeight="1">
      <c r="K5725" s="8" t="s">
        <v>7</v>
      </c>
    </row>
    <row r="5726" ht="15.75" customHeight="1">
      <c r="K5726" s="8" t="s">
        <v>7</v>
      </c>
    </row>
    <row r="5727" ht="15.75" customHeight="1">
      <c r="K5727" s="8" t="s">
        <v>7</v>
      </c>
    </row>
    <row r="5728" ht="15.75" customHeight="1">
      <c r="K5728" s="8" t="s">
        <v>7</v>
      </c>
    </row>
    <row r="5729" ht="15.75" customHeight="1">
      <c r="K5729" s="8" t="s">
        <v>7</v>
      </c>
    </row>
    <row r="5730" ht="15.75" customHeight="1">
      <c r="K5730" s="8" t="s">
        <v>7</v>
      </c>
    </row>
    <row r="5731" ht="15.75" customHeight="1">
      <c r="K5731" s="8" t="s">
        <v>7</v>
      </c>
    </row>
    <row r="5732" ht="15.75" customHeight="1">
      <c r="K5732" s="8" t="s">
        <v>7</v>
      </c>
    </row>
    <row r="5733" ht="15.75" customHeight="1">
      <c r="K5733" s="8" t="s">
        <v>7</v>
      </c>
    </row>
    <row r="5734" ht="15.75" customHeight="1">
      <c r="K5734" s="8" t="s">
        <v>7</v>
      </c>
    </row>
    <row r="5735" ht="15.75" customHeight="1">
      <c r="K5735" s="8" t="s">
        <v>7</v>
      </c>
    </row>
    <row r="5736" ht="15.75" customHeight="1">
      <c r="K5736" s="8" t="s">
        <v>7</v>
      </c>
    </row>
    <row r="5737" ht="15.75" customHeight="1">
      <c r="K5737" s="8" t="s">
        <v>7</v>
      </c>
    </row>
    <row r="5738" ht="15.75" customHeight="1">
      <c r="K5738" s="8" t="s">
        <v>7</v>
      </c>
    </row>
    <row r="5739" ht="15.75" customHeight="1">
      <c r="K5739" s="8" t="s">
        <v>7</v>
      </c>
    </row>
    <row r="5740" ht="15.75" customHeight="1">
      <c r="K5740" s="8" t="s">
        <v>7</v>
      </c>
    </row>
    <row r="5741" ht="15.75" customHeight="1">
      <c r="K5741" s="8" t="s">
        <v>7</v>
      </c>
    </row>
    <row r="5742" ht="15.75" customHeight="1">
      <c r="K5742" s="8" t="s">
        <v>7</v>
      </c>
    </row>
    <row r="5743" ht="15.75" customHeight="1">
      <c r="K5743" s="8" t="s">
        <v>7</v>
      </c>
    </row>
    <row r="5744" ht="15.75" customHeight="1">
      <c r="K5744" s="8" t="s">
        <v>7</v>
      </c>
    </row>
    <row r="5745" ht="15.75" customHeight="1">
      <c r="K5745" s="8" t="s">
        <v>7</v>
      </c>
    </row>
    <row r="5746" ht="15.75" customHeight="1">
      <c r="K5746" s="8" t="s">
        <v>7</v>
      </c>
    </row>
    <row r="5747" ht="15.75" customHeight="1">
      <c r="K5747" s="8" t="s">
        <v>7</v>
      </c>
    </row>
    <row r="5748" ht="15.75" customHeight="1">
      <c r="K5748" s="8" t="s">
        <v>7</v>
      </c>
    </row>
    <row r="5749" ht="15.75" customHeight="1">
      <c r="K5749" s="8" t="s">
        <v>7</v>
      </c>
    </row>
    <row r="5750" ht="15.75" customHeight="1">
      <c r="K5750" s="8" t="s">
        <v>7</v>
      </c>
    </row>
    <row r="5751" ht="15.75" customHeight="1">
      <c r="K5751" s="8" t="s">
        <v>7</v>
      </c>
    </row>
    <row r="5752" ht="15.75" customHeight="1">
      <c r="K5752" s="8" t="s">
        <v>7</v>
      </c>
    </row>
    <row r="5753" ht="15.75" customHeight="1">
      <c r="K5753" s="8" t="s">
        <v>7</v>
      </c>
    </row>
    <row r="5754" ht="15.75" customHeight="1">
      <c r="K5754" s="8" t="s">
        <v>7</v>
      </c>
    </row>
    <row r="5755" ht="15.75" customHeight="1">
      <c r="K5755" s="8" t="s">
        <v>7</v>
      </c>
    </row>
    <row r="5756" ht="15.75" customHeight="1">
      <c r="K5756" s="8" t="s">
        <v>7</v>
      </c>
    </row>
    <row r="5757" ht="15.75" customHeight="1">
      <c r="K5757" s="8" t="s">
        <v>7</v>
      </c>
    </row>
    <row r="5758" ht="15.75" customHeight="1">
      <c r="K5758" s="8" t="s">
        <v>7</v>
      </c>
    </row>
    <row r="5759" ht="15.75" customHeight="1">
      <c r="K5759" s="8" t="s">
        <v>7</v>
      </c>
    </row>
    <row r="5760" ht="15.75" customHeight="1">
      <c r="K5760" s="8" t="s">
        <v>7</v>
      </c>
    </row>
    <row r="5761" ht="15.75" customHeight="1">
      <c r="K5761" s="8" t="s">
        <v>7</v>
      </c>
    </row>
    <row r="5762" ht="15.75" customHeight="1">
      <c r="K5762" s="8" t="s">
        <v>7</v>
      </c>
    </row>
    <row r="5763" ht="15.75" customHeight="1">
      <c r="K5763" s="8" t="s">
        <v>7</v>
      </c>
    </row>
    <row r="5764" ht="15.75" customHeight="1">
      <c r="K5764" s="8" t="s">
        <v>7</v>
      </c>
    </row>
    <row r="5765" ht="15.75" customHeight="1">
      <c r="K5765" s="8" t="s">
        <v>7</v>
      </c>
    </row>
    <row r="5766" ht="15.75" customHeight="1">
      <c r="K5766" s="8" t="s">
        <v>7</v>
      </c>
    </row>
    <row r="5767" ht="15.75" customHeight="1">
      <c r="K5767" s="8" t="s">
        <v>7</v>
      </c>
    </row>
    <row r="5768" ht="15.75" customHeight="1">
      <c r="K5768" s="8" t="s">
        <v>7</v>
      </c>
    </row>
    <row r="5769" ht="15.75" customHeight="1">
      <c r="K5769" s="8" t="s">
        <v>7</v>
      </c>
    </row>
    <row r="5770" ht="15.75" customHeight="1">
      <c r="K5770" s="8" t="s">
        <v>7</v>
      </c>
    </row>
    <row r="5771" ht="15.75" customHeight="1">
      <c r="K5771" s="8" t="s">
        <v>7</v>
      </c>
    </row>
    <row r="5772" ht="15.75" customHeight="1">
      <c r="K5772" s="8" t="s">
        <v>7</v>
      </c>
    </row>
    <row r="5773" ht="15.75" customHeight="1">
      <c r="K5773" s="8" t="s">
        <v>7</v>
      </c>
    </row>
    <row r="5774" ht="15.75" customHeight="1">
      <c r="K5774" s="8" t="s">
        <v>7</v>
      </c>
    </row>
    <row r="5775" ht="15.75" customHeight="1">
      <c r="K5775" s="8" t="s">
        <v>7</v>
      </c>
    </row>
    <row r="5776" ht="15.75" customHeight="1">
      <c r="K5776" s="8" t="s">
        <v>7</v>
      </c>
    </row>
    <row r="5777" ht="15.75" customHeight="1">
      <c r="K5777" s="8" t="s">
        <v>7</v>
      </c>
    </row>
    <row r="5778" ht="15.75" customHeight="1">
      <c r="K5778" s="8" t="s">
        <v>7</v>
      </c>
    </row>
    <row r="5779" ht="15.75" customHeight="1">
      <c r="K5779" s="8" t="s">
        <v>7</v>
      </c>
    </row>
    <row r="5780" ht="15.75" customHeight="1">
      <c r="K5780" s="8" t="s">
        <v>7</v>
      </c>
    </row>
    <row r="5781" ht="15.75" customHeight="1">
      <c r="K5781" s="8" t="s">
        <v>7</v>
      </c>
    </row>
    <row r="5782" ht="15.75" customHeight="1">
      <c r="K5782" s="8" t="s">
        <v>7</v>
      </c>
    </row>
    <row r="5783" ht="15.75" customHeight="1">
      <c r="K5783" s="8" t="s">
        <v>7</v>
      </c>
    </row>
    <row r="5784" ht="15.75" customHeight="1">
      <c r="K5784" s="8" t="s">
        <v>7</v>
      </c>
    </row>
    <row r="5785" ht="15.75" customHeight="1">
      <c r="K5785" s="8" t="s">
        <v>7</v>
      </c>
    </row>
    <row r="5786" ht="15.75" customHeight="1">
      <c r="K5786" s="8" t="s">
        <v>7</v>
      </c>
    </row>
    <row r="5787" ht="15.75" customHeight="1">
      <c r="K5787" s="8" t="s">
        <v>7</v>
      </c>
    </row>
    <row r="5788" ht="15.75" customHeight="1">
      <c r="K5788" s="8" t="s">
        <v>7</v>
      </c>
    </row>
    <row r="5789" ht="15.75" customHeight="1">
      <c r="K5789" s="8" t="s">
        <v>7</v>
      </c>
    </row>
    <row r="5790" ht="15.75" customHeight="1">
      <c r="K5790" s="8" t="s">
        <v>7</v>
      </c>
    </row>
    <row r="5791" ht="15.75" customHeight="1">
      <c r="K5791" s="8" t="s">
        <v>7</v>
      </c>
    </row>
    <row r="5792" ht="15.75" customHeight="1">
      <c r="K5792" s="8" t="s">
        <v>7</v>
      </c>
    </row>
    <row r="5793" ht="15.75" customHeight="1">
      <c r="K5793" s="8" t="s">
        <v>7</v>
      </c>
    </row>
    <row r="5794" ht="15.75" customHeight="1">
      <c r="K5794" s="8" t="s">
        <v>7</v>
      </c>
    </row>
    <row r="5795" ht="15.75" customHeight="1">
      <c r="K5795" s="8" t="s">
        <v>7</v>
      </c>
    </row>
    <row r="5796" ht="15.75" customHeight="1">
      <c r="K5796" s="8" t="s">
        <v>7</v>
      </c>
    </row>
    <row r="5797" ht="15.75" customHeight="1">
      <c r="K5797" s="8" t="s">
        <v>7</v>
      </c>
    </row>
    <row r="5798" ht="15.75" customHeight="1">
      <c r="K5798" s="8" t="s">
        <v>7</v>
      </c>
    </row>
    <row r="5799" ht="15.75" customHeight="1">
      <c r="K5799" s="8" t="s">
        <v>7</v>
      </c>
    </row>
    <row r="5800" ht="15.75" customHeight="1">
      <c r="K5800" s="8" t="s">
        <v>7</v>
      </c>
    </row>
    <row r="5801" ht="15.75" customHeight="1">
      <c r="K5801" s="8" t="s">
        <v>7</v>
      </c>
    </row>
    <row r="5802" ht="15.75" customHeight="1">
      <c r="K5802" s="8" t="s">
        <v>7</v>
      </c>
    </row>
    <row r="5803" ht="15.75" customHeight="1">
      <c r="K5803" s="8" t="s">
        <v>7</v>
      </c>
    </row>
    <row r="5804" ht="15.75" customHeight="1">
      <c r="K5804" s="8" t="s">
        <v>7</v>
      </c>
    </row>
    <row r="5805" ht="15.75" customHeight="1">
      <c r="K5805" s="8" t="s">
        <v>7</v>
      </c>
    </row>
    <row r="5806" ht="15.75" customHeight="1">
      <c r="K5806" s="8" t="s">
        <v>7</v>
      </c>
    </row>
    <row r="5807" ht="15.75" customHeight="1">
      <c r="K5807" s="8" t="s">
        <v>7</v>
      </c>
    </row>
    <row r="5808" ht="15.75" customHeight="1">
      <c r="K5808" s="8" t="s">
        <v>7</v>
      </c>
    </row>
    <row r="5809" ht="15.75" customHeight="1">
      <c r="K5809" s="8" t="s">
        <v>7</v>
      </c>
    </row>
    <row r="5810" ht="15.75" customHeight="1">
      <c r="K5810" s="8" t="s">
        <v>7</v>
      </c>
    </row>
    <row r="5811" ht="15.75" customHeight="1">
      <c r="K5811" s="8" t="s">
        <v>7</v>
      </c>
    </row>
    <row r="5812" ht="15.75" customHeight="1">
      <c r="K5812" s="8" t="s">
        <v>7</v>
      </c>
    </row>
    <row r="5813" ht="15.75" customHeight="1">
      <c r="K5813" s="8" t="s">
        <v>7</v>
      </c>
    </row>
    <row r="5814" ht="15.75" customHeight="1">
      <c r="K5814" s="8" t="s">
        <v>7</v>
      </c>
    </row>
    <row r="5815" ht="15.75" customHeight="1">
      <c r="K5815" s="8" t="s">
        <v>7</v>
      </c>
    </row>
    <row r="5816" ht="15.75" customHeight="1">
      <c r="K5816" s="8" t="s">
        <v>7</v>
      </c>
    </row>
    <row r="5817" ht="15.75" customHeight="1">
      <c r="K5817" s="8" t="s">
        <v>7</v>
      </c>
    </row>
    <row r="5818" ht="15.75" customHeight="1">
      <c r="K5818" s="8" t="s">
        <v>7</v>
      </c>
    </row>
    <row r="5819" ht="15.75" customHeight="1">
      <c r="K5819" s="8" t="s">
        <v>7</v>
      </c>
    </row>
    <row r="5820" ht="15.75" customHeight="1">
      <c r="K5820" s="8" t="s">
        <v>7</v>
      </c>
    </row>
    <row r="5821" ht="15.75" customHeight="1">
      <c r="K5821" s="8" t="s">
        <v>7</v>
      </c>
    </row>
    <row r="5822" ht="15.75" customHeight="1">
      <c r="K5822" s="8" t="s">
        <v>7</v>
      </c>
    </row>
    <row r="5823" ht="15.75" customHeight="1">
      <c r="K5823" s="8" t="s">
        <v>7</v>
      </c>
    </row>
    <row r="5824" ht="15.75" customHeight="1">
      <c r="K5824" s="8" t="s">
        <v>7</v>
      </c>
    </row>
    <row r="5825" ht="15.75" customHeight="1">
      <c r="K5825" s="8" t="s">
        <v>7</v>
      </c>
    </row>
    <row r="5826" ht="15.75" customHeight="1">
      <c r="K5826" s="8" t="s">
        <v>7</v>
      </c>
    </row>
    <row r="5827" ht="15.75" customHeight="1">
      <c r="K5827" s="8" t="s">
        <v>7</v>
      </c>
    </row>
    <row r="5828" ht="15.75" customHeight="1">
      <c r="K5828" s="8" t="s">
        <v>7</v>
      </c>
    </row>
    <row r="5829" ht="15.75" customHeight="1">
      <c r="K5829" s="8" t="s">
        <v>7</v>
      </c>
    </row>
    <row r="5830" ht="15.75" customHeight="1">
      <c r="K5830" s="8" t="s">
        <v>7</v>
      </c>
    </row>
    <row r="5831" ht="15.75" customHeight="1">
      <c r="K5831" s="8" t="s">
        <v>7</v>
      </c>
    </row>
    <row r="5832" ht="15.75" customHeight="1">
      <c r="K5832" s="8" t="s">
        <v>7</v>
      </c>
    </row>
    <row r="5833" ht="15.75" customHeight="1">
      <c r="K5833" s="8" t="s">
        <v>7</v>
      </c>
    </row>
    <row r="5834" ht="15.75" customHeight="1">
      <c r="K5834" s="8" t="s">
        <v>7</v>
      </c>
    </row>
    <row r="5835" ht="15.75" customHeight="1">
      <c r="K5835" s="8" t="s">
        <v>7</v>
      </c>
    </row>
    <row r="5836" ht="15.75" customHeight="1">
      <c r="K5836" s="8" t="s">
        <v>7</v>
      </c>
    </row>
    <row r="5837" ht="15.75" customHeight="1">
      <c r="K5837" s="8" t="s">
        <v>7</v>
      </c>
    </row>
    <row r="5838" ht="15.75" customHeight="1">
      <c r="K5838" s="8" t="s">
        <v>7</v>
      </c>
    </row>
    <row r="5839" ht="15.75" customHeight="1">
      <c r="K5839" s="8" t="s">
        <v>7</v>
      </c>
    </row>
    <row r="5840" ht="15.75" customHeight="1">
      <c r="K5840" s="8" t="s">
        <v>7</v>
      </c>
    </row>
    <row r="5841" ht="15.75" customHeight="1">
      <c r="K5841" s="8" t="s">
        <v>7</v>
      </c>
    </row>
    <row r="5842" ht="15.75" customHeight="1">
      <c r="K5842" s="8" t="s">
        <v>7</v>
      </c>
    </row>
    <row r="5843" ht="15.75" customHeight="1">
      <c r="K5843" s="8" t="s">
        <v>7</v>
      </c>
    </row>
    <row r="5844" ht="15.75" customHeight="1">
      <c r="K5844" s="8" t="s">
        <v>7</v>
      </c>
    </row>
    <row r="5845" ht="15.75" customHeight="1">
      <c r="K5845" s="8" t="s">
        <v>7</v>
      </c>
    </row>
    <row r="5846" ht="15.75" customHeight="1">
      <c r="K5846" s="8" t="s">
        <v>7</v>
      </c>
    </row>
    <row r="5847" ht="15.75" customHeight="1">
      <c r="K5847" s="8" t="s">
        <v>7</v>
      </c>
    </row>
    <row r="5848" ht="15.75" customHeight="1">
      <c r="K5848" s="8" t="s">
        <v>7</v>
      </c>
    </row>
    <row r="5849" ht="15.75" customHeight="1">
      <c r="K5849" s="8" t="s">
        <v>7</v>
      </c>
    </row>
    <row r="5850" ht="15.75" customHeight="1">
      <c r="K5850" s="8" t="s">
        <v>7</v>
      </c>
    </row>
    <row r="5851" ht="15.75" customHeight="1">
      <c r="K5851" s="8" t="s">
        <v>7</v>
      </c>
    </row>
    <row r="5852" ht="15.75" customHeight="1">
      <c r="K5852" s="8" t="s">
        <v>7</v>
      </c>
    </row>
    <row r="5853" ht="15.75" customHeight="1">
      <c r="K5853" s="8" t="s">
        <v>7</v>
      </c>
    </row>
    <row r="5854" ht="15.75" customHeight="1">
      <c r="K5854" s="8" t="s">
        <v>7</v>
      </c>
    </row>
    <row r="5855" ht="15.75" customHeight="1">
      <c r="K5855" s="8" t="s">
        <v>7</v>
      </c>
    </row>
    <row r="5856" ht="15.75" customHeight="1">
      <c r="K5856" s="8" t="s">
        <v>7</v>
      </c>
    </row>
    <row r="5857" ht="15.75" customHeight="1">
      <c r="K5857" s="8" t="s">
        <v>7</v>
      </c>
    </row>
    <row r="5858" ht="15.75" customHeight="1">
      <c r="K5858" s="8" t="s">
        <v>7</v>
      </c>
    </row>
    <row r="5859" ht="15.75" customHeight="1">
      <c r="K5859" s="8" t="s">
        <v>7</v>
      </c>
    </row>
    <row r="5860" ht="15.75" customHeight="1">
      <c r="K5860" s="8" t="s">
        <v>7</v>
      </c>
    </row>
    <row r="5861" ht="15.75" customHeight="1">
      <c r="K5861" s="8" t="s">
        <v>7</v>
      </c>
    </row>
    <row r="5862" ht="15.75" customHeight="1">
      <c r="K5862" s="8" t="s">
        <v>7</v>
      </c>
    </row>
    <row r="5863" ht="15.75" customHeight="1">
      <c r="K5863" s="8" t="s">
        <v>7</v>
      </c>
    </row>
    <row r="5864" ht="15.75" customHeight="1">
      <c r="K5864" s="8" t="s">
        <v>7</v>
      </c>
    </row>
    <row r="5865" ht="15.75" customHeight="1">
      <c r="K5865" s="8" t="s">
        <v>7</v>
      </c>
    </row>
    <row r="5866" ht="15.75" customHeight="1">
      <c r="K5866" s="8" t="s">
        <v>7</v>
      </c>
    </row>
    <row r="5867" ht="15.75" customHeight="1">
      <c r="K5867" s="8" t="s">
        <v>7</v>
      </c>
    </row>
    <row r="5868" ht="15.75" customHeight="1">
      <c r="K5868" s="8" t="s">
        <v>7</v>
      </c>
    </row>
    <row r="5869" ht="15.75" customHeight="1">
      <c r="K5869" s="8" t="s">
        <v>7</v>
      </c>
    </row>
    <row r="5870" ht="15.75" customHeight="1">
      <c r="K5870" s="8" t="s">
        <v>7</v>
      </c>
    </row>
    <row r="5871" ht="15.75" customHeight="1">
      <c r="K5871" s="8" t="s">
        <v>7</v>
      </c>
    </row>
    <row r="5872" ht="15.75" customHeight="1">
      <c r="K5872" s="8" t="s">
        <v>7</v>
      </c>
    </row>
    <row r="5873" ht="15.75" customHeight="1">
      <c r="K5873" s="8" t="s">
        <v>7</v>
      </c>
    </row>
    <row r="5874" ht="15.75" customHeight="1">
      <c r="K5874" s="8" t="s">
        <v>7</v>
      </c>
    </row>
    <row r="5875" ht="15.75" customHeight="1">
      <c r="K5875" s="8" t="s">
        <v>7</v>
      </c>
    </row>
    <row r="5876" ht="15.75" customHeight="1">
      <c r="K5876" s="8" t="s">
        <v>7</v>
      </c>
    </row>
    <row r="5877" ht="15.75" customHeight="1">
      <c r="K5877" s="8" t="s">
        <v>7</v>
      </c>
    </row>
    <row r="5878" ht="15.75" customHeight="1">
      <c r="K5878" s="8" t="s">
        <v>7</v>
      </c>
    </row>
    <row r="5879" ht="15.75" customHeight="1">
      <c r="K5879" s="8" t="s">
        <v>7</v>
      </c>
    </row>
    <row r="5880" ht="15.75" customHeight="1">
      <c r="K5880" s="8" t="s">
        <v>7</v>
      </c>
    </row>
    <row r="5881" ht="15.75" customHeight="1">
      <c r="K5881" s="8" t="s">
        <v>7</v>
      </c>
    </row>
    <row r="5882" ht="15.75" customHeight="1">
      <c r="K5882" s="8" t="s">
        <v>7</v>
      </c>
    </row>
    <row r="5883" ht="15.75" customHeight="1">
      <c r="K5883" s="8" t="s">
        <v>7</v>
      </c>
    </row>
    <row r="5884" ht="15.75" customHeight="1">
      <c r="K5884" s="8" t="s">
        <v>7</v>
      </c>
    </row>
    <row r="5885" ht="15.75" customHeight="1">
      <c r="K5885" s="8" t="s">
        <v>7</v>
      </c>
    </row>
    <row r="5886" ht="15.75" customHeight="1">
      <c r="K5886" s="8" t="s">
        <v>7</v>
      </c>
    </row>
    <row r="5887" ht="15.75" customHeight="1">
      <c r="K5887" s="8" t="s">
        <v>7</v>
      </c>
    </row>
    <row r="5888" ht="15.75" customHeight="1">
      <c r="K5888" s="8" t="s">
        <v>7</v>
      </c>
    </row>
    <row r="5889" ht="15.75" customHeight="1">
      <c r="K5889" s="8" t="s">
        <v>7</v>
      </c>
    </row>
    <row r="5890" ht="15.75" customHeight="1">
      <c r="K5890" s="8" t="s">
        <v>7</v>
      </c>
    </row>
    <row r="5891" ht="15.75" customHeight="1">
      <c r="K5891" s="8" t="s">
        <v>7</v>
      </c>
    </row>
    <row r="5892" ht="15.75" customHeight="1">
      <c r="K5892" s="8" t="s">
        <v>7</v>
      </c>
    </row>
    <row r="5893" ht="15.75" customHeight="1">
      <c r="K5893" s="8" t="s">
        <v>7</v>
      </c>
    </row>
    <row r="5894" ht="15.75" customHeight="1">
      <c r="K5894" s="8" t="s">
        <v>7</v>
      </c>
    </row>
    <row r="5895" ht="15.75" customHeight="1">
      <c r="K5895" s="8" t="s">
        <v>7</v>
      </c>
    </row>
    <row r="5896" ht="15.75" customHeight="1">
      <c r="K5896" s="8" t="s">
        <v>7</v>
      </c>
    </row>
    <row r="5897" ht="15.75" customHeight="1">
      <c r="K5897" s="8" t="s">
        <v>7</v>
      </c>
    </row>
    <row r="5898" ht="15.75" customHeight="1">
      <c r="K5898" s="8" t="s">
        <v>7</v>
      </c>
    </row>
    <row r="5899" ht="15.75" customHeight="1">
      <c r="K5899" s="8" t="s">
        <v>7</v>
      </c>
    </row>
    <row r="5900" ht="15.75" customHeight="1">
      <c r="K5900" s="8" t="s">
        <v>7</v>
      </c>
    </row>
    <row r="5901" ht="15.75" customHeight="1">
      <c r="K5901" s="8" t="s">
        <v>7</v>
      </c>
    </row>
    <row r="5902" ht="15.75" customHeight="1">
      <c r="K5902" s="8" t="s">
        <v>7</v>
      </c>
    </row>
    <row r="5903" ht="15.75" customHeight="1">
      <c r="K5903" s="8" t="s">
        <v>7</v>
      </c>
    </row>
    <row r="5904" ht="15.75" customHeight="1">
      <c r="K5904" s="8" t="s">
        <v>7</v>
      </c>
    </row>
    <row r="5905" ht="15.75" customHeight="1">
      <c r="K5905" s="8" t="s">
        <v>7</v>
      </c>
    </row>
    <row r="5906" ht="15.75" customHeight="1">
      <c r="K5906" s="8" t="s">
        <v>7</v>
      </c>
    </row>
    <row r="5907" ht="15.75" customHeight="1">
      <c r="K5907" s="8" t="s">
        <v>7</v>
      </c>
    </row>
    <row r="5908" ht="15.75" customHeight="1">
      <c r="K5908" s="8" t="s">
        <v>7</v>
      </c>
    </row>
    <row r="5909" ht="15.75" customHeight="1">
      <c r="K5909" s="8" t="s">
        <v>7</v>
      </c>
    </row>
    <row r="5910" ht="15.75" customHeight="1">
      <c r="K5910" s="8" t="s">
        <v>7</v>
      </c>
    </row>
    <row r="5911" ht="15.75" customHeight="1">
      <c r="K5911" s="8" t="s">
        <v>7</v>
      </c>
    </row>
    <row r="5912" ht="15.75" customHeight="1">
      <c r="K5912" s="8" t="s">
        <v>7</v>
      </c>
    </row>
    <row r="5913" ht="15.75" customHeight="1">
      <c r="K5913" s="8" t="s">
        <v>7</v>
      </c>
    </row>
    <row r="5914" ht="15.75" customHeight="1">
      <c r="K5914" s="8" t="s">
        <v>7</v>
      </c>
    </row>
    <row r="5915" ht="15.75" customHeight="1">
      <c r="K5915" s="8" t="s">
        <v>7</v>
      </c>
    </row>
    <row r="5916" ht="15.75" customHeight="1">
      <c r="K5916" s="8" t="s">
        <v>7</v>
      </c>
    </row>
    <row r="5917" ht="15.75" customHeight="1">
      <c r="K5917" s="8" t="s">
        <v>7</v>
      </c>
    </row>
    <row r="5918" ht="15.75" customHeight="1">
      <c r="K5918" s="8" t="s">
        <v>7</v>
      </c>
    </row>
    <row r="5919" ht="15.75" customHeight="1">
      <c r="K5919" s="8" t="s">
        <v>7</v>
      </c>
    </row>
    <row r="5920" ht="15.75" customHeight="1">
      <c r="K5920" s="8" t="s">
        <v>7</v>
      </c>
    </row>
    <row r="5921" ht="15.75" customHeight="1">
      <c r="K5921" s="8" t="s">
        <v>7</v>
      </c>
    </row>
    <row r="5922" ht="15.75" customHeight="1">
      <c r="K5922" s="8" t="s">
        <v>7</v>
      </c>
    </row>
    <row r="5923" ht="15.75" customHeight="1">
      <c r="K5923" s="8" t="s">
        <v>7</v>
      </c>
    </row>
    <row r="5924" ht="15.75" customHeight="1">
      <c r="K5924" s="8" t="s">
        <v>7</v>
      </c>
    </row>
    <row r="5925" ht="15.75" customHeight="1">
      <c r="K5925" s="8" t="s">
        <v>7</v>
      </c>
    </row>
    <row r="5926" ht="15.75" customHeight="1">
      <c r="K5926" s="8" t="s">
        <v>7</v>
      </c>
    </row>
    <row r="5927" ht="15.75" customHeight="1">
      <c r="K5927" s="8" t="s">
        <v>7</v>
      </c>
    </row>
    <row r="5928" ht="15.75" customHeight="1">
      <c r="K5928" s="8" t="s">
        <v>7</v>
      </c>
    </row>
    <row r="5929" ht="15.75" customHeight="1">
      <c r="K5929" s="8" t="s">
        <v>7</v>
      </c>
    </row>
    <row r="5930" ht="15.75" customHeight="1">
      <c r="K5930" s="8" t="s">
        <v>7</v>
      </c>
    </row>
    <row r="5931" ht="15.75" customHeight="1">
      <c r="K5931" s="8" t="s">
        <v>7</v>
      </c>
    </row>
    <row r="5932" ht="15.75" customHeight="1">
      <c r="K5932" s="8" t="s">
        <v>7</v>
      </c>
    </row>
    <row r="5933" ht="15.75" customHeight="1">
      <c r="K5933" s="8" t="s">
        <v>7</v>
      </c>
    </row>
    <row r="5934" ht="15.75" customHeight="1">
      <c r="K5934" s="8" t="s">
        <v>7</v>
      </c>
    </row>
    <row r="5935" ht="15.75" customHeight="1">
      <c r="K5935" s="8" t="s">
        <v>7</v>
      </c>
    </row>
    <row r="5936" ht="15.75" customHeight="1">
      <c r="K5936" s="8" t="s">
        <v>7</v>
      </c>
    </row>
    <row r="5937" ht="15.75" customHeight="1">
      <c r="K5937" s="8" t="s">
        <v>7</v>
      </c>
    </row>
    <row r="5938" ht="15.75" customHeight="1">
      <c r="K5938" s="8" t="s">
        <v>7</v>
      </c>
    </row>
    <row r="5939" ht="15.75" customHeight="1">
      <c r="K5939" s="8" t="s">
        <v>7</v>
      </c>
    </row>
    <row r="5940" ht="15.75" customHeight="1">
      <c r="K5940" s="8" t="s">
        <v>7</v>
      </c>
    </row>
    <row r="5941" ht="15.75" customHeight="1">
      <c r="K5941" s="8" t="s">
        <v>7</v>
      </c>
    </row>
    <row r="5942" ht="15.75" customHeight="1">
      <c r="K5942" s="8" t="s">
        <v>7</v>
      </c>
    </row>
    <row r="5943" ht="15.75" customHeight="1">
      <c r="K5943" s="8" t="s">
        <v>7</v>
      </c>
    </row>
    <row r="5944" ht="15.75" customHeight="1">
      <c r="K5944" s="8" t="s">
        <v>7</v>
      </c>
    </row>
    <row r="5945" ht="15.75" customHeight="1">
      <c r="K5945" s="8" t="s">
        <v>7</v>
      </c>
    </row>
    <row r="5946" ht="15.75" customHeight="1">
      <c r="K5946" s="8" t="s">
        <v>7</v>
      </c>
    </row>
    <row r="5947" ht="15.75" customHeight="1">
      <c r="K5947" s="8" t="s">
        <v>7</v>
      </c>
    </row>
    <row r="5948" ht="15.75" customHeight="1">
      <c r="K5948" s="8" t="s">
        <v>7</v>
      </c>
    </row>
    <row r="5949" ht="15.75" customHeight="1">
      <c r="K5949" s="8" t="s">
        <v>7</v>
      </c>
    </row>
    <row r="5950" ht="15.75" customHeight="1">
      <c r="K5950" s="8" t="s">
        <v>7</v>
      </c>
    </row>
    <row r="5951" ht="15.75" customHeight="1">
      <c r="K5951" s="8" t="s">
        <v>7</v>
      </c>
    </row>
    <row r="5952" ht="15.75" customHeight="1">
      <c r="K5952" s="8" t="s">
        <v>7</v>
      </c>
    </row>
    <row r="5953" ht="15.75" customHeight="1">
      <c r="K5953" s="8" t="s">
        <v>7</v>
      </c>
    </row>
    <row r="5954" ht="15.75" customHeight="1">
      <c r="K5954" s="8" t="s">
        <v>7</v>
      </c>
    </row>
    <row r="5955" ht="15.75" customHeight="1">
      <c r="K5955" s="8" t="s">
        <v>7</v>
      </c>
    </row>
    <row r="5956" ht="15.75" customHeight="1">
      <c r="K5956" s="8" t="s">
        <v>7</v>
      </c>
    </row>
    <row r="5957" ht="15.75" customHeight="1">
      <c r="K5957" s="8" t="s">
        <v>7</v>
      </c>
    </row>
    <row r="5958" ht="15.75" customHeight="1">
      <c r="K5958" s="8" t="s">
        <v>7</v>
      </c>
    </row>
    <row r="5959" ht="15.75" customHeight="1">
      <c r="K5959" s="8" t="s">
        <v>7</v>
      </c>
    </row>
    <row r="5960" ht="15.75" customHeight="1">
      <c r="K5960" s="8" t="s">
        <v>7</v>
      </c>
    </row>
    <row r="5961" ht="15.75" customHeight="1">
      <c r="K5961" s="8" t="s">
        <v>7</v>
      </c>
    </row>
    <row r="5962" ht="15.75" customHeight="1">
      <c r="K5962" s="8" t="s">
        <v>7</v>
      </c>
    </row>
    <row r="5963" ht="15.75" customHeight="1">
      <c r="K5963" s="8" t="s">
        <v>7</v>
      </c>
    </row>
    <row r="5964" ht="15.75" customHeight="1">
      <c r="K5964" s="8" t="s">
        <v>7</v>
      </c>
    </row>
    <row r="5965" ht="15.75" customHeight="1">
      <c r="K5965" s="8" t="s">
        <v>7</v>
      </c>
    </row>
    <row r="5966" ht="15.75" customHeight="1">
      <c r="K5966" s="8" t="s">
        <v>7</v>
      </c>
    </row>
    <row r="5967" ht="15.75" customHeight="1">
      <c r="K5967" s="8" t="s">
        <v>7</v>
      </c>
    </row>
    <row r="5968" ht="15.75" customHeight="1">
      <c r="K5968" s="8" t="s">
        <v>7</v>
      </c>
    </row>
    <row r="5969" ht="15.75" customHeight="1">
      <c r="K5969" s="8" t="s">
        <v>7</v>
      </c>
    </row>
    <row r="5970" ht="15.75" customHeight="1">
      <c r="K5970" s="8" t="s">
        <v>7</v>
      </c>
    </row>
    <row r="5971" ht="15.75" customHeight="1">
      <c r="K5971" s="8" t="s">
        <v>7</v>
      </c>
    </row>
    <row r="5972" ht="15.75" customHeight="1">
      <c r="K5972" s="8" t="s">
        <v>7</v>
      </c>
    </row>
    <row r="5973" ht="15.75" customHeight="1">
      <c r="K5973" s="8" t="s">
        <v>7</v>
      </c>
    </row>
    <row r="5974" ht="15.75" customHeight="1">
      <c r="K5974" s="8" t="s">
        <v>7</v>
      </c>
    </row>
    <row r="5975" ht="15.75" customHeight="1">
      <c r="K5975" s="8" t="s">
        <v>7</v>
      </c>
    </row>
    <row r="5976" ht="15.75" customHeight="1">
      <c r="K5976" s="8" t="s">
        <v>7</v>
      </c>
    </row>
    <row r="5977" ht="15.75" customHeight="1">
      <c r="K5977" s="8" t="s">
        <v>7</v>
      </c>
    </row>
    <row r="5978" ht="15.75" customHeight="1">
      <c r="K5978" s="8" t="s">
        <v>7</v>
      </c>
    </row>
    <row r="5979" ht="15.75" customHeight="1">
      <c r="K5979" s="8" t="s">
        <v>7</v>
      </c>
    </row>
    <row r="5980" ht="15.75" customHeight="1">
      <c r="K5980" s="8" t="s">
        <v>7</v>
      </c>
    </row>
    <row r="5981" ht="15.75" customHeight="1">
      <c r="K5981" s="8" t="s">
        <v>7</v>
      </c>
    </row>
    <row r="5982" ht="15.75" customHeight="1">
      <c r="K5982" s="8" t="s">
        <v>7</v>
      </c>
    </row>
    <row r="5983" ht="15.75" customHeight="1">
      <c r="K5983" s="8" t="s">
        <v>7</v>
      </c>
    </row>
    <row r="5984" ht="15.75" customHeight="1">
      <c r="K5984" s="8" t="s">
        <v>7</v>
      </c>
    </row>
    <row r="5985" ht="15.75" customHeight="1">
      <c r="K5985" s="8" t="s">
        <v>7</v>
      </c>
    </row>
    <row r="5986" ht="15.75" customHeight="1">
      <c r="K5986" s="8" t="s">
        <v>7</v>
      </c>
    </row>
    <row r="5987" ht="15.75" customHeight="1">
      <c r="K5987" s="8" t="s">
        <v>7</v>
      </c>
    </row>
    <row r="5988" ht="15.75" customHeight="1">
      <c r="K5988" s="8" t="s">
        <v>7</v>
      </c>
    </row>
    <row r="5989" ht="15.75" customHeight="1">
      <c r="K5989" s="8" t="s">
        <v>7</v>
      </c>
    </row>
    <row r="5990" ht="15.75" customHeight="1">
      <c r="K5990" s="8" t="s">
        <v>7</v>
      </c>
    </row>
    <row r="5991" ht="15.75" customHeight="1">
      <c r="K5991" s="8" t="s">
        <v>7</v>
      </c>
    </row>
    <row r="5992" ht="15.75" customHeight="1">
      <c r="K5992" s="8" t="s">
        <v>7</v>
      </c>
    </row>
    <row r="5993" ht="15.75" customHeight="1">
      <c r="K5993" s="8" t="s">
        <v>7</v>
      </c>
    </row>
    <row r="5994" ht="15.75" customHeight="1">
      <c r="K5994" s="8" t="s">
        <v>7</v>
      </c>
    </row>
    <row r="5995" ht="15.75" customHeight="1">
      <c r="K5995" s="8" t="s">
        <v>7</v>
      </c>
    </row>
    <row r="5996" ht="15.75" customHeight="1">
      <c r="K5996" s="8" t="s">
        <v>7</v>
      </c>
    </row>
    <row r="5997" ht="15.75" customHeight="1">
      <c r="K5997" s="8" t="s">
        <v>7</v>
      </c>
    </row>
    <row r="5998" ht="15.75" customHeight="1">
      <c r="K5998" s="8" t="s">
        <v>7</v>
      </c>
    </row>
    <row r="5999" ht="15.75" customHeight="1">
      <c r="K5999" s="8" t="s">
        <v>7</v>
      </c>
    </row>
    <row r="6000" ht="15.75" customHeight="1">
      <c r="K6000" s="8" t="s">
        <v>7</v>
      </c>
    </row>
    <row r="6001" ht="15.75" customHeight="1">
      <c r="K6001" s="8" t="s">
        <v>7</v>
      </c>
    </row>
    <row r="6002" ht="15.75" customHeight="1">
      <c r="K6002" s="8" t="s">
        <v>7</v>
      </c>
    </row>
    <row r="6003" ht="15.75" customHeight="1">
      <c r="K6003" s="8" t="s">
        <v>7</v>
      </c>
    </row>
    <row r="6004" ht="15.75" customHeight="1">
      <c r="K6004" s="8" t="s">
        <v>7</v>
      </c>
    </row>
    <row r="6005" ht="15.75" customHeight="1">
      <c r="K6005" s="8" t="s">
        <v>7</v>
      </c>
    </row>
    <row r="6006" ht="15.75" customHeight="1">
      <c r="K6006" s="8" t="s">
        <v>7</v>
      </c>
    </row>
    <row r="6007" ht="15.75" customHeight="1">
      <c r="K6007" s="8" t="s">
        <v>7</v>
      </c>
    </row>
    <row r="6008" ht="15.75" customHeight="1">
      <c r="K6008" s="8" t="s">
        <v>7</v>
      </c>
    </row>
    <row r="6009" ht="15.75" customHeight="1">
      <c r="K6009" s="8" t="s">
        <v>7</v>
      </c>
    </row>
    <row r="6010" ht="15.75" customHeight="1">
      <c r="K6010" s="8" t="s">
        <v>7</v>
      </c>
    </row>
    <row r="6011" ht="15.75" customHeight="1">
      <c r="K6011" s="8" t="s">
        <v>7</v>
      </c>
    </row>
    <row r="6012" ht="15.75" customHeight="1">
      <c r="K6012" s="8" t="s">
        <v>7</v>
      </c>
    </row>
    <row r="6013" ht="15.75" customHeight="1">
      <c r="K6013" s="8" t="s">
        <v>7</v>
      </c>
    </row>
    <row r="6014" ht="15.75" customHeight="1">
      <c r="K6014" s="8" t="s">
        <v>7</v>
      </c>
    </row>
    <row r="6015" ht="15.75" customHeight="1">
      <c r="K6015" s="8" t="s">
        <v>7</v>
      </c>
    </row>
    <row r="6016" ht="15.75" customHeight="1">
      <c r="K6016" s="8" t="s">
        <v>7</v>
      </c>
    </row>
    <row r="6017" ht="15.75" customHeight="1">
      <c r="K6017" s="8" t="s">
        <v>7</v>
      </c>
    </row>
    <row r="6018" ht="15.75" customHeight="1">
      <c r="K6018" s="8" t="s">
        <v>7</v>
      </c>
    </row>
    <row r="6019" ht="15.75" customHeight="1">
      <c r="K6019" s="8" t="s">
        <v>7</v>
      </c>
    </row>
    <row r="6020" ht="15.75" customHeight="1">
      <c r="K6020" s="8" t="s">
        <v>7</v>
      </c>
    </row>
    <row r="6021" ht="15.75" customHeight="1">
      <c r="K6021" s="8" t="s">
        <v>7</v>
      </c>
    </row>
    <row r="6022" ht="15.75" customHeight="1">
      <c r="K6022" s="8" t="s">
        <v>7</v>
      </c>
    </row>
    <row r="6023" ht="15.75" customHeight="1">
      <c r="K6023" s="8" t="s">
        <v>7</v>
      </c>
    </row>
    <row r="6024" ht="15.75" customHeight="1">
      <c r="K6024" s="8" t="s">
        <v>7</v>
      </c>
    </row>
    <row r="6025" ht="15.75" customHeight="1">
      <c r="K6025" s="8" t="s">
        <v>7</v>
      </c>
    </row>
    <row r="6026" ht="15.75" customHeight="1">
      <c r="K6026" s="8" t="s">
        <v>7</v>
      </c>
    </row>
    <row r="6027" ht="15.75" customHeight="1">
      <c r="K6027" s="8" t="s">
        <v>7</v>
      </c>
    </row>
    <row r="6028" ht="15.75" customHeight="1">
      <c r="K6028" s="8" t="s">
        <v>7</v>
      </c>
    </row>
    <row r="6029" ht="15.75" customHeight="1">
      <c r="K6029" s="8" t="s">
        <v>7</v>
      </c>
    </row>
    <row r="6030" ht="15.75" customHeight="1">
      <c r="K6030" s="8" t="s">
        <v>7</v>
      </c>
    </row>
    <row r="6031" ht="15.75" customHeight="1">
      <c r="K6031" s="8" t="s">
        <v>7</v>
      </c>
    </row>
    <row r="6032" ht="15.75" customHeight="1">
      <c r="K6032" s="8" t="s">
        <v>7</v>
      </c>
    </row>
    <row r="6033" ht="15.75" customHeight="1">
      <c r="K6033" s="8" t="s">
        <v>7</v>
      </c>
    </row>
    <row r="6034" ht="15.75" customHeight="1">
      <c r="K6034" s="8" t="s">
        <v>7</v>
      </c>
    </row>
    <row r="6035" ht="15.75" customHeight="1">
      <c r="K6035" s="8" t="s">
        <v>7</v>
      </c>
    </row>
    <row r="6036" ht="15.75" customHeight="1">
      <c r="K6036" s="8" t="s">
        <v>7</v>
      </c>
    </row>
    <row r="6037" ht="15.75" customHeight="1">
      <c r="K6037" s="8" t="s">
        <v>7</v>
      </c>
    </row>
    <row r="6038" ht="15.75" customHeight="1">
      <c r="K6038" s="8" t="s">
        <v>7</v>
      </c>
    </row>
    <row r="6039" ht="15.75" customHeight="1">
      <c r="K6039" s="8" t="s">
        <v>7</v>
      </c>
    </row>
    <row r="6040" ht="15.75" customHeight="1">
      <c r="K6040" s="8" t="s">
        <v>7</v>
      </c>
    </row>
    <row r="6041" ht="15.75" customHeight="1">
      <c r="K6041" s="8" t="s">
        <v>7</v>
      </c>
    </row>
    <row r="6042" ht="15.75" customHeight="1">
      <c r="K6042" s="8" t="s">
        <v>7</v>
      </c>
    </row>
    <row r="6043" ht="15.75" customHeight="1">
      <c r="K6043" s="8" t="s">
        <v>7</v>
      </c>
    </row>
    <row r="6044" ht="15.75" customHeight="1">
      <c r="K6044" s="8" t="s">
        <v>7</v>
      </c>
    </row>
    <row r="6045" ht="15.75" customHeight="1">
      <c r="K6045" s="8" t="s">
        <v>7</v>
      </c>
    </row>
    <row r="6046" ht="15.75" customHeight="1">
      <c r="K6046" s="8" t="s">
        <v>7</v>
      </c>
    </row>
    <row r="6047" ht="15.75" customHeight="1">
      <c r="K6047" s="8" t="s">
        <v>7</v>
      </c>
    </row>
    <row r="6048" ht="15.75" customHeight="1">
      <c r="K6048" s="8" t="s">
        <v>7</v>
      </c>
    </row>
    <row r="6049" ht="15.75" customHeight="1">
      <c r="K6049" s="8" t="s">
        <v>7</v>
      </c>
    </row>
    <row r="6050" ht="15.75" customHeight="1">
      <c r="K6050" s="8" t="s">
        <v>7</v>
      </c>
    </row>
    <row r="6051" ht="15.75" customHeight="1">
      <c r="K6051" s="8" t="s">
        <v>7</v>
      </c>
    </row>
    <row r="6052" ht="15.75" customHeight="1">
      <c r="K6052" s="8" t="s">
        <v>7</v>
      </c>
    </row>
    <row r="6053" ht="15.75" customHeight="1">
      <c r="K6053" s="8" t="s">
        <v>7</v>
      </c>
    </row>
    <row r="6054" ht="15.75" customHeight="1">
      <c r="K6054" s="8" t="s">
        <v>7</v>
      </c>
    </row>
    <row r="6055" ht="15.75" customHeight="1">
      <c r="K6055" s="8" t="s">
        <v>7</v>
      </c>
    </row>
    <row r="6056" ht="15.75" customHeight="1">
      <c r="K6056" s="8" t="s">
        <v>7</v>
      </c>
    </row>
    <row r="6057" ht="15.75" customHeight="1">
      <c r="K6057" s="8" t="s">
        <v>7</v>
      </c>
    </row>
    <row r="6058" ht="15.75" customHeight="1">
      <c r="K6058" s="8" t="s">
        <v>7</v>
      </c>
    </row>
    <row r="6059" ht="15.75" customHeight="1">
      <c r="K6059" s="8" t="s">
        <v>7</v>
      </c>
    </row>
    <row r="6060" ht="15.75" customHeight="1">
      <c r="K6060" s="8" t="s">
        <v>7</v>
      </c>
    </row>
    <row r="6061" ht="15.75" customHeight="1">
      <c r="K6061" s="8" t="s">
        <v>7</v>
      </c>
    </row>
    <row r="6062" ht="15.75" customHeight="1">
      <c r="K6062" s="8" t="s">
        <v>7</v>
      </c>
    </row>
    <row r="6063" ht="15.75" customHeight="1">
      <c r="K6063" s="8" t="s">
        <v>7</v>
      </c>
    </row>
    <row r="6064" ht="15.75" customHeight="1">
      <c r="K6064" s="8" t="s">
        <v>7</v>
      </c>
    </row>
    <row r="6065" ht="15.75" customHeight="1">
      <c r="K6065" s="8" t="s">
        <v>7</v>
      </c>
    </row>
    <row r="6066" ht="15.75" customHeight="1">
      <c r="K6066" s="8" t="s">
        <v>7</v>
      </c>
    </row>
    <row r="6067" ht="15.75" customHeight="1">
      <c r="K6067" s="8" t="s">
        <v>7</v>
      </c>
    </row>
    <row r="6068" ht="15.75" customHeight="1">
      <c r="K6068" s="8" t="s">
        <v>7</v>
      </c>
    </row>
    <row r="6069" ht="15.75" customHeight="1">
      <c r="K6069" s="8" t="s">
        <v>7</v>
      </c>
    </row>
    <row r="6070" ht="15.75" customHeight="1">
      <c r="K6070" s="8" t="s">
        <v>7</v>
      </c>
    </row>
    <row r="6071" ht="15.75" customHeight="1">
      <c r="K6071" s="8" t="s">
        <v>7</v>
      </c>
    </row>
    <row r="6072" ht="15.75" customHeight="1">
      <c r="K6072" s="8" t="s">
        <v>7</v>
      </c>
    </row>
    <row r="6073" ht="15.75" customHeight="1">
      <c r="K6073" s="8" t="s">
        <v>7</v>
      </c>
    </row>
    <row r="6074" ht="15.75" customHeight="1">
      <c r="K6074" s="8" t="s">
        <v>7</v>
      </c>
    </row>
    <row r="6075" ht="15.75" customHeight="1">
      <c r="K6075" s="8" t="s">
        <v>7</v>
      </c>
    </row>
    <row r="6076" ht="15.75" customHeight="1">
      <c r="K6076" s="8" t="s">
        <v>7</v>
      </c>
    </row>
    <row r="6077" ht="15.75" customHeight="1">
      <c r="K6077" s="8" t="s">
        <v>7</v>
      </c>
    </row>
    <row r="6078" ht="15.75" customHeight="1">
      <c r="K6078" s="8" t="s">
        <v>7</v>
      </c>
    </row>
    <row r="6079" ht="15.75" customHeight="1">
      <c r="K6079" s="8" t="s">
        <v>7</v>
      </c>
    </row>
    <row r="6080" ht="15.75" customHeight="1">
      <c r="K6080" s="8" t="s">
        <v>7</v>
      </c>
    </row>
    <row r="6081" ht="15.75" customHeight="1">
      <c r="K6081" s="8" t="s">
        <v>7</v>
      </c>
    </row>
    <row r="6082" ht="15.75" customHeight="1">
      <c r="K6082" s="8" t="s">
        <v>7</v>
      </c>
    </row>
    <row r="6083" ht="15.75" customHeight="1">
      <c r="K6083" s="8" t="s">
        <v>7</v>
      </c>
    </row>
    <row r="6084" ht="15.75" customHeight="1">
      <c r="K6084" s="8" t="s">
        <v>7</v>
      </c>
    </row>
    <row r="6085" ht="15.75" customHeight="1">
      <c r="K6085" s="8" t="s">
        <v>7</v>
      </c>
    </row>
    <row r="6086" ht="15.75" customHeight="1">
      <c r="K6086" s="8" t="s">
        <v>7</v>
      </c>
    </row>
    <row r="6087" ht="15.75" customHeight="1">
      <c r="K6087" s="8" t="s">
        <v>7</v>
      </c>
    </row>
    <row r="6088" ht="15.75" customHeight="1">
      <c r="K6088" s="8" t="s">
        <v>7</v>
      </c>
    </row>
    <row r="6089" ht="15.75" customHeight="1">
      <c r="K6089" s="8" t="s">
        <v>7</v>
      </c>
    </row>
    <row r="6090" ht="15.75" customHeight="1">
      <c r="K6090" s="8" t="s">
        <v>7</v>
      </c>
    </row>
    <row r="6091" ht="15.75" customHeight="1">
      <c r="K6091" s="8" t="s">
        <v>7</v>
      </c>
    </row>
    <row r="6092" ht="15.75" customHeight="1">
      <c r="K6092" s="8" t="s">
        <v>7</v>
      </c>
    </row>
    <row r="6093" ht="15.75" customHeight="1">
      <c r="K6093" s="8" t="s">
        <v>7</v>
      </c>
    </row>
    <row r="6094" ht="15.75" customHeight="1">
      <c r="K6094" s="8" t="s">
        <v>7</v>
      </c>
    </row>
    <row r="6095" ht="15.75" customHeight="1">
      <c r="K6095" s="8" t="s">
        <v>7</v>
      </c>
    </row>
    <row r="6096" ht="15.75" customHeight="1">
      <c r="K6096" s="8" t="s">
        <v>7</v>
      </c>
    </row>
    <row r="6097" ht="15.75" customHeight="1">
      <c r="K6097" s="8" t="s">
        <v>7</v>
      </c>
    </row>
    <row r="6098" ht="15.75" customHeight="1">
      <c r="K6098" s="8" t="s">
        <v>7</v>
      </c>
    </row>
    <row r="6099" ht="15.75" customHeight="1">
      <c r="K6099" s="8" t="s">
        <v>7</v>
      </c>
    </row>
    <row r="6100" ht="15.75" customHeight="1">
      <c r="K6100" s="8" t="s">
        <v>7</v>
      </c>
    </row>
    <row r="6101" ht="15.75" customHeight="1">
      <c r="K6101" s="8" t="s">
        <v>7</v>
      </c>
    </row>
    <row r="6102" ht="15.75" customHeight="1">
      <c r="K6102" s="8" t="s">
        <v>7</v>
      </c>
    </row>
    <row r="6103" ht="15.75" customHeight="1">
      <c r="K6103" s="8" t="s">
        <v>7</v>
      </c>
    </row>
    <row r="6104" ht="15.75" customHeight="1">
      <c r="K6104" s="8" t="s">
        <v>7</v>
      </c>
    </row>
    <row r="6105" ht="15.75" customHeight="1">
      <c r="K6105" s="8" t="s">
        <v>7</v>
      </c>
    </row>
    <row r="6106" ht="15.75" customHeight="1">
      <c r="K6106" s="8" t="s">
        <v>7</v>
      </c>
    </row>
    <row r="6107" ht="15.75" customHeight="1">
      <c r="K6107" s="8" t="s">
        <v>7</v>
      </c>
    </row>
    <row r="6108" ht="15.75" customHeight="1">
      <c r="K6108" s="8" t="s">
        <v>7</v>
      </c>
    </row>
    <row r="6109" ht="15.75" customHeight="1">
      <c r="K6109" s="8" t="s">
        <v>7</v>
      </c>
    </row>
    <row r="6110" ht="15.75" customHeight="1">
      <c r="K6110" s="8" t="s">
        <v>7</v>
      </c>
    </row>
    <row r="6111" ht="15.75" customHeight="1">
      <c r="K6111" s="8" t="s">
        <v>7</v>
      </c>
    </row>
    <row r="6112" ht="15.75" customHeight="1">
      <c r="K6112" s="8" t="s">
        <v>7</v>
      </c>
    </row>
    <row r="6113" ht="15.75" customHeight="1">
      <c r="K6113" s="8" t="s">
        <v>7</v>
      </c>
    </row>
    <row r="6114" ht="15.75" customHeight="1">
      <c r="K6114" s="8" t="s">
        <v>7</v>
      </c>
    </row>
    <row r="6115" ht="15.75" customHeight="1">
      <c r="K6115" s="8" t="s">
        <v>7</v>
      </c>
    </row>
    <row r="6116" ht="15.75" customHeight="1">
      <c r="K6116" s="8" t="s">
        <v>7</v>
      </c>
    </row>
    <row r="6117" ht="15.75" customHeight="1">
      <c r="K6117" s="8" t="s">
        <v>7</v>
      </c>
    </row>
    <row r="6118" ht="15.75" customHeight="1">
      <c r="K6118" s="8" t="s">
        <v>7</v>
      </c>
    </row>
    <row r="6119" ht="15.75" customHeight="1">
      <c r="K6119" s="8" t="s">
        <v>7</v>
      </c>
    </row>
    <row r="6120" ht="15.75" customHeight="1">
      <c r="K6120" s="8" t="s">
        <v>7</v>
      </c>
    </row>
    <row r="6121" ht="15.75" customHeight="1">
      <c r="K6121" s="8" t="s">
        <v>7</v>
      </c>
    </row>
    <row r="6122" ht="15.75" customHeight="1">
      <c r="K6122" s="8" t="s">
        <v>7</v>
      </c>
    </row>
    <row r="6123" ht="15.75" customHeight="1">
      <c r="K6123" s="8" t="s">
        <v>7</v>
      </c>
    </row>
    <row r="6124" ht="15.75" customHeight="1">
      <c r="K6124" s="8" t="s">
        <v>7</v>
      </c>
    </row>
    <row r="6125" ht="15.75" customHeight="1">
      <c r="K6125" s="8" t="s">
        <v>7</v>
      </c>
    </row>
    <row r="6126" ht="15.75" customHeight="1">
      <c r="K6126" s="8" t="s">
        <v>7</v>
      </c>
    </row>
    <row r="6127" ht="15.75" customHeight="1">
      <c r="K6127" s="8" t="s">
        <v>7</v>
      </c>
    </row>
    <row r="6128" ht="15.75" customHeight="1">
      <c r="K6128" s="8" t="s">
        <v>7</v>
      </c>
    </row>
    <row r="6129" ht="15.75" customHeight="1">
      <c r="K6129" s="8" t="s">
        <v>7</v>
      </c>
    </row>
    <row r="6130" ht="15.75" customHeight="1">
      <c r="K6130" s="8" t="s">
        <v>7</v>
      </c>
    </row>
    <row r="6131" ht="15.75" customHeight="1">
      <c r="K6131" s="8" t="s">
        <v>7</v>
      </c>
    </row>
    <row r="6132" ht="15.75" customHeight="1">
      <c r="K6132" s="8" t="s">
        <v>7</v>
      </c>
    </row>
    <row r="6133" ht="15.75" customHeight="1">
      <c r="K6133" s="8" t="s">
        <v>7</v>
      </c>
    </row>
    <row r="6134" ht="15.75" customHeight="1">
      <c r="K6134" s="8" t="s">
        <v>7</v>
      </c>
    </row>
    <row r="6135" ht="15.75" customHeight="1">
      <c r="K6135" s="8" t="s">
        <v>7</v>
      </c>
    </row>
    <row r="6136" ht="15.75" customHeight="1">
      <c r="K6136" s="8" t="s">
        <v>7</v>
      </c>
    </row>
    <row r="6137" ht="15.75" customHeight="1">
      <c r="K6137" s="8" t="s">
        <v>7</v>
      </c>
    </row>
    <row r="6138" ht="15.75" customHeight="1">
      <c r="K6138" s="8" t="s">
        <v>7</v>
      </c>
    </row>
    <row r="6139" ht="15.75" customHeight="1">
      <c r="K6139" s="8" t="s">
        <v>7</v>
      </c>
    </row>
    <row r="6140" ht="15.75" customHeight="1">
      <c r="K6140" s="8" t="s">
        <v>7</v>
      </c>
    </row>
    <row r="6141" ht="15.75" customHeight="1">
      <c r="K6141" s="8" t="s">
        <v>7</v>
      </c>
    </row>
    <row r="6142" ht="15.75" customHeight="1">
      <c r="K6142" s="8" t="s">
        <v>7</v>
      </c>
    </row>
    <row r="6143" ht="15.75" customHeight="1">
      <c r="K6143" s="8" t="s">
        <v>7</v>
      </c>
    </row>
    <row r="6144" ht="15.75" customHeight="1">
      <c r="K6144" s="8" t="s">
        <v>7</v>
      </c>
    </row>
    <row r="6145" ht="15.75" customHeight="1">
      <c r="K6145" s="8" t="s">
        <v>7</v>
      </c>
    </row>
    <row r="6146" ht="15.75" customHeight="1">
      <c r="K6146" s="8" t="s">
        <v>7</v>
      </c>
    </row>
    <row r="6147" ht="15.75" customHeight="1">
      <c r="K6147" s="8" t="s">
        <v>7</v>
      </c>
    </row>
    <row r="6148" ht="15.75" customHeight="1">
      <c r="K6148" s="8" t="s">
        <v>7</v>
      </c>
    </row>
    <row r="6149" ht="15.75" customHeight="1">
      <c r="K6149" s="8" t="s">
        <v>7</v>
      </c>
    </row>
    <row r="6150" ht="15.75" customHeight="1">
      <c r="K6150" s="8" t="s">
        <v>7</v>
      </c>
    </row>
    <row r="6151" ht="15.75" customHeight="1">
      <c r="K6151" s="8" t="s">
        <v>7</v>
      </c>
    </row>
    <row r="6152" ht="15.75" customHeight="1">
      <c r="K6152" s="8" t="s">
        <v>7</v>
      </c>
    </row>
    <row r="6153" ht="15.75" customHeight="1">
      <c r="K6153" s="8" t="s">
        <v>7</v>
      </c>
    </row>
    <row r="6154" ht="15.75" customHeight="1">
      <c r="K6154" s="8" t="s">
        <v>7</v>
      </c>
    </row>
    <row r="6155" ht="15.75" customHeight="1">
      <c r="K6155" s="8" t="s">
        <v>7</v>
      </c>
    </row>
    <row r="6156" ht="15.75" customHeight="1">
      <c r="K6156" s="8" t="s">
        <v>7</v>
      </c>
    </row>
    <row r="6157" ht="15.75" customHeight="1">
      <c r="K6157" s="8" t="s">
        <v>7</v>
      </c>
    </row>
    <row r="6158" ht="15.75" customHeight="1">
      <c r="K6158" s="8" t="s">
        <v>7</v>
      </c>
    </row>
    <row r="6159" ht="15.75" customHeight="1">
      <c r="K6159" s="8" t="s">
        <v>7</v>
      </c>
    </row>
    <row r="6160" ht="15.75" customHeight="1">
      <c r="K6160" s="8" t="s">
        <v>7</v>
      </c>
    </row>
    <row r="6161" ht="15.75" customHeight="1">
      <c r="K6161" s="8" t="s">
        <v>7</v>
      </c>
    </row>
    <row r="6162" ht="15.75" customHeight="1">
      <c r="K6162" s="8" t="s">
        <v>7</v>
      </c>
    </row>
    <row r="6163" ht="15.75" customHeight="1">
      <c r="K6163" s="8" t="s">
        <v>7</v>
      </c>
    </row>
    <row r="6164" ht="15.75" customHeight="1">
      <c r="K6164" s="8" t="s">
        <v>7</v>
      </c>
    </row>
    <row r="6165" ht="15.75" customHeight="1">
      <c r="K6165" s="8" t="s">
        <v>7</v>
      </c>
    </row>
    <row r="6166" ht="15.75" customHeight="1">
      <c r="K6166" s="8" t="s">
        <v>7</v>
      </c>
    </row>
    <row r="6167" ht="15.75" customHeight="1">
      <c r="K6167" s="8" t="s">
        <v>7</v>
      </c>
    </row>
    <row r="6168" ht="15.75" customHeight="1">
      <c r="K6168" s="8" t="s">
        <v>7</v>
      </c>
    </row>
    <row r="6169" ht="15.75" customHeight="1">
      <c r="K6169" s="8" t="s">
        <v>7</v>
      </c>
    </row>
    <row r="6170" ht="15.75" customHeight="1">
      <c r="K6170" s="8" t="s">
        <v>7</v>
      </c>
    </row>
    <row r="6171" ht="15.75" customHeight="1">
      <c r="K6171" s="8" t="s">
        <v>7</v>
      </c>
    </row>
    <row r="6172" ht="15.75" customHeight="1">
      <c r="K6172" s="8" t="s">
        <v>7</v>
      </c>
    </row>
    <row r="6173" ht="15.75" customHeight="1">
      <c r="K6173" s="8" t="s">
        <v>7</v>
      </c>
    </row>
    <row r="6174" ht="15.75" customHeight="1">
      <c r="K6174" s="8" t="s">
        <v>7</v>
      </c>
    </row>
    <row r="6175" ht="15.75" customHeight="1">
      <c r="K6175" s="8" t="s">
        <v>7</v>
      </c>
    </row>
    <row r="6176" ht="15.75" customHeight="1">
      <c r="K6176" s="8" t="s">
        <v>7</v>
      </c>
    </row>
    <row r="6177" ht="15.75" customHeight="1">
      <c r="K6177" s="8" t="s">
        <v>7</v>
      </c>
    </row>
    <row r="6178" ht="15.75" customHeight="1">
      <c r="K6178" s="8" t="s">
        <v>7</v>
      </c>
    </row>
    <row r="6179" ht="15.75" customHeight="1">
      <c r="K6179" s="8" t="s">
        <v>7</v>
      </c>
    </row>
    <row r="6180" ht="15.75" customHeight="1">
      <c r="K6180" s="8" t="s">
        <v>7</v>
      </c>
    </row>
    <row r="6181" ht="15.75" customHeight="1">
      <c r="K6181" s="8" t="s">
        <v>7</v>
      </c>
    </row>
    <row r="6182" ht="15.75" customHeight="1">
      <c r="K6182" s="8" t="s">
        <v>7</v>
      </c>
    </row>
    <row r="6183" ht="15.75" customHeight="1">
      <c r="K6183" s="8" t="s">
        <v>7</v>
      </c>
    </row>
    <row r="6184" ht="15.75" customHeight="1">
      <c r="K6184" s="8" t="s">
        <v>7</v>
      </c>
    </row>
    <row r="6185" ht="15.75" customHeight="1">
      <c r="K6185" s="8" t="s">
        <v>7</v>
      </c>
    </row>
    <row r="6186" ht="15.75" customHeight="1">
      <c r="K6186" s="8" t="s">
        <v>7</v>
      </c>
    </row>
    <row r="6187" ht="15.75" customHeight="1">
      <c r="K6187" s="8" t="s">
        <v>7</v>
      </c>
    </row>
    <row r="6188" ht="15.75" customHeight="1">
      <c r="K6188" s="8" t="s">
        <v>7</v>
      </c>
    </row>
    <row r="6189" ht="15.75" customHeight="1">
      <c r="K6189" s="8" t="s">
        <v>7</v>
      </c>
    </row>
    <row r="6190" ht="15.75" customHeight="1">
      <c r="K6190" s="8" t="s">
        <v>7</v>
      </c>
    </row>
    <row r="6191" ht="15.75" customHeight="1">
      <c r="K6191" s="8" t="s">
        <v>7</v>
      </c>
    </row>
    <row r="6192" ht="15.75" customHeight="1">
      <c r="K6192" s="8" t="s">
        <v>7</v>
      </c>
    </row>
    <row r="6193" ht="15.75" customHeight="1">
      <c r="K6193" s="8" t="s">
        <v>7</v>
      </c>
    </row>
    <row r="6194" ht="15.75" customHeight="1">
      <c r="K6194" s="8" t="s">
        <v>7</v>
      </c>
    </row>
    <row r="6195" ht="15.75" customHeight="1">
      <c r="K6195" s="8" t="s">
        <v>7</v>
      </c>
    </row>
    <row r="6196" ht="15.75" customHeight="1">
      <c r="K6196" s="8" t="s">
        <v>7</v>
      </c>
    </row>
    <row r="6197" ht="15.75" customHeight="1">
      <c r="K6197" s="8" t="s">
        <v>7</v>
      </c>
    </row>
    <row r="6198" ht="15.75" customHeight="1">
      <c r="K6198" s="8" t="s">
        <v>7</v>
      </c>
    </row>
    <row r="6199" ht="15.75" customHeight="1">
      <c r="K6199" s="8" t="s">
        <v>7</v>
      </c>
    </row>
    <row r="6200" ht="15.75" customHeight="1">
      <c r="K6200" s="8" t="s">
        <v>7</v>
      </c>
    </row>
    <row r="6201" ht="15.75" customHeight="1">
      <c r="K6201" s="8" t="s">
        <v>7</v>
      </c>
    </row>
    <row r="6202" ht="15.75" customHeight="1">
      <c r="K6202" s="8" t="s">
        <v>7</v>
      </c>
    </row>
    <row r="6203" ht="15.75" customHeight="1">
      <c r="K6203" s="8" t="s">
        <v>7</v>
      </c>
    </row>
    <row r="6204" ht="15.75" customHeight="1">
      <c r="K6204" s="8" t="s">
        <v>7</v>
      </c>
    </row>
    <row r="6205" ht="15.75" customHeight="1">
      <c r="K6205" s="8" t="s">
        <v>7</v>
      </c>
    </row>
    <row r="6206" ht="15.75" customHeight="1">
      <c r="K6206" s="8" t="s">
        <v>7</v>
      </c>
    </row>
    <row r="6207" ht="15.75" customHeight="1">
      <c r="K6207" s="8" t="s">
        <v>7</v>
      </c>
    </row>
    <row r="6208" ht="15.75" customHeight="1">
      <c r="K6208" s="8" t="s">
        <v>7</v>
      </c>
    </row>
    <row r="6209" ht="15.75" customHeight="1">
      <c r="K6209" s="8" t="s">
        <v>7</v>
      </c>
    </row>
    <row r="6210" ht="15.75" customHeight="1">
      <c r="K6210" s="8" t="s">
        <v>7</v>
      </c>
    </row>
    <row r="6211" ht="15.75" customHeight="1">
      <c r="K6211" s="8" t="s">
        <v>7</v>
      </c>
    </row>
    <row r="6212" ht="15.75" customHeight="1">
      <c r="K6212" s="8" t="s">
        <v>7</v>
      </c>
    </row>
    <row r="6213" ht="15.75" customHeight="1">
      <c r="K6213" s="8" t="s">
        <v>7</v>
      </c>
    </row>
    <row r="6214" ht="15.75" customHeight="1">
      <c r="K6214" s="8" t="s">
        <v>7</v>
      </c>
    </row>
    <row r="6215" ht="15.75" customHeight="1">
      <c r="K6215" s="8" t="s">
        <v>7</v>
      </c>
    </row>
    <row r="6216" ht="15.75" customHeight="1">
      <c r="K6216" s="8" t="s">
        <v>7</v>
      </c>
    </row>
    <row r="6217" ht="15.75" customHeight="1">
      <c r="K6217" s="8" t="s">
        <v>7</v>
      </c>
    </row>
    <row r="6218" ht="15.75" customHeight="1">
      <c r="K6218" s="8" t="s">
        <v>7</v>
      </c>
    </row>
    <row r="6219" ht="15.75" customHeight="1">
      <c r="K6219" s="8" t="s">
        <v>7</v>
      </c>
    </row>
    <row r="6220" ht="15.75" customHeight="1">
      <c r="K6220" s="8" t="s">
        <v>7</v>
      </c>
    </row>
    <row r="6221" ht="15.75" customHeight="1">
      <c r="K6221" s="8" t="s">
        <v>7</v>
      </c>
    </row>
    <row r="6222" ht="15.75" customHeight="1">
      <c r="K6222" s="8" t="s">
        <v>7</v>
      </c>
    </row>
    <row r="6223" ht="15.75" customHeight="1">
      <c r="K6223" s="8" t="s">
        <v>7</v>
      </c>
    </row>
    <row r="6224" ht="15.75" customHeight="1">
      <c r="K6224" s="8" t="s">
        <v>7</v>
      </c>
    </row>
    <row r="6225" ht="15.75" customHeight="1">
      <c r="K6225" s="8" t="s">
        <v>7</v>
      </c>
    </row>
    <row r="6226" ht="15.75" customHeight="1">
      <c r="K6226" s="8" t="s">
        <v>7</v>
      </c>
    </row>
    <row r="6227" ht="15.75" customHeight="1">
      <c r="K6227" s="8" t="s">
        <v>7</v>
      </c>
    </row>
    <row r="6228" ht="15.75" customHeight="1">
      <c r="K6228" s="8" t="s">
        <v>7</v>
      </c>
    </row>
    <row r="6229" ht="15.75" customHeight="1">
      <c r="K6229" s="8" t="s">
        <v>7</v>
      </c>
    </row>
    <row r="6230" ht="15.75" customHeight="1">
      <c r="K6230" s="8" t="s">
        <v>7</v>
      </c>
    </row>
    <row r="6231" ht="15.75" customHeight="1">
      <c r="K6231" s="8" t="s">
        <v>7</v>
      </c>
    </row>
    <row r="6232" ht="15.75" customHeight="1">
      <c r="K6232" s="8" t="s">
        <v>7</v>
      </c>
    </row>
    <row r="6233" ht="15.75" customHeight="1">
      <c r="K6233" s="8" t="s">
        <v>7</v>
      </c>
    </row>
    <row r="6234" ht="15.75" customHeight="1">
      <c r="K6234" s="8" t="s">
        <v>7</v>
      </c>
    </row>
    <row r="6235" ht="15.75" customHeight="1">
      <c r="K6235" s="8" t="s">
        <v>7</v>
      </c>
    </row>
    <row r="6236" ht="15.75" customHeight="1">
      <c r="K6236" s="8" t="s">
        <v>7</v>
      </c>
    </row>
    <row r="6237" ht="15.75" customHeight="1">
      <c r="K6237" s="8" t="s">
        <v>7</v>
      </c>
    </row>
    <row r="6238" ht="15.75" customHeight="1">
      <c r="K6238" s="8" t="s">
        <v>7</v>
      </c>
    </row>
    <row r="6239" ht="15.75" customHeight="1">
      <c r="K6239" s="8" t="s">
        <v>7</v>
      </c>
    </row>
    <row r="6240" ht="15.75" customHeight="1">
      <c r="K6240" s="8" t="s">
        <v>7</v>
      </c>
    </row>
    <row r="6241" ht="15.75" customHeight="1">
      <c r="K6241" s="8" t="s">
        <v>7</v>
      </c>
    </row>
    <row r="6242" ht="15.75" customHeight="1">
      <c r="K6242" s="8" t="s">
        <v>7</v>
      </c>
    </row>
    <row r="6243" ht="15.75" customHeight="1">
      <c r="K6243" s="8" t="s">
        <v>7</v>
      </c>
    </row>
    <row r="6244" ht="15.75" customHeight="1">
      <c r="K6244" s="8" t="s">
        <v>7</v>
      </c>
    </row>
    <row r="6245" ht="15.75" customHeight="1">
      <c r="K6245" s="8" t="s">
        <v>7</v>
      </c>
    </row>
    <row r="6246" ht="15.75" customHeight="1">
      <c r="K6246" s="8" t="s">
        <v>7</v>
      </c>
    </row>
    <row r="6247" ht="15.75" customHeight="1">
      <c r="K6247" s="8" t="s">
        <v>7</v>
      </c>
    </row>
    <row r="6248" ht="15.75" customHeight="1">
      <c r="K6248" s="8" t="s">
        <v>7</v>
      </c>
    </row>
    <row r="6249" ht="15.75" customHeight="1">
      <c r="K6249" s="8" t="s">
        <v>7</v>
      </c>
    </row>
    <row r="6250" ht="15.75" customHeight="1">
      <c r="K6250" s="8" t="s">
        <v>7</v>
      </c>
    </row>
    <row r="6251" ht="15.75" customHeight="1">
      <c r="K6251" s="8" t="s">
        <v>7</v>
      </c>
    </row>
    <row r="6252" ht="15.75" customHeight="1">
      <c r="K6252" s="8" t="s">
        <v>7</v>
      </c>
    </row>
    <row r="6253" ht="15.75" customHeight="1">
      <c r="K6253" s="8" t="s">
        <v>7</v>
      </c>
    </row>
    <row r="6254" ht="15.75" customHeight="1">
      <c r="K6254" s="8" t="s">
        <v>7</v>
      </c>
    </row>
    <row r="6255" ht="15.75" customHeight="1">
      <c r="K6255" s="8" t="s">
        <v>7</v>
      </c>
    </row>
    <row r="6256" ht="15.75" customHeight="1">
      <c r="K6256" s="8" t="s">
        <v>7</v>
      </c>
    </row>
    <row r="6257" ht="15.75" customHeight="1">
      <c r="K6257" s="8" t="s">
        <v>7</v>
      </c>
    </row>
    <row r="6258" ht="15.75" customHeight="1">
      <c r="K6258" s="8" t="s">
        <v>7</v>
      </c>
    </row>
    <row r="6259" ht="15.75" customHeight="1">
      <c r="K6259" s="8" t="s">
        <v>7</v>
      </c>
    </row>
    <row r="6260" ht="15.75" customHeight="1">
      <c r="K6260" s="8" t="s">
        <v>7</v>
      </c>
    </row>
    <row r="6261" ht="15.75" customHeight="1">
      <c r="K6261" s="8" t="s">
        <v>7</v>
      </c>
    </row>
    <row r="6262" ht="15.75" customHeight="1">
      <c r="K6262" s="8" t="s">
        <v>7</v>
      </c>
    </row>
    <row r="6263" ht="15.75" customHeight="1">
      <c r="K6263" s="8" t="s">
        <v>7</v>
      </c>
    </row>
    <row r="6264" ht="15.75" customHeight="1">
      <c r="K6264" s="8" t="s">
        <v>7</v>
      </c>
    </row>
    <row r="6265" ht="15.75" customHeight="1">
      <c r="K6265" s="8" t="s">
        <v>7</v>
      </c>
    </row>
    <row r="6266" ht="15.75" customHeight="1">
      <c r="K6266" s="8" t="s">
        <v>7</v>
      </c>
    </row>
    <row r="6267" ht="15.75" customHeight="1">
      <c r="K6267" s="8" t="s">
        <v>7</v>
      </c>
    </row>
    <row r="6268" ht="15.75" customHeight="1">
      <c r="K6268" s="8" t="s">
        <v>7</v>
      </c>
    </row>
    <row r="6269" ht="15.75" customHeight="1">
      <c r="K6269" s="8" t="s">
        <v>7</v>
      </c>
    </row>
    <row r="6270" ht="15.75" customHeight="1">
      <c r="K6270" s="8" t="s">
        <v>7</v>
      </c>
    </row>
    <row r="6271" ht="15.75" customHeight="1">
      <c r="K6271" s="8" t="s">
        <v>7</v>
      </c>
    </row>
    <row r="6272" ht="15.75" customHeight="1">
      <c r="K6272" s="8" t="s">
        <v>7</v>
      </c>
    </row>
    <row r="6273" ht="15.75" customHeight="1">
      <c r="K6273" s="8" t="s">
        <v>7</v>
      </c>
    </row>
    <row r="6274" ht="15.75" customHeight="1">
      <c r="K6274" s="8" t="s">
        <v>7</v>
      </c>
    </row>
    <row r="6275" ht="15.75" customHeight="1">
      <c r="K6275" s="8" t="s">
        <v>7</v>
      </c>
    </row>
    <row r="6276" ht="15.75" customHeight="1">
      <c r="K6276" s="8" t="s">
        <v>7</v>
      </c>
    </row>
    <row r="6277" ht="15.75" customHeight="1">
      <c r="K6277" s="8" t="s">
        <v>7</v>
      </c>
    </row>
    <row r="6278" ht="15.75" customHeight="1">
      <c r="K6278" s="8" t="s">
        <v>7</v>
      </c>
    </row>
    <row r="6279" ht="15.75" customHeight="1">
      <c r="K6279" s="8" t="s">
        <v>7</v>
      </c>
    </row>
    <row r="6280" ht="15.75" customHeight="1">
      <c r="K6280" s="8" t="s">
        <v>7</v>
      </c>
    </row>
    <row r="6281" ht="15.75" customHeight="1">
      <c r="K6281" s="8" t="s">
        <v>7</v>
      </c>
    </row>
    <row r="6282" ht="15.75" customHeight="1">
      <c r="K6282" s="8" t="s">
        <v>7</v>
      </c>
    </row>
    <row r="6283" ht="15.75" customHeight="1">
      <c r="K6283" s="8" t="s">
        <v>7</v>
      </c>
    </row>
    <row r="6284" ht="15.75" customHeight="1">
      <c r="K6284" s="8" t="s">
        <v>7</v>
      </c>
    </row>
    <row r="6285" ht="15.75" customHeight="1">
      <c r="K6285" s="8" t="s">
        <v>7</v>
      </c>
    </row>
    <row r="6286" ht="15.75" customHeight="1">
      <c r="K6286" s="8" t="s">
        <v>7</v>
      </c>
    </row>
    <row r="6287" ht="15.75" customHeight="1">
      <c r="K6287" s="8" t="s">
        <v>7</v>
      </c>
    </row>
    <row r="6288" ht="15.75" customHeight="1">
      <c r="K6288" s="8" t="s">
        <v>7</v>
      </c>
    </row>
    <row r="6289" ht="15.75" customHeight="1">
      <c r="K6289" s="8" t="s">
        <v>7</v>
      </c>
    </row>
    <row r="6290" ht="15.75" customHeight="1">
      <c r="K6290" s="8" t="s">
        <v>7</v>
      </c>
    </row>
    <row r="6291" ht="15.75" customHeight="1">
      <c r="K6291" s="8" t="s">
        <v>7</v>
      </c>
    </row>
    <row r="6292" ht="15.75" customHeight="1">
      <c r="K6292" s="8" t="s">
        <v>7</v>
      </c>
    </row>
    <row r="6293" ht="15.75" customHeight="1">
      <c r="K6293" s="8" t="s">
        <v>7</v>
      </c>
    </row>
    <row r="6294" ht="15.75" customHeight="1">
      <c r="K6294" s="8" t="s">
        <v>7</v>
      </c>
    </row>
    <row r="6295" ht="15.75" customHeight="1">
      <c r="K6295" s="8" t="s">
        <v>7</v>
      </c>
    </row>
    <row r="6296" ht="15.75" customHeight="1">
      <c r="K6296" s="8" t="s">
        <v>7</v>
      </c>
    </row>
    <row r="6297" ht="15.75" customHeight="1">
      <c r="K6297" s="8" t="s">
        <v>7</v>
      </c>
    </row>
    <row r="6298" ht="15.75" customHeight="1">
      <c r="K6298" s="8" t="s">
        <v>7</v>
      </c>
    </row>
    <row r="6299" ht="15.75" customHeight="1">
      <c r="K6299" s="8" t="s">
        <v>7</v>
      </c>
    </row>
    <row r="6300" ht="15.75" customHeight="1">
      <c r="K6300" s="8" t="s">
        <v>7</v>
      </c>
    </row>
    <row r="6301" ht="15.75" customHeight="1">
      <c r="K6301" s="8" t="s">
        <v>7</v>
      </c>
    </row>
    <row r="6302" ht="15.75" customHeight="1">
      <c r="K6302" s="8" t="s">
        <v>7</v>
      </c>
    </row>
    <row r="6303" ht="15.75" customHeight="1">
      <c r="K6303" s="8" t="s">
        <v>7</v>
      </c>
    </row>
    <row r="6304" ht="15.75" customHeight="1">
      <c r="K6304" s="8" t="s">
        <v>7</v>
      </c>
    </row>
    <row r="6305" ht="15.75" customHeight="1">
      <c r="K6305" s="8" t="s">
        <v>7</v>
      </c>
    </row>
    <row r="6306" ht="15.75" customHeight="1">
      <c r="K6306" s="8" t="s">
        <v>7</v>
      </c>
    </row>
    <row r="6307" ht="15.75" customHeight="1">
      <c r="K6307" s="8" t="s">
        <v>7</v>
      </c>
    </row>
    <row r="6308" ht="15.75" customHeight="1">
      <c r="K6308" s="8" t="s">
        <v>7</v>
      </c>
    </row>
    <row r="6309" ht="15.75" customHeight="1">
      <c r="K6309" s="8" t="s">
        <v>7</v>
      </c>
    </row>
    <row r="6310" ht="15.75" customHeight="1">
      <c r="K6310" s="8" t="s">
        <v>7</v>
      </c>
    </row>
    <row r="6311" ht="15.75" customHeight="1">
      <c r="K6311" s="8" t="s">
        <v>7</v>
      </c>
    </row>
    <row r="6312" ht="15.75" customHeight="1">
      <c r="K6312" s="8" t="s">
        <v>7</v>
      </c>
    </row>
    <row r="6313" ht="15.75" customHeight="1">
      <c r="K6313" s="8" t="s">
        <v>7</v>
      </c>
    </row>
    <row r="6314" ht="15.75" customHeight="1">
      <c r="K6314" s="8" t="s">
        <v>7</v>
      </c>
    </row>
    <row r="6315" ht="15.75" customHeight="1">
      <c r="K6315" s="8" t="s">
        <v>7</v>
      </c>
    </row>
    <row r="6316" ht="15.75" customHeight="1">
      <c r="K6316" s="8" t="s">
        <v>7</v>
      </c>
    </row>
    <row r="6317" ht="15.75" customHeight="1">
      <c r="K6317" s="8" t="s">
        <v>7</v>
      </c>
    </row>
    <row r="6318" ht="15.75" customHeight="1">
      <c r="K6318" s="8" t="s">
        <v>7</v>
      </c>
    </row>
    <row r="6319" ht="15.75" customHeight="1">
      <c r="K6319" s="8" t="s">
        <v>7</v>
      </c>
    </row>
    <row r="6320" ht="15.75" customHeight="1">
      <c r="K6320" s="8" t="s">
        <v>7</v>
      </c>
    </row>
    <row r="6321" ht="15.75" customHeight="1">
      <c r="K6321" s="8" t="s">
        <v>7</v>
      </c>
    </row>
    <row r="6322" ht="15.75" customHeight="1">
      <c r="K6322" s="8" t="s">
        <v>7</v>
      </c>
    </row>
    <row r="6323" ht="15.75" customHeight="1">
      <c r="K6323" s="8" t="s">
        <v>7</v>
      </c>
    </row>
    <row r="6324" ht="15.75" customHeight="1">
      <c r="K6324" s="8" t="s">
        <v>7</v>
      </c>
    </row>
    <row r="6325" ht="15.75" customHeight="1">
      <c r="K6325" s="8" t="s">
        <v>7</v>
      </c>
    </row>
    <row r="6326" ht="15.75" customHeight="1">
      <c r="K6326" s="8" t="s">
        <v>7</v>
      </c>
    </row>
    <row r="6327" ht="15.75" customHeight="1">
      <c r="K6327" s="8" t="s">
        <v>7</v>
      </c>
    </row>
    <row r="6328" ht="15.75" customHeight="1">
      <c r="K6328" s="8" t="s">
        <v>7</v>
      </c>
    </row>
    <row r="6329" ht="15.75" customHeight="1">
      <c r="K6329" s="8" t="s">
        <v>7</v>
      </c>
    </row>
    <row r="6330" ht="15.75" customHeight="1">
      <c r="K6330" s="8" t="s">
        <v>7</v>
      </c>
    </row>
    <row r="6331" ht="15.75" customHeight="1">
      <c r="K6331" s="8" t="s">
        <v>7</v>
      </c>
    </row>
    <row r="6332" ht="15.75" customHeight="1">
      <c r="K6332" s="8" t="s">
        <v>7</v>
      </c>
    </row>
    <row r="6333" ht="15.75" customHeight="1">
      <c r="K6333" s="8" t="s">
        <v>7</v>
      </c>
    </row>
    <row r="6334" ht="15.75" customHeight="1">
      <c r="K6334" s="8" t="s">
        <v>7</v>
      </c>
    </row>
    <row r="6335" ht="15.75" customHeight="1">
      <c r="K6335" s="8" t="s">
        <v>7</v>
      </c>
    </row>
    <row r="6336" ht="15.75" customHeight="1">
      <c r="K6336" s="8" t="s">
        <v>7</v>
      </c>
    </row>
    <row r="6337" ht="15.75" customHeight="1">
      <c r="K6337" s="8" t="s">
        <v>7</v>
      </c>
    </row>
    <row r="6338" ht="15.75" customHeight="1">
      <c r="K6338" s="8" t="s">
        <v>7</v>
      </c>
    </row>
    <row r="6339" ht="15.75" customHeight="1">
      <c r="K6339" s="8" t="s">
        <v>7</v>
      </c>
    </row>
    <row r="6340" ht="15.75" customHeight="1">
      <c r="K6340" s="8" t="s">
        <v>7</v>
      </c>
    </row>
    <row r="6341" ht="15.75" customHeight="1">
      <c r="K6341" s="8" t="s">
        <v>7</v>
      </c>
    </row>
    <row r="6342" ht="15.75" customHeight="1">
      <c r="K6342" s="8" t="s">
        <v>7</v>
      </c>
    </row>
    <row r="6343" ht="15.75" customHeight="1">
      <c r="K6343" s="8" t="s">
        <v>7</v>
      </c>
    </row>
    <row r="6344" ht="15.75" customHeight="1">
      <c r="K6344" s="8" t="s">
        <v>7</v>
      </c>
    </row>
    <row r="6345" ht="15.75" customHeight="1">
      <c r="K6345" s="8" t="s">
        <v>7</v>
      </c>
    </row>
    <row r="6346" ht="15.75" customHeight="1">
      <c r="K6346" s="8" t="s">
        <v>7</v>
      </c>
    </row>
    <row r="6347" ht="15.75" customHeight="1">
      <c r="K6347" s="8" t="s">
        <v>7</v>
      </c>
    </row>
    <row r="6348" ht="15.75" customHeight="1">
      <c r="K6348" s="8" t="s">
        <v>7</v>
      </c>
    </row>
    <row r="6349" ht="15.75" customHeight="1">
      <c r="K6349" s="8" t="s">
        <v>7</v>
      </c>
    </row>
    <row r="6350" ht="15.75" customHeight="1">
      <c r="K6350" s="8" t="s">
        <v>7</v>
      </c>
    </row>
    <row r="6351" ht="15.75" customHeight="1">
      <c r="K6351" s="8" t="s">
        <v>7</v>
      </c>
    </row>
    <row r="6352" ht="15.75" customHeight="1">
      <c r="K6352" s="8" t="s">
        <v>7</v>
      </c>
    </row>
    <row r="6353" ht="15.75" customHeight="1">
      <c r="K6353" s="8" t="s">
        <v>7</v>
      </c>
    </row>
    <row r="6354" ht="15.75" customHeight="1">
      <c r="K6354" s="8" t="s">
        <v>7</v>
      </c>
    </row>
    <row r="6355" ht="15.75" customHeight="1">
      <c r="K6355" s="8" t="s">
        <v>7</v>
      </c>
    </row>
    <row r="6356" ht="15.75" customHeight="1">
      <c r="K6356" s="8" t="s">
        <v>7</v>
      </c>
    </row>
    <row r="6357" ht="15.75" customHeight="1">
      <c r="K6357" s="8" t="s">
        <v>7</v>
      </c>
    </row>
    <row r="6358" ht="15.75" customHeight="1">
      <c r="K6358" s="8" t="s">
        <v>7</v>
      </c>
    </row>
    <row r="6359" ht="15.75" customHeight="1">
      <c r="K6359" s="8" t="s">
        <v>7</v>
      </c>
    </row>
    <row r="6360" ht="15.75" customHeight="1">
      <c r="K6360" s="8" t="s">
        <v>7</v>
      </c>
    </row>
    <row r="6361" ht="15.75" customHeight="1">
      <c r="K6361" s="8" t="s">
        <v>7</v>
      </c>
    </row>
    <row r="6362" ht="15.75" customHeight="1">
      <c r="K6362" s="8" t="s">
        <v>7</v>
      </c>
    </row>
    <row r="6363" ht="15.75" customHeight="1">
      <c r="K6363" s="8" t="s">
        <v>7</v>
      </c>
    </row>
    <row r="6364" ht="15.75" customHeight="1">
      <c r="K6364" s="8" t="s">
        <v>7</v>
      </c>
    </row>
    <row r="6365" ht="15.75" customHeight="1">
      <c r="K6365" s="8" t="s">
        <v>7</v>
      </c>
    </row>
    <row r="6366" ht="15.75" customHeight="1">
      <c r="K6366" s="8" t="s">
        <v>7</v>
      </c>
    </row>
    <row r="6367" ht="15.75" customHeight="1">
      <c r="K6367" s="8" t="s">
        <v>7</v>
      </c>
    </row>
    <row r="6368" ht="15.75" customHeight="1">
      <c r="K6368" s="8" t="s">
        <v>7</v>
      </c>
    </row>
    <row r="6369" ht="15.75" customHeight="1">
      <c r="K6369" s="8" t="s">
        <v>7</v>
      </c>
    </row>
    <row r="6370" ht="15.75" customHeight="1">
      <c r="K6370" s="8" t="s">
        <v>7</v>
      </c>
    </row>
    <row r="6371" ht="15.75" customHeight="1">
      <c r="K6371" s="8" t="s">
        <v>7</v>
      </c>
    </row>
    <row r="6372" ht="15.75" customHeight="1">
      <c r="K6372" s="8" t="s">
        <v>7</v>
      </c>
    </row>
    <row r="6373" ht="15.75" customHeight="1">
      <c r="K6373" s="8" t="s">
        <v>7</v>
      </c>
    </row>
    <row r="6374" ht="15.75" customHeight="1">
      <c r="K6374" s="8" t="s">
        <v>7</v>
      </c>
    </row>
    <row r="6375" ht="15.75" customHeight="1">
      <c r="K6375" s="8" t="s">
        <v>7</v>
      </c>
    </row>
    <row r="6376" ht="15.75" customHeight="1">
      <c r="K6376" s="8" t="s">
        <v>7</v>
      </c>
    </row>
    <row r="6377" ht="15.75" customHeight="1">
      <c r="K6377" s="8" t="s">
        <v>7</v>
      </c>
    </row>
    <row r="6378" ht="15.75" customHeight="1">
      <c r="K6378" s="8" t="s">
        <v>7</v>
      </c>
    </row>
    <row r="6379" ht="15.75" customHeight="1">
      <c r="K6379" s="8" t="s">
        <v>7</v>
      </c>
    </row>
    <row r="6380" ht="15.75" customHeight="1">
      <c r="K6380" s="8" t="s">
        <v>7</v>
      </c>
    </row>
    <row r="6381" ht="15.75" customHeight="1">
      <c r="K6381" s="8" t="s">
        <v>7</v>
      </c>
    </row>
    <row r="6382" ht="15.75" customHeight="1">
      <c r="K6382" s="8" t="s">
        <v>7</v>
      </c>
    </row>
    <row r="6383" ht="15.75" customHeight="1">
      <c r="K6383" s="8" t="s">
        <v>7</v>
      </c>
    </row>
    <row r="6384" ht="15.75" customHeight="1">
      <c r="K6384" s="8" t="s">
        <v>7</v>
      </c>
    </row>
    <row r="6385" ht="15.75" customHeight="1">
      <c r="K6385" s="8" t="s">
        <v>7</v>
      </c>
    </row>
    <row r="6386" ht="15.75" customHeight="1">
      <c r="K6386" s="8" t="s">
        <v>7</v>
      </c>
    </row>
    <row r="6387" ht="15.75" customHeight="1">
      <c r="K6387" s="8" t="s">
        <v>7</v>
      </c>
    </row>
    <row r="6388" ht="15.75" customHeight="1">
      <c r="K6388" s="8" t="s">
        <v>7</v>
      </c>
    </row>
    <row r="6389" ht="15.75" customHeight="1">
      <c r="K6389" s="8" t="s">
        <v>7</v>
      </c>
    </row>
    <row r="6390" ht="15.75" customHeight="1">
      <c r="K6390" s="8" t="s">
        <v>7</v>
      </c>
    </row>
    <row r="6391" ht="15.75" customHeight="1">
      <c r="K6391" s="8" t="s">
        <v>7</v>
      </c>
    </row>
    <row r="6392" ht="15.75" customHeight="1">
      <c r="K6392" s="8" t="s">
        <v>7</v>
      </c>
    </row>
    <row r="6393" ht="15.75" customHeight="1">
      <c r="K6393" s="8" t="s">
        <v>7</v>
      </c>
    </row>
    <row r="6394" ht="15.75" customHeight="1">
      <c r="K6394" s="8" t="s">
        <v>7</v>
      </c>
    </row>
    <row r="6395" ht="15.75" customHeight="1">
      <c r="K6395" s="8" t="s">
        <v>7</v>
      </c>
    </row>
    <row r="6396" ht="15.75" customHeight="1">
      <c r="K6396" s="8" t="s">
        <v>7</v>
      </c>
    </row>
    <row r="6397" ht="15.75" customHeight="1">
      <c r="K6397" s="8" t="s">
        <v>7</v>
      </c>
    </row>
    <row r="6398" ht="15.75" customHeight="1">
      <c r="K6398" s="8" t="s">
        <v>7</v>
      </c>
    </row>
    <row r="6399" ht="15.75" customHeight="1">
      <c r="K6399" s="8" t="s">
        <v>7</v>
      </c>
    </row>
    <row r="6400" ht="15.75" customHeight="1">
      <c r="K6400" s="8" t="s">
        <v>7</v>
      </c>
    </row>
    <row r="6401" ht="15.75" customHeight="1">
      <c r="K6401" s="8" t="s">
        <v>7</v>
      </c>
    </row>
    <row r="6402" ht="15.75" customHeight="1">
      <c r="K6402" s="8" t="s">
        <v>7</v>
      </c>
    </row>
    <row r="6403" ht="15.75" customHeight="1">
      <c r="K6403" s="8" t="s">
        <v>7</v>
      </c>
    </row>
    <row r="6404" ht="15.75" customHeight="1">
      <c r="K6404" s="8" t="s">
        <v>7</v>
      </c>
    </row>
    <row r="6405" ht="15.75" customHeight="1">
      <c r="K6405" s="8" t="s">
        <v>7</v>
      </c>
    </row>
    <row r="6406" ht="15.75" customHeight="1">
      <c r="K6406" s="8" t="s">
        <v>7</v>
      </c>
    </row>
    <row r="6407" ht="15.75" customHeight="1">
      <c r="K6407" s="8" t="s">
        <v>7</v>
      </c>
    </row>
    <row r="6408" ht="15.75" customHeight="1">
      <c r="K6408" s="8" t="s">
        <v>7</v>
      </c>
    </row>
    <row r="6409" ht="15.75" customHeight="1">
      <c r="K6409" s="8" t="s">
        <v>7</v>
      </c>
    </row>
    <row r="6410" ht="15.75" customHeight="1">
      <c r="K6410" s="8" t="s">
        <v>7</v>
      </c>
    </row>
    <row r="6411" ht="15.75" customHeight="1">
      <c r="K6411" s="8" t="s">
        <v>7</v>
      </c>
    </row>
    <row r="6412" ht="15.75" customHeight="1">
      <c r="K6412" s="8" t="s">
        <v>7</v>
      </c>
    </row>
    <row r="6413" ht="15.75" customHeight="1">
      <c r="K6413" s="8" t="s">
        <v>7</v>
      </c>
    </row>
    <row r="6414" ht="15.75" customHeight="1">
      <c r="K6414" s="8" t="s">
        <v>7</v>
      </c>
    </row>
    <row r="6415" ht="15.75" customHeight="1">
      <c r="K6415" s="8" t="s">
        <v>7</v>
      </c>
    </row>
    <row r="6416" ht="15.75" customHeight="1">
      <c r="K6416" s="8" t="s">
        <v>7</v>
      </c>
    </row>
    <row r="6417" ht="15.75" customHeight="1">
      <c r="K6417" s="8" t="s">
        <v>7</v>
      </c>
    </row>
    <row r="6418" ht="15.75" customHeight="1">
      <c r="K6418" s="8" t="s">
        <v>7</v>
      </c>
    </row>
    <row r="6419" ht="15.75" customHeight="1">
      <c r="K6419" s="8" t="s">
        <v>7</v>
      </c>
    </row>
    <row r="6420" ht="15.75" customHeight="1">
      <c r="K6420" s="8" t="s">
        <v>7</v>
      </c>
    </row>
    <row r="6421" ht="15.75" customHeight="1">
      <c r="K6421" s="8" t="s">
        <v>7</v>
      </c>
    </row>
    <row r="6422" ht="15.75" customHeight="1">
      <c r="K6422" s="8" t="s">
        <v>7</v>
      </c>
    </row>
    <row r="6423" ht="15.75" customHeight="1">
      <c r="K6423" s="8" t="s">
        <v>7</v>
      </c>
    </row>
    <row r="6424" ht="15.75" customHeight="1">
      <c r="K6424" s="8" t="s">
        <v>7</v>
      </c>
    </row>
    <row r="6425" ht="15.75" customHeight="1">
      <c r="K6425" s="8" t="s">
        <v>7</v>
      </c>
    </row>
    <row r="6426" ht="15.75" customHeight="1">
      <c r="K6426" s="8" t="s">
        <v>7</v>
      </c>
    </row>
    <row r="6427" ht="15.75" customHeight="1">
      <c r="K6427" s="8" t="s">
        <v>7</v>
      </c>
    </row>
    <row r="6428" ht="15.75" customHeight="1">
      <c r="K6428" s="8" t="s">
        <v>7</v>
      </c>
    </row>
    <row r="6429" ht="15.75" customHeight="1">
      <c r="K6429" s="8" t="s">
        <v>7</v>
      </c>
    </row>
    <row r="6430" ht="15.75" customHeight="1">
      <c r="K6430" s="8" t="s">
        <v>7</v>
      </c>
    </row>
    <row r="6431" ht="15.75" customHeight="1">
      <c r="K6431" s="8" t="s">
        <v>7</v>
      </c>
    </row>
    <row r="6432" ht="15.75" customHeight="1">
      <c r="K6432" s="8" t="s">
        <v>7</v>
      </c>
    </row>
    <row r="6433" ht="15.75" customHeight="1">
      <c r="K6433" s="8" t="s">
        <v>7</v>
      </c>
    </row>
    <row r="6434" ht="15.75" customHeight="1">
      <c r="K6434" s="8" t="s">
        <v>7</v>
      </c>
    </row>
    <row r="6435" ht="15.75" customHeight="1">
      <c r="K6435" s="8" t="s">
        <v>7</v>
      </c>
    </row>
    <row r="6436" ht="15.75" customHeight="1">
      <c r="K6436" s="8" t="s">
        <v>7</v>
      </c>
    </row>
    <row r="6437" ht="15.75" customHeight="1">
      <c r="K6437" s="8" t="s">
        <v>7</v>
      </c>
    </row>
    <row r="6438" ht="15.75" customHeight="1">
      <c r="K6438" s="8" t="s">
        <v>7</v>
      </c>
    </row>
    <row r="6439" ht="15.75" customHeight="1">
      <c r="K6439" s="8" t="s">
        <v>7</v>
      </c>
    </row>
    <row r="6440" ht="15.75" customHeight="1">
      <c r="K6440" s="8" t="s">
        <v>7</v>
      </c>
    </row>
    <row r="6441" ht="15.75" customHeight="1">
      <c r="K6441" s="8" t="s">
        <v>7</v>
      </c>
    </row>
    <row r="6442" ht="15.75" customHeight="1">
      <c r="K6442" s="8" t="s">
        <v>7</v>
      </c>
    </row>
    <row r="6443" ht="15.75" customHeight="1">
      <c r="K6443" s="8" t="s">
        <v>7</v>
      </c>
    </row>
    <row r="6444" ht="15.75" customHeight="1">
      <c r="K6444" s="8" t="s">
        <v>7</v>
      </c>
    </row>
    <row r="6445" ht="15.75" customHeight="1">
      <c r="K6445" s="8" t="s">
        <v>7</v>
      </c>
    </row>
    <row r="6446" ht="15.75" customHeight="1">
      <c r="K6446" s="8" t="s">
        <v>7</v>
      </c>
    </row>
    <row r="6447" ht="15.75" customHeight="1">
      <c r="K6447" s="8" t="s">
        <v>7</v>
      </c>
    </row>
    <row r="6448" ht="15.75" customHeight="1">
      <c r="K6448" s="8" t="s">
        <v>7</v>
      </c>
    </row>
    <row r="6449" ht="15.75" customHeight="1">
      <c r="K6449" s="8" t="s">
        <v>7</v>
      </c>
    </row>
    <row r="6450" ht="15.75" customHeight="1">
      <c r="K6450" s="8" t="s">
        <v>7</v>
      </c>
    </row>
    <row r="6451" ht="15.75" customHeight="1">
      <c r="K6451" s="8" t="s">
        <v>7</v>
      </c>
    </row>
    <row r="6452" ht="15.75" customHeight="1">
      <c r="K6452" s="8" t="s">
        <v>7</v>
      </c>
    </row>
    <row r="6453" ht="15.75" customHeight="1">
      <c r="K6453" s="8" t="s">
        <v>7</v>
      </c>
    </row>
    <row r="6454" ht="15.75" customHeight="1">
      <c r="K6454" s="8" t="s">
        <v>7</v>
      </c>
    </row>
    <row r="6455" ht="15.75" customHeight="1">
      <c r="K6455" s="8" t="s">
        <v>7</v>
      </c>
    </row>
    <row r="6456" ht="15.75" customHeight="1">
      <c r="K6456" s="8" t="s">
        <v>7</v>
      </c>
    </row>
    <row r="6457" ht="15.75" customHeight="1">
      <c r="K6457" s="8" t="s">
        <v>7</v>
      </c>
    </row>
    <row r="6458" ht="15.75" customHeight="1">
      <c r="K6458" s="8" t="s">
        <v>7</v>
      </c>
    </row>
    <row r="6459" ht="15.75" customHeight="1">
      <c r="K6459" s="8" t="s">
        <v>7</v>
      </c>
    </row>
    <row r="6460" ht="15.75" customHeight="1">
      <c r="K6460" s="8" t="s">
        <v>7</v>
      </c>
    </row>
    <row r="6461" ht="15.75" customHeight="1">
      <c r="K6461" s="8" t="s">
        <v>7</v>
      </c>
    </row>
    <row r="6462" ht="15.75" customHeight="1">
      <c r="K6462" s="8" t="s">
        <v>7</v>
      </c>
    </row>
    <row r="6463" ht="15.75" customHeight="1">
      <c r="K6463" s="8" t="s">
        <v>7</v>
      </c>
    </row>
    <row r="6464" ht="15.75" customHeight="1">
      <c r="K6464" s="8" t="s">
        <v>7</v>
      </c>
    </row>
    <row r="6465" ht="15.75" customHeight="1">
      <c r="K6465" s="8" t="s">
        <v>7</v>
      </c>
    </row>
    <row r="6466" ht="15.75" customHeight="1">
      <c r="K6466" s="8" t="s">
        <v>7</v>
      </c>
    </row>
    <row r="6467" ht="15.75" customHeight="1">
      <c r="K6467" s="8" t="s">
        <v>7</v>
      </c>
    </row>
    <row r="6468" ht="15.75" customHeight="1">
      <c r="K6468" s="8" t="s">
        <v>7</v>
      </c>
    </row>
    <row r="6469" ht="15.75" customHeight="1">
      <c r="K6469" s="8" t="s">
        <v>7</v>
      </c>
    </row>
    <row r="6470" ht="15.75" customHeight="1">
      <c r="K6470" s="8" t="s">
        <v>7</v>
      </c>
    </row>
    <row r="6471" ht="15.75" customHeight="1">
      <c r="K6471" s="8" t="s">
        <v>7</v>
      </c>
    </row>
    <row r="6472" ht="15.75" customHeight="1">
      <c r="K6472" s="8" t="s">
        <v>7</v>
      </c>
    </row>
    <row r="6473" ht="15.75" customHeight="1">
      <c r="K6473" s="8" t="s">
        <v>7</v>
      </c>
    </row>
    <row r="6474" ht="15.75" customHeight="1">
      <c r="K6474" s="8" t="s">
        <v>7</v>
      </c>
    </row>
    <row r="6475" ht="15.75" customHeight="1">
      <c r="K6475" s="8" t="s">
        <v>7</v>
      </c>
    </row>
    <row r="6476" ht="15.75" customHeight="1">
      <c r="K6476" s="8" t="s">
        <v>7</v>
      </c>
    </row>
    <row r="6477" ht="15.75" customHeight="1">
      <c r="K6477" s="8" t="s">
        <v>7</v>
      </c>
    </row>
    <row r="6478" ht="15.75" customHeight="1">
      <c r="K6478" s="8" t="s">
        <v>7</v>
      </c>
    </row>
    <row r="6479" ht="15.75" customHeight="1">
      <c r="K6479" s="8" t="s">
        <v>7</v>
      </c>
    </row>
    <row r="6480" ht="15.75" customHeight="1">
      <c r="K6480" s="8" t="s">
        <v>7</v>
      </c>
    </row>
    <row r="6481" ht="15.75" customHeight="1">
      <c r="K6481" s="8" t="s">
        <v>7</v>
      </c>
    </row>
    <row r="6482" ht="15.75" customHeight="1">
      <c r="K6482" s="8" t="s">
        <v>7</v>
      </c>
    </row>
    <row r="6483" ht="15.75" customHeight="1">
      <c r="K6483" s="8" t="s">
        <v>7</v>
      </c>
    </row>
    <row r="6484" ht="15.75" customHeight="1">
      <c r="K6484" s="8" t="s">
        <v>7</v>
      </c>
    </row>
    <row r="6485" ht="15.75" customHeight="1">
      <c r="K6485" s="8" t="s">
        <v>7</v>
      </c>
    </row>
    <row r="6486" ht="15.75" customHeight="1">
      <c r="K6486" s="8" t="s">
        <v>7</v>
      </c>
    </row>
    <row r="6487" ht="15.75" customHeight="1">
      <c r="K6487" s="8" t="s">
        <v>7</v>
      </c>
    </row>
    <row r="6488" ht="15.75" customHeight="1">
      <c r="K6488" s="8" t="s">
        <v>7</v>
      </c>
    </row>
    <row r="6489" ht="15.75" customHeight="1">
      <c r="K6489" s="8" t="s">
        <v>7</v>
      </c>
    </row>
    <row r="6490" ht="15.75" customHeight="1">
      <c r="K6490" s="8" t="s">
        <v>7</v>
      </c>
    </row>
    <row r="6491" ht="15.75" customHeight="1">
      <c r="K6491" s="8" t="s">
        <v>7</v>
      </c>
    </row>
    <row r="6492" ht="15.75" customHeight="1">
      <c r="K6492" s="8" t="s">
        <v>7</v>
      </c>
    </row>
    <row r="6493" ht="15.75" customHeight="1">
      <c r="K6493" s="8" t="s">
        <v>7</v>
      </c>
    </row>
    <row r="6494" ht="15.75" customHeight="1">
      <c r="K6494" s="8" t="s">
        <v>7</v>
      </c>
    </row>
    <row r="6495" ht="15.75" customHeight="1">
      <c r="K6495" s="8" t="s">
        <v>7</v>
      </c>
    </row>
    <row r="6496" ht="15.75" customHeight="1">
      <c r="K6496" s="8" t="s">
        <v>7</v>
      </c>
    </row>
    <row r="6497" ht="15.75" customHeight="1">
      <c r="K6497" s="8" t="s">
        <v>7</v>
      </c>
    </row>
    <row r="6498" ht="15.75" customHeight="1">
      <c r="K6498" s="8" t="s">
        <v>7</v>
      </c>
    </row>
    <row r="6499" ht="15.75" customHeight="1">
      <c r="K6499" s="8" t="s">
        <v>7</v>
      </c>
    </row>
    <row r="6500" ht="15.75" customHeight="1">
      <c r="K6500" s="8" t="s">
        <v>7</v>
      </c>
    </row>
    <row r="6501" ht="15.75" customHeight="1">
      <c r="K6501" s="8" t="s">
        <v>7</v>
      </c>
    </row>
    <row r="6502" ht="15.75" customHeight="1">
      <c r="K6502" s="8" t="s">
        <v>7</v>
      </c>
    </row>
    <row r="6503" ht="15.75" customHeight="1">
      <c r="K6503" s="8" t="s">
        <v>7</v>
      </c>
    </row>
    <row r="6504" ht="15.75" customHeight="1">
      <c r="K6504" s="8" t="s">
        <v>7</v>
      </c>
    </row>
    <row r="6505" ht="15.75" customHeight="1">
      <c r="K6505" s="8" t="s">
        <v>7</v>
      </c>
    </row>
    <row r="6506" ht="15.75" customHeight="1">
      <c r="K6506" s="8" t="s">
        <v>7</v>
      </c>
    </row>
    <row r="6507" ht="15.75" customHeight="1">
      <c r="K6507" s="8" t="s">
        <v>7</v>
      </c>
    </row>
    <row r="6508" ht="15.75" customHeight="1">
      <c r="K6508" s="8" t="s">
        <v>7</v>
      </c>
    </row>
    <row r="6509" ht="15.75" customHeight="1">
      <c r="K6509" s="8" t="s">
        <v>7</v>
      </c>
    </row>
    <row r="6510" ht="15.75" customHeight="1">
      <c r="K6510" s="8" t="s">
        <v>7</v>
      </c>
    </row>
    <row r="6511" ht="15.75" customHeight="1">
      <c r="K6511" s="8" t="s">
        <v>7</v>
      </c>
    </row>
    <row r="6512" ht="15.75" customHeight="1">
      <c r="K6512" s="8" t="s">
        <v>7</v>
      </c>
    </row>
    <row r="6513" ht="15.75" customHeight="1">
      <c r="K6513" s="8" t="s">
        <v>7</v>
      </c>
    </row>
    <row r="6514" ht="15.75" customHeight="1">
      <c r="K6514" s="8" t="s">
        <v>7</v>
      </c>
    </row>
    <row r="6515" ht="15.75" customHeight="1">
      <c r="K6515" s="8" t="s">
        <v>7</v>
      </c>
    </row>
    <row r="6516" ht="15.75" customHeight="1">
      <c r="K6516" s="8" t="s">
        <v>7</v>
      </c>
    </row>
    <row r="6517" ht="15.75" customHeight="1">
      <c r="K6517" s="8" t="s">
        <v>7</v>
      </c>
    </row>
    <row r="6518" ht="15.75" customHeight="1">
      <c r="K6518" s="8" t="s">
        <v>7</v>
      </c>
    </row>
    <row r="6519" ht="15.75" customHeight="1">
      <c r="K6519" s="8" t="s">
        <v>7</v>
      </c>
    </row>
    <row r="6520" ht="15.75" customHeight="1">
      <c r="K6520" s="8" t="s">
        <v>7</v>
      </c>
    </row>
    <row r="6521" ht="15.75" customHeight="1">
      <c r="K6521" s="8" t="s">
        <v>7</v>
      </c>
    </row>
    <row r="6522" ht="15.75" customHeight="1">
      <c r="K6522" s="8" t="s">
        <v>7</v>
      </c>
    </row>
    <row r="6523" ht="15.75" customHeight="1">
      <c r="K6523" s="8" t="s">
        <v>7</v>
      </c>
    </row>
    <row r="6524" ht="15.75" customHeight="1">
      <c r="K6524" s="8" t="s">
        <v>7</v>
      </c>
    </row>
    <row r="6525" ht="15.75" customHeight="1">
      <c r="K6525" s="8" t="s">
        <v>7</v>
      </c>
    </row>
    <row r="6526" ht="15.75" customHeight="1">
      <c r="K6526" s="8" t="s">
        <v>7</v>
      </c>
    </row>
    <row r="6527" ht="15.75" customHeight="1">
      <c r="K6527" s="8" t="s">
        <v>7</v>
      </c>
    </row>
    <row r="6528" ht="15.75" customHeight="1">
      <c r="K6528" s="8" t="s">
        <v>7</v>
      </c>
    </row>
    <row r="6529" ht="15.75" customHeight="1">
      <c r="K6529" s="8" t="s">
        <v>7</v>
      </c>
    </row>
    <row r="6530" ht="15.75" customHeight="1">
      <c r="K6530" s="8" t="s">
        <v>7</v>
      </c>
    </row>
    <row r="6531" ht="15.75" customHeight="1">
      <c r="K6531" s="8" t="s">
        <v>7</v>
      </c>
    </row>
    <row r="6532" ht="15.75" customHeight="1">
      <c r="K6532" s="8" t="s">
        <v>7</v>
      </c>
    </row>
    <row r="6533" ht="15.75" customHeight="1">
      <c r="K6533" s="8" t="s">
        <v>7</v>
      </c>
    </row>
    <row r="6534" ht="15.75" customHeight="1">
      <c r="K6534" s="8" t="s">
        <v>7</v>
      </c>
    </row>
    <row r="6535" ht="15.75" customHeight="1">
      <c r="K6535" s="8" t="s">
        <v>7</v>
      </c>
    </row>
    <row r="6536" ht="15.75" customHeight="1">
      <c r="K6536" s="8" t="s">
        <v>7</v>
      </c>
    </row>
    <row r="6537" ht="15.75" customHeight="1">
      <c r="K6537" s="8" t="s">
        <v>7</v>
      </c>
    </row>
    <row r="6538" ht="15.75" customHeight="1">
      <c r="K6538" s="8" t="s">
        <v>7</v>
      </c>
    </row>
    <row r="6539" ht="15.75" customHeight="1">
      <c r="K6539" s="8" t="s">
        <v>7</v>
      </c>
    </row>
    <row r="6540" ht="15.75" customHeight="1">
      <c r="K6540" s="8" t="s">
        <v>7</v>
      </c>
    </row>
    <row r="6541" ht="15.75" customHeight="1">
      <c r="K6541" s="8" t="s">
        <v>7</v>
      </c>
    </row>
    <row r="6542" ht="15.75" customHeight="1">
      <c r="K6542" s="8" t="s">
        <v>7</v>
      </c>
    </row>
    <row r="6543" ht="15.75" customHeight="1">
      <c r="K6543" s="8" t="s">
        <v>7</v>
      </c>
    </row>
    <row r="6544" ht="15.75" customHeight="1">
      <c r="K6544" s="8" t="s">
        <v>7</v>
      </c>
    </row>
    <row r="6545" ht="15.75" customHeight="1">
      <c r="K6545" s="8" t="s">
        <v>7</v>
      </c>
    </row>
    <row r="6546" ht="15.75" customHeight="1">
      <c r="K6546" s="8" t="s">
        <v>7</v>
      </c>
    </row>
    <row r="6547" ht="15.75" customHeight="1">
      <c r="K6547" s="8" t="s">
        <v>7</v>
      </c>
    </row>
    <row r="6548" ht="15.75" customHeight="1">
      <c r="K6548" s="8" t="s">
        <v>7</v>
      </c>
    </row>
    <row r="6549" ht="15.75" customHeight="1">
      <c r="K6549" s="8" t="s">
        <v>7</v>
      </c>
    </row>
    <row r="6550" ht="15.75" customHeight="1">
      <c r="K6550" s="8" t="s">
        <v>7</v>
      </c>
    </row>
    <row r="6551" ht="15.75" customHeight="1">
      <c r="K6551" s="8" t="s">
        <v>7</v>
      </c>
    </row>
    <row r="6552" ht="15.75" customHeight="1">
      <c r="K6552" s="8" t="s">
        <v>7</v>
      </c>
    </row>
    <row r="6553" ht="15.75" customHeight="1">
      <c r="K6553" s="8" t="s">
        <v>7</v>
      </c>
    </row>
    <row r="6554" ht="15.75" customHeight="1">
      <c r="K6554" s="8" t="s">
        <v>7</v>
      </c>
    </row>
    <row r="6555" ht="15.75" customHeight="1">
      <c r="K6555" s="8" t="s">
        <v>7</v>
      </c>
    </row>
    <row r="6556" ht="15.75" customHeight="1">
      <c r="K6556" s="8" t="s">
        <v>7</v>
      </c>
    </row>
    <row r="6557" ht="15.75" customHeight="1">
      <c r="K6557" s="8" t="s">
        <v>7</v>
      </c>
    </row>
    <row r="6558" ht="15.75" customHeight="1">
      <c r="K6558" s="8" t="s">
        <v>7</v>
      </c>
    </row>
    <row r="6559" ht="15.75" customHeight="1">
      <c r="K6559" s="8" t="s">
        <v>7</v>
      </c>
    </row>
    <row r="6560" ht="15.75" customHeight="1">
      <c r="K6560" s="8" t="s">
        <v>7</v>
      </c>
    </row>
    <row r="6561" ht="15.75" customHeight="1">
      <c r="K6561" s="8" t="s">
        <v>7</v>
      </c>
    </row>
    <row r="6562" ht="15.75" customHeight="1">
      <c r="K6562" s="8" t="s">
        <v>7</v>
      </c>
    </row>
    <row r="6563" ht="15.75" customHeight="1">
      <c r="K6563" s="8" t="s">
        <v>7</v>
      </c>
    </row>
    <row r="6564" ht="15.75" customHeight="1">
      <c r="K6564" s="8" t="s">
        <v>7</v>
      </c>
    </row>
    <row r="6565" ht="15.75" customHeight="1">
      <c r="K6565" s="8" t="s">
        <v>7</v>
      </c>
    </row>
    <row r="6566" ht="15.75" customHeight="1">
      <c r="K6566" s="8" t="s">
        <v>7</v>
      </c>
    </row>
    <row r="6567" ht="15.75" customHeight="1">
      <c r="K6567" s="8" t="s">
        <v>7</v>
      </c>
    </row>
    <row r="6568" ht="15.75" customHeight="1">
      <c r="K6568" s="8" t="s">
        <v>7</v>
      </c>
    </row>
    <row r="6569" ht="15.75" customHeight="1">
      <c r="K6569" s="8" t="s">
        <v>7</v>
      </c>
    </row>
    <row r="6570" ht="15.75" customHeight="1">
      <c r="K6570" s="8" t="s">
        <v>7</v>
      </c>
    </row>
    <row r="6571" ht="15.75" customHeight="1">
      <c r="K6571" s="8" t="s">
        <v>7</v>
      </c>
    </row>
    <row r="6572" ht="15.75" customHeight="1">
      <c r="K6572" s="8" t="s">
        <v>7</v>
      </c>
    </row>
    <row r="6573" ht="15.75" customHeight="1">
      <c r="K6573" s="8" t="s">
        <v>7</v>
      </c>
    </row>
    <row r="6574" ht="15.75" customHeight="1">
      <c r="K6574" s="8" t="s">
        <v>7</v>
      </c>
    </row>
    <row r="6575" ht="15.75" customHeight="1">
      <c r="K6575" s="8" t="s">
        <v>7</v>
      </c>
    </row>
    <row r="6576" ht="15.75" customHeight="1">
      <c r="K6576" s="8" t="s">
        <v>7</v>
      </c>
    </row>
    <row r="6577" ht="15.75" customHeight="1">
      <c r="K6577" s="8" t="s">
        <v>7</v>
      </c>
    </row>
    <row r="6578" ht="15.75" customHeight="1">
      <c r="K6578" s="8" t="s">
        <v>7</v>
      </c>
    </row>
    <row r="6579" ht="15.75" customHeight="1">
      <c r="K6579" s="8" t="s">
        <v>7</v>
      </c>
    </row>
    <row r="6580" ht="15.75" customHeight="1">
      <c r="K6580" s="8" t="s">
        <v>7</v>
      </c>
    </row>
    <row r="6581" ht="15.75" customHeight="1">
      <c r="K6581" s="8" t="s">
        <v>7</v>
      </c>
    </row>
    <row r="6582" ht="15.75" customHeight="1">
      <c r="K6582" s="8" t="s">
        <v>7</v>
      </c>
    </row>
    <row r="6583" ht="15.75" customHeight="1">
      <c r="K6583" s="8" t="s">
        <v>7</v>
      </c>
    </row>
    <row r="6584" ht="15.75" customHeight="1">
      <c r="K6584" s="8" t="s">
        <v>7</v>
      </c>
    </row>
    <row r="6585" ht="15.75" customHeight="1">
      <c r="K6585" s="8" t="s">
        <v>7</v>
      </c>
    </row>
    <row r="6586" ht="15.75" customHeight="1">
      <c r="K6586" s="8" t="s">
        <v>7</v>
      </c>
    </row>
    <row r="6587" ht="15.75" customHeight="1">
      <c r="K6587" s="8" t="s">
        <v>7</v>
      </c>
    </row>
    <row r="6588" ht="15.75" customHeight="1">
      <c r="K6588" s="8" t="s">
        <v>7</v>
      </c>
    </row>
    <row r="6589" ht="15.75" customHeight="1">
      <c r="K6589" s="8" t="s">
        <v>7</v>
      </c>
    </row>
    <row r="6590" ht="15.75" customHeight="1">
      <c r="K6590" s="8" t="s">
        <v>7</v>
      </c>
    </row>
    <row r="6591" ht="15.75" customHeight="1">
      <c r="K6591" s="8" t="s">
        <v>7</v>
      </c>
    </row>
    <row r="6592" ht="15.75" customHeight="1">
      <c r="K6592" s="8" t="s">
        <v>7</v>
      </c>
    </row>
    <row r="6593" ht="15.75" customHeight="1">
      <c r="K6593" s="8" t="s">
        <v>7</v>
      </c>
    </row>
    <row r="6594" ht="15.75" customHeight="1">
      <c r="K6594" s="8" t="s">
        <v>7</v>
      </c>
    </row>
    <row r="6595" ht="15.75" customHeight="1">
      <c r="K6595" s="8" t="s">
        <v>7</v>
      </c>
    </row>
    <row r="6596" ht="15.75" customHeight="1">
      <c r="K6596" s="8" t="s">
        <v>7</v>
      </c>
    </row>
    <row r="6597" ht="15.75" customHeight="1">
      <c r="K6597" s="8" t="s">
        <v>7</v>
      </c>
    </row>
    <row r="6598" ht="15.75" customHeight="1">
      <c r="K6598" s="8" t="s">
        <v>7</v>
      </c>
    </row>
    <row r="6599" ht="15.75" customHeight="1">
      <c r="K6599" s="8" t="s">
        <v>7</v>
      </c>
    </row>
    <row r="6600" ht="15.75" customHeight="1">
      <c r="K6600" s="8" t="s">
        <v>7</v>
      </c>
    </row>
    <row r="6601" ht="15.75" customHeight="1">
      <c r="K6601" s="8" t="s">
        <v>7</v>
      </c>
    </row>
    <row r="6602" ht="15.75" customHeight="1">
      <c r="K6602" s="8" t="s">
        <v>7</v>
      </c>
    </row>
    <row r="6603" ht="15.75" customHeight="1">
      <c r="K6603" s="8" t="s">
        <v>7</v>
      </c>
    </row>
    <row r="6604" ht="15.75" customHeight="1">
      <c r="K6604" s="8" t="s">
        <v>7</v>
      </c>
    </row>
    <row r="6605" ht="15.75" customHeight="1">
      <c r="K6605" s="8" t="s">
        <v>7</v>
      </c>
    </row>
    <row r="6606" ht="15.75" customHeight="1">
      <c r="K6606" s="8" t="s">
        <v>7</v>
      </c>
    </row>
    <row r="6607" ht="15.75" customHeight="1">
      <c r="K6607" s="8" t="s">
        <v>7</v>
      </c>
    </row>
    <row r="6608" ht="15.75" customHeight="1">
      <c r="K6608" s="8" t="s">
        <v>7</v>
      </c>
    </row>
    <row r="6609" ht="15.75" customHeight="1">
      <c r="K6609" s="8" t="s">
        <v>7</v>
      </c>
    </row>
    <row r="6610" ht="15.75" customHeight="1">
      <c r="K6610" s="8" t="s">
        <v>7</v>
      </c>
    </row>
    <row r="6611" ht="15.75" customHeight="1">
      <c r="K6611" s="8" t="s">
        <v>7</v>
      </c>
    </row>
    <row r="6612" ht="15.75" customHeight="1">
      <c r="K6612" s="8" t="s">
        <v>7</v>
      </c>
    </row>
    <row r="6613" ht="15.75" customHeight="1">
      <c r="K6613" s="8" t="s">
        <v>7</v>
      </c>
    </row>
    <row r="6614" ht="15.75" customHeight="1">
      <c r="K6614" s="8" t="s">
        <v>7</v>
      </c>
    </row>
    <row r="6615" ht="15.75" customHeight="1">
      <c r="K6615" s="8" t="s">
        <v>7</v>
      </c>
    </row>
    <row r="6616" ht="15.75" customHeight="1">
      <c r="K6616" s="8" t="s">
        <v>7</v>
      </c>
    </row>
    <row r="6617" ht="15.75" customHeight="1">
      <c r="K6617" s="8" t="s">
        <v>7</v>
      </c>
    </row>
    <row r="6618" ht="15.75" customHeight="1">
      <c r="K6618" s="8" t="s">
        <v>7</v>
      </c>
    </row>
    <row r="6619" ht="15.75" customHeight="1">
      <c r="K6619" s="8" t="s">
        <v>7</v>
      </c>
    </row>
    <row r="6620" ht="15.75" customHeight="1">
      <c r="K6620" s="8" t="s">
        <v>7</v>
      </c>
    </row>
    <row r="6621" ht="15.75" customHeight="1">
      <c r="K6621" s="8" t="s">
        <v>7</v>
      </c>
    </row>
    <row r="6622" ht="15.75" customHeight="1">
      <c r="K6622" s="8" t="s">
        <v>7</v>
      </c>
    </row>
    <row r="6623" ht="15.75" customHeight="1">
      <c r="K6623" s="8" t="s">
        <v>7</v>
      </c>
    </row>
    <row r="6624" ht="15.75" customHeight="1">
      <c r="K6624" s="8" t="s">
        <v>7</v>
      </c>
    </row>
    <row r="6625" ht="15.75" customHeight="1">
      <c r="K6625" s="8" t="s">
        <v>7</v>
      </c>
    </row>
    <row r="6626" ht="15.75" customHeight="1">
      <c r="K6626" s="8" t="s">
        <v>7</v>
      </c>
    </row>
    <row r="6627" ht="15.75" customHeight="1">
      <c r="K6627" s="8" t="s">
        <v>7</v>
      </c>
    </row>
    <row r="6628" ht="15.75" customHeight="1">
      <c r="K6628" s="8" t="s">
        <v>7</v>
      </c>
    </row>
    <row r="6629" ht="15.75" customHeight="1">
      <c r="K6629" s="8" t="s">
        <v>7</v>
      </c>
    </row>
    <row r="6630" ht="15.75" customHeight="1">
      <c r="K6630" s="8" t="s">
        <v>7</v>
      </c>
    </row>
    <row r="6631" ht="15.75" customHeight="1">
      <c r="K6631" s="8" t="s">
        <v>7</v>
      </c>
    </row>
    <row r="6632" ht="15.75" customHeight="1">
      <c r="K6632" s="8" t="s">
        <v>7</v>
      </c>
    </row>
    <row r="6633" ht="15.75" customHeight="1">
      <c r="K6633" s="8" t="s">
        <v>7</v>
      </c>
    </row>
    <row r="6634" ht="15.75" customHeight="1">
      <c r="K6634" s="8" t="s">
        <v>7</v>
      </c>
    </row>
    <row r="6635" ht="15.75" customHeight="1">
      <c r="K6635" s="8" t="s">
        <v>7</v>
      </c>
    </row>
    <row r="6636" ht="15.75" customHeight="1">
      <c r="K6636" s="8" t="s">
        <v>7</v>
      </c>
    </row>
    <row r="6637" ht="15.75" customHeight="1">
      <c r="K6637" s="8" t="s">
        <v>7</v>
      </c>
    </row>
    <row r="6638" ht="15.75" customHeight="1">
      <c r="K6638" s="8" t="s">
        <v>7</v>
      </c>
    </row>
    <row r="6639" ht="15.75" customHeight="1">
      <c r="K6639" s="8" t="s">
        <v>7</v>
      </c>
    </row>
    <row r="6640" ht="15.75" customHeight="1">
      <c r="K6640" s="8" t="s">
        <v>7</v>
      </c>
    </row>
    <row r="6641" ht="15.75" customHeight="1">
      <c r="K6641" s="8" t="s">
        <v>7</v>
      </c>
    </row>
    <row r="6642" ht="15.75" customHeight="1">
      <c r="K6642" s="8" t="s">
        <v>7</v>
      </c>
    </row>
    <row r="6643" ht="15.75" customHeight="1">
      <c r="K6643" s="8" t="s">
        <v>7</v>
      </c>
    </row>
    <row r="6644" ht="15.75" customHeight="1">
      <c r="K6644" s="8" t="s">
        <v>7</v>
      </c>
    </row>
    <row r="6645" ht="15.75" customHeight="1">
      <c r="K6645" s="8" t="s">
        <v>7</v>
      </c>
    </row>
    <row r="6646" ht="15.75" customHeight="1">
      <c r="K6646" s="8" t="s">
        <v>7</v>
      </c>
    </row>
    <row r="6647" ht="15.75" customHeight="1">
      <c r="K6647" s="8" t="s">
        <v>7</v>
      </c>
    </row>
    <row r="6648" ht="15.75" customHeight="1">
      <c r="K6648" s="8" t="s">
        <v>7</v>
      </c>
    </row>
    <row r="6649" ht="15.75" customHeight="1">
      <c r="K6649" s="8" t="s">
        <v>7</v>
      </c>
    </row>
    <row r="6650" ht="15.75" customHeight="1">
      <c r="K6650" s="8" t="s">
        <v>7</v>
      </c>
    </row>
    <row r="6651" ht="15.75" customHeight="1">
      <c r="K6651" s="8" t="s">
        <v>7</v>
      </c>
    </row>
    <row r="6652" ht="15.75" customHeight="1">
      <c r="K6652" s="8" t="s">
        <v>7</v>
      </c>
    </row>
    <row r="6653" ht="15.75" customHeight="1">
      <c r="K6653" s="8" t="s">
        <v>7</v>
      </c>
    </row>
    <row r="6654" ht="15.75" customHeight="1">
      <c r="K6654" s="8" t="s">
        <v>7</v>
      </c>
    </row>
    <row r="6655" ht="15.75" customHeight="1">
      <c r="K6655" s="8" t="s">
        <v>7</v>
      </c>
    </row>
    <row r="6656" ht="15.75" customHeight="1">
      <c r="K6656" s="8" t="s">
        <v>7</v>
      </c>
    </row>
    <row r="6657" ht="15.75" customHeight="1">
      <c r="K6657" s="8" t="s">
        <v>7</v>
      </c>
    </row>
    <row r="6658" ht="15.75" customHeight="1">
      <c r="K6658" s="8" t="s">
        <v>7</v>
      </c>
    </row>
    <row r="6659" ht="15.75" customHeight="1">
      <c r="K6659" s="8" t="s">
        <v>7</v>
      </c>
    </row>
    <row r="6660" ht="15.75" customHeight="1">
      <c r="K6660" s="8" t="s">
        <v>7</v>
      </c>
    </row>
    <row r="6661" ht="15.75" customHeight="1">
      <c r="K6661" s="8" t="s">
        <v>7</v>
      </c>
    </row>
    <row r="6662" ht="15.75" customHeight="1">
      <c r="K6662" s="8" t="s">
        <v>7</v>
      </c>
    </row>
    <row r="6663" ht="15.75" customHeight="1">
      <c r="K6663" s="8" t="s">
        <v>7</v>
      </c>
    </row>
    <row r="6664" ht="15.75" customHeight="1">
      <c r="K6664" s="8" t="s">
        <v>7</v>
      </c>
    </row>
    <row r="6665" ht="15.75" customHeight="1">
      <c r="K6665" s="8" t="s">
        <v>7</v>
      </c>
    </row>
    <row r="6666" ht="15.75" customHeight="1">
      <c r="K6666" s="8" t="s">
        <v>7</v>
      </c>
    </row>
    <row r="6667" ht="15.75" customHeight="1">
      <c r="K6667" s="8" t="s">
        <v>7</v>
      </c>
    </row>
    <row r="6668" ht="15.75" customHeight="1">
      <c r="K6668" s="8" t="s">
        <v>7</v>
      </c>
    </row>
    <row r="6669" ht="15.75" customHeight="1">
      <c r="K6669" s="8" t="s">
        <v>7</v>
      </c>
    </row>
    <row r="6670" ht="15.75" customHeight="1">
      <c r="K6670" s="8" t="s">
        <v>7</v>
      </c>
    </row>
    <row r="6671" ht="15.75" customHeight="1">
      <c r="K6671" s="8" t="s">
        <v>7</v>
      </c>
    </row>
    <row r="6672" ht="15.75" customHeight="1">
      <c r="K6672" s="8" t="s">
        <v>7</v>
      </c>
    </row>
    <row r="6673" ht="15.75" customHeight="1">
      <c r="K6673" s="8" t="s">
        <v>7</v>
      </c>
    </row>
    <row r="6674" ht="15.75" customHeight="1">
      <c r="K6674" s="8" t="s">
        <v>7</v>
      </c>
    </row>
    <row r="6675" ht="15.75" customHeight="1">
      <c r="K6675" s="8" t="s">
        <v>7</v>
      </c>
    </row>
    <row r="6676" ht="15.75" customHeight="1">
      <c r="K6676" s="8" t="s">
        <v>7</v>
      </c>
    </row>
    <row r="6677" ht="15.75" customHeight="1">
      <c r="K6677" s="8" t="s">
        <v>7</v>
      </c>
    </row>
    <row r="6678" ht="15.75" customHeight="1">
      <c r="K6678" s="8" t="s">
        <v>7</v>
      </c>
    </row>
    <row r="6679" ht="15.75" customHeight="1">
      <c r="K6679" s="8" t="s">
        <v>7</v>
      </c>
    </row>
    <row r="6680" ht="15.75" customHeight="1">
      <c r="K6680" s="8" t="s">
        <v>7</v>
      </c>
    </row>
    <row r="6681" ht="15.75" customHeight="1">
      <c r="K6681" s="8" t="s">
        <v>7</v>
      </c>
    </row>
    <row r="6682" ht="15.75" customHeight="1">
      <c r="K6682" s="8" t="s">
        <v>7</v>
      </c>
    </row>
    <row r="6683" ht="15.75" customHeight="1">
      <c r="K6683" s="8" t="s">
        <v>7</v>
      </c>
    </row>
    <row r="6684" ht="15.75" customHeight="1">
      <c r="K6684" s="8" t="s">
        <v>7</v>
      </c>
    </row>
    <row r="6685" ht="15.75" customHeight="1">
      <c r="K6685" s="8" t="s">
        <v>7</v>
      </c>
    </row>
    <row r="6686" ht="15.75" customHeight="1">
      <c r="K6686" s="8" t="s">
        <v>7</v>
      </c>
    </row>
    <row r="6687" ht="15.75" customHeight="1">
      <c r="K6687" s="8" t="s">
        <v>7</v>
      </c>
    </row>
    <row r="6688" ht="15.75" customHeight="1">
      <c r="K6688" s="8" t="s">
        <v>7</v>
      </c>
    </row>
    <row r="6689" ht="15.75" customHeight="1">
      <c r="K6689" s="8" t="s">
        <v>7</v>
      </c>
    </row>
    <row r="6690" ht="15.75" customHeight="1">
      <c r="K6690" s="8" t="s">
        <v>7</v>
      </c>
    </row>
    <row r="6691" ht="15.75" customHeight="1">
      <c r="K6691" s="8" t="s">
        <v>7</v>
      </c>
    </row>
    <row r="6692" ht="15.75" customHeight="1">
      <c r="K6692" s="8" t="s">
        <v>7</v>
      </c>
    </row>
    <row r="6693" ht="15.75" customHeight="1">
      <c r="K6693" s="8" t="s">
        <v>7</v>
      </c>
    </row>
    <row r="6694" ht="15.75" customHeight="1">
      <c r="K6694" s="8" t="s">
        <v>7</v>
      </c>
    </row>
    <row r="6695" ht="15.75" customHeight="1">
      <c r="K6695" s="8" t="s">
        <v>7</v>
      </c>
    </row>
    <row r="6696" ht="15.75" customHeight="1">
      <c r="K6696" s="8" t="s">
        <v>7</v>
      </c>
    </row>
    <row r="6697" ht="15.75" customHeight="1">
      <c r="K6697" s="8" t="s">
        <v>7</v>
      </c>
    </row>
    <row r="6698" ht="15.75" customHeight="1">
      <c r="K6698" s="8" t="s">
        <v>7</v>
      </c>
    </row>
    <row r="6699" ht="15.75" customHeight="1">
      <c r="K6699" s="8" t="s">
        <v>7</v>
      </c>
    </row>
    <row r="6700" ht="15.75" customHeight="1">
      <c r="K6700" s="8" t="s">
        <v>7</v>
      </c>
    </row>
    <row r="6701" ht="15.75" customHeight="1">
      <c r="K6701" s="8" t="s">
        <v>7</v>
      </c>
    </row>
    <row r="6702" ht="15.75" customHeight="1">
      <c r="K6702" s="8" t="s">
        <v>7</v>
      </c>
    </row>
    <row r="6703" ht="15.75" customHeight="1">
      <c r="K6703" s="8" t="s">
        <v>7</v>
      </c>
    </row>
    <row r="6704" ht="15.75" customHeight="1">
      <c r="K6704" s="8" t="s">
        <v>7</v>
      </c>
    </row>
    <row r="6705" ht="15.75" customHeight="1">
      <c r="K6705" s="8" t="s">
        <v>7</v>
      </c>
    </row>
    <row r="6706" ht="15.75" customHeight="1">
      <c r="K6706" s="8" t="s">
        <v>7</v>
      </c>
    </row>
    <row r="6707" ht="15.75" customHeight="1">
      <c r="K6707" s="8" t="s">
        <v>7</v>
      </c>
    </row>
    <row r="6708" ht="15.75" customHeight="1">
      <c r="K6708" s="8" t="s">
        <v>7</v>
      </c>
    </row>
    <row r="6709" ht="15.75" customHeight="1">
      <c r="K6709" s="8" t="s">
        <v>7</v>
      </c>
    </row>
    <row r="6710" ht="15.75" customHeight="1">
      <c r="K6710" s="8" t="s">
        <v>7</v>
      </c>
    </row>
    <row r="6711" ht="15.75" customHeight="1">
      <c r="K6711" s="8" t="s">
        <v>7</v>
      </c>
    </row>
    <row r="6712" ht="15.75" customHeight="1">
      <c r="K6712" s="8" t="s">
        <v>7</v>
      </c>
    </row>
    <row r="6713" ht="15.75" customHeight="1">
      <c r="K6713" s="8" t="s">
        <v>7</v>
      </c>
    </row>
    <row r="6714" ht="15.75" customHeight="1">
      <c r="K6714" s="8" t="s">
        <v>7</v>
      </c>
    </row>
    <row r="6715" ht="15.75" customHeight="1">
      <c r="K6715" s="8" t="s">
        <v>7</v>
      </c>
    </row>
    <row r="6716" ht="15.75" customHeight="1">
      <c r="K6716" s="8" t="s">
        <v>7</v>
      </c>
    </row>
    <row r="6717" ht="15.75" customHeight="1">
      <c r="K6717" s="8" t="s">
        <v>7</v>
      </c>
    </row>
    <row r="6718" ht="15.75" customHeight="1">
      <c r="K6718" s="8" t="s">
        <v>7</v>
      </c>
    </row>
    <row r="6719" ht="15.75" customHeight="1">
      <c r="K6719" s="8" t="s">
        <v>7</v>
      </c>
    </row>
    <row r="6720" ht="15.75" customHeight="1">
      <c r="K6720" s="8" t="s">
        <v>7</v>
      </c>
    </row>
    <row r="6721" ht="15.75" customHeight="1">
      <c r="K6721" s="8" t="s">
        <v>7</v>
      </c>
    </row>
    <row r="6722" ht="15.75" customHeight="1">
      <c r="K6722" s="8" t="s">
        <v>7</v>
      </c>
    </row>
    <row r="6723" ht="15.75" customHeight="1">
      <c r="K6723" s="8" t="s">
        <v>7</v>
      </c>
    </row>
    <row r="6724" ht="15.75" customHeight="1">
      <c r="K6724" s="8" t="s">
        <v>7</v>
      </c>
    </row>
    <row r="6725" ht="15.75" customHeight="1">
      <c r="K6725" s="8" t="s">
        <v>7</v>
      </c>
    </row>
    <row r="6726" ht="15.75" customHeight="1">
      <c r="K6726" s="8" t="s">
        <v>7</v>
      </c>
    </row>
    <row r="6727" ht="15.75" customHeight="1">
      <c r="K6727" s="8" t="s">
        <v>7</v>
      </c>
    </row>
    <row r="6728" ht="15.75" customHeight="1">
      <c r="K6728" s="8" t="s">
        <v>7</v>
      </c>
    </row>
    <row r="6729" ht="15.75" customHeight="1">
      <c r="K6729" s="8" t="s">
        <v>7</v>
      </c>
    </row>
    <row r="6730" ht="15.75" customHeight="1">
      <c r="K6730" s="8" t="s">
        <v>7</v>
      </c>
    </row>
    <row r="6731" ht="15.75" customHeight="1">
      <c r="K6731" s="8" t="s">
        <v>7</v>
      </c>
    </row>
    <row r="6732" ht="15.75" customHeight="1">
      <c r="K6732" s="8" t="s">
        <v>7</v>
      </c>
    </row>
    <row r="6733" ht="15.75" customHeight="1">
      <c r="K6733" s="8" t="s">
        <v>7</v>
      </c>
    </row>
    <row r="6734" ht="15.75" customHeight="1">
      <c r="K6734" s="8" t="s">
        <v>7</v>
      </c>
    </row>
    <row r="6735" ht="15.75" customHeight="1">
      <c r="K6735" s="8" t="s">
        <v>7</v>
      </c>
    </row>
    <row r="6736" ht="15.75" customHeight="1">
      <c r="K6736" s="8" t="s">
        <v>7</v>
      </c>
    </row>
    <row r="6737" ht="15.75" customHeight="1">
      <c r="K6737" s="8" t="s">
        <v>7</v>
      </c>
    </row>
    <row r="6738" ht="15.75" customHeight="1">
      <c r="K6738" s="8" t="s">
        <v>7</v>
      </c>
    </row>
    <row r="6739" ht="15.75" customHeight="1">
      <c r="K6739" s="8" t="s">
        <v>7</v>
      </c>
    </row>
    <row r="6740" ht="15.75" customHeight="1">
      <c r="K6740" s="8" t="s">
        <v>7</v>
      </c>
    </row>
    <row r="6741" ht="15.75" customHeight="1">
      <c r="K6741" s="8" t="s">
        <v>7</v>
      </c>
    </row>
    <row r="6742" ht="15.75" customHeight="1">
      <c r="K6742" s="8" t="s">
        <v>7</v>
      </c>
    </row>
    <row r="6743" ht="15.75" customHeight="1">
      <c r="K6743" s="8" t="s">
        <v>7</v>
      </c>
    </row>
    <row r="6744" ht="15.75" customHeight="1">
      <c r="K6744" s="8" t="s">
        <v>7</v>
      </c>
    </row>
    <row r="6745" ht="15.75" customHeight="1">
      <c r="K6745" s="8" t="s">
        <v>7</v>
      </c>
    </row>
    <row r="6746" ht="15.75" customHeight="1">
      <c r="K6746" s="8" t="s">
        <v>7</v>
      </c>
    </row>
    <row r="6747" ht="15.75" customHeight="1">
      <c r="K6747" s="8" t="s">
        <v>7</v>
      </c>
    </row>
    <row r="6748" ht="15.75" customHeight="1">
      <c r="K6748" s="8" t="s">
        <v>7</v>
      </c>
    </row>
    <row r="6749" ht="15.75" customHeight="1">
      <c r="K6749" s="8" t="s">
        <v>7</v>
      </c>
    </row>
    <row r="6750" ht="15.75" customHeight="1">
      <c r="K6750" s="8" t="s">
        <v>7</v>
      </c>
    </row>
    <row r="6751" ht="15.75" customHeight="1">
      <c r="K6751" s="8" t="s">
        <v>7</v>
      </c>
    </row>
    <row r="6752" ht="15.75" customHeight="1">
      <c r="K6752" s="8" t="s">
        <v>7</v>
      </c>
    </row>
    <row r="6753" ht="15.75" customHeight="1">
      <c r="K6753" s="8" t="s">
        <v>7</v>
      </c>
    </row>
    <row r="6754" ht="15.75" customHeight="1">
      <c r="K6754" s="8" t="s">
        <v>7</v>
      </c>
    </row>
    <row r="6755" ht="15.75" customHeight="1">
      <c r="K6755" s="8" t="s">
        <v>7</v>
      </c>
    </row>
    <row r="6756" ht="15.75" customHeight="1">
      <c r="K6756" s="8" t="s">
        <v>7</v>
      </c>
    </row>
    <row r="6757" ht="15.75" customHeight="1">
      <c r="K6757" s="8" t="s">
        <v>7</v>
      </c>
    </row>
    <row r="6758" ht="15.75" customHeight="1">
      <c r="K6758" s="8" t="s">
        <v>7</v>
      </c>
    </row>
    <row r="6759" ht="15.75" customHeight="1">
      <c r="K6759" s="8" t="s">
        <v>7</v>
      </c>
    </row>
    <row r="6760" ht="15.75" customHeight="1">
      <c r="K6760" s="8" t="s">
        <v>7</v>
      </c>
    </row>
    <row r="6761" ht="15.75" customHeight="1">
      <c r="K6761" s="8" t="s">
        <v>7</v>
      </c>
    </row>
    <row r="6762" ht="15.75" customHeight="1">
      <c r="K6762" s="8" t="s">
        <v>7</v>
      </c>
    </row>
    <row r="6763" ht="15.75" customHeight="1">
      <c r="K6763" s="8" t="s">
        <v>7</v>
      </c>
    </row>
    <row r="6764" ht="15.75" customHeight="1">
      <c r="K6764" s="8" t="s">
        <v>7</v>
      </c>
    </row>
    <row r="6765" ht="15.75" customHeight="1">
      <c r="K6765" s="8" t="s">
        <v>7</v>
      </c>
    </row>
    <row r="6766" ht="15.75" customHeight="1">
      <c r="K6766" s="8" t="s">
        <v>7</v>
      </c>
    </row>
    <row r="6767" ht="15.75" customHeight="1">
      <c r="K6767" s="8" t="s">
        <v>7</v>
      </c>
    </row>
    <row r="6768" ht="15.75" customHeight="1">
      <c r="K6768" s="8" t="s">
        <v>7</v>
      </c>
    </row>
    <row r="6769" ht="15.75" customHeight="1">
      <c r="K6769" s="8" t="s">
        <v>7</v>
      </c>
    </row>
    <row r="6770" ht="15.75" customHeight="1">
      <c r="K6770" s="8" t="s">
        <v>7</v>
      </c>
    </row>
    <row r="6771" ht="15.75" customHeight="1">
      <c r="K6771" s="8" t="s">
        <v>7</v>
      </c>
    </row>
    <row r="6772" ht="15.75" customHeight="1">
      <c r="K6772" s="8" t="s">
        <v>7</v>
      </c>
    </row>
    <row r="6773" ht="15.75" customHeight="1">
      <c r="K6773" s="8" t="s">
        <v>7</v>
      </c>
    </row>
    <row r="6774" ht="15.75" customHeight="1">
      <c r="K6774" s="8" t="s">
        <v>7</v>
      </c>
    </row>
    <row r="6775" ht="15.75" customHeight="1">
      <c r="K6775" s="8" t="s">
        <v>7</v>
      </c>
    </row>
    <row r="6776" ht="15.75" customHeight="1">
      <c r="K6776" s="8" t="s">
        <v>7</v>
      </c>
    </row>
    <row r="6777" ht="15.75" customHeight="1">
      <c r="K6777" s="8" t="s">
        <v>7</v>
      </c>
    </row>
    <row r="6778" ht="15.75" customHeight="1">
      <c r="K6778" s="8" t="s">
        <v>7</v>
      </c>
    </row>
    <row r="6779" ht="15.75" customHeight="1">
      <c r="K6779" s="8" t="s">
        <v>7</v>
      </c>
    </row>
    <row r="6780" ht="15.75" customHeight="1">
      <c r="K6780" s="8" t="s">
        <v>7</v>
      </c>
    </row>
    <row r="6781" ht="15.75" customHeight="1">
      <c r="K6781" s="8" t="s">
        <v>7</v>
      </c>
    </row>
    <row r="6782" ht="15.75" customHeight="1">
      <c r="K6782" s="8" t="s">
        <v>7</v>
      </c>
    </row>
    <row r="6783" ht="15.75" customHeight="1">
      <c r="K6783" s="8" t="s">
        <v>7</v>
      </c>
    </row>
    <row r="6784" ht="15.75" customHeight="1">
      <c r="K6784" s="8" t="s">
        <v>7</v>
      </c>
    </row>
    <row r="6785" ht="15.75" customHeight="1">
      <c r="K6785" s="8" t="s">
        <v>7</v>
      </c>
    </row>
    <row r="6786" ht="15.75" customHeight="1">
      <c r="K6786" s="8" t="s">
        <v>7</v>
      </c>
    </row>
    <row r="6787" ht="15.75" customHeight="1">
      <c r="K6787" s="8" t="s">
        <v>7</v>
      </c>
    </row>
    <row r="6788" ht="15.75" customHeight="1">
      <c r="K6788" s="8" t="s">
        <v>7</v>
      </c>
    </row>
    <row r="6789" ht="15.75" customHeight="1">
      <c r="K6789" s="8" t="s">
        <v>7</v>
      </c>
    </row>
    <row r="6790" ht="15.75" customHeight="1">
      <c r="K6790" s="8" t="s">
        <v>7</v>
      </c>
    </row>
    <row r="6791" ht="15.75" customHeight="1">
      <c r="K6791" s="8" t="s">
        <v>7</v>
      </c>
    </row>
    <row r="6792" ht="15.75" customHeight="1">
      <c r="K6792" s="8" t="s">
        <v>7</v>
      </c>
    </row>
    <row r="6793" ht="15.75" customHeight="1">
      <c r="K6793" s="8" t="s">
        <v>7</v>
      </c>
    </row>
    <row r="6794" ht="15.75" customHeight="1">
      <c r="K6794" s="8" t="s">
        <v>7</v>
      </c>
    </row>
    <row r="6795" ht="15.75" customHeight="1">
      <c r="K6795" s="8" t="s">
        <v>7</v>
      </c>
    </row>
    <row r="6796" ht="15.75" customHeight="1">
      <c r="K6796" s="8" t="s">
        <v>7</v>
      </c>
    </row>
    <row r="6797" ht="15.75" customHeight="1">
      <c r="K6797" s="8" t="s">
        <v>7</v>
      </c>
    </row>
    <row r="6798" ht="15.75" customHeight="1">
      <c r="K6798" s="8" t="s">
        <v>7</v>
      </c>
    </row>
    <row r="6799" ht="15.75" customHeight="1">
      <c r="K6799" s="8" t="s">
        <v>7</v>
      </c>
    </row>
    <row r="6800" ht="15.75" customHeight="1">
      <c r="K6800" s="8" t="s">
        <v>7</v>
      </c>
    </row>
    <row r="6801" ht="15.75" customHeight="1">
      <c r="K6801" s="8" t="s">
        <v>7</v>
      </c>
    </row>
    <row r="6802" ht="15.75" customHeight="1">
      <c r="K6802" s="8" t="s">
        <v>7</v>
      </c>
    </row>
    <row r="6803" ht="15.75" customHeight="1">
      <c r="K6803" s="8" t="s">
        <v>7</v>
      </c>
    </row>
    <row r="6804" ht="15.75" customHeight="1">
      <c r="K6804" s="8" t="s">
        <v>7</v>
      </c>
    </row>
    <row r="6805" ht="15.75" customHeight="1">
      <c r="K6805" s="8" t="s">
        <v>7</v>
      </c>
    </row>
    <row r="6806" ht="15.75" customHeight="1">
      <c r="K6806" s="8" t="s">
        <v>7</v>
      </c>
    </row>
    <row r="6807" ht="15.75" customHeight="1">
      <c r="K6807" s="8" t="s">
        <v>7</v>
      </c>
    </row>
    <row r="6808" ht="15.75" customHeight="1">
      <c r="K6808" s="8" t="s">
        <v>7</v>
      </c>
    </row>
    <row r="6809" ht="15.75" customHeight="1">
      <c r="K6809" s="8" t="s">
        <v>7</v>
      </c>
    </row>
    <row r="6810" ht="15.75" customHeight="1">
      <c r="K6810" s="8" t="s">
        <v>7</v>
      </c>
    </row>
    <row r="6811" ht="15.75" customHeight="1">
      <c r="K6811" s="8" t="s">
        <v>7</v>
      </c>
    </row>
    <row r="6812" ht="15.75" customHeight="1">
      <c r="K6812" s="8" t="s">
        <v>7</v>
      </c>
    </row>
    <row r="6813" ht="15.75" customHeight="1">
      <c r="K6813" s="8" t="s">
        <v>7</v>
      </c>
    </row>
    <row r="6814" ht="15.75" customHeight="1">
      <c r="K6814" s="8" t="s">
        <v>7</v>
      </c>
    </row>
    <row r="6815" ht="15.75" customHeight="1">
      <c r="K6815" s="8" t="s">
        <v>7</v>
      </c>
    </row>
    <row r="6816" ht="15.75" customHeight="1">
      <c r="K6816" s="8" t="s">
        <v>7</v>
      </c>
    </row>
    <row r="6817" ht="15.75" customHeight="1">
      <c r="K6817" s="8" t="s">
        <v>7</v>
      </c>
    </row>
    <row r="6818" ht="15.75" customHeight="1">
      <c r="K6818" s="8" t="s">
        <v>7</v>
      </c>
    </row>
    <row r="6819" ht="15.75" customHeight="1">
      <c r="K6819" s="8" t="s">
        <v>7</v>
      </c>
    </row>
    <row r="6820" ht="15.75" customHeight="1">
      <c r="K6820" s="8" t="s">
        <v>7</v>
      </c>
    </row>
    <row r="6821" ht="15.75" customHeight="1">
      <c r="K6821" s="8" t="s">
        <v>7</v>
      </c>
    </row>
    <row r="6822" ht="15.75" customHeight="1">
      <c r="K6822" s="8" t="s">
        <v>7</v>
      </c>
    </row>
    <row r="6823" ht="15.75" customHeight="1">
      <c r="K6823" s="8" t="s">
        <v>7</v>
      </c>
    </row>
    <row r="6824" ht="15.75" customHeight="1">
      <c r="K6824" s="8" t="s">
        <v>7</v>
      </c>
    </row>
    <row r="6825" ht="15.75" customHeight="1">
      <c r="K6825" s="8" t="s">
        <v>7</v>
      </c>
    </row>
    <row r="6826" ht="15.75" customHeight="1">
      <c r="K6826" s="8" t="s">
        <v>7</v>
      </c>
    </row>
    <row r="6827" ht="15.75" customHeight="1">
      <c r="K6827" s="8" t="s">
        <v>7</v>
      </c>
    </row>
    <row r="6828" ht="15.75" customHeight="1">
      <c r="K6828" s="8" t="s">
        <v>7</v>
      </c>
    </row>
    <row r="6829" ht="15.75" customHeight="1">
      <c r="K6829" s="8" t="s">
        <v>7</v>
      </c>
    </row>
    <row r="6830" ht="15.75" customHeight="1">
      <c r="K6830" s="8" t="s">
        <v>7</v>
      </c>
    </row>
    <row r="6831" ht="15.75" customHeight="1">
      <c r="K6831" s="8" t="s">
        <v>7</v>
      </c>
    </row>
    <row r="6832" ht="15.75" customHeight="1">
      <c r="K6832" s="8" t="s">
        <v>7</v>
      </c>
    </row>
    <row r="6833" ht="15.75" customHeight="1">
      <c r="K6833" s="8" t="s">
        <v>7</v>
      </c>
    </row>
    <row r="6834" ht="15.75" customHeight="1">
      <c r="K6834" s="8" t="s">
        <v>7</v>
      </c>
    </row>
    <row r="6835" ht="15.75" customHeight="1">
      <c r="K6835" s="8" t="s">
        <v>7</v>
      </c>
    </row>
    <row r="6836" ht="15.75" customHeight="1">
      <c r="K6836" s="8" t="s">
        <v>7</v>
      </c>
    </row>
    <row r="6837" ht="15.75" customHeight="1">
      <c r="K6837" s="8" t="s">
        <v>7</v>
      </c>
    </row>
    <row r="6838" ht="15.75" customHeight="1">
      <c r="K6838" s="8" t="s">
        <v>7</v>
      </c>
    </row>
    <row r="6839" ht="15.75" customHeight="1">
      <c r="K6839" s="8" t="s">
        <v>7</v>
      </c>
    </row>
    <row r="6840" ht="15.75" customHeight="1">
      <c r="K6840" s="8" t="s">
        <v>7</v>
      </c>
    </row>
    <row r="6841" ht="15.75" customHeight="1">
      <c r="K6841" s="8" t="s">
        <v>7</v>
      </c>
    </row>
    <row r="6842" ht="15.75" customHeight="1">
      <c r="K6842" s="8" t="s">
        <v>7</v>
      </c>
    </row>
    <row r="6843" ht="15.75" customHeight="1">
      <c r="K6843" s="8" t="s">
        <v>7</v>
      </c>
    </row>
    <row r="6844" ht="15.75" customHeight="1">
      <c r="K6844" s="8" t="s">
        <v>7</v>
      </c>
    </row>
    <row r="6845" ht="15.75" customHeight="1">
      <c r="K6845" s="8" t="s">
        <v>7</v>
      </c>
    </row>
    <row r="6846" ht="15.75" customHeight="1">
      <c r="K6846" s="8" t="s">
        <v>7</v>
      </c>
    </row>
    <row r="6847" ht="15.75" customHeight="1">
      <c r="K6847" s="8" t="s">
        <v>7</v>
      </c>
    </row>
    <row r="6848" ht="15.75" customHeight="1">
      <c r="K6848" s="8" t="s">
        <v>7</v>
      </c>
    </row>
    <row r="6849" ht="15.75" customHeight="1">
      <c r="K6849" s="8" t="s">
        <v>7</v>
      </c>
    </row>
    <row r="6850" ht="15.75" customHeight="1">
      <c r="K6850" s="8" t="s">
        <v>7</v>
      </c>
    </row>
    <row r="6851" ht="15.75" customHeight="1">
      <c r="K6851" s="8" t="s">
        <v>7</v>
      </c>
    </row>
    <row r="6852" ht="15.75" customHeight="1">
      <c r="K6852" s="8" t="s">
        <v>7</v>
      </c>
    </row>
    <row r="6853" ht="15.75" customHeight="1">
      <c r="K6853" s="8" t="s">
        <v>7</v>
      </c>
    </row>
    <row r="6854" ht="15.75" customHeight="1">
      <c r="K6854" s="8" t="s">
        <v>7</v>
      </c>
    </row>
    <row r="6855" ht="15.75" customHeight="1">
      <c r="K6855" s="8" t="s">
        <v>7</v>
      </c>
    </row>
    <row r="6856" ht="15.75" customHeight="1">
      <c r="K6856" s="8" t="s">
        <v>7</v>
      </c>
    </row>
    <row r="6857" ht="15.75" customHeight="1">
      <c r="K6857" s="8" t="s">
        <v>7</v>
      </c>
    </row>
    <row r="6858" ht="15.75" customHeight="1">
      <c r="K6858" s="8" t="s">
        <v>7</v>
      </c>
    </row>
    <row r="6859" ht="15.75" customHeight="1">
      <c r="K6859" s="8" t="s">
        <v>7</v>
      </c>
    </row>
    <row r="6860" ht="15.75" customHeight="1">
      <c r="K6860" s="8" t="s">
        <v>7</v>
      </c>
    </row>
    <row r="6861" ht="15.75" customHeight="1">
      <c r="K6861" s="8" t="s">
        <v>7</v>
      </c>
    </row>
    <row r="6862" ht="15.75" customHeight="1">
      <c r="K6862" s="8" t="s">
        <v>7</v>
      </c>
    </row>
    <row r="6863" ht="15.75" customHeight="1">
      <c r="K6863" s="8" t="s">
        <v>7</v>
      </c>
    </row>
    <row r="6864" ht="15.75" customHeight="1">
      <c r="K6864" s="8" t="s">
        <v>7</v>
      </c>
    </row>
    <row r="6865" ht="15.75" customHeight="1">
      <c r="K6865" s="8" t="s">
        <v>7</v>
      </c>
    </row>
    <row r="6866" ht="15.75" customHeight="1">
      <c r="K6866" s="8" t="s">
        <v>7</v>
      </c>
    </row>
    <row r="6867" ht="15.75" customHeight="1">
      <c r="K6867" s="8" t="s">
        <v>7</v>
      </c>
    </row>
    <row r="6868" ht="15.75" customHeight="1">
      <c r="K6868" s="8" t="s">
        <v>7</v>
      </c>
    </row>
    <row r="6869" ht="15.75" customHeight="1">
      <c r="K6869" s="8" t="s">
        <v>7</v>
      </c>
    </row>
    <row r="6870" ht="15.75" customHeight="1">
      <c r="K6870" s="8" t="s">
        <v>7</v>
      </c>
    </row>
    <row r="6871" ht="15.75" customHeight="1">
      <c r="K6871" s="8" t="s">
        <v>7</v>
      </c>
    </row>
    <row r="6872" ht="15.75" customHeight="1">
      <c r="K6872" s="8" t="s">
        <v>7</v>
      </c>
    </row>
    <row r="6873" ht="15.75" customHeight="1">
      <c r="K6873" s="8" t="s">
        <v>7</v>
      </c>
    </row>
    <row r="6874" ht="15.75" customHeight="1">
      <c r="K6874" s="8" t="s">
        <v>7</v>
      </c>
    </row>
    <row r="6875" ht="15.75" customHeight="1">
      <c r="K6875" s="8" t="s">
        <v>7</v>
      </c>
    </row>
    <row r="6876" ht="15.75" customHeight="1">
      <c r="K6876" s="8" t="s">
        <v>7</v>
      </c>
    </row>
    <row r="6877" ht="15.75" customHeight="1">
      <c r="K6877" s="8" t="s">
        <v>7</v>
      </c>
    </row>
    <row r="6878" ht="15.75" customHeight="1">
      <c r="K6878" s="8" t="s">
        <v>7</v>
      </c>
    </row>
    <row r="6879" ht="15.75" customHeight="1">
      <c r="K6879" s="8" t="s">
        <v>7</v>
      </c>
    </row>
    <row r="6880" ht="15.75" customHeight="1">
      <c r="K6880" s="8" t="s">
        <v>7</v>
      </c>
    </row>
    <row r="6881" ht="15.75" customHeight="1">
      <c r="K6881" s="8" t="s">
        <v>7</v>
      </c>
    </row>
    <row r="6882" ht="15.75" customHeight="1">
      <c r="K6882" s="8" t="s">
        <v>7</v>
      </c>
    </row>
    <row r="6883" ht="15.75" customHeight="1">
      <c r="K6883" s="8" t="s">
        <v>7</v>
      </c>
    </row>
    <row r="6884" ht="15.75" customHeight="1">
      <c r="K6884" s="8" t="s">
        <v>7</v>
      </c>
    </row>
    <row r="6885" ht="15.75" customHeight="1">
      <c r="K6885" s="8" t="s">
        <v>7</v>
      </c>
    </row>
    <row r="6886" ht="15.75" customHeight="1">
      <c r="K6886" s="8" t="s">
        <v>7</v>
      </c>
    </row>
    <row r="6887" ht="15.75" customHeight="1">
      <c r="K6887" s="8" t="s">
        <v>7</v>
      </c>
    </row>
    <row r="6888" ht="15.75" customHeight="1">
      <c r="K6888" s="8" t="s">
        <v>7</v>
      </c>
    </row>
    <row r="6889" ht="15.75" customHeight="1">
      <c r="K6889" s="8" t="s">
        <v>7</v>
      </c>
    </row>
    <row r="6890" ht="15.75" customHeight="1">
      <c r="K6890" s="8" t="s">
        <v>7</v>
      </c>
    </row>
    <row r="6891" ht="15.75" customHeight="1">
      <c r="K6891" s="8" t="s">
        <v>7</v>
      </c>
    </row>
    <row r="6892" ht="15.75" customHeight="1">
      <c r="K6892" s="8" t="s">
        <v>7</v>
      </c>
    </row>
    <row r="6893" ht="15.75" customHeight="1">
      <c r="K6893" s="8" t="s">
        <v>7</v>
      </c>
    </row>
    <row r="6894" ht="15.75" customHeight="1">
      <c r="K6894" s="8" t="s">
        <v>7</v>
      </c>
    </row>
    <row r="6895" ht="15.75" customHeight="1">
      <c r="K6895" s="8" t="s">
        <v>7</v>
      </c>
    </row>
    <row r="6896" ht="15.75" customHeight="1">
      <c r="K6896" s="8" t="s">
        <v>7</v>
      </c>
    </row>
    <row r="6897" ht="15.75" customHeight="1">
      <c r="K6897" s="8" t="s">
        <v>7</v>
      </c>
    </row>
    <row r="6898" ht="15.75" customHeight="1">
      <c r="K6898" s="8" t="s">
        <v>7</v>
      </c>
    </row>
    <row r="6899" ht="15.75" customHeight="1">
      <c r="K6899" s="8" t="s">
        <v>7</v>
      </c>
    </row>
    <row r="6900" ht="15.75" customHeight="1">
      <c r="K6900" s="8" t="s">
        <v>7</v>
      </c>
    </row>
    <row r="6901" ht="15.75" customHeight="1">
      <c r="K6901" s="8" t="s">
        <v>7</v>
      </c>
    </row>
    <row r="6902" ht="15.75" customHeight="1">
      <c r="K6902" s="8" t="s">
        <v>7</v>
      </c>
    </row>
    <row r="6903" ht="15.75" customHeight="1">
      <c r="K6903" s="8" t="s">
        <v>7</v>
      </c>
    </row>
    <row r="6904" ht="15.75" customHeight="1">
      <c r="K6904" s="8" t="s">
        <v>7</v>
      </c>
    </row>
    <row r="6905" ht="15.75" customHeight="1">
      <c r="K6905" s="8" t="s">
        <v>7</v>
      </c>
    </row>
    <row r="6906" ht="15.75" customHeight="1">
      <c r="K6906" s="8" t="s">
        <v>7</v>
      </c>
    </row>
    <row r="6907" ht="15.75" customHeight="1">
      <c r="K6907" s="8" t="s">
        <v>7</v>
      </c>
    </row>
    <row r="6908" ht="15.75" customHeight="1">
      <c r="K6908" s="8" t="s">
        <v>7</v>
      </c>
    </row>
    <row r="6909" ht="15.75" customHeight="1">
      <c r="K6909" s="8" t="s">
        <v>7</v>
      </c>
    </row>
    <row r="6910" ht="15.75" customHeight="1">
      <c r="K6910" s="8" t="s">
        <v>7</v>
      </c>
    </row>
    <row r="6911" ht="15.75" customHeight="1">
      <c r="K6911" s="8" t="s">
        <v>7</v>
      </c>
    </row>
    <row r="6912" ht="15.75" customHeight="1">
      <c r="K6912" s="8" t="s">
        <v>7</v>
      </c>
    </row>
    <row r="6913" ht="15.75" customHeight="1">
      <c r="K6913" s="8" t="s">
        <v>7</v>
      </c>
    </row>
    <row r="6914" ht="15.75" customHeight="1">
      <c r="K6914" s="8" t="s">
        <v>7</v>
      </c>
    </row>
    <row r="6915" ht="15.75" customHeight="1">
      <c r="K6915" s="8" t="s">
        <v>7</v>
      </c>
    </row>
    <row r="6916" ht="15.75" customHeight="1">
      <c r="K6916" s="8" t="s">
        <v>7</v>
      </c>
    </row>
    <row r="6917" ht="15.75" customHeight="1">
      <c r="K6917" s="8" t="s">
        <v>7</v>
      </c>
    </row>
    <row r="6918" ht="15.75" customHeight="1">
      <c r="K6918" s="8" t="s">
        <v>7</v>
      </c>
    </row>
    <row r="6919" ht="15.75" customHeight="1">
      <c r="K6919" s="8" t="s">
        <v>7</v>
      </c>
    </row>
    <row r="6920" ht="15.75" customHeight="1">
      <c r="K6920" s="8" t="s">
        <v>7</v>
      </c>
    </row>
    <row r="6921" ht="15.75" customHeight="1">
      <c r="K6921" s="8" t="s">
        <v>7</v>
      </c>
    </row>
    <row r="6922" ht="15.75" customHeight="1">
      <c r="K6922" s="8" t="s">
        <v>7</v>
      </c>
    </row>
    <row r="6923" ht="15.75" customHeight="1">
      <c r="K6923" s="8" t="s">
        <v>7</v>
      </c>
    </row>
    <row r="6924" ht="15.75" customHeight="1">
      <c r="K6924" s="8" t="s">
        <v>7</v>
      </c>
    </row>
    <row r="6925" ht="15.75" customHeight="1">
      <c r="K6925" s="8" t="s">
        <v>7</v>
      </c>
    </row>
    <row r="6926" ht="15.75" customHeight="1">
      <c r="K6926" s="8" t="s">
        <v>7</v>
      </c>
    </row>
    <row r="6927" ht="15.75" customHeight="1">
      <c r="K6927" s="8" t="s">
        <v>7</v>
      </c>
    </row>
    <row r="6928" ht="15.75" customHeight="1">
      <c r="K6928" s="8" t="s">
        <v>7</v>
      </c>
    </row>
    <row r="6929" ht="15.75" customHeight="1">
      <c r="K6929" s="8" t="s">
        <v>7</v>
      </c>
    </row>
    <row r="6930" ht="15.75" customHeight="1">
      <c r="K6930" s="8" t="s">
        <v>7</v>
      </c>
    </row>
    <row r="6931" ht="15.75" customHeight="1">
      <c r="K6931" s="8" t="s">
        <v>7</v>
      </c>
    </row>
    <row r="6932" ht="15.75" customHeight="1">
      <c r="K6932" s="8" t="s">
        <v>7</v>
      </c>
    </row>
    <row r="6933" ht="15.75" customHeight="1">
      <c r="K6933" s="8" t="s">
        <v>7</v>
      </c>
    </row>
    <row r="6934" ht="15.75" customHeight="1">
      <c r="K6934" s="8" t="s">
        <v>7</v>
      </c>
    </row>
    <row r="6935" ht="15.75" customHeight="1">
      <c r="K6935" s="8" t="s">
        <v>7</v>
      </c>
    </row>
    <row r="6936" ht="15.75" customHeight="1">
      <c r="K6936" s="8" t="s">
        <v>7</v>
      </c>
    </row>
    <row r="6937" ht="15.75" customHeight="1">
      <c r="K6937" s="8" t="s">
        <v>7</v>
      </c>
    </row>
    <row r="6938" ht="15.75" customHeight="1">
      <c r="K6938" s="8" t="s">
        <v>7</v>
      </c>
    </row>
    <row r="6939" ht="15.75" customHeight="1">
      <c r="K6939" s="8" t="s">
        <v>7</v>
      </c>
    </row>
    <row r="6940" ht="15.75" customHeight="1">
      <c r="K6940" s="8" t="s">
        <v>7</v>
      </c>
    </row>
    <row r="6941" ht="15.75" customHeight="1">
      <c r="K6941" s="8" t="s">
        <v>7</v>
      </c>
    </row>
    <row r="6942" ht="15.75" customHeight="1">
      <c r="K6942" s="8" t="s">
        <v>7</v>
      </c>
    </row>
    <row r="6943" ht="15.75" customHeight="1">
      <c r="K6943" s="8" t="s">
        <v>7</v>
      </c>
    </row>
    <row r="6944" ht="15.75" customHeight="1">
      <c r="K6944" s="8" t="s">
        <v>7</v>
      </c>
    </row>
    <row r="6945" ht="15.75" customHeight="1">
      <c r="K6945" s="8" t="s">
        <v>7</v>
      </c>
    </row>
    <row r="6946" ht="15.75" customHeight="1">
      <c r="K6946" s="8" t="s">
        <v>7</v>
      </c>
    </row>
    <row r="6947" ht="15.75" customHeight="1">
      <c r="K6947" s="8" t="s">
        <v>7</v>
      </c>
    </row>
    <row r="6948" ht="15.75" customHeight="1">
      <c r="K6948" s="8" t="s">
        <v>7</v>
      </c>
    </row>
    <row r="6949" ht="15.75" customHeight="1">
      <c r="K6949" s="8" t="s">
        <v>7</v>
      </c>
    </row>
    <row r="6950" ht="15.75" customHeight="1">
      <c r="K6950" s="8" t="s">
        <v>7</v>
      </c>
    </row>
    <row r="6951" ht="15.75" customHeight="1">
      <c r="K6951" s="8" t="s">
        <v>7</v>
      </c>
    </row>
    <row r="6952" ht="15.75" customHeight="1">
      <c r="K6952" s="8" t="s">
        <v>7</v>
      </c>
    </row>
    <row r="6953" ht="15.75" customHeight="1">
      <c r="K6953" s="8" t="s">
        <v>7</v>
      </c>
    </row>
    <row r="6954" ht="15.75" customHeight="1">
      <c r="K6954" s="8" t="s">
        <v>7</v>
      </c>
    </row>
    <row r="6955" ht="15.75" customHeight="1">
      <c r="K6955" s="8" t="s">
        <v>7</v>
      </c>
    </row>
    <row r="6956" ht="15.75" customHeight="1">
      <c r="K6956" s="8" t="s">
        <v>7</v>
      </c>
    </row>
    <row r="6957" ht="15.75" customHeight="1">
      <c r="K6957" s="8" t="s">
        <v>7</v>
      </c>
    </row>
    <row r="6958" ht="15.75" customHeight="1">
      <c r="K6958" s="8" t="s">
        <v>7</v>
      </c>
    </row>
    <row r="6959" ht="15.75" customHeight="1">
      <c r="K6959" s="8" t="s">
        <v>7</v>
      </c>
    </row>
    <row r="6960" ht="15.75" customHeight="1">
      <c r="K6960" s="8" t="s">
        <v>7</v>
      </c>
    </row>
    <row r="6961" ht="15.75" customHeight="1">
      <c r="K6961" s="8" t="s">
        <v>7</v>
      </c>
    </row>
    <row r="6962" ht="15.75" customHeight="1">
      <c r="K6962" s="8" t="s">
        <v>7</v>
      </c>
    </row>
    <row r="6963" ht="15.75" customHeight="1">
      <c r="K6963" s="8" t="s">
        <v>7</v>
      </c>
    </row>
    <row r="6964" ht="15.75" customHeight="1">
      <c r="K6964" s="8" t="s">
        <v>7</v>
      </c>
    </row>
    <row r="6965" ht="15.75" customHeight="1">
      <c r="K6965" s="8" t="s">
        <v>7</v>
      </c>
    </row>
    <row r="6966" ht="15.75" customHeight="1">
      <c r="K6966" s="8" t="s">
        <v>7</v>
      </c>
    </row>
    <row r="6967" ht="15.75" customHeight="1">
      <c r="K6967" s="8" t="s">
        <v>7</v>
      </c>
    </row>
    <row r="6968" ht="15.75" customHeight="1">
      <c r="K6968" s="8" t="s">
        <v>7</v>
      </c>
    </row>
    <row r="6969" ht="15.75" customHeight="1">
      <c r="K6969" s="8" t="s">
        <v>7</v>
      </c>
    </row>
    <row r="6970" ht="15.75" customHeight="1">
      <c r="K6970" s="8" t="s">
        <v>7</v>
      </c>
    </row>
    <row r="6971" ht="15.75" customHeight="1">
      <c r="K6971" s="8" t="s">
        <v>7</v>
      </c>
    </row>
    <row r="6972" ht="15.75" customHeight="1">
      <c r="K6972" s="8" t="s">
        <v>7</v>
      </c>
    </row>
    <row r="6973" ht="15.75" customHeight="1">
      <c r="K6973" s="8" t="s">
        <v>7</v>
      </c>
    </row>
    <row r="6974" ht="15.75" customHeight="1">
      <c r="K6974" s="8" t="s">
        <v>7</v>
      </c>
    </row>
    <row r="6975" ht="15.75" customHeight="1">
      <c r="K6975" s="8" t="s">
        <v>7</v>
      </c>
    </row>
    <row r="6976" ht="15.75" customHeight="1">
      <c r="K6976" s="8" t="s">
        <v>7</v>
      </c>
    </row>
    <row r="6977" ht="15.75" customHeight="1">
      <c r="K6977" s="8" t="s">
        <v>7</v>
      </c>
    </row>
    <row r="6978" ht="15.75" customHeight="1">
      <c r="K6978" s="8" t="s">
        <v>7</v>
      </c>
    </row>
    <row r="6979" ht="15.75" customHeight="1">
      <c r="K6979" s="8" t="s">
        <v>7</v>
      </c>
    </row>
    <row r="6980" ht="15.75" customHeight="1">
      <c r="K6980" s="8" t="s">
        <v>7</v>
      </c>
    </row>
    <row r="6981" ht="15.75" customHeight="1">
      <c r="K6981" s="8" t="s">
        <v>7</v>
      </c>
    </row>
    <row r="6982" ht="15.75" customHeight="1">
      <c r="K6982" s="8" t="s">
        <v>7</v>
      </c>
    </row>
    <row r="6983" ht="15.75" customHeight="1">
      <c r="K6983" s="8" t="s">
        <v>7</v>
      </c>
    </row>
    <row r="6984" ht="15.75" customHeight="1">
      <c r="K6984" s="8" t="s">
        <v>7</v>
      </c>
    </row>
    <row r="6985" ht="15.75" customHeight="1">
      <c r="K6985" s="8" t="s">
        <v>7</v>
      </c>
    </row>
    <row r="6986" ht="15.75" customHeight="1">
      <c r="K6986" s="8" t="s">
        <v>7</v>
      </c>
    </row>
    <row r="6987" ht="15.75" customHeight="1">
      <c r="K6987" s="8" t="s">
        <v>7</v>
      </c>
    </row>
    <row r="6988" ht="15.75" customHeight="1">
      <c r="K6988" s="8" t="s">
        <v>7</v>
      </c>
    </row>
    <row r="6989" ht="15.75" customHeight="1">
      <c r="K6989" s="8" t="s">
        <v>7</v>
      </c>
    </row>
    <row r="6990" ht="15.75" customHeight="1">
      <c r="K6990" s="8" t="s">
        <v>7</v>
      </c>
    </row>
    <row r="6991" ht="15.75" customHeight="1">
      <c r="K6991" s="8" t="s">
        <v>7</v>
      </c>
    </row>
    <row r="6992" ht="15.75" customHeight="1">
      <c r="K6992" s="8" t="s">
        <v>7</v>
      </c>
    </row>
    <row r="6993" ht="15.75" customHeight="1">
      <c r="K6993" s="8" t="s">
        <v>7</v>
      </c>
    </row>
    <row r="6994" ht="15.75" customHeight="1">
      <c r="K6994" s="8" t="s">
        <v>7</v>
      </c>
    </row>
    <row r="6995" ht="15.75" customHeight="1">
      <c r="K6995" s="8" t="s">
        <v>7</v>
      </c>
    </row>
    <row r="6996" ht="15.75" customHeight="1">
      <c r="K6996" s="8" t="s">
        <v>7</v>
      </c>
    </row>
    <row r="6997" ht="15.75" customHeight="1">
      <c r="K6997" s="8" t="s">
        <v>7</v>
      </c>
    </row>
    <row r="6998" ht="15.75" customHeight="1">
      <c r="K6998" s="8" t="s">
        <v>7</v>
      </c>
    </row>
    <row r="6999" ht="15.75" customHeight="1">
      <c r="K6999" s="8" t="s">
        <v>7</v>
      </c>
    </row>
    <row r="7000" ht="15.75" customHeight="1">
      <c r="K7000" s="8" t="s">
        <v>7</v>
      </c>
    </row>
    <row r="7001" ht="15.75" customHeight="1">
      <c r="K7001" s="8" t="s">
        <v>7</v>
      </c>
    </row>
    <row r="7002" ht="15.75" customHeight="1">
      <c r="K7002" s="8" t="s">
        <v>7</v>
      </c>
    </row>
    <row r="7003" ht="15.75" customHeight="1">
      <c r="K7003" s="8" t="s">
        <v>7</v>
      </c>
    </row>
    <row r="7004" ht="15.75" customHeight="1">
      <c r="K7004" s="8" t="s">
        <v>7</v>
      </c>
    </row>
    <row r="7005" ht="15.75" customHeight="1">
      <c r="K7005" s="8" t="s">
        <v>7</v>
      </c>
    </row>
    <row r="7006" ht="15.75" customHeight="1">
      <c r="K7006" s="8" t="s">
        <v>7</v>
      </c>
    </row>
    <row r="7007" ht="15.75" customHeight="1">
      <c r="K7007" s="8" t="s">
        <v>7</v>
      </c>
    </row>
    <row r="7008" ht="15.75" customHeight="1">
      <c r="K7008" s="8" t="s">
        <v>7</v>
      </c>
    </row>
    <row r="7009" ht="15.75" customHeight="1">
      <c r="K7009" s="8" t="s">
        <v>7</v>
      </c>
    </row>
    <row r="7010" ht="15.75" customHeight="1">
      <c r="K7010" s="8" t="s">
        <v>7</v>
      </c>
    </row>
    <row r="7011" ht="15.75" customHeight="1">
      <c r="K7011" s="8" t="s">
        <v>7</v>
      </c>
    </row>
    <row r="7012" ht="15.75" customHeight="1">
      <c r="K7012" s="8" t="s">
        <v>7</v>
      </c>
    </row>
    <row r="7013" ht="15.75" customHeight="1">
      <c r="K7013" s="8" t="s">
        <v>7</v>
      </c>
    </row>
    <row r="7014" ht="15.75" customHeight="1">
      <c r="K7014" s="8" t="s">
        <v>7</v>
      </c>
    </row>
    <row r="7015" ht="15.75" customHeight="1">
      <c r="K7015" s="8" t="s">
        <v>7</v>
      </c>
    </row>
    <row r="7016" ht="15.75" customHeight="1">
      <c r="K7016" s="8" t="s">
        <v>7</v>
      </c>
    </row>
    <row r="7017" ht="15.75" customHeight="1">
      <c r="K7017" s="8" t="s">
        <v>7</v>
      </c>
    </row>
    <row r="7018" ht="15.75" customHeight="1">
      <c r="K7018" s="8" t="s">
        <v>7</v>
      </c>
    </row>
    <row r="7019" ht="15.75" customHeight="1">
      <c r="K7019" s="8" t="s">
        <v>7</v>
      </c>
    </row>
    <row r="7020" ht="15.75" customHeight="1">
      <c r="K7020" s="8" t="s">
        <v>7</v>
      </c>
    </row>
    <row r="7021" ht="15.75" customHeight="1">
      <c r="K7021" s="8" t="s">
        <v>7</v>
      </c>
    </row>
    <row r="7022" ht="15.75" customHeight="1">
      <c r="K7022" s="8" t="s">
        <v>7</v>
      </c>
    </row>
    <row r="7023" ht="15.75" customHeight="1">
      <c r="K7023" s="8" t="s">
        <v>7</v>
      </c>
    </row>
    <row r="7024" ht="15.75" customHeight="1">
      <c r="K7024" s="8" t="s">
        <v>7</v>
      </c>
    </row>
    <row r="7025" ht="15.75" customHeight="1">
      <c r="K7025" s="8" t="s">
        <v>7</v>
      </c>
    </row>
    <row r="7026" ht="15.75" customHeight="1">
      <c r="K7026" s="8" t="s">
        <v>7</v>
      </c>
    </row>
    <row r="7027" ht="15.75" customHeight="1">
      <c r="K7027" s="8" t="s">
        <v>7</v>
      </c>
    </row>
    <row r="7028" ht="15.75" customHeight="1">
      <c r="K7028" s="8" t="s">
        <v>7</v>
      </c>
    </row>
    <row r="7029" ht="15.75" customHeight="1">
      <c r="K7029" s="8" t="s">
        <v>7</v>
      </c>
    </row>
    <row r="7030" ht="15.75" customHeight="1">
      <c r="K7030" s="8" t="s">
        <v>7</v>
      </c>
    </row>
    <row r="7031" ht="15.75" customHeight="1">
      <c r="K7031" s="8" t="s">
        <v>7</v>
      </c>
    </row>
    <row r="7032" ht="15.75" customHeight="1">
      <c r="K7032" s="8" t="s">
        <v>7</v>
      </c>
    </row>
    <row r="7033" ht="15.75" customHeight="1">
      <c r="K7033" s="8" t="s">
        <v>7</v>
      </c>
    </row>
    <row r="7034" ht="15.75" customHeight="1">
      <c r="K7034" s="8" t="s">
        <v>7</v>
      </c>
    </row>
    <row r="7035" ht="15.75" customHeight="1">
      <c r="K7035" s="8" t="s">
        <v>7</v>
      </c>
    </row>
    <row r="7036" ht="15.75" customHeight="1">
      <c r="K7036" s="8" t="s">
        <v>7</v>
      </c>
    </row>
    <row r="7037" ht="15.75" customHeight="1">
      <c r="K7037" s="8" t="s">
        <v>7</v>
      </c>
    </row>
    <row r="7038" ht="15.75" customHeight="1">
      <c r="K7038" s="8" t="s">
        <v>7</v>
      </c>
    </row>
    <row r="7039" ht="15.75" customHeight="1">
      <c r="K7039" s="8" t="s">
        <v>7</v>
      </c>
    </row>
    <row r="7040" ht="15.75" customHeight="1">
      <c r="K7040" s="8" t="s">
        <v>7</v>
      </c>
    </row>
    <row r="7041" ht="15.75" customHeight="1">
      <c r="K7041" s="8" t="s">
        <v>7</v>
      </c>
    </row>
    <row r="7042" ht="15.75" customHeight="1">
      <c r="K7042" s="8" t="s">
        <v>7</v>
      </c>
    </row>
    <row r="7043" ht="15.75" customHeight="1">
      <c r="K7043" s="8" t="s">
        <v>7</v>
      </c>
    </row>
    <row r="7044" ht="15.75" customHeight="1">
      <c r="K7044" s="8" t="s">
        <v>7</v>
      </c>
    </row>
    <row r="7045" ht="15.75" customHeight="1">
      <c r="K7045" s="8" t="s">
        <v>7</v>
      </c>
    </row>
    <row r="7046" ht="15.75" customHeight="1">
      <c r="K7046" s="8" t="s">
        <v>7</v>
      </c>
    </row>
    <row r="7047" ht="15.75" customHeight="1">
      <c r="K7047" s="8" t="s">
        <v>7</v>
      </c>
    </row>
    <row r="7048" ht="15.75" customHeight="1">
      <c r="K7048" s="8" t="s">
        <v>7</v>
      </c>
    </row>
    <row r="7049" ht="15.75" customHeight="1">
      <c r="K7049" s="8" t="s">
        <v>7</v>
      </c>
    </row>
    <row r="7050" ht="15.75" customHeight="1">
      <c r="K7050" s="8" t="s">
        <v>7</v>
      </c>
    </row>
    <row r="7051" ht="15.75" customHeight="1">
      <c r="K7051" s="8" t="s">
        <v>7</v>
      </c>
    </row>
    <row r="7052" ht="15.75" customHeight="1">
      <c r="K7052" s="8" t="s">
        <v>7</v>
      </c>
    </row>
    <row r="7053" ht="15.75" customHeight="1">
      <c r="K7053" s="8" t="s">
        <v>7</v>
      </c>
    </row>
    <row r="7054" ht="15.75" customHeight="1">
      <c r="K7054" s="8" t="s">
        <v>7</v>
      </c>
    </row>
    <row r="7055" ht="15.75" customHeight="1">
      <c r="K7055" s="8" t="s">
        <v>7</v>
      </c>
    </row>
    <row r="7056" ht="15.75" customHeight="1">
      <c r="K7056" s="8" t="s">
        <v>7</v>
      </c>
    </row>
    <row r="7057" ht="15.75" customHeight="1">
      <c r="K7057" s="8" t="s">
        <v>7</v>
      </c>
    </row>
    <row r="7058" ht="15.75" customHeight="1">
      <c r="K7058" s="8" t="s">
        <v>7</v>
      </c>
    </row>
    <row r="7059" ht="15.75" customHeight="1">
      <c r="K7059" s="8" t="s">
        <v>7</v>
      </c>
    </row>
    <row r="7060" ht="15.75" customHeight="1">
      <c r="K7060" s="8" t="s">
        <v>7</v>
      </c>
    </row>
    <row r="7061" ht="15.75" customHeight="1">
      <c r="K7061" s="8" t="s">
        <v>7</v>
      </c>
    </row>
    <row r="7062" ht="15.75" customHeight="1">
      <c r="K7062" s="8" t="s">
        <v>7</v>
      </c>
    </row>
    <row r="7063" ht="15.75" customHeight="1">
      <c r="K7063" s="8" t="s">
        <v>7</v>
      </c>
    </row>
    <row r="7064" ht="15.75" customHeight="1">
      <c r="K7064" s="8" t="s">
        <v>7</v>
      </c>
    </row>
    <row r="7065" ht="15.75" customHeight="1">
      <c r="K7065" s="8" t="s">
        <v>7</v>
      </c>
    </row>
    <row r="7066" ht="15.75" customHeight="1">
      <c r="K7066" s="8" t="s">
        <v>7</v>
      </c>
    </row>
    <row r="7067" ht="15.75" customHeight="1">
      <c r="K7067" s="8" t="s">
        <v>7</v>
      </c>
    </row>
    <row r="7068" ht="15.75" customHeight="1">
      <c r="K7068" s="8" t="s">
        <v>7</v>
      </c>
    </row>
    <row r="7069" ht="15.75" customHeight="1">
      <c r="K7069" s="8" t="s">
        <v>7</v>
      </c>
    </row>
    <row r="7070" ht="15.75" customHeight="1">
      <c r="K7070" s="8" t="s">
        <v>7</v>
      </c>
    </row>
    <row r="7071" ht="15.75" customHeight="1">
      <c r="K7071" s="8" t="s">
        <v>7</v>
      </c>
    </row>
    <row r="7072" ht="15.75" customHeight="1">
      <c r="K7072" s="8" t="s">
        <v>7</v>
      </c>
    </row>
    <row r="7073" ht="15.75" customHeight="1">
      <c r="K7073" s="8" t="s">
        <v>7</v>
      </c>
    </row>
    <row r="7074" ht="15.75" customHeight="1">
      <c r="K7074" s="8" t="s">
        <v>7</v>
      </c>
    </row>
    <row r="7075" ht="15.75" customHeight="1">
      <c r="K7075" s="8" t="s">
        <v>7</v>
      </c>
    </row>
    <row r="7076" ht="15.75" customHeight="1">
      <c r="K7076" s="8" t="s">
        <v>7</v>
      </c>
    </row>
    <row r="7077" ht="15.75" customHeight="1">
      <c r="K7077" s="8" t="s">
        <v>7</v>
      </c>
    </row>
    <row r="7078" ht="15.75" customHeight="1">
      <c r="K7078" s="8" t="s">
        <v>7</v>
      </c>
    </row>
    <row r="7079" ht="15.75" customHeight="1">
      <c r="K7079" s="8" t="s">
        <v>7</v>
      </c>
    </row>
    <row r="7080" ht="15.75" customHeight="1">
      <c r="K7080" s="8" t="s">
        <v>7</v>
      </c>
    </row>
    <row r="7081" ht="15.75" customHeight="1">
      <c r="K7081" s="8" t="s">
        <v>7</v>
      </c>
    </row>
    <row r="7082" ht="15.75" customHeight="1">
      <c r="K7082" s="8" t="s">
        <v>7</v>
      </c>
    </row>
    <row r="7083" ht="15.75" customHeight="1">
      <c r="K7083" s="8" t="s">
        <v>7</v>
      </c>
    </row>
    <row r="7084" ht="15.75" customHeight="1">
      <c r="K7084" s="8" t="s">
        <v>7</v>
      </c>
    </row>
    <row r="7085" ht="15.75" customHeight="1">
      <c r="K7085" s="8" t="s">
        <v>7</v>
      </c>
    </row>
    <row r="7086" ht="15.75" customHeight="1">
      <c r="K7086" s="8" t="s">
        <v>7</v>
      </c>
    </row>
    <row r="7087" ht="15.75" customHeight="1">
      <c r="K7087" s="8" t="s">
        <v>7</v>
      </c>
    </row>
    <row r="7088" ht="15.75" customHeight="1">
      <c r="K7088" s="8" t="s">
        <v>7</v>
      </c>
    </row>
    <row r="7089" ht="15.75" customHeight="1">
      <c r="K7089" s="8" t="s">
        <v>7</v>
      </c>
    </row>
    <row r="7090" ht="15.75" customHeight="1">
      <c r="K7090" s="8" t="s">
        <v>7</v>
      </c>
    </row>
    <row r="7091" ht="15.75" customHeight="1">
      <c r="K7091" s="8" t="s">
        <v>7</v>
      </c>
    </row>
    <row r="7092" ht="15.75" customHeight="1">
      <c r="K7092" s="8" t="s">
        <v>7</v>
      </c>
    </row>
    <row r="7093" ht="15.75" customHeight="1">
      <c r="K7093" s="8" t="s">
        <v>7</v>
      </c>
    </row>
    <row r="7094" ht="15.75" customHeight="1">
      <c r="K7094" s="8" t="s">
        <v>7</v>
      </c>
    </row>
    <row r="7095" ht="15.75" customHeight="1">
      <c r="K7095" s="8" t="s">
        <v>7</v>
      </c>
    </row>
    <row r="7096" ht="15.75" customHeight="1">
      <c r="K7096" s="8" t="s">
        <v>7</v>
      </c>
    </row>
    <row r="7097" ht="15.75" customHeight="1">
      <c r="K7097" s="8" t="s">
        <v>7</v>
      </c>
    </row>
    <row r="7098" ht="15.75" customHeight="1">
      <c r="K7098" s="8" t="s">
        <v>7</v>
      </c>
    </row>
    <row r="7099" ht="15.75" customHeight="1">
      <c r="K7099" s="8" t="s">
        <v>7</v>
      </c>
    </row>
    <row r="7100" ht="15.75" customHeight="1">
      <c r="K7100" s="8" t="s">
        <v>7</v>
      </c>
    </row>
    <row r="7101" ht="15.75" customHeight="1">
      <c r="K7101" s="8" t="s">
        <v>7</v>
      </c>
    </row>
    <row r="7102" ht="15.75" customHeight="1">
      <c r="K7102" s="8" t="s">
        <v>7</v>
      </c>
    </row>
    <row r="7103" ht="15.75" customHeight="1">
      <c r="K7103" s="8" t="s">
        <v>7</v>
      </c>
    </row>
    <row r="7104" ht="15.75" customHeight="1">
      <c r="K7104" s="8" t="s">
        <v>7</v>
      </c>
    </row>
    <row r="7105" ht="15.75" customHeight="1">
      <c r="K7105" s="8" t="s">
        <v>7</v>
      </c>
    </row>
    <row r="7106" ht="15.75" customHeight="1">
      <c r="K7106" s="8" t="s">
        <v>7</v>
      </c>
    </row>
    <row r="7107" ht="15.75" customHeight="1">
      <c r="K7107" s="8" t="s">
        <v>7</v>
      </c>
    </row>
    <row r="7108" ht="15.75" customHeight="1">
      <c r="K7108" s="8" t="s">
        <v>7</v>
      </c>
    </row>
    <row r="7109" ht="15.75" customHeight="1">
      <c r="K7109" s="8" t="s">
        <v>7</v>
      </c>
    </row>
    <row r="7110" ht="15.75" customHeight="1">
      <c r="K7110" s="8" t="s">
        <v>7</v>
      </c>
    </row>
    <row r="7111" ht="15.75" customHeight="1">
      <c r="K7111" s="8" t="s">
        <v>7</v>
      </c>
    </row>
    <row r="7112" ht="15.75" customHeight="1">
      <c r="K7112" s="8" t="s">
        <v>7</v>
      </c>
    </row>
    <row r="7113" ht="15.75" customHeight="1">
      <c r="K7113" s="8" t="s">
        <v>7</v>
      </c>
    </row>
    <row r="7114" ht="15.75" customHeight="1">
      <c r="K7114" s="8" t="s">
        <v>7</v>
      </c>
    </row>
    <row r="7115" ht="15.75" customHeight="1">
      <c r="K7115" s="8" t="s">
        <v>7</v>
      </c>
    </row>
    <row r="7116" ht="15.75" customHeight="1">
      <c r="K7116" s="8" t="s">
        <v>7</v>
      </c>
    </row>
    <row r="7117" ht="15.75" customHeight="1">
      <c r="K7117" s="8" t="s">
        <v>7</v>
      </c>
    </row>
    <row r="7118" ht="15.75" customHeight="1">
      <c r="K7118" s="8" t="s">
        <v>7</v>
      </c>
    </row>
    <row r="7119" ht="15.75" customHeight="1">
      <c r="K7119" s="8" t="s">
        <v>7</v>
      </c>
    </row>
    <row r="7120" ht="15.75" customHeight="1">
      <c r="K7120" s="8" t="s">
        <v>7</v>
      </c>
    </row>
    <row r="7121" ht="15.75" customHeight="1">
      <c r="K7121" s="8" t="s">
        <v>7</v>
      </c>
    </row>
    <row r="7122" ht="15.75" customHeight="1">
      <c r="K7122" s="8" t="s">
        <v>7</v>
      </c>
    </row>
    <row r="7123" ht="15.75" customHeight="1">
      <c r="K7123" s="8" t="s">
        <v>7</v>
      </c>
    </row>
    <row r="7124" ht="15.75" customHeight="1">
      <c r="K7124" s="8" t="s">
        <v>7</v>
      </c>
    </row>
    <row r="7125" ht="15.75" customHeight="1">
      <c r="K7125" s="8" t="s">
        <v>7</v>
      </c>
    </row>
    <row r="7126" ht="15.75" customHeight="1">
      <c r="K7126" s="8" t="s">
        <v>7</v>
      </c>
    </row>
    <row r="7127" ht="15.75" customHeight="1">
      <c r="K7127" s="8" t="s">
        <v>7</v>
      </c>
    </row>
    <row r="7128" ht="15.75" customHeight="1">
      <c r="K7128" s="8" t="s">
        <v>7</v>
      </c>
    </row>
    <row r="7129" ht="15.75" customHeight="1">
      <c r="K7129" s="8" t="s">
        <v>7</v>
      </c>
    </row>
    <row r="7130" ht="15.75" customHeight="1">
      <c r="K7130" s="8" t="s">
        <v>7</v>
      </c>
    </row>
    <row r="7131" ht="15.75" customHeight="1">
      <c r="K7131" s="8" t="s">
        <v>7</v>
      </c>
    </row>
    <row r="7132" ht="15.75" customHeight="1">
      <c r="K7132" s="8" t="s">
        <v>7</v>
      </c>
    </row>
    <row r="7133" ht="15.75" customHeight="1">
      <c r="K7133" s="8" t="s">
        <v>7</v>
      </c>
    </row>
    <row r="7134" ht="15.75" customHeight="1">
      <c r="K7134" s="8" t="s">
        <v>7</v>
      </c>
    </row>
    <row r="7135" ht="15.75" customHeight="1">
      <c r="K7135" s="8" t="s">
        <v>7</v>
      </c>
    </row>
    <row r="7136" ht="15.75" customHeight="1">
      <c r="K7136" s="8" t="s">
        <v>7</v>
      </c>
    </row>
    <row r="7137" ht="15.75" customHeight="1">
      <c r="K7137" s="8" t="s">
        <v>7</v>
      </c>
    </row>
    <row r="7138" ht="15.75" customHeight="1">
      <c r="K7138" s="8" t="s">
        <v>7</v>
      </c>
    </row>
    <row r="7139" ht="15.75" customHeight="1">
      <c r="K7139" s="8" t="s">
        <v>7</v>
      </c>
    </row>
    <row r="7140" ht="15.75" customHeight="1">
      <c r="K7140" s="8" t="s">
        <v>7</v>
      </c>
    </row>
    <row r="7141" ht="15.75" customHeight="1">
      <c r="K7141" s="8" t="s">
        <v>7</v>
      </c>
    </row>
    <row r="7142" ht="15.75" customHeight="1">
      <c r="K7142" s="8" t="s">
        <v>7</v>
      </c>
    </row>
    <row r="7143" ht="15.75" customHeight="1">
      <c r="K7143" s="8" t="s">
        <v>7</v>
      </c>
    </row>
    <row r="7144" ht="15.75" customHeight="1">
      <c r="K7144" s="8" t="s">
        <v>7</v>
      </c>
    </row>
    <row r="7145" ht="15.75" customHeight="1">
      <c r="K7145" s="8" t="s">
        <v>7</v>
      </c>
    </row>
    <row r="7146" ht="15.75" customHeight="1">
      <c r="K7146" s="8" t="s">
        <v>7</v>
      </c>
    </row>
    <row r="7147" ht="15.75" customHeight="1">
      <c r="K7147" s="8" t="s">
        <v>7</v>
      </c>
    </row>
    <row r="7148" ht="15.75" customHeight="1">
      <c r="K7148" s="8" t="s">
        <v>7</v>
      </c>
    </row>
    <row r="7149" ht="15.75" customHeight="1">
      <c r="K7149" s="8" t="s">
        <v>7</v>
      </c>
    </row>
    <row r="7150" ht="15.75" customHeight="1">
      <c r="K7150" s="8" t="s">
        <v>7</v>
      </c>
    </row>
    <row r="7151" ht="15.75" customHeight="1">
      <c r="K7151" s="8" t="s">
        <v>7</v>
      </c>
    </row>
    <row r="7152" ht="15.75" customHeight="1">
      <c r="K7152" s="8" t="s">
        <v>7</v>
      </c>
    </row>
    <row r="7153" ht="15.75" customHeight="1">
      <c r="K7153" s="8" t="s">
        <v>7</v>
      </c>
    </row>
    <row r="7154" ht="15.75" customHeight="1">
      <c r="K7154" s="8" t="s">
        <v>7</v>
      </c>
    </row>
    <row r="7155" ht="15.75" customHeight="1">
      <c r="K7155" s="8" t="s">
        <v>7</v>
      </c>
    </row>
    <row r="7156" ht="15.75" customHeight="1">
      <c r="K7156" s="8" t="s">
        <v>7</v>
      </c>
    </row>
    <row r="7157" ht="15.75" customHeight="1">
      <c r="K7157" s="8" t="s">
        <v>7</v>
      </c>
    </row>
    <row r="7158" ht="15.75" customHeight="1">
      <c r="K7158" s="8" t="s">
        <v>7</v>
      </c>
    </row>
    <row r="7159" ht="15.75" customHeight="1">
      <c r="K7159" s="8" t="s">
        <v>7</v>
      </c>
    </row>
    <row r="7160" ht="15.75" customHeight="1">
      <c r="K7160" s="8" t="s">
        <v>7</v>
      </c>
    </row>
    <row r="7161" ht="15.75" customHeight="1">
      <c r="K7161" s="8" t="s">
        <v>7</v>
      </c>
    </row>
    <row r="7162" ht="15.75" customHeight="1">
      <c r="K7162" s="8" t="s">
        <v>7</v>
      </c>
    </row>
    <row r="7163" ht="15.75" customHeight="1">
      <c r="K7163" s="8" t="s">
        <v>7</v>
      </c>
    </row>
    <row r="7164" ht="15.75" customHeight="1">
      <c r="K7164" s="8" t="s">
        <v>7</v>
      </c>
    </row>
    <row r="7165" ht="15.75" customHeight="1">
      <c r="K7165" s="8" t="s">
        <v>7</v>
      </c>
    </row>
    <row r="7166" ht="15.75" customHeight="1">
      <c r="K7166" s="8" t="s">
        <v>7</v>
      </c>
    </row>
    <row r="7167" ht="15.75" customHeight="1">
      <c r="K7167" s="8" t="s">
        <v>7</v>
      </c>
    </row>
    <row r="7168" ht="15.75" customHeight="1">
      <c r="K7168" s="8" t="s">
        <v>7</v>
      </c>
    </row>
    <row r="7169" ht="15.75" customHeight="1">
      <c r="K7169" s="8" t="s">
        <v>7</v>
      </c>
    </row>
    <row r="7170" ht="15.75" customHeight="1">
      <c r="K7170" s="8" t="s">
        <v>7</v>
      </c>
    </row>
    <row r="7171" ht="15.75" customHeight="1">
      <c r="K7171" s="8" t="s">
        <v>7</v>
      </c>
    </row>
    <row r="7172" ht="15.75" customHeight="1">
      <c r="K7172" s="8" t="s">
        <v>7</v>
      </c>
    </row>
    <row r="7173" ht="15.75" customHeight="1">
      <c r="K7173" s="8" t="s">
        <v>7</v>
      </c>
    </row>
    <row r="7174" ht="15.75" customHeight="1">
      <c r="K7174" s="8" t="s">
        <v>7</v>
      </c>
    </row>
    <row r="7175" ht="15.75" customHeight="1">
      <c r="K7175" s="8" t="s">
        <v>7</v>
      </c>
    </row>
    <row r="7176" ht="15.75" customHeight="1">
      <c r="K7176" s="8" t="s">
        <v>7</v>
      </c>
    </row>
    <row r="7177" ht="15.75" customHeight="1">
      <c r="K7177" s="8" t="s">
        <v>7</v>
      </c>
    </row>
    <row r="7178" ht="15.75" customHeight="1">
      <c r="K7178" s="8" t="s">
        <v>7</v>
      </c>
    </row>
    <row r="7179" ht="15.75" customHeight="1">
      <c r="K7179" s="8" t="s">
        <v>7</v>
      </c>
    </row>
    <row r="7180" ht="15.75" customHeight="1">
      <c r="K7180" s="8" t="s">
        <v>7</v>
      </c>
    </row>
    <row r="7181" ht="15.75" customHeight="1">
      <c r="K7181" s="8" t="s">
        <v>7</v>
      </c>
    </row>
    <row r="7182" ht="15.75" customHeight="1">
      <c r="K7182" s="8" t="s">
        <v>7</v>
      </c>
    </row>
    <row r="7183" ht="15.75" customHeight="1">
      <c r="K7183" s="8" t="s">
        <v>7</v>
      </c>
    </row>
    <row r="7184" ht="15.75" customHeight="1">
      <c r="K7184" s="8" t="s">
        <v>7</v>
      </c>
    </row>
    <row r="7185" ht="15.75" customHeight="1">
      <c r="K7185" s="8" t="s">
        <v>7</v>
      </c>
    </row>
    <row r="7186" ht="15.75" customHeight="1">
      <c r="K7186" s="8" t="s">
        <v>7</v>
      </c>
    </row>
    <row r="7187" ht="15.75" customHeight="1">
      <c r="K7187" s="8" t="s">
        <v>7</v>
      </c>
    </row>
    <row r="7188" ht="15.75" customHeight="1">
      <c r="K7188" s="8" t="s">
        <v>7</v>
      </c>
    </row>
    <row r="7189" ht="15.75" customHeight="1">
      <c r="K7189" s="8" t="s">
        <v>7</v>
      </c>
    </row>
    <row r="7190" ht="15.75" customHeight="1">
      <c r="K7190" s="8" t="s">
        <v>7</v>
      </c>
    </row>
    <row r="7191" ht="15.75" customHeight="1">
      <c r="K7191" s="8" t="s">
        <v>7</v>
      </c>
    </row>
    <row r="7192" ht="15.75" customHeight="1">
      <c r="K7192" s="8" t="s">
        <v>7</v>
      </c>
    </row>
    <row r="7193" ht="15.75" customHeight="1">
      <c r="K7193" s="8" t="s">
        <v>7</v>
      </c>
    </row>
    <row r="7194" ht="15.75" customHeight="1">
      <c r="K7194" s="8" t="s">
        <v>7</v>
      </c>
    </row>
    <row r="7195" ht="15.75" customHeight="1">
      <c r="K7195" s="8" t="s">
        <v>7</v>
      </c>
    </row>
    <row r="7196" ht="15.75" customHeight="1">
      <c r="K7196" s="8" t="s">
        <v>7</v>
      </c>
    </row>
    <row r="7197" ht="15.75" customHeight="1">
      <c r="K7197" s="8" t="s">
        <v>7</v>
      </c>
    </row>
    <row r="7198" ht="15.75" customHeight="1">
      <c r="K7198" s="8" t="s">
        <v>7</v>
      </c>
    </row>
    <row r="7199" ht="15.75" customHeight="1">
      <c r="K7199" s="8" t="s">
        <v>7</v>
      </c>
    </row>
    <row r="7200" ht="15.75" customHeight="1">
      <c r="K7200" s="8" t="s">
        <v>7</v>
      </c>
    </row>
    <row r="7201" ht="15.75" customHeight="1">
      <c r="K7201" s="8" t="s">
        <v>7</v>
      </c>
    </row>
    <row r="7202" ht="15.75" customHeight="1">
      <c r="K7202" s="8" t="s">
        <v>7</v>
      </c>
    </row>
    <row r="7203" ht="15.75" customHeight="1">
      <c r="K7203" s="8" t="s">
        <v>7</v>
      </c>
    </row>
    <row r="7204" ht="15.75" customHeight="1">
      <c r="K7204" s="8" t="s">
        <v>7</v>
      </c>
    </row>
    <row r="7205" ht="15.75" customHeight="1">
      <c r="K7205" s="8" t="s">
        <v>7</v>
      </c>
    </row>
    <row r="7206" ht="15.75" customHeight="1">
      <c r="K7206" s="8" t="s">
        <v>7</v>
      </c>
    </row>
    <row r="7207" ht="15.75" customHeight="1">
      <c r="K7207" s="8" t="s">
        <v>7</v>
      </c>
    </row>
    <row r="7208" ht="15.75" customHeight="1">
      <c r="K7208" s="8" t="s">
        <v>7</v>
      </c>
    </row>
    <row r="7209" ht="15.75" customHeight="1">
      <c r="K7209" s="8" t="s">
        <v>7</v>
      </c>
    </row>
    <row r="7210" ht="15.75" customHeight="1">
      <c r="K7210" s="8" t="s">
        <v>7</v>
      </c>
    </row>
    <row r="7211" ht="15.75" customHeight="1">
      <c r="K7211" s="8" t="s">
        <v>7</v>
      </c>
    </row>
    <row r="7212" ht="15.75" customHeight="1">
      <c r="K7212" s="8" t="s">
        <v>7</v>
      </c>
    </row>
    <row r="7213" ht="15.75" customHeight="1">
      <c r="K7213" s="8" t="s">
        <v>7</v>
      </c>
    </row>
    <row r="7214" ht="15.75" customHeight="1">
      <c r="K7214" s="8" t="s">
        <v>7</v>
      </c>
    </row>
    <row r="7215" ht="15.75" customHeight="1">
      <c r="K7215" s="8" t="s">
        <v>7</v>
      </c>
    </row>
    <row r="7216" ht="15.75" customHeight="1">
      <c r="K7216" s="8" t="s">
        <v>7</v>
      </c>
    </row>
    <row r="7217" ht="15.75" customHeight="1">
      <c r="K7217" s="8" t="s">
        <v>7</v>
      </c>
    </row>
    <row r="7218" ht="15.75" customHeight="1">
      <c r="K7218" s="8" t="s">
        <v>7</v>
      </c>
    </row>
    <row r="7219" ht="15.75" customHeight="1">
      <c r="K7219" s="8" t="s">
        <v>7</v>
      </c>
    </row>
    <row r="7220" ht="15.75" customHeight="1">
      <c r="K7220" s="8" t="s">
        <v>7</v>
      </c>
    </row>
    <row r="7221" ht="15.75" customHeight="1">
      <c r="K7221" s="8" t="s">
        <v>7</v>
      </c>
    </row>
    <row r="7222" ht="15.75" customHeight="1">
      <c r="K7222" s="8" t="s">
        <v>7</v>
      </c>
    </row>
    <row r="7223" ht="15.75" customHeight="1">
      <c r="K7223" s="8" t="s">
        <v>7</v>
      </c>
    </row>
    <row r="7224" ht="15.75" customHeight="1">
      <c r="K7224" s="8" t="s">
        <v>7</v>
      </c>
    </row>
    <row r="7225" ht="15.75" customHeight="1">
      <c r="K7225" s="8" t="s">
        <v>7</v>
      </c>
    </row>
    <row r="7226" ht="15.75" customHeight="1">
      <c r="K7226" s="8" t="s">
        <v>7</v>
      </c>
    </row>
    <row r="7227" ht="15.75" customHeight="1">
      <c r="K7227" s="8" t="s">
        <v>7</v>
      </c>
    </row>
    <row r="7228" ht="15.75" customHeight="1">
      <c r="K7228" s="8" t="s">
        <v>7</v>
      </c>
    </row>
    <row r="7229" ht="15.75" customHeight="1">
      <c r="K7229" s="8" t="s">
        <v>7</v>
      </c>
    </row>
    <row r="7230" ht="15.75" customHeight="1">
      <c r="K7230" s="8" t="s">
        <v>7</v>
      </c>
    </row>
    <row r="7231" ht="15.75" customHeight="1">
      <c r="K7231" s="8" t="s">
        <v>7</v>
      </c>
    </row>
    <row r="7232" ht="15.75" customHeight="1">
      <c r="K7232" s="8" t="s">
        <v>7</v>
      </c>
    </row>
    <row r="7233" ht="15.75" customHeight="1">
      <c r="K7233" s="8" t="s">
        <v>7</v>
      </c>
    </row>
    <row r="7234" ht="15.75" customHeight="1">
      <c r="K7234" s="8" t="s">
        <v>7</v>
      </c>
    </row>
    <row r="7235" ht="15.75" customHeight="1">
      <c r="K7235" s="8" t="s">
        <v>7</v>
      </c>
    </row>
    <row r="7236" ht="15.75" customHeight="1">
      <c r="K7236" s="8" t="s">
        <v>7</v>
      </c>
    </row>
    <row r="7237" ht="15.75" customHeight="1">
      <c r="K7237" s="8" t="s">
        <v>7</v>
      </c>
    </row>
    <row r="7238" ht="15.75" customHeight="1">
      <c r="K7238" s="8" t="s">
        <v>7</v>
      </c>
    </row>
    <row r="7239" ht="15.75" customHeight="1">
      <c r="K7239" s="8" t="s">
        <v>7</v>
      </c>
    </row>
    <row r="7240" ht="15.75" customHeight="1">
      <c r="K7240" s="8" t="s">
        <v>7</v>
      </c>
    </row>
    <row r="7241" ht="15.75" customHeight="1">
      <c r="K7241" s="8" t="s">
        <v>7</v>
      </c>
    </row>
    <row r="7242" ht="15.75" customHeight="1">
      <c r="K7242" s="8" t="s">
        <v>7</v>
      </c>
    </row>
    <row r="7243" ht="15.75" customHeight="1">
      <c r="K7243" s="8" t="s">
        <v>7</v>
      </c>
    </row>
    <row r="7244" ht="15.75" customHeight="1">
      <c r="K7244" s="8" t="s">
        <v>7</v>
      </c>
    </row>
    <row r="7245" ht="15.75" customHeight="1">
      <c r="K7245" s="8" t="s">
        <v>7</v>
      </c>
    </row>
    <row r="7246" ht="15.75" customHeight="1">
      <c r="K7246" s="8" t="s">
        <v>7</v>
      </c>
    </row>
    <row r="7247" ht="15.75" customHeight="1">
      <c r="K7247" s="8" t="s">
        <v>7</v>
      </c>
    </row>
    <row r="7248" ht="15.75" customHeight="1">
      <c r="K7248" s="8" t="s">
        <v>7</v>
      </c>
    </row>
    <row r="7249" ht="15.75" customHeight="1">
      <c r="K7249" s="8" t="s">
        <v>7</v>
      </c>
    </row>
    <row r="7250" ht="15.75" customHeight="1">
      <c r="K7250" s="8" t="s">
        <v>7</v>
      </c>
    </row>
    <row r="7251" ht="15.75" customHeight="1">
      <c r="K7251" s="8" t="s">
        <v>7</v>
      </c>
    </row>
    <row r="7252" ht="15.75" customHeight="1">
      <c r="K7252" s="8" t="s">
        <v>7</v>
      </c>
    </row>
    <row r="7253" ht="15.75" customHeight="1">
      <c r="K7253" s="8" t="s">
        <v>7</v>
      </c>
    </row>
    <row r="7254" ht="15.75" customHeight="1">
      <c r="K7254" s="8" t="s">
        <v>7</v>
      </c>
    </row>
    <row r="7255" ht="15.75" customHeight="1">
      <c r="K7255" s="8" t="s">
        <v>7</v>
      </c>
    </row>
    <row r="7256" ht="15.75" customHeight="1">
      <c r="K7256" s="8" t="s">
        <v>7</v>
      </c>
    </row>
    <row r="7257" ht="15.75" customHeight="1">
      <c r="K7257" s="8" t="s">
        <v>7</v>
      </c>
    </row>
    <row r="7258" ht="15.75" customHeight="1">
      <c r="K7258" s="8" t="s">
        <v>7</v>
      </c>
    </row>
    <row r="7259" ht="15.75" customHeight="1">
      <c r="K7259" s="8" t="s">
        <v>7</v>
      </c>
    </row>
    <row r="7260" ht="15.75" customHeight="1">
      <c r="K7260" s="8" t="s">
        <v>7</v>
      </c>
    </row>
    <row r="7261" ht="15.75" customHeight="1">
      <c r="K7261" s="8" t="s">
        <v>7</v>
      </c>
    </row>
    <row r="7262" ht="15.75" customHeight="1">
      <c r="K7262" s="8" t="s">
        <v>7</v>
      </c>
    </row>
    <row r="7263" ht="15.75" customHeight="1">
      <c r="K7263" s="8" t="s">
        <v>7</v>
      </c>
    </row>
    <row r="7264" ht="15.75" customHeight="1">
      <c r="K7264" s="8" t="s">
        <v>7</v>
      </c>
    </row>
    <row r="7265" ht="15.75" customHeight="1">
      <c r="K7265" s="8" t="s">
        <v>7</v>
      </c>
    </row>
    <row r="7266" ht="15.75" customHeight="1">
      <c r="K7266" s="8" t="s">
        <v>7</v>
      </c>
    </row>
    <row r="7267" ht="15.75" customHeight="1">
      <c r="K7267" s="8" t="s">
        <v>7</v>
      </c>
    </row>
    <row r="7268" ht="15.75" customHeight="1">
      <c r="K7268" s="8" t="s">
        <v>7</v>
      </c>
    </row>
    <row r="7269" ht="15.75" customHeight="1">
      <c r="K7269" s="8" t="s">
        <v>7</v>
      </c>
    </row>
    <row r="7270" ht="15.75" customHeight="1">
      <c r="K7270" s="8" t="s">
        <v>7</v>
      </c>
    </row>
    <row r="7271" ht="15.75" customHeight="1">
      <c r="K7271" s="8" t="s">
        <v>7</v>
      </c>
    </row>
    <row r="7272" ht="15.75" customHeight="1">
      <c r="K7272" s="8" t="s">
        <v>7</v>
      </c>
    </row>
    <row r="7273" ht="15.75" customHeight="1">
      <c r="K7273" s="8" t="s">
        <v>7</v>
      </c>
    </row>
    <row r="7274" ht="15.75" customHeight="1">
      <c r="K7274" s="8" t="s">
        <v>7</v>
      </c>
    </row>
    <row r="7275" ht="15.75" customHeight="1">
      <c r="K7275" s="8" t="s">
        <v>7</v>
      </c>
    </row>
    <row r="7276" ht="15.75" customHeight="1">
      <c r="K7276" s="8" t="s">
        <v>7</v>
      </c>
    </row>
    <row r="7277" ht="15.75" customHeight="1">
      <c r="K7277" s="8" t="s">
        <v>7</v>
      </c>
    </row>
    <row r="7278" ht="15.75" customHeight="1">
      <c r="K7278" s="8" t="s">
        <v>7</v>
      </c>
    </row>
    <row r="7279" ht="15.75" customHeight="1">
      <c r="K7279" s="8" t="s">
        <v>7</v>
      </c>
    </row>
    <row r="7280" ht="15.75" customHeight="1">
      <c r="K7280" s="8" t="s">
        <v>7</v>
      </c>
    </row>
    <row r="7281" ht="15.75" customHeight="1">
      <c r="K7281" s="8" t="s">
        <v>7</v>
      </c>
    </row>
    <row r="7282" ht="15.75" customHeight="1">
      <c r="K7282" s="8" t="s">
        <v>7</v>
      </c>
    </row>
    <row r="7283" ht="15.75" customHeight="1">
      <c r="K7283" s="8" t="s">
        <v>7</v>
      </c>
    </row>
    <row r="7284" ht="15.75" customHeight="1">
      <c r="K7284" s="8" t="s">
        <v>7</v>
      </c>
    </row>
    <row r="7285" ht="15.75" customHeight="1">
      <c r="K7285" s="8" t="s">
        <v>7</v>
      </c>
    </row>
    <row r="7286" ht="15.75" customHeight="1">
      <c r="K7286" s="8" t="s">
        <v>7</v>
      </c>
    </row>
    <row r="7287" ht="15.75" customHeight="1">
      <c r="K7287" s="8" t="s">
        <v>7</v>
      </c>
    </row>
    <row r="7288" ht="15.75" customHeight="1">
      <c r="K7288" s="8" t="s">
        <v>7</v>
      </c>
    </row>
    <row r="7289" ht="15.75" customHeight="1">
      <c r="K7289" s="8" t="s">
        <v>7</v>
      </c>
    </row>
    <row r="7290" ht="15.75" customHeight="1">
      <c r="K7290" s="8" t="s">
        <v>7</v>
      </c>
    </row>
    <row r="7291" ht="15.75" customHeight="1">
      <c r="K7291" s="8" t="s">
        <v>7</v>
      </c>
    </row>
    <row r="7292" ht="15.75" customHeight="1">
      <c r="K7292" s="8" t="s">
        <v>7</v>
      </c>
    </row>
    <row r="7293" ht="15.75" customHeight="1">
      <c r="K7293" s="8" t="s">
        <v>7</v>
      </c>
    </row>
    <row r="7294" ht="15.75" customHeight="1">
      <c r="K7294" s="8" t="s">
        <v>7</v>
      </c>
    </row>
    <row r="7295" ht="15.75" customHeight="1">
      <c r="K7295" s="8" t="s">
        <v>7</v>
      </c>
    </row>
    <row r="7296" ht="15.75" customHeight="1">
      <c r="K7296" s="8" t="s">
        <v>7</v>
      </c>
    </row>
    <row r="7297" ht="15.75" customHeight="1">
      <c r="K7297" s="8" t="s">
        <v>7</v>
      </c>
    </row>
    <row r="7298" ht="15.75" customHeight="1">
      <c r="K7298" s="8" t="s">
        <v>7</v>
      </c>
    </row>
    <row r="7299" ht="15.75" customHeight="1">
      <c r="K7299" s="8" t="s">
        <v>7</v>
      </c>
    </row>
    <row r="7300" ht="15.75" customHeight="1">
      <c r="K7300" s="8" t="s">
        <v>7</v>
      </c>
    </row>
    <row r="7301" ht="15.75" customHeight="1">
      <c r="K7301" s="8" t="s">
        <v>7</v>
      </c>
    </row>
    <row r="7302" ht="15.75" customHeight="1">
      <c r="K7302" s="8" t="s">
        <v>7</v>
      </c>
    </row>
    <row r="7303" ht="15.75" customHeight="1">
      <c r="K7303" s="8" t="s">
        <v>7</v>
      </c>
    </row>
    <row r="7304" ht="15.75" customHeight="1">
      <c r="K7304" s="8" t="s">
        <v>7</v>
      </c>
    </row>
    <row r="7305" ht="15.75" customHeight="1">
      <c r="K7305" s="8" t="s">
        <v>7</v>
      </c>
    </row>
    <row r="7306" ht="15.75" customHeight="1">
      <c r="K7306" s="8" t="s">
        <v>7</v>
      </c>
    </row>
    <row r="7307" ht="15.75" customHeight="1">
      <c r="K7307" s="8" t="s">
        <v>7</v>
      </c>
    </row>
    <row r="7308" ht="15.75" customHeight="1">
      <c r="K7308" s="8" t="s">
        <v>7</v>
      </c>
    </row>
    <row r="7309" ht="15.75" customHeight="1">
      <c r="K7309" s="8" t="s">
        <v>7</v>
      </c>
    </row>
    <row r="7310" ht="15.75" customHeight="1">
      <c r="K7310" s="8" t="s">
        <v>7</v>
      </c>
    </row>
    <row r="7311" ht="15.75" customHeight="1">
      <c r="K7311" s="8" t="s">
        <v>7</v>
      </c>
    </row>
    <row r="7312" ht="15.75" customHeight="1">
      <c r="K7312" s="8" t="s">
        <v>7</v>
      </c>
    </row>
    <row r="7313" ht="15.75" customHeight="1">
      <c r="K7313" s="8" t="s">
        <v>7</v>
      </c>
    </row>
    <row r="7314" ht="15.75" customHeight="1">
      <c r="K7314" s="8" t="s">
        <v>7</v>
      </c>
    </row>
    <row r="7315" ht="15.75" customHeight="1">
      <c r="K7315" s="8" t="s">
        <v>7</v>
      </c>
    </row>
    <row r="7316" ht="15.75" customHeight="1">
      <c r="K7316" s="8" t="s">
        <v>7</v>
      </c>
    </row>
    <row r="7317" ht="15.75" customHeight="1">
      <c r="K7317" s="8" t="s">
        <v>7</v>
      </c>
    </row>
    <row r="7318" ht="15.75" customHeight="1">
      <c r="K7318" s="8" t="s">
        <v>7</v>
      </c>
    </row>
    <row r="7319" ht="15.75" customHeight="1">
      <c r="K7319" s="8" t="s">
        <v>7</v>
      </c>
    </row>
    <row r="7320" ht="15.75" customHeight="1">
      <c r="K7320" s="8" t="s">
        <v>7</v>
      </c>
    </row>
    <row r="7321" ht="15.75" customHeight="1">
      <c r="K7321" s="8" t="s">
        <v>7</v>
      </c>
    </row>
    <row r="7322" ht="15.75" customHeight="1">
      <c r="K7322" s="8" t="s">
        <v>7</v>
      </c>
    </row>
    <row r="7323" ht="15.75" customHeight="1">
      <c r="K7323" s="8" t="s">
        <v>7</v>
      </c>
    </row>
    <row r="7324" ht="15.75" customHeight="1">
      <c r="K7324" s="8" t="s">
        <v>7</v>
      </c>
    </row>
    <row r="7325" ht="15.75" customHeight="1">
      <c r="K7325" s="8" t="s">
        <v>7</v>
      </c>
    </row>
    <row r="7326" ht="15.75" customHeight="1">
      <c r="K7326" s="8" t="s">
        <v>7</v>
      </c>
    </row>
    <row r="7327" ht="15.75" customHeight="1">
      <c r="K7327" s="8" t="s">
        <v>7</v>
      </c>
    </row>
    <row r="7328" ht="15.75" customHeight="1">
      <c r="K7328" s="8" t="s">
        <v>7</v>
      </c>
    </row>
    <row r="7329" ht="15.75" customHeight="1">
      <c r="K7329" s="8" t="s">
        <v>7</v>
      </c>
    </row>
    <row r="7330" ht="15.75" customHeight="1">
      <c r="K7330" s="8" t="s">
        <v>7</v>
      </c>
    </row>
    <row r="7331" ht="15.75" customHeight="1">
      <c r="K7331" s="8" t="s">
        <v>7</v>
      </c>
    </row>
    <row r="7332" ht="15.75" customHeight="1">
      <c r="K7332" s="8" t="s">
        <v>7</v>
      </c>
    </row>
    <row r="7333" ht="15.75" customHeight="1">
      <c r="K7333" s="8" t="s">
        <v>7</v>
      </c>
    </row>
    <row r="7334" ht="15.75" customHeight="1">
      <c r="K7334" s="8" t="s">
        <v>7</v>
      </c>
    </row>
    <row r="7335" ht="15.75" customHeight="1">
      <c r="K7335" s="8" t="s">
        <v>7</v>
      </c>
    </row>
    <row r="7336" ht="15.75" customHeight="1">
      <c r="K7336" s="8" t="s">
        <v>7</v>
      </c>
    </row>
    <row r="7337" ht="15.75" customHeight="1">
      <c r="K7337" s="8" t="s">
        <v>7</v>
      </c>
    </row>
    <row r="7338" ht="15.75" customHeight="1">
      <c r="K7338" s="8" t="s">
        <v>7</v>
      </c>
    </row>
    <row r="7339" ht="15.75" customHeight="1">
      <c r="K7339" s="8" t="s">
        <v>7</v>
      </c>
    </row>
    <row r="7340" ht="15.75" customHeight="1">
      <c r="K7340" s="8" t="s">
        <v>7</v>
      </c>
    </row>
    <row r="7341" ht="15.75" customHeight="1">
      <c r="K7341" s="8" t="s">
        <v>7</v>
      </c>
    </row>
    <row r="7342" ht="15.75" customHeight="1">
      <c r="K7342" s="8" t="s">
        <v>7</v>
      </c>
    </row>
    <row r="7343" ht="15.75" customHeight="1">
      <c r="K7343" s="8" t="s">
        <v>7</v>
      </c>
    </row>
    <row r="7344" ht="15.75" customHeight="1">
      <c r="K7344" s="8" t="s">
        <v>7</v>
      </c>
    </row>
    <row r="7345" ht="15.75" customHeight="1">
      <c r="K7345" s="8" t="s">
        <v>7</v>
      </c>
    </row>
    <row r="7346" ht="15.75" customHeight="1">
      <c r="K7346" s="8" t="s">
        <v>7</v>
      </c>
    </row>
    <row r="7347" ht="15.75" customHeight="1">
      <c r="K7347" s="8" t="s">
        <v>7</v>
      </c>
    </row>
    <row r="7348" ht="15.75" customHeight="1">
      <c r="K7348" s="8" t="s">
        <v>7</v>
      </c>
    </row>
    <row r="7349" ht="15.75" customHeight="1">
      <c r="K7349" s="8" t="s">
        <v>7</v>
      </c>
    </row>
    <row r="7350" ht="15.75" customHeight="1">
      <c r="K7350" s="8" t="s">
        <v>7</v>
      </c>
    </row>
    <row r="7351" ht="15.75" customHeight="1">
      <c r="K7351" s="8" t="s">
        <v>7</v>
      </c>
    </row>
    <row r="7352" ht="15.75" customHeight="1">
      <c r="K7352" s="8" t="s">
        <v>7</v>
      </c>
    </row>
    <row r="7353" ht="15.75" customHeight="1">
      <c r="K7353" s="8" t="s">
        <v>7</v>
      </c>
    </row>
    <row r="7354" ht="15.75" customHeight="1">
      <c r="K7354" s="8" t="s">
        <v>7</v>
      </c>
    </row>
    <row r="7355" ht="15.75" customHeight="1">
      <c r="K7355" s="8" t="s">
        <v>7</v>
      </c>
    </row>
    <row r="7356" ht="15.75" customHeight="1">
      <c r="K7356" s="8" t="s">
        <v>7</v>
      </c>
    </row>
    <row r="7357" ht="15.75" customHeight="1">
      <c r="K7357" s="8" t="s">
        <v>7</v>
      </c>
    </row>
    <row r="7358" ht="15.75" customHeight="1">
      <c r="K7358" s="8" t="s">
        <v>7</v>
      </c>
    </row>
    <row r="7359" ht="15.75" customHeight="1">
      <c r="K7359" s="8" t="s">
        <v>7</v>
      </c>
    </row>
    <row r="7360" ht="15.75" customHeight="1">
      <c r="K7360" s="8" t="s">
        <v>7</v>
      </c>
    </row>
    <row r="7361" ht="15.75" customHeight="1">
      <c r="K7361" s="8" t="s">
        <v>7</v>
      </c>
    </row>
    <row r="7362" ht="15.75" customHeight="1">
      <c r="K7362" s="8" t="s">
        <v>7</v>
      </c>
    </row>
    <row r="7363" ht="15.75" customHeight="1">
      <c r="K7363" s="8" t="s">
        <v>7</v>
      </c>
    </row>
    <row r="7364" ht="15.75" customHeight="1">
      <c r="K7364" s="8" t="s">
        <v>7</v>
      </c>
    </row>
    <row r="7365" ht="15.75" customHeight="1">
      <c r="K7365" s="8" t="s">
        <v>7</v>
      </c>
    </row>
    <row r="7366" ht="15.75" customHeight="1">
      <c r="K7366" s="8" t="s">
        <v>7</v>
      </c>
    </row>
    <row r="7367" ht="15.75" customHeight="1">
      <c r="K7367" s="8" t="s">
        <v>7</v>
      </c>
    </row>
    <row r="7368" ht="15.75" customHeight="1">
      <c r="K7368" s="8" t="s">
        <v>7</v>
      </c>
    </row>
    <row r="7369" ht="15.75" customHeight="1">
      <c r="K7369" s="8" t="s">
        <v>7</v>
      </c>
    </row>
    <row r="7370" ht="15.75" customHeight="1">
      <c r="K7370" s="8" t="s">
        <v>7</v>
      </c>
    </row>
    <row r="7371" ht="15.75" customHeight="1">
      <c r="K7371" s="8" t="s">
        <v>7</v>
      </c>
    </row>
    <row r="7372" ht="15.75" customHeight="1">
      <c r="K7372" s="8" t="s">
        <v>7</v>
      </c>
    </row>
    <row r="7373" ht="15.75" customHeight="1">
      <c r="K7373" s="8" t="s">
        <v>7</v>
      </c>
    </row>
    <row r="7374" ht="15.75" customHeight="1">
      <c r="K7374" s="8" t="s">
        <v>7</v>
      </c>
    </row>
    <row r="7375" ht="15.75" customHeight="1">
      <c r="K7375" s="8" t="s">
        <v>7</v>
      </c>
    </row>
    <row r="7376" ht="15.75" customHeight="1">
      <c r="K7376" s="8" t="s">
        <v>7</v>
      </c>
    </row>
    <row r="7377" ht="15.75" customHeight="1">
      <c r="K7377" s="8" t="s">
        <v>7</v>
      </c>
    </row>
    <row r="7378" ht="15.75" customHeight="1">
      <c r="K7378" s="8" t="s">
        <v>7</v>
      </c>
    </row>
    <row r="7379" ht="15.75" customHeight="1">
      <c r="K7379" s="8" t="s">
        <v>7</v>
      </c>
    </row>
    <row r="7380" ht="15.75" customHeight="1">
      <c r="K7380" s="8" t="s">
        <v>7</v>
      </c>
    </row>
    <row r="7381" ht="15.75" customHeight="1">
      <c r="K7381" s="8" t="s">
        <v>7</v>
      </c>
    </row>
    <row r="7382" ht="15.75" customHeight="1">
      <c r="K7382" s="8" t="s">
        <v>7</v>
      </c>
    </row>
    <row r="7383" ht="15.75" customHeight="1">
      <c r="K7383" s="8" t="s">
        <v>7</v>
      </c>
    </row>
    <row r="7384" ht="15.75" customHeight="1">
      <c r="K7384" s="8" t="s">
        <v>7</v>
      </c>
    </row>
    <row r="7385" ht="15.75" customHeight="1">
      <c r="K7385" s="8" t="s">
        <v>7</v>
      </c>
    </row>
    <row r="7386" ht="15.75" customHeight="1">
      <c r="K7386" s="8" t="s">
        <v>7</v>
      </c>
    </row>
    <row r="7387" ht="15.75" customHeight="1">
      <c r="K7387" s="8" t="s">
        <v>7</v>
      </c>
    </row>
    <row r="7388" ht="15.75" customHeight="1">
      <c r="K7388" s="8" t="s">
        <v>7</v>
      </c>
    </row>
    <row r="7389" ht="15.75" customHeight="1">
      <c r="K7389" s="8" t="s">
        <v>7</v>
      </c>
    </row>
    <row r="7390" ht="15.75" customHeight="1">
      <c r="K7390" s="8" t="s">
        <v>7</v>
      </c>
    </row>
    <row r="7391" ht="15.75" customHeight="1">
      <c r="K7391" s="8" t="s">
        <v>7</v>
      </c>
    </row>
    <row r="7392" ht="15.75" customHeight="1">
      <c r="K7392" s="8" t="s">
        <v>7</v>
      </c>
    </row>
    <row r="7393" ht="15.75" customHeight="1">
      <c r="K7393" s="8" t="s">
        <v>7</v>
      </c>
    </row>
    <row r="7394" ht="15.75" customHeight="1">
      <c r="K7394" s="8" t="s">
        <v>7</v>
      </c>
    </row>
    <row r="7395" ht="15.75" customHeight="1">
      <c r="K7395" s="8" t="s">
        <v>7</v>
      </c>
    </row>
    <row r="7396" ht="15.75" customHeight="1">
      <c r="K7396" s="8" t="s">
        <v>7</v>
      </c>
    </row>
    <row r="7397" ht="15.75" customHeight="1">
      <c r="K7397" s="8" t="s">
        <v>7</v>
      </c>
    </row>
    <row r="7398" ht="15.75" customHeight="1">
      <c r="K7398" s="8" t="s">
        <v>7</v>
      </c>
    </row>
    <row r="7399" ht="15.75" customHeight="1">
      <c r="K7399" s="8" t="s">
        <v>7</v>
      </c>
    </row>
    <row r="7400" ht="15.75" customHeight="1">
      <c r="K7400" s="8" t="s">
        <v>7</v>
      </c>
    </row>
    <row r="7401" ht="15.75" customHeight="1">
      <c r="K7401" s="8" t="s">
        <v>7</v>
      </c>
    </row>
    <row r="7402" ht="15.75" customHeight="1">
      <c r="K7402" s="8" t="s">
        <v>7</v>
      </c>
    </row>
    <row r="7403" ht="15.75" customHeight="1">
      <c r="K7403" s="8" t="s">
        <v>7</v>
      </c>
    </row>
    <row r="7404" ht="15.75" customHeight="1">
      <c r="K7404" s="8" t="s">
        <v>7</v>
      </c>
    </row>
    <row r="7405" ht="15.75" customHeight="1">
      <c r="K7405" s="8" t="s">
        <v>7</v>
      </c>
    </row>
    <row r="7406" ht="15.75" customHeight="1">
      <c r="K7406" s="8" t="s">
        <v>7</v>
      </c>
    </row>
    <row r="7407" ht="15.75" customHeight="1">
      <c r="K7407" s="8" t="s">
        <v>7</v>
      </c>
    </row>
    <row r="7408" ht="15.75" customHeight="1">
      <c r="K7408" s="8" t="s">
        <v>7</v>
      </c>
    </row>
    <row r="7409" ht="15.75" customHeight="1">
      <c r="K7409" s="8" t="s">
        <v>7</v>
      </c>
    </row>
    <row r="7410" ht="15.75" customHeight="1">
      <c r="K7410" s="8" t="s">
        <v>7</v>
      </c>
    </row>
    <row r="7411" ht="15.75" customHeight="1">
      <c r="K7411" s="8" t="s">
        <v>7</v>
      </c>
    </row>
    <row r="7412" ht="15.75" customHeight="1">
      <c r="K7412" s="8" t="s">
        <v>7</v>
      </c>
    </row>
    <row r="7413" ht="15.75" customHeight="1">
      <c r="K7413" s="8" t="s">
        <v>7</v>
      </c>
    </row>
    <row r="7414" ht="15.75" customHeight="1">
      <c r="K7414" s="8" t="s">
        <v>7</v>
      </c>
    </row>
    <row r="7415" ht="15.75" customHeight="1">
      <c r="K7415" s="8" t="s">
        <v>7</v>
      </c>
    </row>
    <row r="7416" ht="15.75" customHeight="1">
      <c r="K7416" s="8" t="s">
        <v>7</v>
      </c>
    </row>
    <row r="7417" ht="15.75" customHeight="1">
      <c r="K7417" s="8" t="s">
        <v>7</v>
      </c>
    </row>
    <row r="7418" ht="15.75" customHeight="1">
      <c r="K7418" s="8" t="s">
        <v>7</v>
      </c>
    </row>
    <row r="7419" ht="15.75" customHeight="1">
      <c r="K7419" s="8" t="s">
        <v>7</v>
      </c>
    </row>
    <row r="7420" ht="15.75" customHeight="1">
      <c r="K7420" s="8" t="s">
        <v>7</v>
      </c>
    </row>
    <row r="7421" ht="15.75" customHeight="1">
      <c r="K7421" s="8" t="s">
        <v>7</v>
      </c>
    </row>
    <row r="7422" ht="15.75" customHeight="1">
      <c r="K7422" s="8" t="s">
        <v>7</v>
      </c>
    </row>
    <row r="7423" ht="15.75" customHeight="1">
      <c r="K7423" s="8" t="s">
        <v>7</v>
      </c>
    </row>
    <row r="7424" ht="15.75" customHeight="1">
      <c r="K7424" s="8" t="s">
        <v>7</v>
      </c>
    </row>
    <row r="7425" ht="15.75" customHeight="1">
      <c r="K7425" s="8" t="s">
        <v>7</v>
      </c>
    </row>
    <row r="7426" ht="15.75" customHeight="1">
      <c r="K7426" s="8" t="s">
        <v>7</v>
      </c>
    </row>
    <row r="7427" ht="15.75" customHeight="1">
      <c r="K7427" s="8" t="s">
        <v>7</v>
      </c>
    </row>
    <row r="7428" ht="15.75" customHeight="1">
      <c r="K7428" s="8" t="s">
        <v>7</v>
      </c>
    </row>
    <row r="7429" ht="15.75" customHeight="1">
      <c r="K7429" s="8" t="s">
        <v>7</v>
      </c>
    </row>
    <row r="7430" ht="15.75" customHeight="1">
      <c r="K7430" s="8" t="s">
        <v>7</v>
      </c>
    </row>
    <row r="7431" ht="15.75" customHeight="1">
      <c r="K7431" s="8" t="s">
        <v>7</v>
      </c>
    </row>
    <row r="7432" ht="15.75" customHeight="1">
      <c r="K7432" s="8" t="s">
        <v>7</v>
      </c>
    </row>
    <row r="7433" ht="15.75" customHeight="1">
      <c r="K7433" s="8" t="s">
        <v>7</v>
      </c>
    </row>
    <row r="7434" ht="15.75" customHeight="1">
      <c r="K7434" s="8" t="s">
        <v>7</v>
      </c>
    </row>
    <row r="7435" ht="15.75" customHeight="1">
      <c r="K7435" s="8" t="s">
        <v>7</v>
      </c>
    </row>
    <row r="7436" ht="15.75" customHeight="1">
      <c r="K7436" s="8" t="s">
        <v>7</v>
      </c>
    </row>
    <row r="7437" ht="15.75" customHeight="1">
      <c r="K7437" s="8" t="s">
        <v>7</v>
      </c>
    </row>
    <row r="7438" ht="15.75" customHeight="1">
      <c r="K7438" s="8" t="s">
        <v>7</v>
      </c>
    </row>
    <row r="7439" ht="15.75" customHeight="1">
      <c r="K7439" s="8" t="s">
        <v>7</v>
      </c>
    </row>
    <row r="7440" ht="15.75" customHeight="1">
      <c r="K7440" s="8" t="s">
        <v>7</v>
      </c>
    </row>
    <row r="7441" ht="15.75" customHeight="1">
      <c r="K7441" s="8" t="s">
        <v>7</v>
      </c>
    </row>
    <row r="7442" ht="15.75" customHeight="1">
      <c r="K7442" s="8" t="s">
        <v>7</v>
      </c>
    </row>
    <row r="7443" ht="15.75" customHeight="1">
      <c r="K7443" s="8" t="s">
        <v>7</v>
      </c>
    </row>
    <row r="7444" ht="15.75" customHeight="1">
      <c r="K7444" s="8" t="s">
        <v>7</v>
      </c>
    </row>
    <row r="7445" ht="15.75" customHeight="1">
      <c r="K7445" s="8" t="s">
        <v>7</v>
      </c>
    </row>
    <row r="7446" ht="15.75" customHeight="1">
      <c r="K7446" s="8" t="s">
        <v>7</v>
      </c>
    </row>
    <row r="7447" ht="15.75" customHeight="1">
      <c r="K7447" s="8" t="s">
        <v>7</v>
      </c>
    </row>
    <row r="7448" ht="15.75" customHeight="1">
      <c r="K7448" s="8" t="s">
        <v>7</v>
      </c>
    </row>
    <row r="7449" ht="15.75" customHeight="1">
      <c r="K7449" s="8" t="s">
        <v>7</v>
      </c>
    </row>
    <row r="7450" ht="15.75" customHeight="1">
      <c r="K7450" s="8" t="s">
        <v>7</v>
      </c>
    </row>
    <row r="7451" ht="15.75" customHeight="1">
      <c r="K7451" s="8" t="s">
        <v>7</v>
      </c>
    </row>
    <row r="7452" ht="15.75" customHeight="1">
      <c r="K7452" s="8" t="s">
        <v>7</v>
      </c>
    </row>
    <row r="7453" ht="15.75" customHeight="1">
      <c r="K7453" s="8" t="s">
        <v>7</v>
      </c>
    </row>
    <row r="7454" ht="15.75" customHeight="1">
      <c r="K7454" s="8" t="s">
        <v>7</v>
      </c>
    </row>
    <row r="7455" ht="15.75" customHeight="1">
      <c r="K7455" s="8" t="s">
        <v>7</v>
      </c>
    </row>
    <row r="7456" ht="15.75" customHeight="1">
      <c r="K7456" s="8" t="s">
        <v>7</v>
      </c>
    </row>
    <row r="7457" ht="15.75" customHeight="1">
      <c r="K7457" s="8" t="s">
        <v>7</v>
      </c>
    </row>
    <row r="7458" ht="15.75" customHeight="1">
      <c r="K7458" s="8" t="s">
        <v>7</v>
      </c>
    </row>
    <row r="7459" ht="15.75" customHeight="1">
      <c r="K7459" s="8" t="s">
        <v>7</v>
      </c>
    </row>
    <row r="7460" ht="15.75" customHeight="1">
      <c r="K7460" s="8" t="s">
        <v>7</v>
      </c>
    </row>
    <row r="7461" ht="15.75" customHeight="1">
      <c r="K7461" s="8" t="s">
        <v>7</v>
      </c>
    </row>
    <row r="7462" ht="15.75" customHeight="1">
      <c r="K7462" s="8" t="s">
        <v>7</v>
      </c>
    </row>
    <row r="7463" ht="15.75" customHeight="1">
      <c r="K7463" s="8" t="s">
        <v>7</v>
      </c>
    </row>
    <row r="7464" ht="15.75" customHeight="1">
      <c r="K7464" s="8" t="s">
        <v>7</v>
      </c>
    </row>
    <row r="7465" ht="15.75" customHeight="1">
      <c r="K7465" s="8" t="s">
        <v>7</v>
      </c>
    </row>
    <row r="7466" ht="15.75" customHeight="1">
      <c r="K7466" s="8" t="s">
        <v>7</v>
      </c>
    </row>
    <row r="7467" ht="15.75" customHeight="1">
      <c r="K7467" s="8" t="s">
        <v>7</v>
      </c>
    </row>
    <row r="7468" ht="15.75" customHeight="1">
      <c r="K7468" s="8" t="s">
        <v>7</v>
      </c>
    </row>
    <row r="7469" ht="15.75" customHeight="1">
      <c r="K7469" s="8" t="s">
        <v>7</v>
      </c>
    </row>
    <row r="7470" ht="15.75" customHeight="1">
      <c r="K7470" s="8" t="s">
        <v>7</v>
      </c>
    </row>
    <row r="7471" ht="15.75" customHeight="1">
      <c r="K7471" s="8" t="s">
        <v>7</v>
      </c>
    </row>
    <row r="7472" ht="15.75" customHeight="1">
      <c r="K7472" s="8" t="s">
        <v>7</v>
      </c>
    </row>
    <row r="7473" ht="15.75" customHeight="1">
      <c r="K7473" s="8" t="s">
        <v>7</v>
      </c>
    </row>
    <row r="7474" ht="15.75" customHeight="1">
      <c r="K7474" s="8" t="s">
        <v>7</v>
      </c>
    </row>
    <row r="7475" ht="15.75" customHeight="1">
      <c r="K7475" s="8" t="s">
        <v>7</v>
      </c>
    </row>
    <row r="7476" ht="15.75" customHeight="1">
      <c r="K7476" s="8" t="s">
        <v>7</v>
      </c>
    </row>
    <row r="7477" ht="15.75" customHeight="1">
      <c r="K7477" s="8" t="s">
        <v>7</v>
      </c>
    </row>
    <row r="7478" ht="15.75" customHeight="1">
      <c r="K7478" s="8" t="s">
        <v>7</v>
      </c>
    </row>
    <row r="7479" ht="15.75" customHeight="1">
      <c r="K7479" s="8" t="s">
        <v>7</v>
      </c>
    </row>
    <row r="7480" ht="15.75" customHeight="1">
      <c r="K7480" s="8" t="s">
        <v>7</v>
      </c>
    </row>
    <row r="7481" ht="15.75" customHeight="1">
      <c r="K7481" s="8" t="s">
        <v>7</v>
      </c>
    </row>
    <row r="7482" ht="15.75" customHeight="1">
      <c r="K7482" s="8" t="s">
        <v>7</v>
      </c>
    </row>
    <row r="7483" ht="15.75" customHeight="1">
      <c r="K7483" s="8" t="s">
        <v>7</v>
      </c>
    </row>
    <row r="7484" ht="15.75" customHeight="1">
      <c r="K7484" s="8" t="s">
        <v>7</v>
      </c>
    </row>
    <row r="7485" ht="15.75" customHeight="1">
      <c r="K7485" s="8" t="s">
        <v>7</v>
      </c>
    </row>
    <row r="7486" ht="15.75" customHeight="1">
      <c r="K7486" s="8" t="s">
        <v>7</v>
      </c>
    </row>
    <row r="7487" ht="15.75" customHeight="1">
      <c r="K7487" s="8" t="s">
        <v>7</v>
      </c>
    </row>
    <row r="7488" ht="15.75" customHeight="1">
      <c r="K7488" s="8" t="s">
        <v>7</v>
      </c>
    </row>
    <row r="7489" ht="15.75" customHeight="1">
      <c r="K7489" s="8" t="s">
        <v>7</v>
      </c>
    </row>
    <row r="7490" ht="15.75" customHeight="1">
      <c r="K7490" s="8" t="s">
        <v>7</v>
      </c>
    </row>
    <row r="7491" ht="15.75" customHeight="1">
      <c r="K7491" s="8" t="s">
        <v>7</v>
      </c>
    </row>
    <row r="7492" ht="15.75" customHeight="1">
      <c r="K7492" s="8" t="s">
        <v>7</v>
      </c>
    </row>
    <row r="7493" ht="15.75" customHeight="1">
      <c r="K7493" s="8" t="s">
        <v>7</v>
      </c>
    </row>
    <row r="7494" ht="15.75" customHeight="1">
      <c r="K7494" s="8" t="s">
        <v>7</v>
      </c>
    </row>
    <row r="7495" ht="15.75" customHeight="1">
      <c r="K7495" s="8" t="s">
        <v>7</v>
      </c>
    </row>
    <row r="7496" ht="15.75" customHeight="1">
      <c r="K7496" s="8" t="s">
        <v>7</v>
      </c>
    </row>
    <row r="7497" ht="15.75" customHeight="1">
      <c r="K7497" s="8" t="s">
        <v>7</v>
      </c>
    </row>
    <row r="7498" ht="15.75" customHeight="1">
      <c r="K7498" s="8" t="s">
        <v>7</v>
      </c>
    </row>
    <row r="7499" ht="15.75" customHeight="1">
      <c r="K7499" s="8" t="s">
        <v>7</v>
      </c>
    </row>
    <row r="7500" ht="15.75" customHeight="1">
      <c r="K7500" s="8" t="s">
        <v>7</v>
      </c>
    </row>
    <row r="7501" ht="15.75" customHeight="1">
      <c r="K7501" s="8" t="s">
        <v>7</v>
      </c>
    </row>
    <row r="7502" ht="15.75" customHeight="1">
      <c r="K7502" s="8" t="s">
        <v>7</v>
      </c>
    </row>
    <row r="7503" ht="15.75" customHeight="1">
      <c r="K7503" s="8" t="s">
        <v>7</v>
      </c>
    </row>
    <row r="7504" ht="15.75" customHeight="1">
      <c r="K7504" s="8" t="s">
        <v>7</v>
      </c>
    </row>
    <row r="7505" ht="15.75" customHeight="1">
      <c r="K7505" s="8" t="s">
        <v>7</v>
      </c>
    </row>
    <row r="7506" ht="15.75" customHeight="1">
      <c r="K7506" s="8" t="s">
        <v>7</v>
      </c>
    </row>
    <row r="7507" ht="15.75" customHeight="1">
      <c r="K7507" s="8" t="s">
        <v>7</v>
      </c>
    </row>
    <row r="7508" ht="15.75" customHeight="1">
      <c r="K7508" s="8" t="s">
        <v>7</v>
      </c>
    </row>
    <row r="7509" ht="15.75" customHeight="1">
      <c r="K7509" s="8" t="s">
        <v>7</v>
      </c>
    </row>
    <row r="7510" ht="15.75" customHeight="1">
      <c r="K7510" s="8" t="s">
        <v>7</v>
      </c>
    </row>
    <row r="7511" ht="15.75" customHeight="1">
      <c r="K7511" s="8" t="s">
        <v>7</v>
      </c>
    </row>
    <row r="7512" ht="15.75" customHeight="1">
      <c r="K7512" s="8" t="s">
        <v>7</v>
      </c>
    </row>
    <row r="7513" ht="15.75" customHeight="1">
      <c r="K7513" s="8" t="s">
        <v>7</v>
      </c>
    </row>
    <row r="7514" ht="15.75" customHeight="1">
      <c r="K7514" s="8" t="s">
        <v>7</v>
      </c>
    </row>
    <row r="7515" ht="15.75" customHeight="1">
      <c r="K7515" s="8" t="s">
        <v>7</v>
      </c>
    </row>
    <row r="7516" ht="15.75" customHeight="1">
      <c r="K7516" s="8" t="s">
        <v>7</v>
      </c>
    </row>
    <row r="7517" ht="15.75" customHeight="1">
      <c r="K7517" s="8" t="s">
        <v>7</v>
      </c>
    </row>
    <row r="7518" ht="15.75" customHeight="1">
      <c r="K7518" s="8" t="s">
        <v>7</v>
      </c>
    </row>
    <row r="7519" ht="15.75" customHeight="1">
      <c r="K7519" s="8" t="s">
        <v>7</v>
      </c>
    </row>
    <row r="7520" ht="15.75" customHeight="1">
      <c r="K7520" s="8" t="s">
        <v>7</v>
      </c>
    </row>
    <row r="7521" ht="15.75" customHeight="1">
      <c r="K7521" s="8" t="s">
        <v>7</v>
      </c>
    </row>
    <row r="7522" ht="15.75" customHeight="1">
      <c r="K7522" s="8" t="s">
        <v>7</v>
      </c>
    </row>
    <row r="7523" ht="15.75" customHeight="1">
      <c r="K7523" s="8" t="s">
        <v>7</v>
      </c>
    </row>
    <row r="7524" ht="15.75" customHeight="1">
      <c r="K7524" s="8" t="s">
        <v>7</v>
      </c>
    </row>
    <row r="7525" ht="15.75" customHeight="1">
      <c r="K7525" s="8" t="s">
        <v>7</v>
      </c>
    </row>
    <row r="7526" ht="15.75" customHeight="1">
      <c r="K7526" s="8" t="s">
        <v>7</v>
      </c>
    </row>
    <row r="7527" ht="15.75" customHeight="1">
      <c r="K7527" s="8" t="s">
        <v>7</v>
      </c>
    </row>
    <row r="7528" ht="15.75" customHeight="1">
      <c r="K7528" s="8" t="s">
        <v>7</v>
      </c>
    </row>
    <row r="7529" ht="15.75" customHeight="1">
      <c r="K7529" s="8" t="s">
        <v>7</v>
      </c>
    </row>
    <row r="7530" ht="15.75" customHeight="1">
      <c r="K7530" s="8" t="s">
        <v>7</v>
      </c>
    </row>
    <row r="7531" ht="15.75" customHeight="1">
      <c r="K7531" s="8" t="s">
        <v>7</v>
      </c>
    </row>
    <row r="7532" ht="15.75" customHeight="1">
      <c r="K7532" s="8" t="s">
        <v>7</v>
      </c>
    </row>
    <row r="7533" ht="15.75" customHeight="1">
      <c r="K7533" s="8" t="s">
        <v>7</v>
      </c>
    </row>
    <row r="7534" ht="15.75" customHeight="1">
      <c r="K7534" s="8" t="s">
        <v>7</v>
      </c>
    </row>
    <row r="7535" ht="15.75" customHeight="1">
      <c r="K7535" s="8" t="s">
        <v>7</v>
      </c>
    </row>
    <row r="7536" ht="15.75" customHeight="1">
      <c r="K7536" s="8" t="s">
        <v>7</v>
      </c>
    </row>
    <row r="7537" ht="15.75" customHeight="1">
      <c r="K7537" s="8" t="s">
        <v>7</v>
      </c>
    </row>
    <row r="7538" ht="15.75" customHeight="1">
      <c r="K7538" s="8" t="s">
        <v>7</v>
      </c>
    </row>
    <row r="7539" ht="15.75" customHeight="1">
      <c r="K7539" s="8" t="s">
        <v>7</v>
      </c>
    </row>
    <row r="7540" ht="15.75" customHeight="1">
      <c r="K7540" s="8" t="s">
        <v>7</v>
      </c>
    </row>
    <row r="7541" ht="15.75" customHeight="1">
      <c r="K7541" s="8" t="s">
        <v>7</v>
      </c>
    </row>
    <row r="7542" ht="15.75" customHeight="1">
      <c r="K7542" s="8" t="s">
        <v>7</v>
      </c>
    </row>
    <row r="7543" ht="15.75" customHeight="1">
      <c r="K7543" s="8" t="s">
        <v>7</v>
      </c>
    </row>
    <row r="7544" ht="15.75" customHeight="1">
      <c r="K7544" s="8" t="s">
        <v>7</v>
      </c>
    </row>
    <row r="7545" ht="15.75" customHeight="1">
      <c r="K7545" s="8" t="s">
        <v>7</v>
      </c>
    </row>
    <row r="7546" ht="15.75" customHeight="1">
      <c r="K7546" s="8" t="s">
        <v>7</v>
      </c>
    </row>
    <row r="7547" ht="15.75" customHeight="1">
      <c r="K7547" s="8" t="s">
        <v>7</v>
      </c>
    </row>
    <row r="7548" ht="15.75" customHeight="1">
      <c r="K7548" s="8" t="s">
        <v>7</v>
      </c>
    </row>
    <row r="7549" ht="15.75" customHeight="1">
      <c r="K7549" s="8" t="s">
        <v>7</v>
      </c>
    </row>
    <row r="7550" ht="15.75" customHeight="1">
      <c r="K7550" s="8" t="s">
        <v>7</v>
      </c>
    </row>
    <row r="7551" ht="15.75" customHeight="1">
      <c r="K7551" s="8" t="s">
        <v>7</v>
      </c>
    </row>
    <row r="7552" ht="15.75" customHeight="1">
      <c r="K7552" s="8" t="s">
        <v>7</v>
      </c>
    </row>
    <row r="7553" ht="15.75" customHeight="1">
      <c r="K7553" s="8" t="s">
        <v>7</v>
      </c>
    </row>
    <row r="7554" ht="15.75" customHeight="1">
      <c r="K7554" s="8" t="s">
        <v>7</v>
      </c>
    </row>
    <row r="7555" ht="15.75" customHeight="1">
      <c r="K7555" s="8" t="s">
        <v>7</v>
      </c>
    </row>
    <row r="7556" ht="15.75" customHeight="1">
      <c r="K7556" s="8" t="s">
        <v>7</v>
      </c>
    </row>
    <row r="7557" ht="15.75" customHeight="1">
      <c r="K7557" s="8" t="s">
        <v>7</v>
      </c>
    </row>
    <row r="7558" ht="15.75" customHeight="1">
      <c r="K7558" s="8" t="s">
        <v>7</v>
      </c>
    </row>
    <row r="7559" ht="15.75" customHeight="1">
      <c r="K7559" s="8" t="s">
        <v>7</v>
      </c>
    </row>
    <row r="7560" ht="15.75" customHeight="1">
      <c r="K7560" s="8" t="s">
        <v>7</v>
      </c>
    </row>
    <row r="7561" ht="15.75" customHeight="1">
      <c r="K7561" s="8" t="s">
        <v>7</v>
      </c>
    </row>
    <row r="7562" ht="15.75" customHeight="1">
      <c r="K7562" s="8" t="s">
        <v>7</v>
      </c>
    </row>
    <row r="7563" ht="15.75" customHeight="1">
      <c r="K7563" s="8" t="s">
        <v>7</v>
      </c>
    </row>
    <row r="7564" ht="15.75" customHeight="1">
      <c r="K7564" s="8" t="s">
        <v>7</v>
      </c>
    </row>
    <row r="7565" ht="15.75" customHeight="1">
      <c r="K7565" s="8" t="s">
        <v>7</v>
      </c>
    </row>
    <row r="7566" ht="15.75" customHeight="1">
      <c r="K7566" s="8" t="s">
        <v>7</v>
      </c>
    </row>
    <row r="7567" ht="15.75" customHeight="1">
      <c r="K7567" s="8" t="s">
        <v>7</v>
      </c>
    </row>
    <row r="7568" ht="15.75" customHeight="1">
      <c r="K7568" s="8" t="s">
        <v>7</v>
      </c>
    </row>
    <row r="7569" ht="15.75" customHeight="1">
      <c r="K7569" s="8" t="s">
        <v>7</v>
      </c>
    </row>
    <row r="7570" ht="15.75" customHeight="1">
      <c r="K7570" s="8" t="s">
        <v>7</v>
      </c>
    </row>
    <row r="7571" ht="15.75" customHeight="1">
      <c r="K7571" s="8" t="s">
        <v>7</v>
      </c>
    </row>
    <row r="7572" ht="15.75" customHeight="1">
      <c r="K7572" s="8" t="s">
        <v>7</v>
      </c>
    </row>
    <row r="7573" ht="15.75" customHeight="1">
      <c r="K7573" s="8" t="s">
        <v>7</v>
      </c>
    </row>
    <row r="7574" ht="15.75" customHeight="1">
      <c r="K7574" s="8" t="s">
        <v>7</v>
      </c>
    </row>
    <row r="7575" ht="15.75" customHeight="1">
      <c r="K7575" s="8" t="s">
        <v>7</v>
      </c>
    </row>
    <row r="7576" ht="15.75" customHeight="1">
      <c r="K7576" s="8" t="s">
        <v>7</v>
      </c>
    </row>
    <row r="7577" ht="15.75" customHeight="1">
      <c r="K7577" s="8" t="s">
        <v>7</v>
      </c>
    </row>
    <row r="7578" ht="15.75" customHeight="1">
      <c r="K7578" s="8" t="s">
        <v>7</v>
      </c>
    </row>
    <row r="7579" ht="15.75" customHeight="1">
      <c r="K7579" s="8" t="s">
        <v>7</v>
      </c>
    </row>
    <row r="7580" ht="15.75" customHeight="1">
      <c r="K7580" s="8" t="s">
        <v>7</v>
      </c>
    </row>
    <row r="7581" ht="15.75" customHeight="1">
      <c r="K7581" s="8" t="s">
        <v>7</v>
      </c>
    </row>
    <row r="7582" ht="15.75" customHeight="1">
      <c r="K7582" s="8" t="s">
        <v>7</v>
      </c>
    </row>
    <row r="7583" ht="15.75" customHeight="1">
      <c r="K7583" s="8" t="s">
        <v>7</v>
      </c>
    </row>
    <row r="7584" ht="15.75" customHeight="1">
      <c r="K7584" s="8" t="s">
        <v>7</v>
      </c>
    </row>
    <row r="7585" ht="15.75" customHeight="1">
      <c r="K7585" s="8" t="s">
        <v>7</v>
      </c>
    </row>
    <row r="7586" ht="15.75" customHeight="1">
      <c r="K7586" s="8" t="s">
        <v>7</v>
      </c>
    </row>
    <row r="7587" ht="15.75" customHeight="1">
      <c r="K7587" s="8" t="s">
        <v>7</v>
      </c>
    </row>
    <row r="7588" ht="15.75" customHeight="1">
      <c r="K7588" s="8" t="s">
        <v>7</v>
      </c>
    </row>
    <row r="7589" ht="15.75" customHeight="1">
      <c r="K7589" s="8" t="s">
        <v>7</v>
      </c>
    </row>
    <row r="7590" ht="15.75" customHeight="1">
      <c r="K7590" s="8" t="s">
        <v>7</v>
      </c>
    </row>
    <row r="7591" ht="15.75" customHeight="1">
      <c r="K7591" s="8" t="s">
        <v>7</v>
      </c>
    </row>
    <row r="7592" ht="15.75" customHeight="1">
      <c r="K7592" s="8" t="s">
        <v>7</v>
      </c>
    </row>
    <row r="7593" ht="15.75" customHeight="1">
      <c r="K7593" s="8" t="s">
        <v>7</v>
      </c>
    </row>
    <row r="7594" ht="15.75" customHeight="1">
      <c r="K7594" s="8" t="s">
        <v>7</v>
      </c>
    </row>
    <row r="7595" ht="15.75" customHeight="1">
      <c r="K7595" s="8" t="s">
        <v>7</v>
      </c>
    </row>
    <row r="7596" ht="15.75" customHeight="1">
      <c r="K7596" s="8" t="s">
        <v>7</v>
      </c>
    </row>
    <row r="7597" ht="15.75" customHeight="1">
      <c r="K7597" s="8" t="s">
        <v>7</v>
      </c>
    </row>
    <row r="7598" ht="15.75" customHeight="1">
      <c r="K7598" s="8" t="s">
        <v>7</v>
      </c>
    </row>
    <row r="7599" ht="15.75" customHeight="1">
      <c r="K7599" s="8" t="s">
        <v>7</v>
      </c>
    </row>
    <row r="7600" ht="15.75" customHeight="1">
      <c r="K7600" s="8" t="s">
        <v>7</v>
      </c>
    </row>
    <row r="7601" ht="15.75" customHeight="1">
      <c r="K7601" s="8" t="s">
        <v>7</v>
      </c>
    </row>
    <row r="7602" ht="15.75" customHeight="1">
      <c r="K7602" s="8" t="s">
        <v>7</v>
      </c>
    </row>
    <row r="7603" ht="15.75" customHeight="1">
      <c r="K7603" s="8" t="s">
        <v>7</v>
      </c>
    </row>
    <row r="7604" ht="15.75" customHeight="1">
      <c r="K7604" s="8" t="s">
        <v>7</v>
      </c>
    </row>
    <row r="7605" ht="15.75" customHeight="1">
      <c r="K7605" s="8" t="s">
        <v>7</v>
      </c>
    </row>
    <row r="7606" ht="15.75" customHeight="1">
      <c r="K7606" s="8" t="s">
        <v>7</v>
      </c>
    </row>
    <row r="7607" ht="15.75" customHeight="1">
      <c r="K7607" s="8" t="s">
        <v>7</v>
      </c>
    </row>
    <row r="7608" ht="15.75" customHeight="1">
      <c r="K7608" s="8" t="s">
        <v>7</v>
      </c>
    </row>
    <row r="7609" ht="15.75" customHeight="1">
      <c r="K7609" s="8" t="s">
        <v>7</v>
      </c>
    </row>
    <row r="7610" ht="15.75" customHeight="1">
      <c r="K7610" s="8" t="s">
        <v>7</v>
      </c>
    </row>
    <row r="7611" ht="15.75" customHeight="1">
      <c r="K7611" s="8" t="s">
        <v>7</v>
      </c>
    </row>
    <row r="7612" ht="15.75" customHeight="1">
      <c r="K7612" s="8" t="s">
        <v>7</v>
      </c>
    </row>
    <row r="7613" ht="15.75" customHeight="1">
      <c r="K7613" s="8" t="s">
        <v>7</v>
      </c>
    </row>
    <row r="7614" ht="15.75" customHeight="1">
      <c r="K7614" s="8" t="s">
        <v>7</v>
      </c>
    </row>
    <row r="7615" ht="15.75" customHeight="1">
      <c r="K7615" s="8" t="s">
        <v>7</v>
      </c>
    </row>
    <row r="7616" ht="15.75" customHeight="1">
      <c r="K7616" s="8" t="s">
        <v>7</v>
      </c>
    </row>
    <row r="7617" ht="15.75" customHeight="1">
      <c r="K7617" s="8" t="s">
        <v>7</v>
      </c>
    </row>
    <row r="7618" ht="15.75" customHeight="1">
      <c r="K7618" s="8" t="s">
        <v>7</v>
      </c>
    </row>
    <row r="7619" ht="15.75" customHeight="1">
      <c r="K7619" s="8" t="s">
        <v>7</v>
      </c>
    </row>
    <row r="7620" ht="15.75" customHeight="1">
      <c r="K7620" s="8" t="s">
        <v>7</v>
      </c>
    </row>
    <row r="7621" ht="15.75" customHeight="1">
      <c r="K7621" s="8" t="s">
        <v>7</v>
      </c>
    </row>
    <row r="7622" ht="15.75" customHeight="1">
      <c r="K7622" s="8" t="s">
        <v>7</v>
      </c>
    </row>
    <row r="7623" ht="15.75" customHeight="1">
      <c r="K7623" s="8" t="s">
        <v>7</v>
      </c>
    </row>
    <row r="7624" ht="15.75" customHeight="1">
      <c r="K7624" s="8" t="s">
        <v>7</v>
      </c>
    </row>
    <row r="7625" ht="15.75" customHeight="1">
      <c r="K7625" s="8" t="s">
        <v>7</v>
      </c>
    </row>
    <row r="7626" ht="15.75" customHeight="1">
      <c r="K7626" s="8" t="s">
        <v>7</v>
      </c>
    </row>
    <row r="7627" ht="15.75" customHeight="1">
      <c r="K7627" s="8" t="s">
        <v>7</v>
      </c>
    </row>
    <row r="7628" ht="15.75" customHeight="1">
      <c r="K7628" s="8" t="s">
        <v>7</v>
      </c>
    </row>
    <row r="7629" ht="15.75" customHeight="1">
      <c r="K7629" s="8" t="s">
        <v>7</v>
      </c>
    </row>
    <row r="7630" ht="15.75" customHeight="1">
      <c r="K7630" s="8" t="s">
        <v>7</v>
      </c>
    </row>
    <row r="7631" ht="15.75" customHeight="1">
      <c r="K7631" s="8" t="s">
        <v>7</v>
      </c>
    </row>
    <row r="7632" ht="15.75" customHeight="1">
      <c r="K7632" s="8" t="s">
        <v>7</v>
      </c>
    </row>
    <row r="7633" ht="15.75" customHeight="1">
      <c r="K7633" s="8" t="s">
        <v>7</v>
      </c>
    </row>
    <row r="7634" ht="15.75" customHeight="1">
      <c r="K7634" s="8" t="s">
        <v>7</v>
      </c>
    </row>
    <row r="7635" ht="15.75" customHeight="1">
      <c r="K7635" s="8" t="s">
        <v>7</v>
      </c>
    </row>
    <row r="7636" ht="15.75" customHeight="1">
      <c r="K7636" s="8" t="s">
        <v>7</v>
      </c>
    </row>
    <row r="7637" ht="15.75" customHeight="1">
      <c r="K7637" s="8" t="s">
        <v>7</v>
      </c>
    </row>
    <row r="7638" ht="15.75" customHeight="1">
      <c r="K7638" s="8" t="s">
        <v>7</v>
      </c>
    </row>
    <row r="7639" ht="15.75" customHeight="1">
      <c r="K7639" s="8" t="s">
        <v>7</v>
      </c>
    </row>
    <row r="7640" ht="15.75" customHeight="1">
      <c r="K7640" s="8" t="s">
        <v>7</v>
      </c>
    </row>
    <row r="7641" ht="15.75" customHeight="1">
      <c r="K7641" s="8" t="s">
        <v>7</v>
      </c>
    </row>
    <row r="7642" ht="15.75" customHeight="1">
      <c r="K7642" s="8" t="s">
        <v>7</v>
      </c>
    </row>
    <row r="7643" ht="15.75" customHeight="1">
      <c r="K7643" s="8" t="s">
        <v>7</v>
      </c>
    </row>
    <row r="7644" ht="15.75" customHeight="1">
      <c r="K7644" s="8" t="s">
        <v>7</v>
      </c>
    </row>
    <row r="7645" ht="15.75" customHeight="1">
      <c r="K7645" s="8" t="s">
        <v>7</v>
      </c>
    </row>
    <row r="7646" ht="15.75" customHeight="1">
      <c r="K7646" s="8" t="s">
        <v>7</v>
      </c>
    </row>
    <row r="7647" ht="15.75" customHeight="1">
      <c r="K7647" s="8" t="s">
        <v>7</v>
      </c>
    </row>
    <row r="7648" ht="15.75" customHeight="1">
      <c r="K7648" s="8" t="s">
        <v>7</v>
      </c>
    </row>
    <row r="7649" ht="15.75" customHeight="1">
      <c r="K7649" s="8" t="s">
        <v>7</v>
      </c>
    </row>
    <row r="7650" ht="15.75" customHeight="1">
      <c r="K7650" s="8" t="s">
        <v>7</v>
      </c>
    </row>
    <row r="7651" ht="15.75" customHeight="1">
      <c r="K7651" s="8" t="s">
        <v>7</v>
      </c>
    </row>
    <row r="7652" ht="15.75" customHeight="1">
      <c r="K7652" s="8" t="s">
        <v>7</v>
      </c>
    </row>
    <row r="7653" ht="15.75" customHeight="1">
      <c r="K7653" s="8" t="s">
        <v>7</v>
      </c>
    </row>
    <row r="7654" ht="15.75" customHeight="1">
      <c r="K7654" s="8" t="s">
        <v>7</v>
      </c>
    </row>
    <row r="7655" ht="15.75" customHeight="1">
      <c r="K7655" s="8" t="s">
        <v>7</v>
      </c>
    </row>
    <row r="7656" ht="15.75" customHeight="1">
      <c r="K7656" s="8" t="s">
        <v>7</v>
      </c>
    </row>
    <row r="7657" ht="15.75" customHeight="1">
      <c r="K7657" s="8" t="s">
        <v>7</v>
      </c>
    </row>
    <row r="7658" ht="15.75" customHeight="1">
      <c r="K7658" s="8" t="s">
        <v>7</v>
      </c>
    </row>
    <row r="7659" ht="15.75" customHeight="1">
      <c r="K7659" s="8" t="s">
        <v>7</v>
      </c>
    </row>
    <row r="7660" ht="15.75" customHeight="1">
      <c r="K7660" s="8" t="s">
        <v>7</v>
      </c>
    </row>
    <row r="7661" ht="15.75" customHeight="1">
      <c r="K7661" s="8" t="s">
        <v>7</v>
      </c>
    </row>
    <row r="7662" ht="15.75" customHeight="1">
      <c r="K7662" s="8" t="s">
        <v>7</v>
      </c>
    </row>
    <row r="7663" ht="15.75" customHeight="1">
      <c r="K7663" s="8" t="s">
        <v>7</v>
      </c>
    </row>
    <row r="7664" ht="15.75" customHeight="1">
      <c r="K7664" s="8" t="s">
        <v>7</v>
      </c>
    </row>
    <row r="7665" ht="15.75" customHeight="1">
      <c r="K7665" s="8" t="s">
        <v>7</v>
      </c>
    </row>
    <row r="7666" ht="15.75" customHeight="1">
      <c r="K7666" s="8" t="s">
        <v>7</v>
      </c>
    </row>
    <row r="7667" ht="15.75" customHeight="1">
      <c r="K7667" s="8" t="s">
        <v>7</v>
      </c>
    </row>
    <row r="7668" ht="15.75" customHeight="1">
      <c r="K7668" s="8" t="s">
        <v>7</v>
      </c>
    </row>
    <row r="7669" ht="15.75" customHeight="1">
      <c r="K7669" s="8" t="s">
        <v>7</v>
      </c>
    </row>
    <row r="7670" ht="15.75" customHeight="1">
      <c r="K7670" s="8" t="s">
        <v>7</v>
      </c>
    </row>
    <row r="7671" ht="15.75" customHeight="1">
      <c r="K7671" s="8" t="s">
        <v>7</v>
      </c>
    </row>
    <row r="7672" ht="15.75" customHeight="1">
      <c r="K7672" s="8" t="s">
        <v>7</v>
      </c>
    </row>
    <row r="7673" ht="15.75" customHeight="1">
      <c r="K7673" s="8" t="s">
        <v>7</v>
      </c>
    </row>
    <row r="7674" ht="15.75" customHeight="1">
      <c r="K7674" s="8" t="s">
        <v>7</v>
      </c>
    </row>
    <row r="7675" ht="15.75" customHeight="1">
      <c r="K7675" s="8" t="s">
        <v>7</v>
      </c>
    </row>
    <row r="7676" ht="15.75" customHeight="1">
      <c r="K7676" s="8" t="s">
        <v>7</v>
      </c>
    </row>
    <row r="7677" ht="15.75" customHeight="1">
      <c r="K7677" s="8" t="s">
        <v>7</v>
      </c>
    </row>
    <row r="7678" ht="15.75" customHeight="1">
      <c r="K7678" s="8" t="s">
        <v>7</v>
      </c>
    </row>
    <row r="7679" ht="15.75" customHeight="1">
      <c r="K7679" s="8" t="s">
        <v>7</v>
      </c>
    </row>
    <row r="7680" ht="15.75" customHeight="1">
      <c r="K7680" s="8" t="s">
        <v>7</v>
      </c>
    </row>
    <row r="7681" ht="15.75" customHeight="1">
      <c r="K7681" s="8" t="s">
        <v>7</v>
      </c>
    </row>
    <row r="7682" ht="15.75" customHeight="1">
      <c r="K7682" s="8" t="s">
        <v>7</v>
      </c>
    </row>
    <row r="7683" ht="15.75" customHeight="1">
      <c r="K7683" s="8" t="s">
        <v>7</v>
      </c>
    </row>
    <row r="7684" ht="15.75" customHeight="1">
      <c r="K7684" s="8" t="s">
        <v>7</v>
      </c>
    </row>
    <row r="7685" ht="15.75" customHeight="1">
      <c r="K7685" s="8" t="s">
        <v>7</v>
      </c>
    </row>
    <row r="7686" ht="15.75" customHeight="1">
      <c r="K7686" s="8" t="s">
        <v>7</v>
      </c>
    </row>
    <row r="7687" ht="15.75" customHeight="1">
      <c r="K7687" s="8" t="s">
        <v>7</v>
      </c>
    </row>
    <row r="7688" ht="15.75" customHeight="1">
      <c r="K7688" s="8" t="s">
        <v>7</v>
      </c>
    </row>
    <row r="7689" ht="15.75" customHeight="1">
      <c r="K7689" s="8" t="s">
        <v>7</v>
      </c>
    </row>
    <row r="7690" ht="15.75" customHeight="1">
      <c r="K7690" s="8" t="s">
        <v>7</v>
      </c>
    </row>
    <row r="7691" ht="15.75" customHeight="1">
      <c r="K7691" s="8" t="s">
        <v>7</v>
      </c>
    </row>
    <row r="7692" ht="15.75" customHeight="1">
      <c r="K7692" s="8" t="s">
        <v>7</v>
      </c>
    </row>
    <row r="7693" ht="15.75" customHeight="1">
      <c r="K7693" s="8" t="s">
        <v>7</v>
      </c>
    </row>
    <row r="7694" ht="15.75" customHeight="1">
      <c r="K7694" s="8" t="s">
        <v>7</v>
      </c>
    </row>
    <row r="7695" ht="15.75" customHeight="1">
      <c r="K7695" s="8" t="s">
        <v>7</v>
      </c>
    </row>
    <row r="7696" ht="15.75" customHeight="1">
      <c r="K7696" s="8" t="s">
        <v>7</v>
      </c>
    </row>
    <row r="7697" ht="15.75" customHeight="1">
      <c r="K7697" s="8" t="s">
        <v>7</v>
      </c>
    </row>
    <row r="7698" ht="15.75" customHeight="1">
      <c r="K7698" s="8" t="s">
        <v>7</v>
      </c>
    </row>
    <row r="7699" ht="15.75" customHeight="1">
      <c r="K7699" s="8" t="s">
        <v>7</v>
      </c>
    </row>
    <row r="7700" ht="15.75" customHeight="1">
      <c r="K7700" s="8" t="s">
        <v>7</v>
      </c>
    </row>
    <row r="7701" ht="15.75" customHeight="1">
      <c r="K7701" s="8" t="s">
        <v>7</v>
      </c>
    </row>
    <row r="7702" ht="15.75" customHeight="1">
      <c r="K7702" s="8" t="s">
        <v>7</v>
      </c>
    </row>
    <row r="7703" ht="15.75" customHeight="1">
      <c r="K7703" s="8" t="s">
        <v>7</v>
      </c>
    </row>
    <row r="7704" ht="15.75" customHeight="1">
      <c r="K7704" s="8" t="s">
        <v>7</v>
      </c>
    </row>
    <row r="7705" ht="15.75" customHeight="1">
      <c r="K7705" s="8" t="s">
        <v>7</v>
      </c>
    </row>
    <row r="7706" ht="15.75" customHeight="1">
      <c r="K7706" s="8" t="s">
        <v>7</v>
      </c>
    </row>
    <row r="7707" ht="15.75" customHeight="1">
      <c r="K7707" s="8" t="s">
        <v>7</v>
      </c>
    </row>
    <row r="7708" ht="15.75" customHeight="1">
      <c r="K7708" s="8" t="s">
        <v>7</v>
      </c>
    </row>
    <row r="7709" ht="15.75" customHeight="1">
      <c r="K7709" s="8" t="s">
        <v>7</v>
      </c>
    </row>
    <row r="7710" ht="15.75" customHeight="1">
      <c r="K7710" s="8" t="s">
        <v>7</v>
      </c>
    </row>
    <row r="7711" ht="15.75" customHeight="1">
      <c r="K7711" s="8" t="s">
        <v>7</v>
      </c>
    </row>
    <row r="7712" ht="15.75" customHeight="1">
      <c r="K7712" s="8" t="s">
        <v>7</v>
      </c>
    </row>
    <row r="7713" ht="15.75" customHeight="1">
      <c r="K7713" s="8" t="s">
        <v>7</v>
      </c>
    </row>
    <row r="7714" ht="15.75" customHeight="1">
      <c r="K7714" s="8" t="s">
        <v>7</v>
      </c>
    </row>
    <row r="7715" ht="15.75" customHeight="1">
      <c r="K7715" s="8" t="s">
        <v>7</v>
      </c>
    </row>
    <row r="7716" ht="15.75" customHeight="1">
      <c r="K7716" s="8" t="s">
        <v>7</v>
      </c>
    </row>
    <row r="7717" ht="15.75" customHeight="1">
      <c r="K7717" s="8" t="s">
        <v>7</v>
      </c>
    </row>
    <row r="7718" ht="15.75" customHeight="1">
      <c r="K7718" s="8" t="s">
        <v>7</v>
      </c>
    </row>
    <row r="7719" ht="15.75" customHeight="1">
      <c r="K7719" s="8" t="s">
        <v>7</v>
      </c>
    </row>
    <row r="7720" ht="15.75" customHeight="1">
      <c r="K7720" s="8" t="s">
        <v>7</v>
      </c>
    </row>
    <row r="7721" ht="15.75" customHeight="1">
      <c r="K7721" s="8" t="s">
        <v>7</v>
      </c>
    </row>
    <row r="7722" ht="15.75" customHeight="1">
      <c r="K7722" s="8" t="s">
        <v>7</v>
      </c>
    </row>
    <row r="7723" ht="15.75" customHeight="1">
      <c r="K7723" s="8" t="s">
        <v>7</v>
      </c>
    </row>
    <row r="7724" ht="15.75" customHeight="1">
      <c r="K7724" s="8" t="s">
        <v>7</v>
      </c>
    </row>
    <row r="7725" ht="15.75" customHeight="1">
      <c r="K7725" s="8" t="s">
        <v>7</v>
      </c>
    </row>
    <row r="7726" ht="15.75" customHeight="1">
      <c r="K7726" s="8" t="s">
        <v>7</v>
      </c>
    </row>
    <row r="7727" ht="15.75" customHeight="1">
      <c r="K7727" s="8" t="s">
        <v>7</v>
      </c>
    </row>
    <row r="7728" ht="15.75" customHeight="1">
      <c r="K7728" s="8" t="s">
        <v>7</v>
      </c>
    </row>
    <row r="7729" ht="15.75" customHeight="1">
      <c r="K7729" s="8" t="s">
        <v>7</v>
      </c>
    </row>
    <row r="7730" ht="15.75" customHeight="1">
      <c r="K7730" s="8" t="s">
        <v>7</v>
      </c>
    </row>
    <row r="7731" ht="15.75" customHeight="1">
      <c r="K7731" s="8" t="s">
        <v>7</v>
      </c>
    </row>
    <row r="7732" ht="15.75" customHeight="1">
      <c r="K7732" s="8" t="s">
        <v>7</v>
      </c>
    </row>
    <row r="7733" ht="15.75" customHeight="1">
      <c r="K7733" s="8" t="s">
        <v>7</v>
      </c>
    </row>
    <row r="7734" ht="15.75" customHeight="1">
      <c r="K7734" s="8" t="s">
        <v>7</v>
      </c>
    </row>
    <row r="7735" ht="15.75" customHeight="1">
      <c r="K7735" s="8" t="s">
        <v>7</v>
      </c>
    </row>
    <row r="7736" ht="15.75" customHeight="1">
      <c r="K7736" s="8" t="s">
        <v>7</v>
      </c>
    </row>
    <row r="7737" ht="15.75" customHeight="1">
      <c r="K7737" s="8" t="s">
        <v>7</v>
      </c>
    </row>
    <row r="7738" ht="15.75" customHeight="1">
      <c r="K7738" s="8" t="s">
        <v>7</v>
      </c>
    </row>
    <row r="7739" ht="15.75" customHeight="1">
      <c r="K7739" s="8" t="s">
        <v>7</v>
      </c>
    </row>
    <row r="7740" ht="15.75" customHeight="1">
      <c r="K7740" s="8" t="s">
        <v>7</v>
      </c>
    </row>
    <row r="7741" ht="15.75" customHeight="1">
      <c r="K7741" s="8" t="s">
        <v>7</v>
      </c>
    </row>
    <row r="7742" ht="15.75" customHeight="1">
      <c r="K7742" s="8" t="s">
        <v>7</v>
      </c>
    </row>
    <row r="7743" ht="15.75" customHeight="1">
      <c r="K7743" s="8" t="s">
        <v>7</v>
      </c>
    </row>
    <row r="7744" ht="15.75" customHeight="1">
      <c r="K7744" s="8" t="s">
        <v>7</v>
      </c>
    </row>
    <row r="7745" ht="15.75" customHeight="1">
      <c r="K7745" s="8" t="s">
        <v>7</v>
      </c>
    </row>
    <row r="7746" ht="15.75" customHeight="1">
      <c r="K7746" s="8" t="s">
        <v>7</v>
      </c>
    </row>
    <row r="7747" ht="15.75" customHeight="1">
      <c r="K7747" s="8" t="s">
        <v>7</v>
      </c>
    </row>
    <row r="7748" ht="15.75" customHeight="1">
      <c r="K7748" s="8" t="s">
        <v>7</v>
      </c>
    </row>
    <row r="7749" ht="15.75" customHeight="1">
      <c r="K7749" s="8" t="s">
        <v>7</v>
      </c>
    </row>
    <row r="7750" ht="15.75" customHeight="1">
      <c r="K7750" s="8" t="s">
        <v>7</v>
      </c>
    </row>
    <row r="7751" ht="15.75" customHeight="1">
      <c r="K7751" s="8" t="s">
        <v>7</v>
      </c>
    </row>
    <row r="7752" ht="15.75" customHeight="1">
      <c r="K7752" s="8" t="s">
        <v>7</v>
      </c>
    </row>
    <row r="7753" ht="15.75" customHeight="1">
      <c r="K7753" s="8" t="s">
        <v>7</v>
      </c>
    </row>
    <row r="7754" ht="15.75" customHeight="1">
      <c r="K7754" s="8" t="s">
        <v>7</v>
      </c>
    </row>
    <row r="7755" ht="15.75" customHeight="1">
      <c r="K7755" s="8" t="s">
        <v>7</v>
      </c>
    </row>
    <row r="7756" ht="15.75" customHeight="1">
      <c r="K7756" s="8" t="s">
        <v>7</v>
      </c>
    </row>
    <row r="7757" ht="15.75" customHeight="1">
      <c r="K7757" s="8" t="s">
        <v>7</v>
      </c>
    </row>
    <row r="7758" ht="15.75" customHeight="1">
      <c r="K7758" s="8" t="s">
        <v>7</v>
      </c>
    </row>
    <row r="7759" ht="15.75" customHeight="1">
      <c r="K7759" s="8" t="s">
        <v>7</v>
      </c>
    </row>
    <row r="7760" ht="15.75" customHeight="1">
      <c r="K7760" s="8" t="s">
        <v>7</v>
      </c>
    </row>
    <row r="7761" ht="15.75" customHeight="1">
      <c r="K7761" s="8" t="s">
        <v>7</v>
      </c>
    </row>
    <row r="7762" ht="15.75" customHeight="1">
      <c r="K7762" s="8" t="s">
        <v>7</v>
      </c>
    </row>
    <row r="7763" ht="15.75" customHeight="1">
      <c r="K7763" s="8" t="s">
        <v>7</v>
      </c>
    </row>
    <row r="7764" ht="15.75" customHeight="1">
      <c r="K7764" s="8" t="s">
        <v>7</v>
      </c>
    </row>
    <row r="7765" ht="15.75" customHeight="1">
      <c r="K7765" s="8" t="s">
        <v>7</v>
      </c>
    </row>
    <row r="7766" ht="15.75" customHeight="1">
      <c r="K7766" s="8" t="s">
        <v>7</v>
      </c>
    </row>
    <row r="7767" ht="15.75" customHeight="1">
      <c r="K7767" s="8" t="s">
        <v>7</v>
      </c>
    </row>
    <row r="7768" ht="15.75" customHeight="1">
      <c r="K7768" s="8" t="s">
        <v>7</v>
      </c>
    </row>
    <row r="7769" ht="15.75" customHeight="1">
      <c r="K7769" s="8" t="s">
        <v>7</v>
      </c>
    </row>
    <row r="7770" ht="15.75" customHeight="1">
      <c r="K7770" s="8" t="s">
        <v>7</v>
      </c>
    </row>
    <row r="7771" ht="15.75" customHeight="1">
      <c r="K7771" s="8" t="s">
        <v>7</v>
      </c>
    </row>
    <row r="7772" ht="15.75" customHeight="1">
      <c r="K7772" s="8" t="s">
        <v>7</v>
      </c>
    </row>
    <row r="7773" ht="15.75" customHeight="1">
      <c r="K7773" s="8" t="s">
        <v>7</v>
      </c>
    </row>
    <row r="7774" ht="15.75" customHeight="1">
      <c r="K7774" s="8" t="s">
        <v>7</v>
      </c>
    </row>
    <row r="7775" ht="15.75" customHeight="1">
      <c r="K7775" s="8" t="s">
        <v>7</v>
      </c>
    </row>
    <row r="7776" ht="15.75" customHeight="1">
      <c r="K7776" s="8" t="s">
        <v>7</v>
      </c>
    </row>
    <row r="7777" ht="15.75" customHeight="1">
      <c r="K7777" s="8" t="s">
        <v>7</v>
      </c>
    </row>
    <row r="7778" ht="15.75" customHeight="1">
      <c r="K7778" s="8" t="s">
        <v>7</v>
      </c>
    </row>
    <row r="7779" ht="15.75" customHeight="1">
      <c r="K7779" s="8" t="s">
        <v>7</v>
      </c>
    </row>
    <row r="7780" ht="15.75" customHeight="1">
      <c r="K7780" s="8" t="s">
        <v>7</v>
      </c>
    </row>
    <row r="7781" ht="15.75" customHeight="1">
      <c r="K7781" s="8" t="s">
        <v>7</v>
      </c>
    </row>
    <row r="7782" ht="15.75" customHeight="1">
      <c r="K7782" s="8" t="s">
        <v>7</v>
      </c>
    </row>
    <row r="7783" ht="15.75" customHeight="1">
      <c r="K7783" s="8" t="s">
        <v>7</v>
      </c>
    </row>
    <row r="7784" ht="15.75" customHeight="1">
      <c r="K7784" s="8" t="s">
        <v>7</v>
      </c>
    </row>
    <row r="7785" ht="15.75" customHeight="1">
      <c r="K7785" s="8" t="s">
        <v>7</v>
      </c>
    </row>
    <row r="7786" ht="15.75" customHeight="1">
      <c r="K7786" s="8" t="s">
        <v>7</v>
      </c>
    </row>
    <row r="7787" ht="15.75" customHeight="1">
      <c r="K7787" s="8" t="s">
        <v>7</v>
      </c>
    </row>
    <row r="7788" ht="15.75" customHeight="1">
      <c r="K7788" s="8" t="s">
        <v>7</v>
      </c>
    </row>
    <row r="7789" ht="15.75" customHeight="1">
      <c r="K7789" s="8" t="s">
        <v>7</v>
      </c>
    </row>
    <row r="7790" ht="15.75" customHeight="1">
      <c r="K7790" s="8" t="s">
        <v>7</v>
      </c>
    </row>
    <row r="7791" ht="15.75" customHeight="1">
      <c r="K7791" s="8" t="s">
        <v>7</v>
      </c>
    </row>
    <row r="7792" ht="15.75" customHeight="1">
      <c r="K7792" s="8" t="s">
        <v>7</v>
      </c>
    </row>
    <row r="7793" ht="15.75" customHeight="1">
      <c r="K7793" s="8" t="s">
        <v>7</v>
      </c>
    </row>
    <row r="7794" ht="15.75" customHeight="1">
      <c r="K7794" s="8" t="s">
        <v>7</v>
      </c>
    </row>
    <row r="7795" ht="15.75" customHeight="1">
      <c r="K7795" s="8" t="s">
        <v>7</v>
      </c>
    </row>
    <row r="7796" ht="15.75" customHeight="1">
      <c r="K7796" s="8" t="s">
        <v>7</v>
      </c>
    </row>
    <row r="7797" ht="15.75" customHeight="1">
      <c r="K7797" s="8" t="s">
        <v>7</v>
      </c>
    </row>
    <row r="7798" ht="15.75" customHeight="1">
      <c r="K7798" s="8" t="s">
        <v>7</v>
      </c>
    </row>
    <row r="7799" ht="15.75" customHeight="1">
      <c r="K7799" s="8" t="s">
        <v>7</v>
      </c>
    </row>
    <row r="7800" ht="15.75" customHeight="1">
      <c r="K7800" s="8" t="s">
        <v>7</v>
      </c>
    </row>
    <row r="7801" ht="15.75" customHeight="1">
      <c r="K7801" s="8" t="s">
        <v>7</v>
      </c>
    </row>
    <row r="7802" ht="15.75" customHeight="1">
      <c r="K7802" s="8" t="s">
        <v>7</v>
      </c>
    </row>
    <row r="7803" ht="15.75" customHeight="1">
      <c r="K7803" s="8" t="s">
        <v>7</v>
      </c>
    </row>
    <row r="7804" ht="15.75" customHeight="1">
      <c r="K7804" s="8" t="s">
        <v>7</v>
      </c>
    </row>
    <row r="7805" ht="15.75" customHeight="1">
      <c r="K7805" s="8" t="s">
        <v>7</v>
      </c>
    </row>
    <row r="7806" ht="15.75" customHeight="1">
      <c r="K7806" s="8" t="s">
        <v>7</v>
      </c>
    </row>
    <row r="7807" ht="15.75" customHeight="1">
      <c r="K7807" s="8" t="s">
        <v>7</v>
      </c>
    </row>
    <row r="7808" ht="15.75" customHeight="1">
      <c r="K7808" s="8" t="s">
        <v>7</v>
      </c>
    </row>
    <row r="7809" ht="15.75" customHeight="1">
      <c r="K7809" s="8" t="s">
        <v>7</v>
      </c>
    </row>
    <row r="7810" ht="15.75" customHeight="1">
      <c r="K7810" s="8" t="s">
        <v>7</v>
      </c>
    </row>
    <row r="7811" ht="15.75" customHeight="1">
      <c r="K7811" s="8" t="s">
        <v>7</v>
      </c>
    </row>
    <row r="7812" ht="15.75" customHeight="1">
      <c r="K7812" s="8" t="s">
        <v>7</v>
      </c>
    </row>
    <row r="7813" ht="15.75" customHeight="1">
      <c r="K7813" s="8" t="s">
        <v>7</v>
      </c>
    </row>
    <row r="7814" ht="15.75" customHeight="1">
      <c r="K7814" s="8" t="s">
        <v>7</v>
      </c>
    </row>
    <row r="7815" ht="15.75" customHeight="1">
      <c r="K7815" s="8" t="s">
        <v>7</v>
      </c>
    </row>
    <row r="7816" ht="15.75" customHeight="1">
      <c r="K7816" s="8" t="s">
        <v>7</v>
      </c>
    </row>
    <row r="7817" ht="15.75" customHeight="1">
      <c r="K7817" s="8" t="s">
        <v>7</v>
      </c>
    </row>
    <row r="7818" ht="15.75" customHeight="1">
      <c r="K7818" s="8" t="s">
        <v>7</v>
      </c>
    </row>
    <row r="7819" ht="15.75" customHeight="1">
      <c r="K7819" s="8" t="s">
        <v>7</v>
      </c>
    </row>
    <row r="7820" ht="15.75" customHeight="1">
      <c r="K7820" s="8" t="s">
        <v>7</v>
      </c>
    </row>
    <row r="7821" ht="15.75" customHeight="1">
      <c r="K7821" s="8" t="s">
        <v>7</v>
      </c>
    </row>
    <row r="7822" ht="15.75" customHeight="1">
      <c r="K7822" s="8" t="s">
        <v>7</v>
      </c>
    </row>
    <row r="7823" ht="15.75" customHeight="1">
      <c r="K7823" s="8" t="s">
        <v>7</v>
      </c>
    </row>
    <row r="7824" ht="15.75" customHeight="1">
      <c r="K7824" s="8" t="s">
        <v>7</v>
      </c>
    </row>
    <row r="7825" ht="15.75" customHeight="1">
      <c r="K7825" s="8" t="s">
        <v>7</v>
      </c>
    </row>
    <row r="7826" ht="15.75" customHeight="1">
      <c r="K7826" s="8" t="s">
        <v>7</v>
      </c>
    </row>
    <row r="7827" ht="15.75" customHeight="1">
      <c r="K7827" s="8" t="s">
        <v>7</v>
      </c>
    </row>
    <row r="7828" ht="15.75" customHeight="1">
      <c r="K7828" s="8" t="s">
        <v>7</v>
      </c>
    </row>
    <row r="7829" ht="15.75" customHeight="1">
      <c r="K7829" s="8" t="s">
        <v>7</v>
      </c>
    </row>
    <row r="7830" ht="15.75" customHeight="1">
      <c r="K7830" s="8" t="s">
        <v>7</v>
      </c>
    </row>
    <row r="7831" ht="15.75" customHeight="1">
      <c r="K7831" s="8" t="s">
        <v>7</v>
      </c>
    </row>
    <row r="7832" ht="15.75" customHeight="1">
      <c r="K7832" s="8" t="s">
        <v>7</v>
      </c>
    </row>
    <row r="7833" ht="15.75" customHeight="1">
      <c r="K7833" s="8" t="s">
        <v>7</v>
      </c>
    </row>
    <row r="7834" ht="15.75" customHeight="1">
      <c r="K7834" s="8" t="s">
        <v>7</v>
      </c>
    </row>
    <row r="7835" ht="15.75" customHeight="1">
      <c r="K7835" s="8" t="s">
        <v>7</v>
      </c>
    </row>
    <row r="7836" ht="15.75" customHeight="1">
      <c r="K7836" s="8" t="s">
        <v>7</v>
      </c>
    </row>
    <row r="7837" ht="15.75" customHeight="1">
      <c r="K7837" s="8" t="s">
        <v>7</v>
      </c>
    </row>
    <row r="7838" ht="15.75" customHeight="1">
      <c r="K7838" s="8" t="s">
        <v>7</v>
      </c>
    </row>
    <row r="7839" ht="15.75" customHeight="1">
      <c r="K7839" s="8" t="s">
        <v>7</v>
      </c>
    </row>
    <row r="7840" ht="15.75" customHeight="1">
      <c r="K7840" s="8" t="s">
        <v>7</v>
      </c>
    </row>
    <row r="7841" ht="15.75" customHeight="1">
      <c r="K7841" s="8" t="s">
        <v>7</v>
      </c>
    </row>
    <row r="7842" ht="15.75" customHeight="1">
      <c r="K7842" s="8" t="s">
        <v>7</v>
      </c>
    </row>
    <row r="7843" ht="15.75" customHeight="1">
      <c r="K7843" s="8" t="s">
        <v>7</v>
      </c>
    </row>
    <row r="7844" ht="15.75" customHeight="1">
      <c r="K7844" s="8" t="s">
        <v>7</v>
      </c>
    </row>
    <row r="7845" ht="15.75" customHeight="1">
      <c r="K7845" s="8" t="s">
        <v>7</v>
      </c>
    </row>
    <row r="7846" ht="15.75" customHeight="1">
      <c r="K7846" s="8" t="s">
        <v>7</v>
      </c>
    </row>
    <row r="7847" ht="15.75" customHeight="1">
      <c r="K7847" s="8" t="s">
        <v>7</v>
      </c>
    </row>
    <row r="7848" ht="15.75" customHeight="1">
      <c r="K7848" s="8" t="s">
        <v>7</v>
      </c>
    </row>
    <row r="7849" ht="15.75" customHeight="1">
      <c r="K7849" s="8" t="s">
        <v>7</v>
      </c>
    </row>
    <row r="7850" ht="15.75" customHeight="1">
      <c r="K7850" s="8" t="s">
        <v>7</v>
      </c>
    </row>
    <row r="7851" ht="15.75" customHeight="1">
      <c r="K7851" s="8" t="s">
        <v>7</v>
      </c>
    </row>
    <row r="7852" ht="15.75" customHeight="1">
      <c r="K7852" s="8" t="s">
        <v>7</v>
      </c>
    </row>
    <row r="7853" ht="15.75" customHeight="1">
      <c r="K7853" s="8" t="s">
        <v>7</v>
      </c>
    </row>
    <row r="7854" ht="15.75" customHeight="1">
      <c r="K7854" s="8" t="s">
        <v>7</v>
      </c>
    </row>
    <row r="7855" ht="15.75" customHeight="1">
      <c r="K7855" s="8" t="s">
        <v>7</v>
      </c>
    </row>
    <row r="7856" ht="15.75" customHeight="1">
      <c r="K7856" s="8" t="s">
        <v>7</v>
      </c>
    </row>
    <row r="7857" ht="15.75" customHeight="1">
      <c r="K7857" s="8" t="s">
        <v>7</v>
      </c>
    </row>
    <row r="7858" ht="15.75" customHeight="1">
      <c r="K7858" s="8" t="s">
        <v>7</v>
      </c>
    </row>
    <row r="7859" ht="15.75" customHeight="1">
      <c r="K7859" s="8" t="s">
        <v>7</v>
      </c>
    </row>
    <row r="7860" ht="15.75" customHeight="1">
      <c r="K7860" s="8" t="s">
        <v>7</v>
      </c>
    </row>
    <row r="7861" ht="15.75" customHeight="1">
      <c r="K7861" s="8" t="s">
        <v>7</v>
      </c>
    </row>
    <row r="7862" ht="15.75" customHeight="1">
      <c r="K7862" s="8" t="s">
        <v>7</v>
      </c>
    </row>
    <row r="7863" ht="15.75" customHeight="1">
      <c r="K7863" s="8" t="s">
        <v>7</v>
      </c>
    </row>
    <row r="7864" ht="15.75" customHeight="1">
      <c r="K7864" s="8" t="s">
        <v>7</v>
      </c>
    </row>
    <row r="7865" ht="15.75" customHeight="1">
      <c r="K7865" s="8" t="s">
        <v>7</v>
      </c>
    </row>
    <row r="7866" ht="15.75" customHeight="1">
      <c r="K7866" s="8" t="s">
        <v>7</v>
      </c>
    </row>
    <row r="7867" ht="15.75" customHeight="1">
      <c r="K7867" s="8" t="s">
        <v>7</v>
      </c>
    </row>
    <row r="7868" ht="15.75" customHeight="1">
      <c r="K7868" s="8" t="s">
        <v>7</v>
      </c>
    </row>
    <row r="7869" ht="15.75" customHeight="1">
      <c r="K7869" s="8" t="s">
        <v>7</v>
      </c>
    </row>
    <row r="7870" ht="15.75" customHeight="1">
      <c r="K7870" s="8" t="s">
        <v>7</v>
      </c>
    </row>
    <row r="7871" ht="15.75" customHeight="1">
      <c r="K7871" s="8" t="s">
        <v>7</v>
      </c>
    </row>
    <row r="7872" ht="15.75" customHeight="1">
      <c r="K7872" s="8" t="s">
        <v>7</v>
      </c>
    </row>
    <row r="7873" ht="15.75" customHeight="1">
      <c r="K7873" s="8" t="s">
        <v>7</v>
      </c>
    </row>
    <row r="7874" ht="15.75" customHeight="1">
      <c r="K7874" s="8" t="s">
        <v>7</v>
      </c>
    </row>
    <row r="7875" ht="15.75" customHeight="1">
      <c r="K7875" s="8" t="s">
        <v>7</v>
      </c>
    </row>
    <row r="7876" ht="15.75" customHeight="1">
      <c r="K7876" s="8" t="s">
        <v>7</v>
      </c>
    </row>
    <row r="7877" ht="15.75" customHeight="1">
      <c r="K7877" s="8" t="s">
        <v>7</v>
      </c>
    </row>
    <row r="7878" ht="15.75" customHeight="1">
      <c r="K7878" s="8" t="s">
        <v>7</v>
      </c>
    </row>
    <row r="7879" ht="15.75" customHeight="1">
      <c r="K7879" s="8" t="s">
        <v>7</v>
      </c>
    </row>
    <row r="7880" ht="15.75" customHeight="1">
      <c r="K7880" s="8" t="s">
        <v>7</v>
      </c>
    </row>
    <row r="7881" ht="15.75" customHeight="1">
      <c r="K7881" s="8" t="s">
        <v>7</v>
      </c>
    </row>
    <row r="7882" ht="15.75" customHeight="1">
      <c r="K7882" s="8" t="s">
        <v>7</v>
      </c>
    </row>
    <row r="7883" ht="15.75" customHeight="1">
      <c r="K7883" s="8" t="s">
        <v>7</v>
      </c>
    </row>
    <row r="7884" ht="15.75" customHeight="1">
      <c r="K7884" s="8" t="s">
        <v>7</v>
      </c>
    </row>
    <row r="7885" ht="15.75" customHeight="1">
      <c r="K7885" s="8" t="s">
        <v>7</v>
      </c>
    </row>
    <row r="7886" ht="15.75" customHeight="1">
      <c r="K7886" s="8" t="s">
        <v>7</v>
      </c>
    </row>
    <row r="7887" ht="15.75" customHeight="1">
      <c r="K7887" s="8" t="s">
        <v>7</v>
      </c>
    </row>
    <row r="7888" ht="15.75" customHeight="1">
      <c r="K7888" s="8" t="s">
        <v>7</v>
      </c>
    </row>
    <row r="7889" ht="15.75" customHeight="1">
      <c r="K7889" s="8" t="s">
        <v>7</v>
      </c>
    </row>
    <row r="7890" ht="15.75" customHeight="1">
      <c r="K7890" s="8" t="s">
        <v>7</v>
      </c>
    </row>
    <row r="7891" ht="15.75" customHeight="1">
      <c r="K7891" s="8" t="s">
        <v>7</v>
      </c>
    </row>
    <row r="7892" ht="15.75" customHeight="1">
      <c r="K7892" s="8" t="s">
        <v>7</v>
      </c>
    </row>
    <row r="7893" ht="15.75" customHeight="1">
      <c r="K7893" s="8" t="s">
        <v>7</v>
      </c>
    </row>
    <row r="7894" ht="15.75" customHeight="1">
      <c r="K7894" s="8" t="s">
        <v>7</v>
      </c>
    </row>
    <row r="7895" ht="15.75" customHeight="1">
      <c r="K7895" s="8" t="s">
        <v>7</v>
      </c>
    </row>
    <row r="7896" ht="15.75" customHeight="1">
      <c r="K7896" s="8" t="s">
        <v>7</v>
      </c>
    </row>
    <row r="7897" ht="15.75" customHeight="1">
      <c r="K7897" s="8" t="s">
        <v>7</v>
      </c>
    </row>
    <row r="7898" ht="15.75" customHeight="1">
      <c r="K7898" s="8" t="s">
        <v>7</v>
      </c>
    </row>
    <row r="7899" ht="15.75" customHeight="1">
      <c r="K7899" s="8" t="s">
        <v>7</v>
      </c>
    </row>
    <row r="7900" ht="15.75" customHeight="1">
      <c r="K7900" s="8" t="s">
        <v>7</v>
      </c>
    </row>
    <row r="7901" ht="15.75" customHeight="1">
      <c r="K7901" s="8" t="s">
        <v>7</v>
      </c>
    </row>
    <row r="7902" ht="15.75" customHeight="1">
      <c r="K7902" s="8" t="s">
        <v>7</v>
      </c>
    </row>
    <row r="7903" ht="15.75" customHeight="1">
      <c r="K7903" s="8" t="s">
        <v>7</v>
      </c>
    </row>
    <row r="7904" ht="15.75" customHeight="1">
      <c r="K7904" s="8" t="s">
        <v>7</v>
      </c>
    </row>
    <row r="7905" ht="15.75" customHeight="1">
      <c r="K7905" s="8" t="s">
        <v>7</v>
      </c>
    </row>
    <row r="7906" ht="15.75" customHeight="1">
      <c r="K7906" s="8" t="s">
        <v>7</v>
      </c>
    </row>
    <row r="7907" ht="15.75" customHeight="1">
      <c r="K7907" s="8" t="s">
        <v>7</v>
      </c>
    </row>
    <row r="7908" ht="15.75" customHeight="1">
      <c r="K7908" s="8" t="s">
        <v>7</v>
      </c>
    </row>
    <row r="7909" ht="15.75" customHeight="1">
      <c r="K7909" s="8" t="s">
        <v>7</v>
      </c>
    </row>
    <row r="7910" ht="15.75" customHeight="1">
      <c r="K7910" s="8" t="s">
        <v>7</v>
      </c>
    </row>
    <row r="7911" ht="15.75" customHeight="1">
      <c r="K7911" s="8" t="s">
        <v>7</v>
      </c>
    </row>
    <row r="7912" ht="15.75" customHeight="1">
      <c r="K7912" s="8" t="s">
        <v>7</v>
      </c>
    </row>
    <row r="7913" ht="15.75" customHeight="1">
      <c r="K7913" s="8" t="s">
        <v>7</v>
      </c>
    </row>
    <row r="7914" ht="15.75" customHeight="1">
      <c r="K7914" s="8" t="s">
        <v>7</v>
      </c>
    </row>
    <row r="7915" ht="15.75" customHeight="1">
      <c r="K7915" s="8" t="s">
        <v>7</v>
      </c>
    </row>
    <row r="7916" ht="15.75" customHeight="1">
      <c r="K7916" s="8" t="s">
        <v>7</v>
      </c>
    </row>
    <row r="7917" ht="15.75" customHeight="1">
      <c r="K7917" s="8" t="s">
        <v>7</v>
      </c>
    </row>
    <row r="7918" ht="15.75" customHeight="1">
      <c r="K7918" s="8" t="s">
        <v>7</v>
      </c>
    </row>
    <row r="7919" ht="15.75" customHeight="1">
      <c r="K7919" s="8" t="s">
        <v>7</v>
      </c>
    </row>
    <row r="7920" ht="15.75" customHeight="1">
      <c r="K7920" s="8" t="s">
        <v>7</v>
      </c>
    </row>
    <row r="7921" ht="15.75" customHeight="1">
      <c r="K7921" s="8" t="s">
        <v>7</v>
      </c>
    </row>
    <row r="7922" ht="15.75" customHeight="1">
      <c r="K7922" s="8" t="s">
        <v>7</v>
      </c>
    </row>
    <row r="7923" ht="15.75" customHeight="1">
      <c r="K7923" s="8" t="s">
        <v>7</v>
      </c>
    </row>
    <row r="7924" ht="15.75" customHeight="1">
      <c r="K7924" s="8" t="s">
        <v>7</v>
      </c>
    </row>
    <row r="7925" ht="15.75" customHeight="1">
      <c r="K7925" s="8" t="s">
        <v>7</v>
      </c>
    </row>
    <row r="7926" ht="15.75" customHeight="1">
      <c r="K7926" s="8" t="s">
        <v>7</v>
      </c>
    </row>
    <row r="7927" ht="15.75" customHeight="1">
      <c r="K7927" s="8" t="s">
        <v>7</v>
      </c>
    </row>
    <row r="7928" ht="15.75" customHeight="1">
      <c r="K7928" s="8" t="s">
        <v>7</v>
      </c>
    </row>
    <row r="7929" ht="15.75" customHeight="1">
      <c r="K7929" s="8" t="s">
        <v>7</v>
      </c>
    </row>
    <row r="7930" ht="15.75" customHeight="1">
      <c r="K7930" s="8" t="s">
        <v>7</v>
      </c>
    </row>
    <row r="7931" ht="15.75" customHeight="1">
      <c r="K7931" s="8" t="s">
        <v>7</v>
      </c>
    </row>
    <row r="7932" ht="15.75" customHeight="1">
      <c r="K7932" s="8" t="s">
        <v>7</v>
      </c>
    </row>
    <row r="7933" ht="15.75" customHeight="1">
      <c r="K7933" s="8" t="s">
        <v>7</v>
      </c>
    </row>
    <row r="7934" ht="15.75" customHeight="1">
      <c r="K7934" s="8" t="s">
        <v>7</v>
      </c>
    </row>
    <row r="7935" ht="15.75" customHeight="1">
      <c r="K7935" s="8" t="s">
        <v>7</v>
      </c>
    </row>
    <row r="7936" ht="15.75" customHeight="1">
      <c r="K7936" s="8" t="s">
        <v>7</v>
      </c>
    </row>
    <row r="7937" ht="15.75" customHeight="1">
      <c r="K7937" s="8" t="s">
        <v>7</v>
      </c>
    </row>
    <row r="7938" ht="15.75" customHeight="1">
      <c r="K7938" s="8" t="s">
        <v>7</v>
      </c>
    </row>
    <row r="7939" ht="15.75" customHeight="1">
      <c r="K7939" s="8" t="s">
        <v>7</v>
      </c>
    </row>
    <row r="7940" ht="15.75" customHeight="1">
      <c r="K7940" s="8" t="s">
        <v>7</v>
      </c>
    </row>
    <row r="7941" ht="15.75" customHeight="1">
      <c r="K7941" s="8" t="s">
        <v>7</v>
      </c>
    </row>
    <row r="7942" ht="15.75" customHeight="1">
      <c r="K7942" s="8" t="s">
        <v>7</v>
      </c>
    </row>
    <row r="7943" ht="15.75" customHeight="1">
      <c r="K7943" s="8" t="s">
        <v>7</v>
      </c>
    </row>
    <row r="7944" ht="15.75" customHeight="1">
      <c r="K7944" s="8" t="s">
        <v>7</v>
      </c>
    </row>
    <row r="7945" ht="15.75" customHeight="1">
      <c r="K7945" s="8" t="s">
        <v>7</v>
      </c>
    </row>
    <row r="7946" ht="15.75" customHeight="1">
      <c r="K7946" s="8" t="s">
        <v>7</v>
      </c>
    </row>
    <row r="7947" ht="15.75" customHeight="1">
      <c r="K7947" s="8" t="s">
        <v>7</v>
      </c>
    </row>
    <row r="7948" ht="15.75" customHeight="1">
      <c r="K7948" s="8" t="s">
        <v>7</v>
      </c>
    </row>
    <row r="7949" ht="15.75" customHeight="1">
      <c r="K7949" s="8" t="s">
        <v>7</v>
      </c>
    </row>
    <row r="7950" ht="15.75" customHeight="1">
      <c r="K7950" s="8" t="s">
        <v>7</v>
      </c>
    </row>
    <row r="7951" ht="15.75" customHeight="1">
      <c r="K7951" s="8" t="s">
        <v>7</v>
      </c>
    </row>
    <row r="7952" ht="15.75" customHeight="1">
      <c r="K7952" s="8" t="s">
        <v>7</v>
      </c>
    </row>
    <row r="7953" ht="15.75" customHeight="1">
      <c r="K7953" s="8" t="s">
        <v>7</v>
      </c>
    </row>
    <row r="7954" ht="15.75" customHeight="1">
      <c r="K7954" s="8" t="s">
        <v>7</v>
      </c>
    </row>
    <row r="7955" ht="15.75" customHeight="1">
      <c r="K7955" s="8" t="s">
        <v>7</v>
      </c>
    </row>
    <row r="7956" ht="15.75" customHeight="1">
      <c r="K7956" s="8" t="s">
        <v>7</v>
      </c>
    </row>
    <row r="7957" ht="15.75" customHeight="1">
      <c r="K7957" s="8" t="s">
        <v>7</v>
      </c>
    </row>
    <row r="7958" ht="15.75" customHeight="1">
      <c r="K7958" s="8" t="s">
        <v>7</v>
      </c>
    </row>
    <row r="7959" ht="15.75" customHeight="1">
      <c r="K7959" s="8" t="s">
        <v>7</v>
      </c>
    </row>
    <row r="7960" ht="15.75" customHeight="1">
      <c r="K7960" s="8" t="s">
        <v>7</v>
      </c>
    </row>
    <row r="7961" ht="15.75" customHeight="1">
      <c r="K7961" s="8" t="s">
        <v>7</v>
      </c>
    </row>
    <row r="7962" ht="15.75" customHeight="1">
      <c r="K7962" s="8" t="s">
        <v>7</v>
      </c>
    </row>
    <row r="7963" ht="15.75" customHeight="1">
      <c r="K7963" s="8" t="s">
        <v>7</v>
      </c>
    </row>
    <row r="7964" ht="15.75" customHeight="1">
      <c r="K7964" s="8" t="s">
        <v>7</v>
      </c>
    </row>
    <row r="7965" ht="15.75" customHeight="1">
      <c r="K7965" s="8" t="s">
        <v>7</v>
      </c>
    </row>
    <row r="7966" ht="15.75" customHeight="1">
      <c r="K7966" s="8" t="s">
        <v>7</v>
      </c>
    </row>
    <row r="7967" ht="15.75" customHeight="1">
      <c r="K7967" s="8" t="s">
        <v>7</v>
      </c>
    </row>
    <row r="7968" ht="15.75" customHeight="1">
      <c r="K7968" s="8" t="s">
        <v>7</v>
      </c>
    </row>
    <row r="7969" ht="15.75" customHeight="1">
      <c r="K7969" s="8" t="s">
        <v>7</v>
      </c>
    </row>
    <row r="7970" ht="15.75" customHeight="1">
      <c r="K7970" s="8" t="s">
        <v>7</v>
      </c>
    </row>
    <row r="7971" ht="15.75" customHeight="1">
      <c r="K7971" s="8" t="s">
        <v>7</v>
      </c>
    </row>
    <row r="7972" ht="15.75" customHeight="1">
      <c r="K7972" s="8" t="s">
        <v>7</v>
      </c>
    </row>
    <row r="7973" ht="15.75" customHeight="1">
      <c r="K7973" s="8" t="s">
        <v>7</v>
      </c>
    </row>
    <row r="7974" ht="15.75" customHeight="1">
      <c r="K7974" s="8" t="s">
        <v>7</v>
      </c>
    </row>
    <row r="7975" ht="15.75" customHeight="1">
      <c r="K7975" s="8" t="s">
        <v>7</v>
      </c>
    </row>
    <row r="7976" ht="15.75" customHeight="1">
      <c r="K7976" s="8" t="s">
        <v>7</v>
      </c>
    </row>
    <row r="7977" ht="15.75" customHeight="1">
      <c r="K7977" s="8" t="s">
        <v>7</v>
      </c>
    </row>
    <row r="7978" ht="15.75" customHeight="1">
      <c r="K7978" s="8" t="s">
        <v>7</v>
      </c>
    </row>
    <row r="7979" ht="15.75" customHeight="1">
      <c r="K7979" s="8" t="s">
        <v>7</v>
      </c>
    </row>
    <row r="7980" ht="15.75" customHeight="1">
      <c r="K7980" s="8" t="s">
        <v>7</v>
      </c>
    </row>
    <row r="7981" ht="15.75" customHeight="1">
      <c r="K7981" s="8" t="s">
        <v>7</v>
      </c>
    </row>
    <row r="7982" ht="15.75" customHeight="1">
      <c r="K7982" s="8" t="s">
        <v>7</v>
      </c>
    </row>
    <row r="7983" ht="15.75" customHeight="1">
      <c r="K7983" s="8" t="s">
        <v>7</v>
      </c>
    </row>
    <row r="7984" ht="15.75" customHeight="1">
      <c r="K7984" s="8" t="s">
        <v>7</v>
      </c>
    </row>
    <row r="7985" ht="15.75" customHeight="1">
      <c r="K7985" s="8" t="s">
        <v>7</v>
      </c>
    </row>
    <row r="7986" ht="15.75" customHeight="1">
      <c r="K7986" s="8" t="s">
        <v>7</v>
      </c>
    </row>
    <row r="7987" ht="15.75" customHeight="1">
      <c r="K7987" s="8" t="s">
        <v>7</v>
      </c>
    </row>
    <row r="7988" ht="15.75" customHeight="1">
      <c r="K7988" s="8" t="s">
        <v>7</v>
      </c>
    </row>
    <row r="7989" ht="15.75" customHeight="1">
      <c r="K7989" s="8" t="s">
        <v>7</v>
      </c>
    </row>
    <row r="7990" ht="15.75" customHeight="1">
      <c r="K7990" s="8" t="s">
        <v>7</v>
      </c>
    </row>
    <row r="7991" ht="15.75" customHeight="1">
      <c r="K7991" s="8" t="s">
        <v>7</v>
      </c>
    </row>
    <row r="7992" ht="15.75" customHeight="1">
      <c r="K7992" s="8" t="s">
        <v>7</v>
      </c>
    </row>
    <row r="7993" ht="15.75" customHeight="1">
      <c r="K7993" s="8" t="s">
        <v>7</v>
      </c>
    </row>
    <row r="7994" ht="15.75" customHeight="1">
      <c r="K7994" s="8" t="s">
        <v>7</v>
      </c>
    </row>
    <row r="7995" ht="15.75" customHeight="1">
      <c r="K7995" s="8" t="s">
        <v>7</v>
      </c>
    </row>
    <row r="7996" ht="15.75" customHeight="1">
      <c r="K7996" s="8" t="s">
        <v>7</v>
      </c>
    </row>
    <row r="7997" ht="15.75" customHeight="1">
      <c r="K7997" s="8" t="s">
        <v>7</v>
      </c>
    </row>
    <row r="7998" ht="15.75" customHeight="1">
      <c r="K7998" s="8" t="s">
        <v>7</v>
      </c>
    </row>
    <row r="7999" ht="15.75" customHeight="1">
      <c r="K7999" s="8" t="s">
        <v>7</v>
      </c>
    </row>
    <row r="8000" ht="15.75" customHeight="1">
      <c r="K8000" s="8" t="s">
        <v>7</v>
      </c>
    </row>
    <row r="8001" ht="15.75" customHeight="1">
      <c r="K8001" s="8" t="s">
        <v>7</v>
      </c>
    </row>
    <row r="8002" ht="15.75" customHeight="1">
      <c r="K8002" s="8" t="s">
        <v>7</v>
      </c>
    </row>
    <row r="8003" ht="15.75" customHeight="1">
      <c r="K8003" s="8" t="s">
        <v>7</v>
      </c>
    </row>
    <row r="8004" ht="15.75" customHeight="1">
      <c r="K8004" s="8" t="s">
        <v>7</v>
      </c>
    </row>
    <row r="8005" ht="15.75" customHeight="1">
      <c r="K8005" s="8" t="s">
        <v>7</v>
      </c>
    </row>
    <row r="8006" ht="15.75" customHeight="1">
      <c r="K8006" s="8" t="s">
        <v>7</v>
      </c>
    </row>
    <row r="8007" ht="15.75" customHeight="1">
      <c r="K8007" s="8" t="s">
        <v>7</v>
      </c>
    </row>
    <row r="8008" ht="15.75" customHeight="1">
      <c r="K8008" s="8" t="s">
        <v>7</v>
      </c>
    </row>
    <row r="8009" ht="15.75" customHeight="1">
      <c r="K8009" s="8" t="s">
        <v>7</v>
      </c>
    </row>
    <row r="8010" ht="15.75" customHeight="1">
      <c r="K8010" s="8" t="s">
        <v>7</v>
      </c>
    </row>
    <row r="8011" ht="15.75" customHeight="1">
      <c r="K8011" s="8" t="s">
        <v>7</v>
      </c>
    </row>
    <row r="8012" ht="15.75" customHeight="1">
      <c r="K8012" s="8" t="s">
        <v>7</v>
      </c>
    </row>
    <row r="8013" ht="15.75" customHeight="1">
      <c r="K8013" s="8" t="s">
        <v>7</v>
      </c>
    </row>
    <row r="8014" ht="15.75" customHeight="1">
      <c r="K8014" s="8" t="s">
        <v>7</v>
      </c>
    </row>
    <row r="8015" ht="15.75" customHeight="1">
      <c r="K8015" s="8" t="s">
        <v>7</v>
      </c>
    </row>
    <row r="8016" ht="15.75" customHeight="1">
      <c r="K8016" s="8" t="s">
        <v>7</v>
      </c>
    </row>
    <row r="8017" ht="15.75" customHeight="1">
      <c r="K8017" s="8" t="s">
        <v>7</v>
      </c>
    </row>
    <row r="8018" ht="15.75" customHeight="1">
      <c r="K8018" s="8" t="s">
        <v>7</v>
      </c>
    </row>
    <row r="8019" ht="15.75" customHeight="1">
      <c r="K8019" s="8" t="s">
        <v>7</v>
      </c>
    </row>
    <row r="8020" ht="15.75" customHeight="1">
      <c r="K8020" s="8" t="s">
        <v>7</v>
      </c>
    </row>
    <row r="8021" ht="15.75" customHeight="1">
      <c r="K8021" s="8" t="s">
        <v>7</v>
      </c>
    </row>
    <row r="8022" ht="15.75" customHeight="1">
      <c r="K8022" s="8" t="s">
        <v>7</v>
      </c>
    </row>
    <row r="8023" ht="15.75" customHeight="1">
      <c r="K8023" s="8" t="s">
        <v>7</v>
      </c>
    </row>
    <row r="8024" ht="15.75" customHeight="1">
      <c r="K8024" s="8" t="s">
        <v>7</v>
      </c>
    </row>
    <row r="8025" ht="15.75" customHeight="1">
      <c r="K8025" s="8" t="s">
        <v>7</v>
      </c>
    </row>
    <row r="8026" ht="15.75" customHeight="1">
      <c r="K8026" s="8" t="s">
        <v>7</v>
      </c>
    </row>
    <row r="8027" ht="15.75" customHeight="1">
      <c r="K8027" s="8" t="s">
        <v>7</v>
      </c>
    </row>
    <row r="8028" ht="15.75" customHeight="1">
      <c r="K8028" s="8" t="s">
        <v>7</v>
      </c>
    </row>
    <row r="8029" ht="15.75" customHeight="1">
      <c r="K8029" s="8" t="s">
        <v>7</v>
      </c>
    </row>
    <row r="8030" ht="15.75" customHeight="1">
      <c r="K8030" s="8" t="s">
        <v>7</v>
      </c>
    </row>
    <row r="8031" ht="15.75" customHeight="1">
      <c r="K8031" s="8" t="s">
        <v>7</v>
      </c>
    </row>
    <row r="8032" ht="15.75" customHeight="1">
      <c r="K8032" s="8" t="s">
        <v>7</v>
      </c>
    </row>
    <row r="8033" ht="15.75" customHeight="1">
      <c r="K8033" s="8" t="s">
        <v>7</v>
      </c>
    </row>
    <row r="8034" ht="15.75" customHeight="1">
      <c r="K8034" s="8" t="s">
        <v>7</v>
      </c>
    </row>
    <row r="8035" ht="15.75" customHeight="1">
      <c r="K8035" s="8" t="s">
        <v>7</v>
      </c>
    </row>
    <row r="8036" ht="15.75" customHeight="1">
      <c r="K8036" s="8" t="s">
        <v>7</v>
      </c>
    </row>
    <row r="8037" ht="15.75" customHeight="1">
      <c r="K8037" s="8" t="s">
        <v>7</v>
      </c>
    </row>
    <row r="8038" ht="15.75" customHeight="1">
      <c r="K8038" s="8" t="s">
        <v>7</v>
      </c>
    </row>
    <row r="8039" ht="15.75" customHeight="1">
      <c r="K8039" s="8" t="s">
        <v>7</v>
      </c>
    </row>
    <row r="8040" ht="15.75" customHeight="1">
      <c r="K8040" s="8" t="s">
        <v>7</v>
      </c>
    </row>
    <row r="8041" ht="15.75" customHeight="1">
      <c r="K8041" s="8" t="s">
        <v>7</v>
      </c>
    </row>
    <row r="8042" ht="15.75" customHeight="1">
      <c r="K8042" s="8" t="s">
        <v>7</v>
      </c>
    </row>
    <row r="8043" ht="15.75" customHeight="1">
      <c r="K8043" s="8" t="s">
        <v>7</v>
      </c>
    </row>
    <row r="8044" ht="15.75" customHeight="1">
      <c r="K8044" s="8" t="s">
        <v>7</v>
      </c>
    </row>
    <row r="8045" ht="15.75" customHeight="1">
      <c r="K8045" s="8" t="s">
        <v>7</v>
      </c>
    </row>
    <row r="8046" ht="15.75" customHeight="1">
      <c r="K8046" s="8" t="s">
        <v>7</v>
      </c>
    </row>
    <row r="8047" ht="15.75" customHeight="1">
      <c r="K8047" s="8" t="s">
        <v>7</v>
      </c>
    </row>
    <row r="8048" ht="15.75" customHeight="1">
      <c r="K8048" s="8" t="s">
        <v>7</v>
      </c>
    </row>
    <row r="8049" ht="15.75" customHeight="1">
      <c r="K8049" s="8" t="s">
        <v>7</v>
      </c>
    </row>
    <row r="8050" ht="15.75" customHeight="1">
      <c r="K8050" s="8" t="s">
        <v>7</v>
      </c>
    </row>
    <row r="8051" ht="15.75" customHeight="1">
      <c r="K8051" s="8" t="s">
        <v>7</v>
      </c>
    </row>
    <row r="8052" ht="15.75" customHeight="1">
      <c r="K8052" s="8" t="s">
        <v>7</v>
      </c>
    </row>
    <row r="8053" ht="15.75" customHeight="1">
      <c r="K8053" s="8" t="s">
        <v>7</v>
      </c>
    </row>
    <row r="8054" ht="15.75" customHeight="1">
      <c r="K8054" s="8" t="s">
        <v>7</v>
      </c>
    </row>
    <row r="8055" ht="15.75" customHeight="1">
      <c r="K8055" s="8" t="s">
        <v>7</v>
      </c>
    </row>
    <row r="8056" ht="15.75" customHeight="1">
      <c r="K8056" s="8" t="s">
        <v>7</v>
      </c>
    </row>
    <row r="8057" ht="15.75" customHeight="1">
      <c r="K8057" s="8" t="s">
        <v>7</v>
      </c>
    </row>
    <row r="8058" ht="15.75" customHeight="1">
      <c r="K8058" s="8" t="s">
        <v>7</v>
      </c>
    </row>
    <row r="8059" ht="15.75" customHeight="1">
      <c r="K8059" s="8" t="s">
        <v>7</v>
      </c>
    </row>
    <row r="8060" ht="15.75" customHeight="1">
      <c r="K8060" s="8" t="s">
        <v>7</v>
      </c>
    </row>
    <row r="8061" ht="15.75" customHeight="1">
      <c r="K8061" s="8" t="s">
        <v>7</v>
      </c>
    </row>
    <row r="8062" ht="15.75" customHeight="1">
      <c r="K8062" s="8" t="s">
        <v>7</v>
      </c>
    </row>
    <row r="8063" ht="15.75" customHeight="1">
      <c r="K8063" s="8" t="s">
        <v>7</v>
      </c>
    </row>
    <row r="8064" ht="15.75" customHeight="1">
      <c r="K8064" s="8" t="s">
        <v>7</v>
      </c>
    </row>
    <row r="8065" ht="15.75" customHeight="1">
      <c r="K8065" s="8" t="s">
        <v>7</v>
      </c>
    </row>
    <row r="8066" ht="15.75" customHeight="1">
      <c r="K8066" s="8" t="s">
        <v>7</v>
      </c>
    </row>
    <row r="8067" ht="15.75" customHeight="1">
      <c r="K8067" s="8" t="s">
        <v>7</v>
      </c>
    </row>
    <row r="8068" ht="15.75" customHeight="1">
      <c r="K8068" s="8" t="s">
        <v>7</v>
      </c>
    </row>
    <row r="8069" ht="15.75" customHeight="1">
      <c r="K8069" s="8" t="s">
        <v>7</v>
      </c>
    </row>
    <row r="8070" ht="15.75" customHeight="1">
      <c r="K8070" s="8" t="s">
        <v>7</v>
      </c>
    </row>
    <row r="8071" ht="15.75" customHeight="1">
      <c r="K8071" s="8" t="s">
        <v>7</v>
      </c>
    </row>
    <row r="8072" ht="15.75" customHeight="1">
      <c r="K8072" s="8" t="s">
        <v>7</v>
      </c>
    </row>
    <row r="8073" ht="15.75" customHeight="1">
      <c r="K8073" s="8" t="s">
        <v>7</v>
      </c>
    </row>
    <row r="8074" ht="15.75" customHeight="1">
      <c r="K8074" s="8" t="s">
        <v>7</v>
      </c>
    </row>
    <row r="8075" ht="15.75" customHeight="1">
      <c r="K8075" s="8" t="s">
        <v>7</v>
      </c>
    </row>
    <row r="8076" ht="15.75" customHeight="1">
      <c r="K8076" s="8" t="s">
        <v>7</v>
      </c>
    </row>
    <row r="8077" ht="15.75" customHeight="1">
      <c r="K8077" s="8" t="s">
        <v>7</v>
      </c>
    </row>
    <row r="8078" ht="15.75" customHeight="1">
      <c r="K8078" s="8" t="s">
        <v>7</v>
      </c>
    </row>
    <row r="8079" ht="15.75" customHeight="1">
      <c r="K8079" s="8" t="s">
        <v>7</v>
      </c>
    </row>
    <row r="8080" ht="15.75" customHeight="1">
      <c r="K8080" s="8" t="s">
        <v>7</v>
      </c>
    </row>
    <row r="8081" ht="15.75" customHeight="1">
      <c r="K8081" s="8" t="s">
        <v>7</v>
      </c>
    </row>
    <row r="8082" ht="15.75" customHeight="1">
      <c r="K8082" s="8" t="s">
        <v>7</v>
      </c>
    </row>
    <row r="8083" ht="15.75" customHeight="1">
      <c r="K8083" s="8" t="s">
        <v>7</v>
      </c>
    </row>
    <row r="8084" ht="15.75" customHeight="1">
      <c r="K8084" s="8" t="s">
        <v>7</v>
      </c>
    </row>
    <row r="8085" ht="15.75" customHeight="1">
      <c r="K8085" s="8" t="s">
        <v>7</v>
      </c>
    </row>
    <row r="8086" ht="15.75" customHeight="1">
      <c r="K8086" s="8" t="s">
        <v>7</v>
      </c>
    </row>
    <row r="8087" ht="15.75" customHeight="1">
      <c r="K8087" s="8" t="s">
        <v>7</v>
      </c>
    </row>
    <row r="8088" ht="15.75" customHeight="1">
      <c r="K8088" s="8" t="s">
        <v>7</v>
      </c>
    </row>
    <row r="8089" ht="15.75" customHeight="1">
      <c r="K8089" s="8" t="s">
        <v>7</v>
      </c>
    </row>
    <row r="8090" ht="15.75" customHeight="1">
      <c r="K8090" s="8" t="s">
        <v>7</v>
      </c>
    </row>
    <row r="8091" ht="15.75" customHeight="1">
      <c r="K8091" s="8" t="s">
        <v>7</v>
      </c>
    </row>
    <row r="8092" ht="15.75" customHeight="1">
      <c r="K8092" s="8" t="s">
        <v>7</v>
      </c>
    </row>
    <row r="8093" ht="15.75" customHeight="1">
      <c r="K8093" s="8" t="s">
        <v>7</v>
      </c>
    </row>
    <row r="8094" ht="15.75" customHeight="1">
      <c r="K8094" s="8" t="s">
        <v>7</v>
      </c>
    </row>
    <row r="8095" ht="15.75" customHeight="1">
      <c r="K8095" s="8" t="s">
        <v>7</v>
      </c>
    </row>
    <row r="8096" ht="15.75" customHeight="1">
      <c r="K8096" s="8" t="s">
        <v>7</v>
      </c>
    </row>
    <row r="8097" ht="15.75" customHeight="1">
      <c r="K8097" s="8" t="s">
        <v>7</v>
      </c>
    </row>
    <row r="8098" ht="15.75" customHeight="1">
      <c r="K8098" s="8" t="s">
        <v>7</v>
      </c>
    </row>
    <row r="8099" ht="15.75" customHeight="1">
      <c r="K8099" s="8" t="s">
        <v>7</v>
      </c>
    </row>
    <row r="8100" ht="15.75" customHeight="1">
      <c r="K8100" s="8" t="s">
        <v>7</v>
      </c>
    </row>
    <row r="8101" ht="15.75" customHeight="1">
      <c r="K8101" s="8" t="s">
        <v>7</v>
      </c>
    </row>
    <row r="8102" ht="15.75" customHeight="1">
      <c r="K8102" s="8" t="s">
        <v>7</v>
      </c>
    </row>
    <row r="8103" ht="15.75" customHeight="1">
      <c r="K8103" s="8" t="s">
        <v>7</v>
      </c>
    </row>
    <row r="8104" ht="15.75" customHeight="1">
      <c r="K8104" s="8" t="s">
        <v>7</v>
      </c>
    </row>
    <row r="8105" ht="15.75" customHeight="1">
      <c r="K8105" s="8" t="s">
        <v>7</v>
      </c>
    </row>
    <row r="8106" ht="15.75" customHeight="1">
      <c r="K8106" s="8" t="s">
        <v>7</v>
      </c>
    </row>
    <row r="8107" ht="15.75" customHeight="1">
      <c r="K8107" s="8" t="s">
        <v>7</v>
      </c>
    </row>
    <row r="8108" ht="15.75" customHeight="1">
      <c r="K8108" s="8" t="s">
        <v>7</v>
      </c>
    </row>
    <row r="8109" ht="15.75" customHeight="1">
      <c r="K8109" s="8" t="s">
        <v>7</v>
      </c>
    </row>
    <row r="8110" ht="15.75" customHeight="1">
      <c r="K8110" s="8" t="s">
        <v>7</v>
      </c>
    </row>
    <row r="8111" ht="15.75" customHeight="1">
      <c r="K8111" s="8" t="s">
        <v>7</v>
      </c>
    </row>
    <row r="8112" ht="15.75" customHeight="1">
      <c r="K8112" s="8" t="s">
        <v>7</v>
      </c>
    </row>
    <row r="8113" ht="15.75" customHeight="1">
      <c r="K8113" s="8" t="s">
        <v>7</v>
      </c>
    </row>
    <row r="8114" ht="15.75" customHeight="1">
      <c r="K8114" s="8" t="s">
        <v>7</v>
      </c>
    </row>
    <row r="8115" ht="15.75" customHeight="1">
      <c r="K8115" s="8" t="s">
        <v>7</v>
      </c>
    </row>
    <row r="8116" ht="15.75" customHeight="1">
      <c r="K8116" s="8" t="s">
        <v>7</v>
      </c>
    </row>
    <row r="8117" ht="15.75" customHeight="1">
      <c r="K8117" s="8" t="s">
        <v>7</v>
      </c>
    </row>
    <row r="8118" ht="15.75" customHeight="1">
      <c r="K8118" s="8" t="s">
        <v>7</v>
      </c>
    </row>
    <row r="8119" ht="15.75" customHeight="1">
      <c r="K8119" s="8" t="s">
        <v>7</v>
      </c>
    </row>
    <row r="8120" ht="15.75" customHeight="1">
      <c r="K8120" s="8" t="s">
        <v>7</v>
      </c>
    </row>
    <row r="8121" ht="15.75" customHeight="1">
      <c r="K8121" s="8" t="s">
        <v>7</v>
      </c>
    </row>
    <row r="8122" ht="15.75" customHeight="1">
      <c r="K8122" s="8" t="s">
        <v>7</v>
      </c>
    </row>
    <row r="8123" ht="15.75" customHeight="1">
      <c r="K8123" s="8" t="s">
        <v>7</v>
      </c>
    </row>
    <row r="8124" ht="15.75" customHeight="1">
      <c r="K8124" s="8" t="s">
        <v>7</v>
      </c>
    </row>
    <row r="8125" ht="15.75" customHeight="1">
      <c r="K8125" s="8" t="s">
        <v>7</v>
      </c>
    </row>
    <row r="8126" ht="15.75" customHeight="1">
      <c r="K8126" s="8" t="s">
        <v>7</v>
      </c>
    </row>
    <row r="8127" ht="15.75" customHeight="1">
      <c r="K8127" s="8" t="s">
        <v>7</v>
      </c>
    </row>
    <row r="8128" ht="15.75" customHeight="1">
      <c r="K8128" s="8" t="s">
        <v>7</v>
      </c>
    </row>
    <row r="8129" ht="15.75" customHeight="1">
      <c r="K8129" s="8" t="s">
        <v>7</v>
      </c>
    </row>
    <row r="8130" ht="15.75" customHeight="1">
      <c r="K8130" s="8" t="s">
        <v>7</v>
      </c>
    </row>
    <row r="8131" ht="15.75" customHeight="1">
      <c r="K8131" s="8" t="s">
        <v>7</v>
      </c>
    </row>
    <row r="8132" ht="15.75" customHeight="1">
      <c r="K8132" s="8" t="s">
        <v>7</v>
      </c>
    </row>
    <row r="8133" ht="15.75" customHeight="1">
      <c r="K8133" s="8" t="s">
        <v>7</v>
      </c>
    </row>
    <row r="8134" ht="15.75" customHeight="1">
      <c r="K8134" s="8" t="s">
        <v>7</v>
      </c>
    </row>
    <row r="8135" ht="15.75" customHeight="1">
      <c r="K8135" s="8" t="s">
        <v>7</v>
      </c>
    </row>
    <row r="8136" ht="15.75" customHeight="1">
      <c r="K8136" s="8" t="s">
        <v>7</v>
      </c>
    </row>
    <row r="8137" ht="15.75" customHeight="1">
      <c r="K8137" s="8" t="s">
        <v>7</v>
      </c>
    </row>
    <row r="8138" ht="15.75" customHeight="1">
      <c r="K8138" s="8" t="s">
        <v>7</v>
      </c>
    </row>
    <row r="8139" ht="15.75" customHeight="1">
      <c r="K8139" s="8" t="s">
        <v>7</v>
      </c>
    </row>
    <row r="8140" ht="15.75" customHeight="1">
      <c r="K8140" s="8" t="s">
        <v>7</v>
      </c>
    </row>
    <row r="8141" ht="15.75" customHeight="1">
      <c r="K8141" s="8" t="s">
        <v>7</v>
      </c>
    </row>
    <row r="8142" ht="15.75" customHeight="1">
      <c r="K8142" s="8" t="s">
        <v>7</v>
      </c>
    </row>
    <row r="8143" ht="15.75" customHeight="1">
      <c r="K8143" s="8" t="s">
        <v>7</v>
      </c>
    </row>
    <row r="8144" ht="15.75" customHeight="1">
      <c r="K8144" s="8" t="s">
        <v>7</v>
      </c>
    </row>
    <row r="8145" ht="15.75" customHeight="1">
      <c r="K8145" s="8" t="s">
        <v>7</v>
      </c>
    </row>
    <row r="8146" ht="15.75" customHeight="1">
      <c r="K8146" s="8" t="s">
        <v>7</v>
      </c>
    </row>
    <row r="8147" ht="15.75" customHeight="1">
      <c r="K8147" s="8" t="s">
        <v>7</v>
      </c>
    </row>
    <row r="8148" ht="15.75" customHeight="1">
      <c r="K8148" s="8" t="s">
        <v>7</v>
      </c>
    </row>
    <row r="8149" ht="15.75" customHeight="1">
      <c r="K8149" s="8" t="s">
        <v>7</v>
      </c>
    </row>
    <row r="8150" ht="15.75" customHeight="1">
      <c r="K8150" s="8" t="s">
        <v>7</v>
      </c>
    </row>
    <row r="8151" ht="15.75" customHeight="1">
      <c r="K8151" s="8" t="s">
        <v>7</v>
      </c>
    </row>
    <row r="8152" ht="15.75" customHeight="1">
      <c r="K8152" s="8" t="s">
        <v>7</v>
      </c>
    </row>
    <row r="8153" ht="15.75" customHeight="1">
      <c r="K8153" s="8" t="s">
        <v>7</v>
      </c>
    </row>
    <row r="8154" ht="15.75" customHeight="1">
      <c r="K8154" s="8" t="s">
        <v>7</v>
      </c>
    </row>
    <row r="8155" ht="15.75" customHeight="1">
      <c r="K8155" s="8" t="s">
        <v>7</v>
      </c>
    </row>
    <row r="8156" ht="15.75" customHeight="1">
      <c r="K8156" s="8" t="s">
        <v>7</v>
      </c>
    </row>
    <row r="8157" ht="15.75" customHeight="1">
      <c r="K8157" s="8" t="s">
        <v>7</v>
      </c>
    </row>
    <row r="8158" ht="15.75" customHeight="1">
      <c r="K8158" s="8" t="s">
        <v>7</v>
      </c>
    </row>
    <row r="8159" ht="15.75" customHeight="1">
      <c r="K8159" s="8" t="s">
        <v>7</v>
      </c>
    </row>
    <row r="8160" ht="15.75" customHeight="1">
      <c r="K8160" s="8" t="s">
        <v>7</v>
      </c>
    </row>
    <row r="8161" ht="15.75" customHeight="1">
      <c r="K8161" s="8" t="s">
        <v>7</v>
      </c>
    </row>
    <row r="8162" ht="15.75" customHeight="1">
      <c r="K8162" s="8" t="s">
        <v>7</v>
      </c>
    </row>
    <row r="8163" ht="15.75" customHeight="1">
      <c r="K8163" s="8" t="s">
        <v>7</v>
      </c>
    </row>
    <row r="8164" ht="15.75" customHeight="1">
      <c r="K8164" s="8" t="s">
        <v>7</v>
      </c>
    </row>
    <row r="8165" ht="15.75" customHeight="1">
      <c r="K8165" s="8" t="s">
        <v>7</v>
      </c>
    </row>
    <row r="8166" ht="15.75" customHeight="1">
      <c r="K8166" s="8" t="s">
        <v>7</v>
      </c>
    </row>
    <row r="8167" ht="15.75" customHeight="1">
      <c r="K8167" s="8" t="s">
        <v>7</v>
      </c>
    </row>
    <row r="8168" ht="15.75" customHeight="1">
      <c r="K8168" s="8" t="s">
        <v>7</v>
      </c>
    </row>
    <row r="8169" ht="15.75" customHeight="1">
      <c r="K8169" s="8" t="s">
        <v>7</v>
      </c>
    </row>
    <row r="8170" ht="15.75" customHeight="1">
      <c r="K8170" s="8" t="s">
        <v>7</v>
      </c>
    </row>
    <row r="8171" ht="15.75" customHeight="1">
      <c r="K8171" s="8" t="s">
        <v>7</v>
      </c>
    </row>
    <row r="8172" ht="15.75" customHeight="1">
      <c r="K8172" s="8" t="s">
        <v>7</v>
      </c>
    </row>
    <row r="8173" ht="15.75" customHeight="1">
      <c r="K8173" s="8" t="s">
        <v>7</v>
      </c>
    </row>
    <row r="8174" ht="15.75" customHeight="1">
      <c r="K8174" s="8" t="s">
        <v>7</v>
      </c>
    </row>
    <row r="8175" ht="15.75" customHeight="1">
      <c r="K8175" s="8" t="s">
        <v>7</v>
      </c>
    </row>
    <row r="8176" ht="15.75" customHeight="1">
      <c r="K8176" s="8" t="s">
        <v>7</v>
      </c>
    </row>
    <row r="8177" ht="15.75" customHeight="1">
      <c r="K8177" s="8" t="s">
        <v>7</v>
      </c>
    </row>
    <row r="8178" ht="15.75" customHeight="1">
      <c r="K8178" s="8" t="s">
        <v>7</v>
      </c>
    </row>
    <row r="8179" ht="15.75" customHeight="1">
      <c r="K8179" s="8" t="s">
        <v>7</v>
      </c>
    </row>
    <row r="8180" ht="15.75" customHeight="1">
      <c r="K8180" s="8" t="s">
        <v>7</v>
      </c>
    </row>
    <row r="8181" ht="15.75" customHeight="1">
      <c r="K8181" s="8" t="s">
        <v>7</v>
      </c>
    </row>
    <row r="8182" ht="15.75" customHeight="1">
      <c r="K8182" s="8" t="s">
        <v>7</v>
      </c>
    </row>
    <row r="8183" ht="15.75" customHeight="1">
      <c r="K8183" s="8" t="s">
        <v>7</v>
      </c>
    </row>
    <row r="8184" ht="15.75" customHeight="1">
      <c r="K8184" s="8" t="s">
        <v>7</v>
      </c>
    </row>
    <row r="8185" ht="15.75" customHeight="1">
      <c r="K8185" s="8" t="s">
        <v>7</v>
      </c>
    </row>
    <row r="8186" ht="15.75" customHeight="1">
      <c r="K8186" s="8" t="s">
        <v>7</v>
      </c>
    </row>
    <row r="8187" ht="15.75" customHeight="1">
      <c r="K8187" s="8" t="s">
        <v>7</v>
      </c>
    </row>
    <row r="8188" ht="15.75" customHeight="1">
      <c r="K8188" s="8" t="s">
        <v>7</v>
      </c>
    </row>
    <row r="8189" ht="15.75" customHeight="1">
      <c r="K8189" s="8" t="s">
        <v>7</v>
      </c>
    </row>
    <row r="8190" ht="15.75" customHeight="1">
      <c r="K8190" s="8" t="s">
        <v>7</v>
      </c>
    </row>
    <row r="8191" ht="15.75" customHeight="1">
      <c r="K8191" s="8" t="s">
        <v>7</v>
      </c>
    </row>
    <row r="8192" ht="15.75" customHeight="1">
      <c r="K8192" s="8" t="s">
        <v>7</v>
      </c>
    </row>
    <row r="8193" ht="15.75" customHeight="1">
      <c r="K8193" s="8" t="s">
        <v>7</v>
      </c>
    </row>
    <row r="8194" ht="15.75" customHeight="1">
      <c r="K8194" s="8" t="s">
        <v>7</v>
      </c>
    </row>
    <row r="8195" ht="15.75" customHeight="1">
      <c r="K8195" s="8" t="s">
        <v>7</v>
      </c>
    </row>
    <row r="8196" ht="15.75" customHeight="1">
      <c r="K8196" s="8" t="s">
        <v>7</v>
      </c>
    </row>
    <row r="8197" ht="15.75" customHeight="1">
      <c r="K8197" s="8" t="s">
        <v>7</v>
      </c>
    </row>
    <row r="8198" ht="15.75" customHeight="1">
      <c r="K8198" s="8" t="s">
        <v>7</v>
      </c>
    </row>
    <row r="8199" ht="15.75" customHeight="1">
      <c r="K8199" s="8" t="s">
        <v>7</v>
      </c>
    </row>
    <row r="8200" ht="15.75" customHeight="1">
      <c r="K8200" s="8" t="s">
        <v>7</v>
      </c>
    </row>
    <row r="8201" ht="15.75" customHeight="1">
      <c r="K8201" s="8" t="s">
        <v>7</v>
      </c>
    </row>
    <row r="8202" ht="15.75" customHeight="1">
      <c r="K8202" s="8" t="s">
        <v>7</v>
      </c>
    </row>
    <row r="8203" ht="15.75" customHeight="1">
      <c r="K8203" s="8" t="s">
        <v>7</v>
      </c>
    </row>
    <row r="8204" ht="15.75" customHeight="1">
      <c r="K8204" s="8" t="s">
        <v>7</v>
      </c>
    </row>
    <row r="8205" ht="15.75" customHeight="1">
      <c r="K8205" s="8" t="s">
        <v>7</v>
      </c>
    </row>
    <row r="8206" ht="15.75" customHeight="1">
      <c r="K8206" s="8" t="s">
        <v>7</v>
      </c>
    </row>
    <row r="8207" ht="15.75" customHeight="1">
      <c r="K8207" s="8" t="s">
        <v>7</v>
      </c>
    </row>
    <row r="8208" ht="15.75" customHeight="1">
      <c r="K8208" s="8" t="s">
        <v>7</v>
      </c>
    </row>
    <row r="8209" ht="15.75" customHeight="1">
      <c r="K8209" s="8" t="s">
        <v>7</v>
      </c>
    </row>
    <row r="8210" ht="15.75" customHeight="1">
      <c r="K8210" s="8" t="s">
        <v>7</v>
      </c>
    </row>
    <row r="8211" ht="15.75" customHeight="1">
      <c r="K8211" s="8" t="s">
        <v>7</v>
      </c>
    </row>
    <row r="8212" ht="15.75" customHeight="1">
      <c r="K8212" s="8" t="s">
        <v>7</v>
      </c>
    </row>
    <row r="8213" ht="15.75" customHeight="1">
      <c r="K8213" s="8" t="s">
        <v>7</v>
      </c>
    </row>
    <row r="8214" ht="15.75" customHeight="1">
      <c r="K8214" s="8" t="s">
        <v>7</v>
      </c>
    </row>
    <row r="8215" ht="15.75" customHeight="1">
      <c r="K8215" s="8" t="s">
        <v>7</v>
      </c>
    </row>
    <row r="8216" ht="15.75" customHeight="1">
      <c r="K8216" s="8" t="s">
        <v>7</v>
      </c>
    </row>
    <row r="8217" ht="15.75" customHeight="1">
      <c r="K8217" s="8" t="s">
        <v>7</v>
      </c>
    </row>
    <row r="8218" ht="15.75" customHeight="1">
      <c r="K8218" s="8" t="s">
        <v>7</v>
      </c>
    </row>
    <row r="8219" ht="15.75" customHeight="1">
      <c r="K8219" s="8" t="s">
        <v>7</v>
      </c>
    </row>
    <row r="8220" ht="15.75" customHeight="1">
      <c r="K8220" s="8" t="s">
        <v>7</v>
      </c>
    </row>
    <row r="8221" ht="15.75" customHeight="1">
      <c r="K8221" s="8" t="s">
        <v>7</v>
      </c>
    </row>
    <row r="8222" ht="15.75" customHeight="1">
      <c r="K8222" s="8" t="s">
        <v>7</v>
      </c>
    </row>
    <row r="8223" ht="15.75" customHeight="1">
      <c r="K8223" s="8" t="s">
        <v>7</v>
      </c>
    </row>
    <row r="8224" ht="15.75" customHeight="1">
      <c r="K8224" s="8" t="s">
        <v>7</v>
      </c>
    </row>
    <row r="8225" ht="15.75" customHeight="1">
      <c r="K8225" s="8" t="s">
        <v>7</v>
      </c>
    </row>
    <row r="8226" ht="15.75" customHeight="1">
      <c r="K8226" s="8" t="s">
        <v>7</v>
      </c>
    </row>
    <row r="8227" ht="15.75" customHeight="1">
      <c r="K8227" s="8" t="s">
        <v>7</v>
      </c>
    </row>
    <row r="8228" ht="15.75" customHeight="1">
      <c r="K8228" s="8" t="s">
        <v>7</v>
      </c>
    </row>
    <row r="8229" ht="15.75" customHeight="1">
      <c r="K8229" s="8" t="s">
        <v>7</v>
      </c>
    </row>
    <row r="8230" ht="15.75" customHeight="1">
      <c r="K8230" s="8" t="s">
        <v>7</v>
      </c>
    </row>
    <row r="8231" ht="15.75" customHeight="1">
      <c r="K8231" s="8" t="s">
        <v>7</v>
      </c>
    </row>
    <row r="8232" ht="15.75" customHeight="1">
      <c r="K8232" s="8" t="s">
        <v>7</v>
      </c>
    </row>
    <row r="8233" ht="15.75" customHeight="1">
      <c r="K8233" s="8" t="s">
        <v>7</v>
      </c>
    </row>
    <row r="8234" ht="15.75" customHeight="1">
      <c r="K8234" s="8" t="s">
        <v>7</v>
      </c>
    </row>
    <row r="8235" ht="15.75" customHeight="1">
      <c r="K8235" s="8" t="s">
        <v>7</v>
      </c>
    </row>
    <row r="8236" ht="15.75" customHeight="1">
      <c r="K8236" s="8" t="s">
        <v>7</v>
      </c>
    </row>
    <row r="8237" ht="15.75" customHeight="1">
      <c r="K8237" s="8" t="s">
        <v>7</v>
      </c>
    </row>
    <row r="8238" ht="15.75" customHeight="1">
      <c r="K8238" s="8" t="s">
        <v>7</v>
      </c>
    </row>
    <row r="8239" ht="15.75" customHeight="1">
      <c r="K8239" s="8" t="s">
        <v>7</v>
      </c>
    </row>
    <row r="8240" ht="15.75" customHeight="1">
      <c r="K8240" s="8" t="s">
        <v>7</v>
      </c>
    </row>
    <row r="8241" ht="15.75" customHeight="1">
      <c r="K8241" s="8" t="s">
        <v>7</v>
      </c>
    </row>
    <row r="8242" ht="15.75" customHeight="1">
      <c r="K8242" s="8" t="s">
        <v>7</v>
      </c>
    </row>
    <row r="8243" ht="15.75" customHeight="1">
      <c r="K8243" s="8" t="s">
        <v>7</v>
      </c>
    </row>
    <row r="8244" ht="15.75" customHeight="1">
      <c r="K8244" s="8" t="s">
        <v>7</v>
      </c>
    </row>
    <row r="8245" ht="15.75" customHeight="1">
      <c r="K8245" s="8" t="s">
        <v>7</v>
      </c>
    </row>
    <row r="8246" ht="15.75" customHeight="1">
      <c r="K8246" s="8" t="s">
        <v>7</v>
      </c>
    </row>
    <row r="8247" ht="15.75" customHeight="1">
      <c r="K8247" s="8" t="s">
        <v>7</v>
      </c>
    </row>
    <row r="8248" ht="15.75" customHeight="1">
      <c r="K8248" s="8" t="s">
        <v>7</v>
      </c>
    </row>
    <row r="8249" ht="15.75" customHeight="1">
      <c r="K8249" s="8" t="s">
        <v>7</v>
      </c>
    </row>
    <row r="8250" ht="15.75" customHeight="1">
      <c r="K8250" s="8" t="s">
        <v>7</v>
      </c>
    </row>
    <row r="8251" ht="15.75" customHeight="1">
      <c r="K8251" s="8" t="s">
        <v>7</v>
      </c>
    </row>
    <row r="8252" ht="15.75" customHeight="1">
      <c r="K8252" s="8" t="s">
        <v>7</v>
      </c>
    </row>
    <row r="8253" ht="15.75" customHeight="1">
      <c r="K8253" s="8" t="s">
        <v>7</v>
      </c>
    </row>
    <row r="8254" ht="15.75" customHeight="1">
      <c r="K8254" s="8" t="s">
        <v>7</v>
      </c>
    </row>
    <row r="8255" ht="15.75" customHeight="1">
      <c r="K8255" s="8" t="s">
        <v>7</v>
      </c>
    </row>
    <row r="8256" ht="15.75" customHeight="1">
      <c r="K8256" s="8" t="s">
        <v>7</v>
      </c>
    </row>
    <row r="8257" ht="15.75" customHeight="1">
      <c r="K8257" s="8" t="s">
        <v>7</v>
      </c>
    </row>
    <row r="8258" ht="15.75" customHeight="1">
      <c r="K8258" s="8" t="s">
        <v>7</v>
      </c>
    </row>
    <row r="8259" ht="15.75" customHeight="1">
      <c r="K8259" s="8" t="s">
        <v>7</v>
      </c>
    </row>
    <row r="8260" ht="15.75" customHeight="1">
      <c r="K8260" s="8" t="s">
        <v>7</v>
      </c>
    </row>
    <row r="8261" ht="15.75" customHeight="1">
      <c r="K8261" s="8" t="s">
        <v>7</v>
      </c>
    </row>
    <row r="8262" ht="15.75" customHeight="1">
      <c r="K8262" s="8" t="s">
        <v>7</v>
      </c>
    </row>
    <row r="8263" ht="15.75" customHeight="1">
      <c r="K8263" s="8" t="s">
        <v>7</v>
      </c>
    </row>
    <row r="8264" ht="15.75" customHeight="1">
      <c r="K8264" s="8" t="s">
        <v>7</v>
      </c>
    </row>
    <row r="8265" ht="15.75" customHeight="1">
      <c r="K8265" s="8" t="s">
        <v>7</v>
      </c>
    </row>
    <row r="8266" ht="15.75" customHeight="1">
      <c r="K8266" s="8" t="s">
        <v>7</v>
      </c>
    </row>
    <row r="8267" ht="15.75" customHeight="1">
      <c r="K8267" s="8" t="s">
        <v>7</v>
      </c>
    </row>
    <row r="8268" ht="15.75" customHeight="1">
      <c r="K8268" s="8" t="s">
        <v>7</v>
      </c>
    </row>
    <row r="8269" ht="15.75" customHeight="1">
      <c r="K8269" s="8" t="s">
        <v>7</v>
      </c>
    </row>
    <row r="8270" ht="15.75" customHeight="1">
      <c r="K8270" s="8" t="s">
        <v>7</v>
      </c>
    </row>
    <row r="8271" ht="15.75" customHeight="1">
      <c r="K8271" s="8" t="s">
        <v>7</v>
      </c>
    </row>
    <row r="8272" ht="15.75" customHeight="1">
      <c r="K8272" s="8" t="s">
        <v>7</v>
      </c>
    </row>
    <row r="8273" ht="15.75" customHeight="1">
      <c r="K8273" s="8" t="s">
        <v>7</v>
      </c>
    </row>
    <row r="8274" ht="15.75" customHeight="1">
      <c r="K8274" s="8" t="s">
        <v>7</v>
      </c>
    </row>
    <row r="8275" ht="15.75" customHeight="1">
      <c r="K8275" s="8" t="s">
        <v>7</v>
      </c>
    </row>
    <row r="8276" ht="15.75" customHeight="1">
      <c r="K8276" s="8" t="s">
        <v>7</v>
      </c>
    </row>
    <row r="8277" ht="15.75" customHeight="1">
      <c r="K8277" s="8" t="s">
        <v>7</v>
      </c>
    </row>
    <row r="8278" ht="15.75" customHeight="1">
      <c r="K8278" s="8" t="s">
        <v>7</v>
      </c>
    </row>
    <row r="8279" ht="15.75" customHeight="1">
      <c r="K8279" s="8" t="s">
        <v>7</v>
      </c>
    </row>
    <row r="8280" ht="15.75" customHeight="1">
      <c r="K8280" s="8" t="s">
        <v>7</v>
      </c>
    </row>
    <row r="8281" ht="15.75" customHeight="1">
      <c r="K8281" s="8" t="s">
        <v>7</v>
      </c>
    </row>
    <row r="8282" ht="15.75" customHeight="1">
      <c r="K8282" s="8" t="s">
        <v>7</v>
      </c>
    </row>
    <row r="8283" ht="15.75" customHeight="1">
      <c r="K8283" s="8" t="s">
        <v>7</v>
      </c>
    </row>
    <row r="8284" ht="15.75" customHeight="1">
      <c r="K8284" s="8" t="s">
        <v>7</v>
      </c>
    </row>
    <row r="8285" ht="15.75" customHeight="1">
      <c r="K8285" s="8" t="s">
        <v>7</v>
      </c>
    </row>
    <row r="8286" ht="15.75" customHeight="1">
      <c r="K8286" s="8" t="s">
        <v>7</v>
      </c>
    </row>
    <row r="8287" ht="15.75" customHeight="1">
      <c r="K8287" s="8" t="s">
        <v>7</v>
      </c>
    </row>
    <row r="8288" ht="15.75" customHeight="1">
      <c r="K8288" s="8" t="s">
        <v>7</v>
      </c>
    </row>
    <row r="8289" ht="15.75" customHeight="1">
      <c r="K8289" s="8" t="s">
        <v>7</v>
      </c>
    </row>
    <row r="8290" ht="15.75" customHeight="1">
      <c r="K8290" s="8" t="s">
        <v>7</v>
      </c>
    </row>
    <row r="8291" ht="15.75" customHeight="1">
      <c r="K8291" s="8" t="s">
        <v>7</v>
      </c>
    </row>
    <row r="8292" ht="15.75" customHeight="1">
      <c r="K8292" s="8" t="s">
        <v>7</v>
      </c>
    </row>
    <row r="8293" ht="15.75" customHeight="1">
      <c r="K8293" s="8" t="s">
        <v>7</v>
      </c>
    </row>
    <row r="8294" ht="15.75" customHeight="1">
      <c r="K8294" s="8" t="s">
        <v>7</v>
      </c>
    </row>
    <row r="8295" ht="15.75" customHeight="1">
      <c r="K8295" s="8" t="s">
        <v>7</v>
      </c>
    </row>
    <row r="8296" ht="15.75" customHeight="1">
      <c r="K8296" s="8" t="s">
        <v>7</v>
      </c>
    </row>
    <row r="8297" ht="15.75" customHeight="1">
      <c r="K8297" s="8" t="s">
        <v>7</v>
      </c>
    </row>
    <row r="8298" ht="15.75" customHeight="1">
      <c r="K8298" s="8" t="s">
        <v>7</v>
      </c>
    </row>
    <row r="8299" ht="15.75" customHeight="1">
      <c r="K8299" s="8" t="s">
        <v>7</v>
      </c>
    </row>
    <row r="8300" ht="15.75" customHeight="1">
      <c r="K8300" s="8" t="s">
        <v>7</v>
      </c>
    </row>
    <row r="8301" ht="15.75" customHeight="1">
      <c r="K8301" s="8" t="s">
        <v>7</v>
      </c>
    </row>
    <row r="8302" ht="15.75" customHeight="1">
      <c r="K8302" s="8" t="s">
        <v>7</v>
      </c>
    </row>
    <row r="8303" ht="15.75" customHeight="1">
      <c r="K8303" s="8" t="s">
        <v>7</v>
      </c>
    </row>
    <row r="8304" ht="15.75" customHeight="1">
      <c r="K8304" s="8" t="s">
        <v>7</v>
      </c>
    </row>
    <row r="8305" ht="15.75" customHeight="1">
      <c r="K8305" s="8" t="s">
        <v>7</v>
      </c>
    </row>
    <row r="8306" ht="15.75" customHeight="1">
      <c r="K8306" s="8" t="s">
        <v>7</v>
      </c>
    </row>
    <row r="8307" ht="15.75" customHeight="1">
      <c r="K8307" s="8" t="s">
        <v>7</v>
      </c>
    </row>
    <row r="8308" ht="15.75" customHeight="1">
      <c r="K8308" s="8" t="s">
        <v>7</v>
      </c>
    </row>
    <row r="8309" ht="15.75" customHeight="1">
      <c r="K8309" s="8" t="s">
        <v>7</v>
      </c>
    </row>
    <row r="8310" ht="15.75" customHeight="1">
      <c r="K8310" s="8" t="s">
        <v>7</v>
      </c>
    </row>
    <row r="8311" ht="15.75" customHeight="1">
      <c r="K8311" s="8" t="s">
        <v>7</v>
      </c>
    </row>
    <row r="8312" ht="15.75" customHeight="1">
      <c r="K8312" s="8" t="s">
        <v>7</v>
      </c>
    </row>
    <row r="8313" ht="15.75" customHeight="1">
      <c r="K8313" s="8" t="s">
        <v>7</v>
      </c>
    </row>
    <row r="8314" ht="15.75" customHeight="1">
      <c r="K8314" s="8" t="s">
        <v>7</v>
      </c>
    </row>
    <row r="8315" ht="15.75" customHeight="1">
      <c r="K8315" s="8" t="s">
        <v>7</v>
      </c>
    </row>
    <row r="8316" ht="15.75" customHeight="1">
      <c r="K8316" s="8" t="s">
        <v>7</v>
      </c>
    </row>
    <row r="8317" ht="15.75" customHeight="1">
      <c r="K8317" s="8" t="s">
        <v>7</v>
      </c>
    </row>
    <row r="8318" ht="15.75" customHeight="1">
      <c r="K8318" s="8" t="s">
        <v>7</v>
      </c>
    </row>
    <row r="8319" ht="15.75" customHeight="1">
      <c r="K8319" s="8" t="s">
        <v>7</v>
      </c>
    </row>
    <row r="8320" ht="15.75" customHeight="1">
      <c r="K8320" s="8" t="s">
        <v>7</v>
      </c>
    </row>
    <row r="8321" ht="15.75" customHeight="1">
      <c r="K8321" s="8" t="s">
        <v>7</v>
      </c>
    </row>
    <row r="8322" ht="15.75" customHeight="1">
      <c r="K8322" s="8" t="s">
        <v>7</v>
      </c>
    </row>
    <row r="8323" ht="15.75" customHeight="1">
      <c r="K8323" s="8" t="s">
        <v>7</v>
      </c>
    </row>
    <row r="8324" ht="15.75" customHeight="1">
      <c r="K8324" s="8" t="s">
        <v>7</v>
      </c>
    </row>
    <row r="8325" ht="15.75" customHeight="1">
      <c r="K8325" s="8" t="s">
        <v>7</v>
      </c>
    </row>
    <row r="8326" ht="15.75" customHeight="1">
      <c r="K8326" s="8" t="s">
        <v>7</v>
      </c>
    </row>
    <row r="8327" ht="15.75" customHeight="1">
      <c r="K8327" s="8" t="s">
        <v>7</v>
      </c>
    </row>
    <row r="8328" ht="15.75" customHeight="1">
      <c r="K8328" s="8" t="s">
        <v>7</v>
      </c>
    </row>
    <row r="8329" ht="15.75" customHeight="1">
      <c r="K8329" s="8" t="s">
        <v>7</v>
      </c>
    </row>
    <row r="8330" ht="15.75" customHeight="1">
      <c r="K8330" s="8" t="s">
        <v>7</v>
      </c>
    </row>
    <row r="8331" ht="15.75" customHeight="1">
      <c r="K8331" s="8" t="s">
        <v>7</v>
      </c>
    </row>
    <row r="8332" ht="15.75" customHeight="1">
      <c r="K8332" s="8" t="s">
        <v>7</v>
      </c>
    </row>
    <row r="8333" ht="15.75" customHeight="1">
      <c r="K8333" s="8" t="s">
        <v>7</v>
      </c>
    </row>
    <row r="8334" ht="15.75" customHeight="1">
      <c r="K8334" s="8" t="s">
        <v>7</v>
      </c>
    </row>
    <row r="8335" ht="15.75" customHeight="1">
      <c r="K8335" s="8" t="s">
        <v>7</v>
      </c>
    </row>
    <row r="8336" ht="15.75" customHeight="1">
      <c r="K8336" s="8" t="s">
        <v>7</v>
      </c>
    </row>
    <row r="8337" ht="15.75" customHeight="1">
      <c r="K8337" s="8" t="s">
        <v>7</v>
      </c>
    </row>
    <row r="8338" ht="15.75" customHeight="1">
      <c r="K8338" s="8" t="s">
        <v>7</v>
      </c>
    </row>
    <row r="8339" ht="15.75" customHeight="1">
      <c r="K8339" s="8" t="s">
        <v>7</v>
      </c>
    </row>
    <row r="8340" ht="15.75" customHeight="1">
      <c r="K8340" s="8" t="s">
        <v>7</v>
      </c>
    </row>
    <row r="8341" ht="15.75" customHeight="1">
      <c r="K8341" s="8" t="s">
        <v>7</v>
      </c>
    </row>
    <row r="8342" ht="15.75" customHeight="1">
      <c r="K8342" s="8" t="s">
        <v>7</v>
      </c>
    </row>
    <row r="8343" ht="15.75" customHeight="1">
      <c r="K8343" s="8" t="s">
        <v>7</v>
      </c>
    </row>
    <row r="8344" ht="15.75" customHeight="1">
      <c r="K8344" s="8" t="s">
        <v>7</v>
      </c>
    </row>
    <row r="8345" ht="15.75" customHeight="1">
      <c r="K8345" s="8" t="s">
        <v>7</v>
      </c>
    </row>
    <row r="8346" ht="15.75" customHeight="1">
      <c r="K8346" s="8" t="s">
        <v>7</v>
      </c>
    </row>
    <row r="8347" ht="15.75" customHeight="1">
      <c r="K8347" s="8" t="s">
        <v>7</v>
      </c>
    </row>
    <row r="8348" ht="15.75" customHeight="1">
      <c r="K8348" s="8" t="s">
        <v>7</v>
      </c>
    </row>
    <row r="8349" ht="15.75" customHeight="1">
      <c r="K8349" s="8" t="s">
        <v>7</v>
      </c>
    </row>
    <row r="8350" ht="15.75" customHeight="1">
      <c r="K8350" s="8" t="s">
        <v>7</v>
      </c>
    </row>
    <row r="8351" ht="15.75" customHeight="1">
      <c r="K8351" s="8" t="s">
        <v>7</v>
      </c>
    </row>
    <row r="8352" ht="15.75" customHeight="1">
      <c r="K8352" s="8" t="s">
        <v>7</v>
      </c>
    </row>
    <row r="8353" ht="15.75" customHeight="1">
      <c r="K8353" s="8" t="s">
        <v>7</v>
      </c>
    </row>
    <row r="8354" ht="15.75" customHeight="1">
      <c r="K8354" s="8" t="s">
        <v>7</v>
      </c>
    </row>
    <row r="8355" ht="15.75" customHeight="1">
      <c r="K8355" s="8" t="s">
        <v>7</v>
      </c>
    </row>
    <row r="8356" ht="15.75" customHeight="1">
      <c r="K8356" s="8" t="s">
        <v>7</v>
      </c>
    </row>
    <row r="8357" ht="15.75" customHeight="1">
      <c r="K8357" s="8" t="s">
        <v>7</v>
      </c>
    </row>
    <row r="8358" ht="15.75" customHeight="1">
      <c r="K8358" s="8" t="s">
        <v>7</v>
      </c>
    </row>
    <row r="8359" ht="15.75" customHeight="1">
      <c r="K8359" s="8" t="s">
        <v>7</v>
      </c>
    </row>
    <row r="8360" ht="15.75" customHeight="1">
      <c r="K8360" s="8" t="s">
        <v>7</v>
      </c>
    </row>
    <row r="8361" ht="15.75" customHeight="1">
      <c r="K8361" s="8" t="s">
        <v>7</v>
      </c>
    </row>
    <row r="8362" ht="15.75" customHeight="1">
      <c r="K8362" s="8" t="s">
        <v>7</v>
      </c>
    </row>
    <row r="8363" ht="15.75" customHeight="1">
      <c r="K8363" s="8" t="s">
        <v>7</v>
      </c>
    </row>
    <row r="8364" ht="15.75" customHeight="1">
      <c r="K8364" s="8" t="s">
        <v>7</v>
      </c>
    </row>
    <row r="8365" ht="15.75" customHeight="1">
      <c r="K8365" s="8" t="s">
        <v>7</v>
      </c>
    </row>
    <row r="8366" ht="15.75" customHeight="1">
      <c r="K8366" s="8" t="s">
        <v>7</v>
      </c>
    </row>
    <row r="8367" ht="15.75" customHeight="1">
      <c r="K8367" s="8" t="s">
        <v>7</v>
      </c>
    </row>
    <row r="8368" ht="15.75" customHeight="1">
      <c r="K8368" s="8" t="s">
        <v>7</v>
      </c>
    </row>
    <row r="8369" ht="15.75" customHeight="1">
      <c r="K8369" s="8" t="s">
        <v>7</v>
      </c>
    </row>
    <row r="8370" ht="15.75" customHeight="1">
      <c r="K8370" s="8" t="s">
        <v>7</v>
      </c>
    </row>
    <row r="8371" ht="15.75" customHeight="1">
      <c r="K8371" s="8" t="s">
        <v>7</v>
      </c>
    </row>
    <row r="8372" ht="15.75" customHeight="1">
      <c r="K8372" s="8" t="s">
        <v>7</v>
      </c>
    </row>
    <row r="8373" ht="15.75" customHeight="1">
      <c r="K8373" s="8" t="s">
        <v>7</v>
      </c>
    </row>
    <row r="8374" ht="15.75" customHeight="1">
      <c r="K8374" s="8" t="s">
        <v>7</v>
      </c>
    </row>
    <row r="8375" ht="15.75" customHeight="1">
      <c r="K8375" s="8" t="s">
        <v>7</v>
      </c>
    </row>
    <row r="8376" ht="15.75" customHeight="1">
      <c r="K8376" s="8" t="s">
        <v>7</v>
      </c>
    </row>
    <row r="8377" ht="15.75" customHeight="1">
      <c r="K8377" s="8" t="s">
        <v>7</v>
      </c>
    </row>
    <row r="8378" ht="15.75" customHeight="1">
      <c r="K8378" s="8" t="s">
        <v>7</v>
      </c>
    </row>
    <row r="8379" ht="15.75" customHeight="1">
      <c r="K8379" s="8" t="s">
        <v>7</v>
      </c>
    </row>
    <row r="8380" ht="15.75" customHeight="1">
      <c r="K8380" s="8" t="s">
        <v>7</v>
      </c>
    </row>
    <row r="8381" ht="15.75" customHeight="1">
      <c r="K8381" s="8" t="s">
        <v>7</v>
      </c>
    </row>
    <row r="8382" ht="15.75" customHeight="1">
      <c r="K8382" s="8" t="s">
        <v>7</v>
      </c>
    </row>
    <row r="8383" ht="15.75" customHeight="1">
      <c r="K8383" s="8" t="s">
        <v>7</v>
      </c>
    </row>
    <row r="8384" ht="15.75" customHeight="1">
      <c r="K8384" s="8" t="s">
        <v>7</v>
      </c>
    </row>
    <row r="8385" ht="15.75" customHeight="1">
      <c r="K8385" s="8" t="s">
        <v>7</v>
      </c>
    </row>
    <row r="8386" ht="15.75" customHeight="1">
      <c r="K8386" s="8" t="s">
        <v>7</v>
      </c>
    </row>
    <row r="8387" ht="15.75" customHeight="1">
      <c r="K8387" s="8" t="s">
        <v>7</v>
      </c>
    </row>
    <row r="8388" ht="15.75" customHeight="1">
      <c r="K8388" s="8" t="s">
        <v>7</v>
      </c>
    </row>
    <row r="8389" ht="15.75" customHeight="1">
      <c r="K8389" s="8" t="s">
        <v>7</v>
      </c>
    </row>
    <row r="8390" ht="15.75" customHeight="1">
      <c r="K8390" s="8" t="s">
        <v>7</v>
      </c>
    </row>
    <row r="8391" ht="15.75" customHeight="1">
      <c r="K8391" s="8" t="s">
        <v>7</v>
      </c>
    </row>
    <row r="8392" ht="15.75" customHeight="1">
      <c r="K8392" s="8" t="s">
        <v>7</v>
      </c>
    </row>
    <row r="8393" ht="15.75" customHeight="1">
      <c r="K8393" s="8" t="s">
        <v>7</v>
      </c>
    </row>
    <row r="8394" ht="15.75" customHeight="1">
      <c r="K8394" s="8" t="s">
        <v>7</v>
      </c>
    </row>
    <row r="8395" ht="15.75" customHeight="1">
      <c r="K8395" s="8" t="s">
        <v>7</v>
      </c>
    </row>
    <row r="8396" ht="15.75" customHeight="1">
      <c r="K8396" s="8" t="s">
        <v>7</v>
      </c>
    </row>
    <row r="8397" ht="15.75" customHeight="1">
      <c r="K8397" s="8" t="s">
        <v>7</v>
      </c>
    </row>
    <row r="8398" ht="15.75" customHeight="1">
      <c r="K8398" s="8" t="s">
        <v>7</v>
      </c>
    </row>
    <row r="8399" ht="15.75" customHeight="1">
      <c r="K8399" s="8" t="s">
        <v>7</v>
      </c>
    </row>
    <row r="8400" ht="15.75" customHeight="1">
      <c r="K8400" s="8" t="s">
        <v>7</v>
      </c>
    </row>
    <row r="8401" ht="15.75" customHeight="1">
      <c r="K8401" s="8" t="s">
        <v>7</v>
      </c>
    </row>
    <row r="8402" ht="15.75" customHeight="1">
      <c r="K8402" s="8" t="s">
        <v>7</v>
      </c>
    </row>
    <row r="8403" ht="15.75" customHeight="1">
      <c r="K8403" s="8" t="s">
        <v>7</v>
      </c>
    </row>
    <row r="8404" ht="15.75" customHeight="1">
      <c r="K8404" s="8" t="s">
        <v>7</v>
      </c>
    </row>
    <row r="8405" ht="15.75" customHeight="1">
      <c r="K8405" s="8" t="s">
        <v>7</v>
      </c>
    </row>
    <row r="8406" ht="15.75" customHeight="1">
      <c r="K8406" s="8" t="s">
        <v>7</v>
      </c>
    </row>
    <row r="8407" ht="15.75" customHeight="1">
      <c r="K8407" s="8" t="s">
        <v>7</v>
      </c>
    </row>
    <row r="8408" ht="15.75" customHeight="1">
      <c r="K8408" s="8" t="s">
        <v>7</v>
      </c>
    </row>
    <row r="8409" ht="15.75" customHeight="1">
      <c r="K8409" s="8" t="s">
        <v>7</v>
      </c>
    </row>
    <row r="8410" ht="15.75" customHeight="1">
      <c r="K8410" s="8" t="s">
        <v>7</v>
      </c>
    </row>
    <row r="8411" ht="15.75" customHeight="1">
      <c r="K8411" s="8" t="s">
        <v>7</v>
      </c>
    </row>
    <row r="8412" ht="15.75" customHeight="1">
      <c r="K8412" s="8" t="s">
        <v>7</v>
      </c>
    </row>
    <row r="8413" ht="15.75" customHeight="1">
      <c r="K8413" s="8" t="s">
        <v>7</v>
      </c>
    </row>
    <row r="8414" ht="15.75" customHeight="1">
      <c r="K8414" s="8" t="s">
        <v>7</v>
      </c>
    </row>
    <row r="8415" ht="15.75" customHeight="1">
      <c r="K8415" s="8" t="s">
        <v>7</v>
      </c>
    </row>
    <row r="8416" ht="15.75" customHeight="1">
      <c r="K8416" s="8" t="s">
        <v>7</v>
      </c>
    </row>
    <row r="8417" ht="15.75" customHeight="1">
      <c r="K8417" s="8" t="s">
        <v>7</v>
      </c>
    </row>
    <row r="8418" ht="15.75" customHeight="1">
      <c r="K8418" s="8" t="s">
        <v>7</v>
      </c>
    </row>
    <row r="8419" ht="15.75" customHeight="1">
      <c r="K8419" s="8" t="s">
        <v>7</v>
      </c>
    </row>
    <row r="8420" ht="15.75" customHeight="1">
      <c r="K8420" s="8" t="s">
        <v>7</v>
      </c>
    </row>
    <row r="8421" ht="15.75" customHeight="1">
      <c r="K8421" s="8" t="s">
        <v>7</v>
      </c>
    </row>
    <row r="8422" ht="15.75" customHeight="1">
      <c r="K8422" s="8" t="s">
        <v>7</v>
      </c>
    </row>
    <row r="8423" ht="15.75" customHeight="1">
      <c r="K8423" s="8" t="s">
        <v>7</v>
      </c>
    </row>
    <row r="8424" ht="15.75" customHeight="1">
      <c r="K8424" s="8" t="s">
        <v>7</v>
      </c>
    </row>
    <row r="8425" ht="15.75" customHeight="1">
      <c r="K8425" s="8" t="s">
        <v>7</v>
      </c>
    </row>
    <row r="8426" ht="15.75" customHeight="1">
      <c r="K8426" s="8" t="s">
        <v>7</v>
      </c>
    </row>
    <row r="8427" ht="15.75" customHeight="1">
      <c r="K8427" s="8" t="s">
        <v>7</v>
      </c>
    </row>
    <row r="8428" ht="15.75" customHeight="1">
      <c r="K8428" s="8" t="s">
        <v>7</v>
      </c>
    </row>
    <row r="8429" ht="15.75" customHeight="1">
      <c r="K8429" s="8" t="s">
        <v>7</v>
      </c>
    </row>
    <row r="8430" ht="15.75" customHeight="1">
      <c r="K8430" s="8" t="s">
        <v>7</v>
      </c>
    </row>
    <row r="8431" ht="15.75" customHeight="1">
      <c r="K8431" s="8" t="s">
        <v>7</v>
      </c>
    </row>
    <row r="8432" ht="15.75" customHeight="1">
      <c r="K8432" s="8" t="s">
        <v>7</v>
      </c>
    </row>
    <row r="8433" ht="15.75" customHeight="1">
      <c r="K8433" s="8" t="s">
        <v>7</v>
      </c>
    </row>
    <row r="8434" ht="15.75" customHeight="1">
      <c r="K8434" s="8" t="s">
        <v>7</v>
      </c>
    </row>
    <row r="8435" ht="15.75" customHeight="1">
      <c r="K8435" s="8" t="s">
        <v>7</v>
      </c>
    </row>
    <row r="8436" ht="15.75" customHeight="1">
      <c r="K8436" s="8" t="s">
        <v>7</v>
      </c>
    </row>
    <row r="8437" ht="15.75" customHeight="1">
      <c r="K8437" s="8" t="s">
        <v>7</v>
      </c>
    </row>
    <row r="8438" ht="15.75" customHeight="1">
      <c r="K8438" s="8" t="s">
        <v>7</v>
      </c>
    </row>
    <row r="8439" ht="15.75" customHeight="1">
      <c r="K8439" s="8" t="s">
        <v>7</v>
      </c>
    </row>
    <row r="8440" ht="15.75" customHeight="1">
      <c r="K8440" s="8" t="s">
        <v>7</v>
      </c>
    </row>
    <row r="8441" ht="15.75" customHeight="1">
      <c r="K8441" s="8" t="s">
        <v>7</v>
      </c>
    </row>
    <row r="8442" ht="15.75" customHeight="1">
      <c r="K8442" s="8" t="s">
        <v>7</v>
      </c>
    </row>
    <row r="8443" ht="15.75" customHeight="1">
      <c r="K8443" s="8" t="s">
        <v>7</v>
      </c>
    </row>
    <row r="8444" ht="15.75" customHeight="1">
      <c r="K8444" s="8" t="s">
        <v>7</v>
      </c>
    </row>
    <row r="8445" ht="15.75" customHeight="1">
      <c r="K8445" s="8" t="s">
        <v>7</v>
      </c>
    </row>
    <row r="8446" ht="15.75" customHeight="1">
      <c r="K8446" s="8" t="s">
        <v>7</v>
      </c>
    </row>
    <row r="8447" ht="15.75" customHeight="1">
      <c r="K8447" s="8" t="s">
        <v>7</v>
      </c>
    </row>
    <row r="8448" ht="15.75" customHeight="1">
      <c r="K8448" s="8" t="s">
        <v>7</v>
      </c>
    </row>
    <row r="8449" ht="15.75" customHeight="1">
      <c r="K8449" s="8" t="s">
        <v>7</v>
      </c>
    </row>
    <row r="8450" ht="15.75" customHeight="1">
      <c r="K8450" s="8" t="s">
        <v>7</v>
      </c>
    </row>
    <row r="8451" ht="15.75" customHeight="1">
      <c r="K8451" s="8" t="s">
        <v>7</v>
      </c>
    </row>
    <row r="8452" ht="15.75" customHeight="1">
      <c r="K8452" s="8" t="s">
        <v>7</v>
      </c>
    </row>
    <row r="8453" ht="15.75" customHeight="1">
      <c r="K8453" s="8" t="s">
        <v>7</v>
      </c>
    </row>
    <row r="8454" ht="15.75" customHeight="1">
      <c r="K8454" s="8" t="s">
        <v>7</v>
      </c>
    </row>
    <row r="8455" ht="15.75" customHeight="1">
      <c r="K8455" s="8" t="s">
        <v>7</v>
      </c>
    </row>
    <row r="8456" ht="15.75" customHeight="1">
      <c r="K8456" s="8" t="s">
        <v>7</v>
      </c>
    </row>
    <row r="8457" ht="15.75" customHeight="1">
      <c r="K8457" s="8" t="s">
        <v>7</v>
      </c>
    </row>
    <row r="8458" ht="15.75" customHeight="1">
      <c r="K8458" s="8" t="s">
        <v>7</v>
      </c>
    </row>
    <row r="8459" ht="15.75" customHeight="1">
      <c r="K8459" s="8" t="s">
        <v>7</v>
      </c>
    </row>
    <row r="8460" ht="15.75" customHeight="1">
      <c r="K8460" s="8" t="s">
        <v>7</v>
      </c>
    </row>
    <row r="8461" ht="15.75" customHeight="1">
      <c r="K8461" s="8" t="s">
        <v>7</v>
      </c>
    </row>
    <row r="8462" ht="15.75" customHeight="1">
      <c r="K8462" s="8" t="s">
        <v>7</v>
      </c>
    </row>
    <row r="8463" ht="15.75" customHeight="1">
      <c r="K8463" s="8" t="s">
        <v>7</v>
      </c>
    </row>
    <row r="8464" ht="15.75" customHeight="1">
      <c r="K8464" s="8" t="s">
        <v>7</v>
      </c>
    </row>
    <row r="8465" ht="15.75" customHeight="1">
      <c r="K8465" s="8" t="s">
        <v>7</v>
      </c>
    </row>
    <row r="8466" ht="15.75" customHeight="1">
      <c r="K8466" s="8" t="s">
        <v>7</v>
      </c>
    </row>
    <row r="8467" ht="15.75" customHeight="1">
      <c r="K8467" s="8" t="s">
        <v>7</v>
      </c>
    </row>
    <row r="8468" ht="15.75" customHeight="1">
      <c r="K8468" s="8" t="s">
        <v>7</v>
      </c>
    </row>
    <row r="8469" ht="15.75" customHeight="1">
      <c r="K8469" s="8" t="s">
        <v>7</v>
      </c>
    </row>
    <row r="8470" ht="15.75" customHeight="1">
      <c r="K8470" s="8" t="s">
        <v>7</v>
      </c>
    </row>
    <row r="8471" ht="15.75" customHeight="1">
      <c r="K8471" s="8" t="s">
        <v>7</v>
      </c>
    </row>
    <row r="8472" ht="15.75" customHeight="1">
      <c r="K8472" s="8" t="s">
        <v>7</v>
      </c>
    </row>
    <row r="8473" ht="15.75" customHeight="1">
      <c r="K8473" s="8" t="s">
        <v>7</v>
      </c>
    </row>
    <row r="8474" ht="15.75" customHeight="1">
      <c r="K8474" s="8" t="s">
        <v>7</v>
      </c>
    </row>
    <row r="8475" ht="15.75" customHeight="1">
      <c r="K8475" s="8" t="s">
        <v>7</v>
      </c>
    </row>
    <row r="8476" ht="15.75" customHeight="1">
      <c r="K8476" s="8" t="s">
        <v>7</v>
      </c>
    </row>
    <row r="8477" ht="15.75" customHeight="1">
      <c r="K8477" s="8" t="s">
        <v>7</v>
      </c>
    </row>
    <row r="8478" ht="15.75" customHeight="1">
      <c r="K8478" s="8" t="s">
        <v>7</v>
      </c>
    </row>
    <row r="8479" ht="15.75" customHeight="1">
      <c r="K8479" s="8" t="s">
        <v>7</v>
      </c>
    </row>
    <row r="8480" ht="15.75" customHeight="1">
      <c r="K8480" s="8" t="s">
        <v>7</v>
      </c>
    </row>
    <row r="8481" ht="15.75" customHeight="1">
      <c r="K8481" s="8" t="s">
        <v>7</v>
      </c>
    </row>
    <row r="8482" ht="15.75" customHeight="1">
      <c r="K8482" s="8" t="s">
        <v>7</v>
      </c>
    </row>
    <row r="8483" ht="15.75" customHeight="1">
      <c r="K8483" s="8" t="s">
        <v>7</v>
      </c>
    </row>
    <row r="8484" ht="15.75" customHeight="1">
      <c r="K8484" s="8" t="s">
        <v>7</v>
      </c>
    </row>
    <row r="8485" ht="15.75" customHeight="1">
      <c r="K8485" s="8" t="s">
        <v>7</v>
      </c>
    </row>
    <row r="8486" ht="15.75" customHeight="1">
      <c r="K8486" s="8" t="s">
        <v>7</v>
      </c>
    </row>
    <row r="8487" ht="15.75" customHeight="1">
      <c r="K8487" s="8" t="s">
        <v>7</v>
      </c>
    </row>
    <row r="8488" ht="15.75" customHeight="1">
      <c r="K8488" s="8" t="s">
        <v>7</v>
      </c>
    </row>
    <row r="8489" ht="15.75" customHeight="1">
      <c r="K8489" s="8" t="s">
        <v>7</v>
      </c>
    </row>
    <row r="8490" ht="15.75" customHeight="1">
      <c r="K8490" s="8" t="s">
        <v>7</v>
      </c>
    </row>
    <row r="8491" ht="15.75" customHeight="1">
      <c r="K8491" s="8" t="s">
        <v>7</v>
      </c>
    </row>
    <row r="8492" ht="15.75" customHeight="1">
      <c r="K8492" s="8" t="s">
        <v>7</v>
      </c>
    </row>
    <row r="8493" ht="15.75" customHeight="1">
      <c r="K8493" s="8" t="s">
        <v>7</v>
      </c>
    </row>
    <row r="8494" ht="15.75" customHeight="1">
      <c r="K8494" s="8" t="s">
        <v>7</v>
      </c>
    </row>
    <row r="8495" ht="15.75" customHeight="1">
      <c r="K8495" s="8" t="s">
        <v>7</v>
      </c>
    </row>
    <row r="8496" ht="15.75" customHeight="1">
      <c r="K8496" s="8" t="s">
        <v>7</v>
      </c>
    </row>
    <row r="8497" ht="15.75" customHeight="1">
      <c r="K8497" s="8" t="s">
        <v>7</v>
      </c>
    </row>
    <row r="8498" ht="15.75" customHeight="1">
      <c r="K8498" s="8" t="s">
        <v>7</v>
      </c>
    </row>
    <row r="8499" ht="15.75" customHeight="1">
      <c r="K8499" s="8" t="s">
        <v>7</v>
      </c>
    </row>
    <row r="8500" ht="15.75" customHeight="1">
      <c r="K8500" s="8" t="s">
        <v>7</v>
      </c>
    </row>
    <row r="8501" ht="15.75" customHeight="1">
      <c r="K8501" s="8" t="s">
        <v>7</v>
      </c>
    </row>
    <row r="8502" ht="15.75" customHeight="1">
      <c r="K8502" s="8" t="s">
        <v>7</v>
      </c>
    </row>
    <row r="8503" ht="15.75" customHeight="1">
      <c r="K8503" s="8" t="s">
        <v>7</v>
      </c>
    </row>
    <row r="8504" ht="15.75" customHeight="1">
      <c r="K8504" s="8" t="s">
        <v>7</v>
      </c>
    </row>
    <row r="8505" ht="15.75" customHeight="1">
      <c r="K8505" s="8" t="s">
        <v>7</v>
      </c>
    </row>
    <row r="8506" ht="15.75" customHeight="1">
      <c r="K8506" s="8" t="s">
        <v>7</v>
      </c>
    </row>
    <row r="8507" ht="15.75" customHeight="1">
      <c r="K8507" s="8" t="s">
        <v>7</v>
      </c>
    </row>
    <row r="8508" ht="15.75" customHeight="1">
      <c r="K8508" s="8" t="s">
        <v>7</v>
      </c>
    </row>
    <row r="8509" ht="15.75" customHeight="1">
      <c r="K8509" s="8" t="s">
        <v>7</v>
      </c>
    </row>
    <row r="8510" ht="15.75" customHeight="1">
      <c r="K8510" s="8" t="s">
        <v>7</v>
      </c>
    </row>
    <row r="8511" ht="15.75" customHeight="1">
      <c r="K8511" s="8" t="s">
        <v>7</v>
      </c>
    </row>
    <row r="8512" ht="15.75" customHeight="1">
      <c r="K8512" s="8" t="s">
        <v>7</v>
      </c>
    </row>
    <row r="8513" ht="15.75" customHeight="1">
      <c r="K8513" s="8" t="s">
        <v>7</v>
      </c>
    </row>
    <row r="8514" ht="15.75" customHeight="1">
      <c r="K8514" s="8" t="s">
        <v>7</v>
      </c>
    </row>
    <row r="8515" ht="15.75" customHeight="1">
      <c r="K8515" s="8" t="s">
        <v>7</v>
      </c>
    </row>
    <row r="8516" ht="15.75" customHeight="1">
      <c r="K8516" s="8" t="s">
        <v>7</v>
      </c>
    </row>
    <row r="8517" ht="15.75" customHeight="1">
      <c r="K8517" s="8" t="s">
        <v>7</v>
      </c>
    </row>
    <row r="8518" ht="15.75" customHeight="1">
      <c r="K8518" s="8" t="s">
        <v>7</v>
      </c>
    </row>
    <row r="8519" ht="15.75" customHeight="1">
      <c r="K8519" s="8" t="s">
        <v>7</v>
      </c>
    </row>
    <row r="8520" ht="15.75" customHeight="1">
      <c r="K8520" s="8" t="s">
        <v>7</v>
      </c>
    </row>
    <row r="8521" ht="15.75" customHeight="1">
      <c r="K8521" s="8" t="s">
        <v>7</v>
      </c>
    </row>
    <row r="8522" ht="15.75" customHeight="1">
      <c r="K8522" s="8" t="s">
        <v>7</v>
      </c>
    </row>
    <row r="8523" ht="15.75" customHeight="1">
      <c r="K8523" s="8" t="s">
        <v>7</v>
      </c>
    </row>
    <row r="8524" ht="15.75" customHeight="1">
      <c r="K8524" s="8" t="s">
        <v>7</v>
      </c>
    </row>
    <row r="8525" ht="15.75" customHeight="1">
      <c r="K8525" s="8" t="s">
        <v>7</v>
      </c>
    </row>
    <row r="8526" ht="15.75" customHeight="1">
      <c r="K8526" s="8" t="s">
        <v>7</v>
      </c>
    </row>
    <row r="8527" ht="15.75" customHeight="1">
      <c r="K8527" s="8" t="s">
        <v>7</v>
      </c>
    </row>
    <row r="8528" ht="15.75" customHeight="1">
      <c r="K8528" s="8" t="s">
        <v>7</v>
      </c>
    </row>
    <row r="8529" ht="15.75" customHeight="1">
      <c r="K8529" s="8" t="s">
        <v>7</v>
      </c>
    </row>
    <row r="8530" ht="15.75" customHeight="1">
      <c r="K8530" s="8" t="s">
        <v>7</v>
      </c>
    </row>
    <row r="8531" ht="15.75" customHeight="1">
      <c r="K8531" s="8" t="s">
        <v>7</v>
      </c>
    </row>
    <row r="8532" ht="15.75" customHeight="1">
      <c r="K8532" s="8" t="s">
        <v>7</v>
      </c>
    </row>
    <row r="8533" ht="15.75" customHeight="1">
      <c r="K8533" s="8" t="s">
        <v>7</v>
      </c>
    </row>
    <row r="8534" ht="15.75" customHeight="1">
      <c r="K8534" s="8" t="s">
        <v>7</v>
      </c>
    </row>
    <row r="8535" ht="15.75" customHeight="1">
      <c r="K8535" s="8" t="s">
        <v>7</v>
      </c>
    </row>
    <row r="8536" ht="15.75" customHeight="1">
      <c r="K8536" s="8" t="s">
        <v>7</v>
      </c>
    </row>
    <row r="8537" ht="15.75" customHeight="1">
      <c r="K8537" s="8" t="s">
        <v>7</v>
      </c>
    </row>
    <row r="8538" ht="15.75" customHeight="1">
      <c r="K8538" s="8" t="s">
        <v>7</v>
      </c>
    </row>
    <row r="8539" ht="15.75" customHeight="1">
      <c r="K8539" s="8" t="s">
        <v>7</v>
      </c>
    </row>
    <row r="8540" ht="15.75" customHeight="1">
      <c r="K8540" s="8" t="s">
        <v>7</v>
      </c>
    </row>
    <row r="8541" ht="15.75" customHeight="1">
      <c r="K8541" s="8" t="s">
        <v>7</v>
      </c>
    </row>
    <row r="8542" ht="15.75" customHeight="1">
      <c r="K8542" s="8" t="s">
        <v>7</v>
      </c>
    </row>
    <row r="8543" ht="15.75" customHeight="1">
      <c r="K8543" s="8" t="s">
        <v>7</v>
      </c>
    </row>
    <row r="8544" ht="15.75" customHeight="1">
      <c r="K8544" s="8" t="s">
        <v>7</v>
      </c>
    </row>
    <row r="8545" ht="15.75" customHeight="1">
      <c r="K8545" s="8" t="s">
        <v>7</v>
      </c>
    </row>
    <row r="8546" ht="15.75" customHeight="1">
      <c r="K8546" s="8" t="s">
        <v>7</v>
      </c>
    </row>
    <row r="8547" ht="15.75" customHeight="1">
      <c r="K8547" s="8" t="s">
        <v>7</v>
      </c>
    </row>
    <row r="8548" ht="15.75" customHeight="1">
      <c r="K8548" s="8" t="s">
        <v>7</v>
      </c>
    </row>
    <row r="8549" ht="15.75" customHeight="1">
      <c r="K8549" s="8" t="s">
        <v>7</v>
      </c>
    </row>
    <row r="8550" ht="15.75" customHeight="1">
      <c r="K8550" s="8" t="s">
        <v>7</v>
      </c>
    </row>
    <row r="8551" ht="15.75" customHeight="1">
      <c r="K8551" s="8" t="s">
        <v>7</v>
      </c>
    </row>
    <row r="8552" ht="15.75" customHeight="1">
      <c r="K8552" s="8" t="s">
        <v>7</v>
      </c>
    </row>
    <row r="8553" ht="15.75" customHeight="1">
      <c r="K8553" s="8" t="s">
        <v>7</v>
      </c>
    </row>
    <row r="8554" ht="15.75" customHeight="1">
      <c r="K8554" s="8" t="s">
        <v>7</v>
      </c>
    </row>
    <row r="8555" ht="15.75" customHeight="1">
      <c r="K8555" s="8" t="s">
        <v>7</v>
      </c>
    </row>
    <row r="8556" ht="15.75" customHeight="1">
      <c r="K8556" s="8" t="s">
        <v>7</v>
      </c>
    </row>
    <row r="8557" ht="15.75" customHeight="1">
      <c r="K8557" s="8" t="s">
        <v>7</v>
      </c>
    </row>
    <row r="8558" ht="15.75" customHeight="1">
      <c r="K8558" s="8" t="s">
        <v>7</v>
      </c>
    </row>
    <row r="8559" ht="15.75" customHeight="1">
      <c r="K8559" s="8" t="s">
        <v>7</v>
      </c>
    </row>
    <row r="8560" ht="15.75" customHeight="1">
      <c r="K8560" s="8" t="s">
        <v>7</v>
      </c>
    </row>
    <row r="8561" ht="15.75" customHeight="1">
      <c r="K8561" s="8" t="s">
        <v>7</v>
      </c>
    </row>
    <row r="8562" ht="15.75" customHeight="1">
      <c r="K8562" s="8" t="s">
        <v>7</v>
      </c>
    </row>
    <row r="8563" ht="15.75" customHeight="1">
      <c r="K8563" s="8" t="s">
        <v>7</v>
      </c>
    </row>
    <row r="8564" ht="15.75" customHeight="1">
      <c r="K8564" s="8" t="s">
        <v>7</v>
      </c>
    </row>
    <row r="8565" ht="15.75" customHeight="1">
      <c r="K8565" s="8" t="s">
        <v>7</v>
      </c>
    </row>
    <row r="8566" ht="15.75" customHeight="1">
      <c r="K8566" s="8" t="s">
        <v>7</v>
      </c>
    </row>
    <row r="8567" ht="15.75" customHeight="1">
      <c r="K8567" s="8" t="s">
        <v>7</v>
      </c>
    </row>
    <row r="8568" ht="15.75" customHeight="1">
      <c r="K8568" s="8" t="s">
        <v>7</v>
      </c>
    </row>
    <row r="8569" ht="15.75" customHeight="1">
      <c r="K8569" s="8" t="s">
        <v>7</v>
      </c>
    </row>
    <row r="8570" ht="15.75" customHeight="1">
      <c r="K8570" s="8" t="s">
        <v>7</v>
      </c>
    </row>
    <row r="8571" ht="15.75" customHeight="1">
      <c r="K8571" s="8" t="s">
        <v>7</v>
      </c>
    </row>
    <row r="8572" ht="15.75" customHeight="1">
      <c r="K8572" s="8" t="s">
        <v>7</v>
      </c>
    </row>
    <row r="8573" ht="15.75" customHeight="1">
      <c r="K8573" s="8" t="s">
        <v>7</v>
      </c>
    </row>
    <row r="8574" ht="15.75" customHeight="1">
      <c r="K8574" s="8" t="s">
        <v>7</v>
      </c>
    </row>
    <row r="8575" ht="15.75" customHeight="1">
      <c r="K8575" s="8" t="s">
        <v>7</v>
      </c>
    </row>
    <row r="8576" ht="15.75" customHeight="1">
      <c r="K8576" s="8" t="s">
        <v>7</v>
      </c>
    </row>
    <row r="8577" ht="15.75" customHeight="1">
      <c r="K8577" s="8" t="s">
        <v>7</v>
      </c>
    </row>
    <row r="8578" ht="15.75" customHeight="1">
      <c r="K8578" s="8" t="s">
        <v>7</v>
      </c>
    </row>
    <row r="8579" ht="15.75" customHeight="1">
      <c r="K8579" s="8" t="s">
        <v>7</v>
      </c>
    </row>
    <row r="8580" ht="15.75" customHeight="1">
      <c r="K8580" s="8" t="s">
        <v>7</v>
      </c>
    </row>
    <row r="8581" ht="15.75" customHeight="1">
      <c r="K8581" s="8" t="s">
        <v>7</v>
      </c>
    </row>
    <row r="8582" ht="15.75" customHeight="1">
      <c r="K8582" s="8" t="s">
        <v>7</v>
      </c>
    </row>
    <row r="8583" ht="15.75" customHeight="1">
      <c r="K8583" s="8" t="s">
        <v>7</v>
      </c>
    </row>
    <row r="8584" ht="15.75" customHeight="1">
      <c r="K8584" s="8" t="s">
        <v>7</v>
      </c>
    </row>
    <row r="8585" ht="15.75" customHeight="1">
      <c r="K8585" s="8" t="s">
        <v>7</v>
      </c>
    </row>
    <row r="8586" ht="15.75" customHeight="1">
      <c r="K8586" s="8" t="s">
        <v>7</v>
      </c>
    </row>
    <row r="8587" ht="15.75" customHeight="1">
      <c r="K8587" s="8" t="s">
        <v>7</v>
      </c>
    </row>
    <row r="8588" ht="15.75" customHeight="1">
      <c r="K8588" s="8" t="s">
        <v>7</v>
      </c>
    </row>
    <row r="8589" ht="15.75" customHeight="1">
      <c r="K8589" s="8" t="s">
        <v>7</v>
      </c>
    </row>
    <row r="8590" ht="15.75" customHeight="1">
      <c r="K8590" s="8" t="s">
        <v>7</v>
      </c>
    </row>
    <row r="8591" ht="15.75" customHeight="1">
      <c r="K8591" s="8" t="s">
        <v>7</v>
      </c>
    </row>
    <row r="8592" ht="15.75" customHeight="1">
      <c r="K8592" s="8" t="s">
        <v>7</v>
      </c>
    </row>
    <row r="8593" ht="15.75" customHeight="1">
      <c r="K8593" s="8" t="s">
        <v>7</v>
      </c>
    </row>
    <row r="8594" ht="15.75" customHeight="1">
      <c r="K8594" s="8" t="s">
        <v>7</v>
      </c>
    </row>
    <row r="8595" ht="15.75" customHeight="1">
      <c r="K8595" s="8" t="s">
        <v>7</v>
      </c>
    </row>
    <row r="8596" ht="15.75" customHeight="1">
      <c r="K8596" s="8" t="s">
        <v>7</v>
      </c>
    </row>
    <row r="8597" ht="15.75" customHeight="1">
      <c r="K8597" s="8" t="s">
        <v>7</v>
      </c>
    </row>
    <row r="8598" ht="15.75" customHeight="1">
      <c r="K8598" s="8" t="s">
        <v>7</v>
      </c>
    </row>
    <row r="8599" ht="15.75" customHeight="1">
      <c r="K8599" s="8" t="s">
        <v>7</v>
      </c>
    </row>
    <row r="8600" ht="15.75" customHeight="1">
      <c r="K8600" s="8" t="s">
        <v>7</v>
      </c>
    </row>
    <row r="8601" ht="15.75" customHeight="1">
      <c r="K8601" s="8" t="s">
        <v>7</v>
      </c>
    </row>
    <row r="8602" ht="15.75" customHeight="1">
      <c r="K8602" s="8" t="s">
        <v>7</v>
      </c>
    </row>
    <row r="8603" ht="15.75" customHeight="1">
      <c r="K8603" s="8" t="s">
        <v>7</v>
      </c>
    </row>
    <row r="8604" ht="15.75" customHeight="1">
      <c r="K8604" s="8" t="s">
        <v>7</v>
      </c>
    </row>
    <row r="8605" ht="15.75" customHeight="1">
      <c r="K8605" s="8" t="s">
        <v>7</v>
      </c>
    </row>
    <row r="8606" ht="15.75" customHeight="1">
      <c r="K8606" s="8" t="s">
        <v>7</v>
      </c>
    </row>
    <row r="8607" ht="15.75" customHeight="1">
      <c r="K8607" s="8" t="s">
        <v>7</v>
      </c>
    </row>
    <row r="8608" ht="15.75" customHeight="1">
      <c r="K8608" s="8" t="s">
        <v>7</v>
      </c>
    </row>
    <row r="8609" ht="15.75" customHeight="1">
      <c r="K8609" s="8" t="s">
        <v>7</v>
      </c>
    </row>
    <row r="8610" ht="15.75" customHeight="1">
      <c r="K8610" s="8" t="s">
        <v>7</v>
      </c>
    </row>
    <row r="8611" ht="15.75" customHeight="1">
      <c r="K8611" s="8" t="s">
        <v>7</v>
      </c>
    </row>
    <row r="8612" ht="15.75" customHeight="1">
      <c r="K8612" s="8" t="s">
        <v>7</v>
      </c>
    </row>
    <row r="8613" ht="15.75" customHeight="1">
      <c r="K8613" s="8" t="s">
        <v>7</v>
      </c>
    </row>
    <row r="8614" ht="15.75" customHeight="1">
      <c r="K8614" s="8" t="s">
        <v>7</v>
      </c>
    </row>
    <row r="8615" ht="15.75" customHeight="1">
      <c r="K8615" s="8" t="s">
        <v>7</v>
      </c>
    </row>
    <row r="8616" ht="15.75" customHeight="1">
      <c r="K8616" s="8" t="s">
        <v>7</v>
      </c>
    </row>
    <row r="8617" ht="15.75" customHeight="1">
      <c r="K8617" s="8" t="s">
        <v>7</v>
      </c>
    </row>
    <row r="8618" ht="15.75" customHeight="1">
      <c r="K8618" s="8" t="s">
        <v>7</v>
      </c>
    </row>
    <row r="8619" ht="15.75" customHeight="1">
      <c r="K8619" s="8" t="s">
        <v>7</v>
      </c>
    </row>
    <row r="8620" ht="15.75" customHeight="1">
      <c r="K8620" s="8" t="s">
        <v>7</v>
      </c>
    </row>
    <row r="8621" ht="15.75" customHeight="1">
      <c r="K8621" s="8" t="s">
        <v>7</v>
      </c>
    </row>
    <row r="8622" ht="15.75" customHeight="1">
      <c r="K8622" s="8" t="s">
        <v>7</v>
      </c>
    </row>
    <row r="8623" ht="15.75" customHeight="1">
      <c r="K8623" s="8" t="s">
        <v>7</v>
      </c>
    </row>
    <row r="8624" ht="15.75" customHeight="1">
      <c r="K8624" s="8" t="s">
        <v>7</v>
      </c>
    </row>
    <row r="8625" ht="15.75" customHeight="1">
      <c r="K8625" s="8" t="s">
        <v>7</v>
      </c>
    </row>
    <row r="8626" ht="15.75" customHeight="1">
      <c r="K8626" s="8" t="s">
        <v>7</v>
      </c>
    </row>
    <row r="8627" ht="15.75" customHeight="1">
      <c r="K8627" s="8" t="s">
        <v>7</v>
      </c>
    </row>
    <row r="8628" ht="15.75" customHeight="1">
      <c r="K8628" s="8" t="s">
        <v>7</v>
      </c>
    </row>
    <row r="8629" ht="15.75" customHeight="1">
      <c r="K8629" s="8" t="s">
        <v>7</v>
      </c>
    </row>
    <row r="8630" ht="15.75" customHeight="1">
      <c r="K8630" s="8" t="s">
        <v>7</v>
      </c>
    </row>
    <row r="8631" ht="15.75" customHeight="1">
      <c r="K8631" s="8" t="s">
        <v>7</v>
      </c>
    </row>
    <row r="8632" ht="15.75" customHeight="1">
      <c r="K8632" s="8" t="s">
        <v>7</v>
      </c>
    </row>
    <row r="8633" ht="15.75" customHeight="1">
      <c r="K8633" s="8" t="s">
        <v>7</v>
      </c>
    </row>
    <row r="8634" ht="15.75" customHeight="1">
      <c r="K8634" s="8" t="s">
        <v>7</v>
      </c>
    </row>
    <row r="8635" ht="15.75" customHeight="1">
      <c r="K8635" s="8" t="s">
        <v>7</v>
      </c>
    </row>
    <row r="8636" ht="15.75" customHeight="1">
      <c r="K8636" s="8" t="s">
        <v>7</v>
      </c>
    </row>
    <row r="8637" ht="15.75" customHeight="1">
      <c r="K8637" s="8" t="s">
        <v>7</v>
      </c>
    </row>
    <row r="8638" ht="15.75" customHeight="1">
      <c r="K8638" s="8" t="s">
        <v>7</v>
      </c>
    </row>
    <row r="8639" ht="15.75" customHeight="1">
      <c r="K8639" s="8" t="s">
        <v>7</v>
      </c>
    </row>
    <row r="8640" ht="15.75" customHeight="1">
      <c r="K8640" s="8" t="s">
        <v>7</v>
      </c>
    </row>
    <row r="8641" ht="15.75" customHeight="1">
      <c r="K8641" s="8" t="s">
        <v>7</v>
      </c>
    </row>
    <row r="8642" ht="15.75" customHeight="1">
      <c r="K8642" s="8" t="s">
        <v>7</v>
      </c>
    </row>
    <row r="8643" ht="15.75" customHeight="1">
      <c r="K8643" s="8" t="s">
        <v>7</v>
      </c>
    </row>
    <row r="8644" ht="15.75" customHeight="1">
      <c r="K8644" s="8" t="s">
        <v>7</v>
      </c>
    </row>
    <row r="8645" ht="15.75" customHeight="1">
      <c r="K8645" s="8" t="s">
        <v>7</v>
      </c>
    </row>
    <row r="8646" ht="15.75" customHeight="1">
      <c r="K8646" s="8" t="s">
        <v>7</v>
      </c>
    </row>
    <row r="8647" ht="15.75" customHeight="1">
      <c r="K8647" s="8" t="s">
        <v>7</v>
      </c>
    </row>
    <row r="8648" ht="15.75" customHeight="1">
      <c r="K8648" s="8" t="s">
        <v>7</v>
      </c>
    </row>
    <row r="8649" ht="15.75" customHeight="1">
      <c r="K8649" s="8" t="s">
        <v>7</v>
      </c>
    </row>
    <row r="8650" ht="15.75" customHeight="1">
      <c r="K8650" s="8" t="s">
        <v>7</v>
      </c>
    </row>
    <row r="8651" ht="15.75" customHeight="1">
      <c r="K8651" s="8" t="s">
        <v>7</v>
      </c>
    </row>
    <row r="8652" ht="15.75" customHeight="1">
      <c r="K8652" s="8" t="s">
        <v>7</v>
      </c>
    </row>
    <row r="8653" ht="15.75" customHeight="1">
      <c r="K8653" s="8" t="s">
        <v>7</v>
      </c>
    </row>
    <row r="8654" ht="15.75" customHeight="1">
      <c r="K8654" s="8" t="s">
        <v>7</v>
      </c>
    </row>
    <row r="8655" ht="15.75" customHeight="1">
      <c r="K8655" s="8" t="s">
        <v>7</v>
      </c>
    </row>
    <row r="8656" ht="15.75" customHeight="1">
      <c r="K8656" s="8" t="s">
        <v>7</v>
      </c>
    </row>
    <row r="8657" ht="15.75" customHeight="1">
      <c r="K8657" s="8" t="s">
        <v>7</v>
      </c>
    </row>
    <row r="8658" ht="15.75" customHeight="1">
      <c r="K8658" s="8" t="s">
        <v>7</v>
      </c>
    </row>
    <row r="8659" ht="15.75" customHeight="1">
      <c r="K8659" s="8" t="s">
        <v>7</v>
      </c>
    </row>
    <row r="8660" ht="15.75" customHeight="1">
      <c r="K8660" s="8" t="s">
        <v>7</v>
      </c>
    </row>
    <row r="8661" ht="15.75" customHeight="1">
      <c r="K8661" s="8" t="s">
        <v>7</v>
      </c>
    </row>
    <row r="8662" ht="15.75" customHeight="1">
      <c r="K8662" s="8" t="s">
        <v>7</v>
      </c>
    </row>
    <row r="8663" ht="15.75" customHeight="1">
      <c r="K8663" s="8" t="s">
        <v>7</v>
      </c>
    </row>
    <row r="8664" ht="15.75" customHeight="1">
      <c r="K8664" s="8" t="s">
        <v>7</v>
      </c>
    </row>
    <row r="8665" ht="15.75" customHeight="1">
      <c r="K8665" s="8" t="s">
        <v>7</v>
      </c>
    </row>
    <row r="8666" ht="15.75" customHeight="1">
      <c r="K8666" s="8" t="s">
        <v>7</v>
      </c>
    </row>
    <row r="8667" ht="15.75" customHeight="1">
      <c r="K8667" s="8" t="s">
        <v>7</v>
      </c>
    </row>
    <row r="8668" ht="15.75" customHeight="1">
      <c r="K8668" s="8" t="s">
        <v>7</v>
      </c>
    </row>
    <row r="8669" ht="15.75" customHeight="1">
      <c r="K8669" s="8" t="s">
        <v>7</v>
      </c>
    </row>
    <row r="8670" ht="15.75" customHeight="1">
      <c r="K8670" s="8" t="s">
        <v>7</v>
      </c>
    </row>
    <row r="8671" ht="15.75" customHeight="1">
      <c r="K8671" s="8" t="s">
        <v>7</v>
      </c>
    </row>
    <row r="8672" ht="15.75" customHeight="1">
      <c r="K8672" s="8" t="s">
        <v>7</v>
      </c>
    </row>
    <row r="8673" ht="15.75" customHeight="1">
      <c r="K8673" s="8" t="s">
        <v>7</v>
      </c>
    </row>
    <row r="8674" ht="15.75" customHeight="1">
      <c r="K8674" s="8" t="s">
        <v>7</v>
      </c>
    </row>
    <row r="8675" ht="15.75" customHeight="1">
      <c r="K8675" s="8" t="s">
        <v>7</v>
      </c>
    </row>
    <row r="8676" ht="15.75" customHeight="1">
      <c r="K8676" s="8" t="s">
        <v>7</v>
      </c>
    </row>
    <row r="8677" ht="15.75" customHeight="1">
      <c r="K8677" s="8" t="s">
        <v>7</v>
      </c>
    </row>
    <row r="8678" ht="15.75" customHeight="1">
      <c r="K8678" s="8" t="s">
        <v>7</v>
      </c>
    </row>
    <row r="8679" ht="15.75" customHeight="1">
      <c r="K8679" s="8" t="s">
        <v>7</v>
      </c>
    </row>
    <row r="8680" ht="15.75" customHeight="1">
      <c r="K8680" s="8" t="s">
        <v>7</v>
      </c>
    </row>
    <row r="8681" ht="15.75" customHeight="1">
      <c r="K8681" s="8" t="s">
        <v>7</v>
      </c>
    </row>
    <row r="8682" ht="15.75" customHeight="1">
      <c r="K8682" s="8" t="s">
        <v>7</v>
      </c>
    </row>
    <row r="8683" ht="15.75" customHeight="1">
      <c r="K8683" s="8" t="s">
        <v>7</v>
      </c>
    </row>
    <row r="8684" ht="15.75" customHeight="1">
      <c r="K8684" s="8" t="s">
        <v>7</v>
      </c>
    </row>
    <row r="8685" ht="15.75" customHeight="1">
      <c r="K8685" s="8" t="s">
        <v>7</v>
      </c>
    </row>
    <row r="8686" ht="15.75" customHeight="1">
      <c r="K8686" s="8" t="s">
        <v>7</v>
      </c>
    </row>
    <row r="8687" ht="15.75" customHeight="1">
      <c r="K8687" s="8" t="s">
        <v>7</v>
      </c>
    </row>
    <row r="8688" ht="15.75" customHeight="1">
      <c r="K8688" s="8" t="s">
        <v>7</v>
      </c>
    </row>
    <row r="8689" ht="15.75" customHeight="1">
      <c r="K8689" s="8" t="s">
        <v>7</v>
      </c>
    </row>
    <row r="8690" ht="15.75" customHeight="1">
      <c r="K8690" s="8" t="s">
        <v>7</v>
      </c>
    </row>
    <row r="8691" ht="15.75" customHeight="1">
      <c r="K8691" s="8" t="s">
        <v>7</v>
      </c>
    </row>
    <row r="8692" ht="15.75" customHeight="1">
      <c r="K8692" s="8" t="s">
        <v>7</v>
      </c>
    </row>
    <row r="8693" ht="15.75" customHeight="1">
      <c r="K8693" s="8" t="s">
        <v>7</v>
      </c>
    </row>
    <row r="8694" ht="15.75" customHeight="1">
      <c r="K8694" s="8" t="s">
        <v>7</v>
      </c>
    </row>
    <row r="8695" ht="15.75" customHeight="1">
      <c r="K8695" s="8" t="s">
        <v>7</v>
      </c>
    </row>
    <row r="8696" ht="15.75" customHeight="1">
      <c r="K8696" s="8" t="s">
        <v>7</v>
      </c>
    </row>
    <row r="8697" ht="15.75" customHeight="1">
      <c r="K8697" s="8" t="s">
        <v>7</v>
      </c>
    </row>
    <row r="8698" ht="15.75" customHeight="1">
      <c r="K8698" s="8" t="s">
        <v>7</v>
      </c>
    </row>
    <row r="8699" ht="15.75" customHeight="1">
      <c r="K8699" s="8" t="s">
        <v>7</v>
      </c>
    </row>
    <row r="8700" ht="15.75" customHeight="1">
      <c r="K8700" s="8" t="s">
        <v>7</v>
      </c>
    </row>
    <row r="8701" ht="15.75" customHeight="1">
      <c r="K8701" s="8" t="s">
        <v>7</v>
      </c>
    </row>
    <row r="8702" ht="15.75" customHeight="1">
      <c r="K8702" s="8" t="s">
        <v>7</v>
      </c>
    </row>
    <row r="8703" ht="15.75" customHeight="1">
      <c r="K8703" s="8" t="s">
        <v>7</v>
      </c>
    </row>
    <row r="8704" ht="15.75" customHeight="1">
      <c r="K8704" s="8" t="s">
        <v>7</v>
      </c>
    </row>
    <row r="8705" ht="15.75" customHeight="1">
      <c r="K8705" s="8" t="s">
        <v>7</v>
      </c>
    </row>
    <row r="8706" ht="15.75" customHeight="1">
      <c r="K8706" s="8" t="s">
        <v>7</v>
      </c>
    </row>
    <row r="8707" ht="15.75" customHeight="1">
      <c r="K8707" s="8" t="s">
        <v>7</v>
      </c>
    </row>
    <row r="8708" ht="15.75" customHeight="1">
      <c r="K8708" s="8" t="s">
        <v>7</v>
      </c>
    </row>
    <row r="8709" ht="15.75" customHeight="1">
      <c r="K8709" s="8" t="s">
        <v>7</v>
      </c>
    </row>
    <row r="8710" ht="15.75" customHeight="1">
      <c r="K8710" s="8" t="s">
        <v>7</v>
      </c>
    </row>
    <row r="8711" ht="15.75" customHeight="1">
      <c r="K8711" s="8" t="s">
        <v>7</v>
      </c>
    </row>
    <row r="8712" ht="15.75" customHeight="1">
      <c r="K8712" s="8" t="s">
        <v>7</v>
      </c>
    </row>
    <row r="8713" ht="15.75" customHeight="1">
      <c r="K8713" s="8" t="s">
        <v>7</v>
      </c>
    </row>
    <row r="8714" ht="15.75" customHeight="1">
      <c r="K8714" s="8" t="s">
        <v>7</v>
      </c>
    </row>
    <row r="8715" ht="15.75" customHeight="1">
      <c r="K8715" s="8" t="s">
        <v>7</v>
      </c>
    </row>
    <row r="8716" ht="15.75" customHeight="1">
      <c r="K8716" s="8" t="s">
        <v>7</v>
      </c>
    </row>
    <row r="8717" ht="15.75" customHeight="1">
      <c r="K8717" s="8" t="s">
        <v>7</v>
      </c>
    </row>
    <row r="8718" ht="15.75" customHeight="1">
      <c r="K8718" s="8" t="s">
        <v>7</v>
      </c>
    </row>
    <row r="8719" ht="15.75" customHeight="1">
      <c r="K8719" s="8" t="s">
        <v>7</v>
      </c>
    </row>
    <row r="8720" ht="15.75" customHeight="1">
      <c r="K8720" s="8" t="s">
        <v>7</v>
      </c>
    </row>
    <row r="8721" ht="15.75" customHeight="1">
      <c r="K8721" s="8" t="s">
        <v>7</v>
      </c>
    </row>
    <row r="8722" ht="15.75" customHeight="1">
      <c r="K8722" s="8" t="s">
        <v>7</v>
      </c>
    </row>
    <row r="8723" ht="15.75" customHeight="1">
      <c r="K8723" s="8" t="s">
        <v>7</v>
      </c>
    </row>
    <row r="8724" ht="15.75" customHeight="1">
      <c r="K8724" s="8" t="s">
        <v>7</v>
      </c>
    </row>
    <row r="8725" ht="15.75" customHeight="1">
      <c r="K8725" s="8" t="s">
        <v>7</v>
      </c>
    </row>
    <row r="8726" ht="15.75" customHeight="1">
      <c r="K8726" s="8" t="s">
        <v>7</v>
      </c>
    </row>
    <row r="8727" ht="15.75" customHeight="1">
      <c r="K8727" s="8" t="s">
        <v>7</v>
      </c>
    </row>
    <row r="8728" ht="15.75" customHeight="1">
      <c r="K8728" s="8" t="s">
        <v>7</v>
      </c>
    </row>
    <row r="8729" ht="15.75" customHeight="1">
      <c r="K8729" s="8" t="s">
        <v>7</v>
      </c>
    </row>
    <row r="8730" ht="15.75" customHeight="1">
      <c r="K8730" s="8" t="s">
        <v>7</v>
      </c>
    </row>
    <row r="8731" ht="15.75" customHeight="1">
      <c r="K8731" s="8" t="s">
        <v>7</v>
      </c>
    </row>
    <row r="8732" ht="15.75" customHeight="1">
      <c r="K8732" s="8" t="s">
        <v>7</v>
      </c>
    </row>
    <row r="8733" ht="15.75" customHeight="1">
      <c r="K8733" s="8" t="s">
        <v>7</v>
      </c>
    </row>
    <row r="8734" ht="15.75" customHeight="1">
      <c r="K8734" s="8" t="s">
        <v>7</v>
      </c>
    </row>
    <row r="8735" ht="15.75" customHeight="1">
      <c r="K8735" s="8" t="s">
        <v>7</v>
      </c>
    </row>
    <row r="8736" ht="15.75" customHeight="1">
      <c r="K8736" s="8" t="s">
        <v>7</v>
      </c>
    </row>
    <row r="8737" ht="15.75" customHeight="1">
      <c r="K8737" s="8" t="s">
        <v>7</v>
      </c>
    </row>
    <row r="8738" ht="15.75" customHeight="1">
      <c r="K8738" s="8" t="s">
        <v>7</v>
      </c>
    </row>
    <row r="8739" ht="15.75" customHeight="1">
      <c r="K8739" s="8" t="s">
        <v>7</v>
      </c>
    </row>
    <row r="8740" ht="15.75" customHeight="1">
      <c r="K8740" s="8" t="s">
        <v>7</v>
      </c>
    </row>
    <row r="8741" ht="15.75" customHeight="1">
      <c r="K8741" s="8" t="s">
        <v>7</v>
      </c>
    </row>
    <row r="8742" ht="15.75" customHeight="1">
      <c r="K8742" s="8" t="s">
        <v>7</v>
      </c>
    </row>
    <row r="8743" ht="15.75" customHeight="1">
      <c r="K8743" s="8" t="s">
        <v>7</v>
      </c>
    </row>
    <row r="8744" ht="15.75" customHeight="1">
      <c r="K8744" s="8" t="s">
        <v>7</v>
      </c>
    </row>
    <row r="8745" ht="15.75" customHeight="1">
      <c r="K8745" s="8" t="s">
        <v>7</v>
      </c>
    </row>
    <row r="8746" ht="15.75" customHeight="1">
      <c r="K8746" s="8" t="s">
        <v>7</v>
      </c>
    </row>
    <row r="8747" ht="15.75" customHeight="1">
      <c r="K8747" s="8" t="s">
        <v>7</v>
      </c>
    </row>
    <row r="8748" ht="15.75" customHeight="1">
      <c r="K8748" s="8" t="s">
        <v>7</v>
      </c>
    </row>
    <row r="8749" ht="15.75" customHeight="1">
      <c r="K8749" s="8" t="s">
        <v>7</v>
      </c>
    </row>
    <row r="8750" ht="15.75" customHeight="1">
      <c r="K8750" s="8" t="s">
        <v>7</v>
      </c>
    </row>
    <row r="8751" ht="15.75" customHeight="1">
      <c r="K8751" s="8" t="s">
        <v>7</v>
      </c>
    </row>
    <row r="8752" ht="15.75" customHeight="1">
      <c r="K8752" s="8" t="s">
        <v>7</v>
      </c>
    </row>
    <row r="8753" ht="15.75" customHeight="1">
      <c r="K8753" s="8" t="s">
        <v>7</v>
      </c>
    </row>
    <row r="8754" ht="15.75" customHeight="1">
      <c r="K8754" s="8" t="s">
        <v>7</v>
      </c>
    </row>
    <row r="8755" ht="15.75" customHeight="1">
      <c r="K8755" s="8" t="s">
        <v>7</v>
      </c>
    </row>
    <row r="8756" ht="15.75" customHeight="1">
      <c r="K8756" s="8" t="s">
        <v>7</v>
      </c>
    </row>
    <row r="8757" ht="15.75" customHeight="1">
      <c r="K8757" s="8" t="s">
        <v>7</v>
      </c>
    </row>
    <row r="8758" ht="15.75" customHeight="1">
      <c r="K8758" s="8" t="s">
        <v>7</v>
      </c>
    </row>
    <row r="8759" ht="15.75" customHeight="1">
      <c r="K8759" s="8" t="s">
        <v>7</v>
      </c>
    </row>
    <row r="8760" ht="15.75" customHeight="1">
      <c r="K8760" s="8" t="s">
        <v>7</v>
      </c>
    </row>
    <row r="8761" ht="15.75" customHeight="1">
      <c r="K8761" s="8" t="s">
        <v>7</v>
      </c>
    </row>
    <row r="8762" ht="15.75" customHeight="1">
      <c r="K8762" s="8" t="s">
        <v>7</v>
      </c>
    </row>
    <row r="8763" ht="15.75" customHeight="1">
      <c r="K8763" s="8" t="s">
        <v>7</v>
      </c>
    </row>
    <row r="8764" ht="15.75" customHeight="1">
      <c r="K8764" s="8" t="s">
        <v>7</v>
      </c>
    </row>
    <row r="8765" ht="15.75" customHeight="1">
      <c r="K8765" s="8" t="s">
        <v>7</v>
      </c>
    </row>
    <row r="8766" ht="15.75" customHeight="1">
      <c r="K8766" s="8" t="s">
        <v>7</v>
      </c>
    </row>
    <row r="8767" ht="15.75" customHeight="1">
      <c r="K8767" s="8" t="s">
        <v>7</v>
      </c>
    </row>
    <row r="8768" ht="15.75" customHeight="1">
      <c r="K8768" s="8" t="s">
        <v>7</v>
      </c>
    </row>
    <row r="8769" ht="15.75" customHeight="1">
      <c r="K8769" s="8" t="s">
        <v>7</v>
      </c>
    </row>
    <row r="8770" ht="15.75" customHeight="1">
      <c r="K8770" s="8" t="s">
        <v>7</v>
      </c>
    </row>
    <row r="8771" ht="15.75" customHeight="1">
      <c r="K8771" s="8" t="s">
        <v>7</v>
      </c>
    </row>
    <row r="8772" ht="15.75" customHeight="1">
      <c r="K8772" s="8" t="s">
        <v>7</v>
      </c>
    </row>
    <row r="8773" ht="15.75" customHeight="1">
      <c r="K8773" s="8" t="s">
        <v>7</v>
      </c>
    </row>
    <row r="8774" ht="15.75" customHeight="1">
      <c r="K8774" s="8" t="s">
        <v>7</v>
      </c>
    </row>
    <row r="8775" ht="15.75" customHeight="1">
      <c r="K8775" s="8" t="s">
        <v>7</v>
      </c>
    </row>
    <row r="8776" ht="15.75" customHeight="1">
      <c r="K8776" s="8" t="s">
        <v>7</v>
      </c>
    </row>
    <row r="8777" ht="15.75" customHeight="1">
      <c r="K8777" s="8" t="s">
        <v>7</v>
      </c>
    </row>
    <row r="8778" ht="15.75" customHeight="1">
      <c r="K8778" s="8" t="s">
        <v>7</v>
      </c>
    </row>
    <row r="8779" ht="15.75" customHeight="1">
      <c r="K8779" s="8" t="s">
        <v>7</v>
      </c>
    </row>
    <row r="8780" ht="15.75" customHeight="1">
      <c r="K8780" s="8" t="s">
        <v>7</v>
      </c>
    </row>
    <row r="8781" ht="15.75" customHeight="1">
      <c r="K8781" s="8" t="s">
        <v>7</v>
      </c>
    </row>
    <row r="8782" ht="15.75" customHeight="1">
      <c r="K8782" s="8" t="s">
        <v>7</v>
      </c>
    </row>
    <row r="8783" ht="15.75" customHeight="1">
      <c r="K8783" s="8" t="s">
        <v>7</v>
      </c>
    </row>
    <row r="8784" ht="15.75" customHeight="1">
      <c r="K8784" s="8" t="s">
        <v>7</v>
      </c>
    </row>
    <row r="8785" ht="15.75" customHeight="1">
      <c r="K8785" s="8" t="s">
        <v>7</v>
      </c>
    </row>
    <row r="8786" ht="15.75" customHeight="1">
      <c r="K8786" s="8" t="s">
        <v>7</v>
      </c>
    </row>
    <row r="8787" ht="15.75" customHeight="1">
      <c r="K8787" s="8" t="s">
        <v>7</v>
      </c>
    </row>
    <row r="8788" ht="15.75" customHeight="1">
      <c r="K8788" s="8" t="s">
        <v>7</v>
      </c>
    </row>
    <row r="8789" ht="15.75" customHeight="1">
      <c r="K8789" s="8" t="s">
        <v>7</v>
      </c>
    </row>
    <row r="8790" ht="15.75" customHeight="1">
      <c r="K8790" s="8" t="s">
        <v>7</v>
      </c>
    </row>
    <row r="8791" ht="15.75" customHeight="1">
      <c r="K8791" s="8" t="s">
        <v>7</v>
      </c>
    </row>
    <row r="8792" ht="15.75" customHeight="1">
      <c r="K8792" s="8" t="s">
        <v>7</v>
      </c>
    </row>
    <row r="8793" ht="15.75" customHeight="1">
      <c r="K8793" s="8" t="s">
        <v>7</v>
      </c>
    </row>
    <row r="8794" ht="15.75" customHeight="1">
      <c r="K8794" s="8" t="s">
        <v>7</v>
      </c>
    </row>
    <row r="8795" ht="15.75" customHeight="1">
      <c r="K8795" s="8" t="s">
        <v>7</v>
      </c>
    </row>
    <row r="8796" ht="15.75" customHeight="1">
      <c r="K8796" s="8" t="s">
        <v>7</v>
      </c>
    </row>
    <row r="8797" ht="15.75" customHeight="1">
      <c r="K8797" s="8" t="s">
        <v>7</v>
      </c>
    </row>
    <row r="8798" ht="15.75" customHeight="1">
      <c r="K8798" s="8" t="s">
        <v>7</v>
      </c>
    </row>
    <row r="8799" ht="15.75" customHeight="1">
      <c r="K8799" s="8" t="s">
        <v>7</v>
      </c>
    </row>
    <row r="8800" ht="15.75" customHeight="1">
      <c r="K8800" s="8" t="s">
        <v>7</v>
      </c>
    </row>
    <row r="8801" ht="15.75" customHeight="1">
      <c r="K8801" s="8" t="s">
        <v>7</v>
      </c>
    </row>
    <row r="8802" ht="15.75" customHeight="1">
      <c r="K8802" s="8" t="s">
        <v>7</v>
      </c>
    </row>
    <row r="8803" ht="15.75" customHeight="1">
      <c r="K8803" s="8" t="s">
        <v>7</v>
      </c>
    </row>
    <row r="8804" ht="15.75" customHeight="1">
      <c r="K8804" s="8" t="s">
        <v>7</v>
      </c>
    </row>
    <row r="8805" ht="15.75" customHeight="1">
      <c r="K8805" s="8" t="s">
        <v>7</v>
      </c>
    </row>
    <row r="8806" ht="15.75" customHeight="1">
      <c r="K8806" s="8" t="s">
        <v>7</v>
      </c>
    </row>
    <row r="8807" ht="15.75" customHeight="1">
      <c r="K8807" s="8" t="s">
        <v>7</v>
      </c>
    </row>
    <row r="8808" ht="15.75" customHeight="1">
      <c r="K8808" s="8" t="s">
        <v>7</v>
      </c>
    </row>
    <row r="8809" ht="15.75" customHeight="1">
      <c r="K8809" s="8" t="s">
        <v>7</v>
      </c>
    </row>
    <row r="8810" ht="15.75" customHeight="1">
      <c r="K8810" s="8" t="s">
        <v>7</v>
      </c>
    </row>
    <row r="8811" ht="15.75" customHeight="1">
      <c r="K8811" s="8" t="s">
        <v>7</v>
      </c>
    </row>
    <row r="8812" ht="15.75" customHeight="1">
      <c r="K8812" s="8" t="s">
        <v>7</v>
      </c>
    </row>
    <row r="8813" ht="15.75" customHeight="1">
      <c r="K8813" s="8" t="s">
        <v>7</v>
      </c>
    </row>
    <row r="8814" ht="15.75" customHeight="1">
      <c r="K8814" s="8" t="s">
        <v>7</v>
      </c>
    </row>
    <row r="8815" ht="15.75" customHeight="1">
      <c r="K8815" s="8" t="s">
        <v>7</v>
      </c>
    </row>
    <row r="8816" ht="15.75" customHeight="1">
      <c r="K8816" s="8" t="s">
        <v>7</v>
      </c>
    </row>
    <row r="8817" ht="15.75" customHeight="1">
      <c r="K8817" s="8" t="s">
        <v>7</v>
      </c>
    </row>
    <row r="8818" ht="15.75" customHeight="1">
      <c r="K8818" s="8" t="s">
        <v>7</v>
      </c>
    </row>
    <row r="8819" ht="15.75" customHeight="1">
      <c r="K8819" s="8" t="s">
        <v>7</v>
      </c>
    </row>
    <row r="8820" ht="15.75" customHeight="1">
      <c r="K8820" s="8" t="s">
        <v>7</v>
      </c>
    </row>
    <row r="8821" ht="15.75" customHeight="1">
      <c r="K8821" s="8" t="s">
        <v>7</v>
      </c>
    </row>
    <row r="8822" ht="15.75" customHeight="1">
      <c r="K8822" s="8" t="s">
        <v>7</v>
      </c>
    </row>
    <row r="8823" ht="15.75" customHeight="1">
      <c r="K8823" s="8" t="s">
        <v>7</v>
      </c>
    </row>
    <row r="8824" ht="15.75" customHeight="1">
      <c r="K8824" s="8" t="s">
        <v>7</v>
      </c>
    </row>
    <row r="8825" ht="15.75" customHeight="1">
      <c r="K8825" s="8" t="s">
        <v>7</v>
      </c>
    </row>
    <row r="8826" ht="15.75" customHeight="1">
      <c r="K8826" s="8" t="s">
        <v>7</v>
      </c>
    </row>
    <row r="8827" ht="15.75" customHeight="1">
      <c r="K8827" s="8" t="s">
        <v>7</v>
      </c>
    </row>
    <row r="8828" ht="15.75" customHeight="1">
      <c r="K8828" s="8" t="s">
        <v>7</v>
      </c>
    </row>
    <row r="8829" ht="15.75" customHeight="1">
      <c r="K8829" s="8" t="s">
        <v>7</v>
      </c>
    </row>
    <row r="8830" ht="15.75" customHeight="1">
      <c r="K8830" s="8" t="s">
        <v>7</v>
      </c>
    </row>
    <row r="8831" ht="15.75" customHeight="1">
      <c r="K8831" s="8" t="s">
        <v>7</v>
      </c>
    </row>
    <row r="8832" ht="15.75" customHeight="1">
      <c r="K8832" s="8" t="s">
        <v>7</v>
      </c>
    </row>
    <row r="8833" ht="15.75" customHeight="1">
      <c r="K8833" s="8" t="s">
        <v>7</v>
      </c>
    </row>
    <row r="8834" ht="15.75" customHeight="1">
      <c r="K8834" s="8" t="s">
        <v>7</v>
      </c>
    </row>
    <row r="8835" ht="15.75" customHeight="1">
      <c r="K8835" s="8" t="s">
        <v>7</v>
      </c>
    </row>
    <row r="8836" ht="15.75" customHeight="1">
      <c r="K8836" s="8" t="s">
        <v>7</v>
      </c>
    </row>
    <row r="8837" ht="15.75" customHeight="1">
      <c r="K8837" s="8" t="s">
        <v>7</v>
      </c>
    </row>
    <row r="8838" ht="15.75" customHeight="1">
      <c r="K8838" s="8" t="s">
        <v>7</v>
      </c>
    </row>
    <row r="8839" ht="15.75" customHeight="1">
      <c r="K8839" s="8" t="s">
        <v>7</v>
      </c>
    </row>
    <row r="8840" ht="15.75" customHeight="1">
      <c r="K8840" s="8" t="s">
        <v>7</v>
      </c>
    </row>
    <row r="8841" ht="15.75" customHeight="1">
      <c r="K8841" s="8" t="s">
        <v>7</v>
      </c>
    </row>
    <row r="8842" ht="15.75" customHeight="1">
      <c r="K8842" s="8" t="s">
        <v>7</v>
      </c>
    </row>
    <row r="8843" ht="15.75" customHeight="1">
      <c r="K8843" s="8" t="s">
        <v>7</v>
      </c>
    </row>
    <row r="8844" ht="15.75" customHeight="1">
      <c r="K8844" s="8" t="s">
        <v>7</v>
      </c>
    </row>
    <row r="8845" ht="15.75" customHeight="1">
      <c r="K8845" s="8" t="s">
        <v>7</v>
      </c>
    </row>
    <row r="8846" ht="15.75" customHeight="1">
      <c r="K8846" s="8" t="s">
        <v>7</v>
      </c>
    </row>
    <row r="8847" ht="15.75" customHeight="1">
      <c r="K8847" s="8" t="s">
        <v>7</v>
      </c>
    </row>
    <row r="8848" ht="15.75" customHeight="1">
      <c r="K8848" s="8" t="s">
        <v>7</v>
      </c>
    </row>
    <row r="8849" ht="15.75" customHeight="1">
      <c r="K8849" s="8" t="s">
        <v>7</v>
      </c>
    </row>
    <row r="8850" ht="15.75" customHeight="1">
      <c r="K8850" s="8" t="s">
        <v>7</v>
      </c>
    </row>
    <row r="8851" ht="15.75" customHeight="1">
      <c r="K8851" s="8" t="s">
        <v>7</v>
      </c>
    </row>
    <row r="8852" ht="15.75" customHeight="1">
      <c r="K8852" s="8" t="s">
        <v>7</v>
      </c>
    </row>
    <row r="8853" ht="15.75" customHeight="1">
      <c r="K8853" s="8" t="s">
        <v>7</v>
      </c>
    </row>
    <row r="8854" ht="15.75" customHeight="1">
      <c r="K8854" s="8" t="s">
        <v>7</v>
      </c>
    </row>
    <row r="8855" ht="15.75" customHeight="1">
      <c r="K8855" s="8" t="s">
        <v>7</v>
      </c>
    </row>
    <row r="8856" ht="15.75" customHeight="1">
      <c r="K8856" s="8" t="s">
        <v>7</v>
      </c>
    </row>
    <row r="8857" ht="15.75" customHeight="1">
      <c r="K8857" s="8" t="s">
        <v>7</v>
      </c>
    </row>
    <row r="8858" ht="15.75" customHeight="1">
      <c r="K8858" s="8" t="s">
        <v>7</v>
      </c>
    </row>
    <row r="8859" ht="15.75" customHeight="1">
      <c r="K8859" s="8" t="s">
        <v>7</v>
      </c>
    </row>
    <row r="8860" ht="15.75" customHeight="1">
      <c r="K8860" s="8" t="s">
        <v>7</v>
      </c>
    </row>
    <row r="8861" ht="15.75" customHeight="1">
      <c r="K8861" s="8" t="s">
        <v>7</v>
      </c>
    </row>
    <row r="8862" ht="15.75" customHeight="1">
      <c r="K8862" s="8" t="s">
        <v>7</v>
      </c>
    </row>
    <row r="8863" ht="15.75" customHeight="1">
      <c r="K8863" s="8" t="s">
        <v>7</v>
      </c>
    </row>
    <row r="8864" ht="15.75" customHeight="1">
      <c r="K8864" s="8" t="s">
        <v>7</v>
      </c>
    </row>
    <row r="8865" ht="15.75" customHeight="1">
      <c r="K8865" s="8" t="s">
        <v>7</v>
      </c>
    </row>
    <row r="8866" ht="15.75" customHeight="1">
      <c r="K8866" s="8" t="s">
        <v>7</v>
      </c>
    </row>
    <row r="8867" ht="15.75" customHeight="1">
      <c r="K8867" s="8" t="s">
        <v>7</v>
      </c>
    </row>
    <row r="8868" ht="15.75" customHeight="1">
      <c r="K8868" s="8" t="s">
        <v>7</v>
      </c>
    </row>
    <row r="8869" ht="15.75" customHeight="1">
      <c r="K8869" s="8" t="s">
        <v>7</v>
      </c>
    </row>
    <row r="8870" ht="15.75" customHeight="1">
      <c r="K8870" s="8" t="s">
        <v>7</v>
      </c>
    </row>
    <row r="8871" ht="15.75" customHeight="1">
      <c r="K8871" s="8" t="s">
        <v>7</v>
      </c>
    </row>
    <row r="8872" ht="15.75" customHeight="1">
      <c r="K8872" s="8" t="s">
        <v>7</v>
      </c>
    </row>
    <row r="8873" ht="15.75" customHeight="1">
      <c r="K8873" s="8" t="s">
        <v>7</v>
      </c>
    </row>
    <row r="8874" ht="15.75" customHeight="1">
      <c r="K8874" s="8" t="s">
        <v>7</v>
      </c>
    </row>
    <row r="8875" ht="15.75" customHeight="1">
      <c r="K8875" s="8" t="s">
        <v>7</v>
      </c>
    </row>
    <row r="8876" ht="15.75" customHeight="1">
      <c r="K8876" s="8" t="s">
        <v>7</v>
      </c>
    </row>
    <row r="8877" ht="15.75" customHeight="1">
      <c r="K8877" s="8" t="s">
        <v>7</v>
      </c>
    </row>
    <row r="8878" ht="15.75" customHeight="1">
      <c r="K8878" s="8" t="s">
        <v>7</v>
      </c>
    </row>
    <row r="8879" ht="15.75" customHeight="1">
      <c r="K8879" s="8" t="s">
        <v>7</v>
      </c>
    </row>
    <row r="8880" ht="15.75" customHeight="1">
      <c r="K8880" s="8" t="s">
        <v>7</v>
      </c>
    </row>
    <row r="8881" ht="15.75" customHeight="1">
      <c r="K8881" s="8" t="s">
        <v>7</v>
      </c>
    </row>
    <row r="8882" ht="15.75" customHeight="1">
      <c r="K8882" s="8" t="s">
        <v>7</v>
      </c>
    </row>
    <row r="8883" ht="15.75" customHeight="1">
      <c r="K8883" s="8" t="s">
        <v>7</v>
      </c>
    </row>
    <row r="8884" ht="15.75" customHeight="1">
      <c r="K8884" s="8" t="s">
        <v>7</v>
      </c>
    </row>
    <row r="8885" ht="15.75" customHeight="1">
      <c r="K8885" s="8" t="s">
        <v>7</v>
      </c>
    </row>
    <row r="8886" ht="15.75" customHeight="1">
      <c r="K8886" s="8" t="s">
        <v>7</v>
      </c>
    </row>
    <row r="8887" ht="15.75" customHeight="1">
      <c r="K8887" s="8" t="s">
        <v>7</v>
      </c>
    </row>
    <row r="8888" ht="15.75" customHeight="1">
      <c r="K8888" s="8" t="s">
        <v>7</v>
      </c>
    </row>
    <row r="8889" ht="15.75" customHeight="1">
      <c r="K8889" s="8" t="s">
        <v>7</v>
      </c>
    </row>
    <row r="8890" ht="15.75" customHeight="1">
      <c r="K8890" s="8" t="s">
        <v>7</v>
      </c>
    </row>
    <row r="8891" ht="15.75" customHeight="1">
      <c r="K8891" s="8" t="s">
        <v>7</v>
      </c>
    </row>
    <row r="8892" ht="15.75" customHeight="1">
      <c r="K8892" s="8" t="s">
        <v>7</v>
      </c>
    </row>
    <row r="8893" ht="15.75" customHeight="1">
      <c r="K8893" s="8" t="s">
        <v>7</v>
      </c>
    </row>
    <row r="8894" ht="15.75" customHeight="1">
      <c r="K8894" s="8" t="s">
        <v>7</v>
      </c>
    </row>
    <row r="8895" ht="15.75" customHeight="1">
      <c r="K8895" s="8" t="s">
        <v>7</v>
      </c>
    </row>
    <row r="8896" ht="15.75" customHeight="1">
      <c r="K8896" s="8" t="s">
        <v>7</v>
      </c>
    </row>
    <row r="8897" ht="15.75" customHeight="1">
      <c r="K8897" s="8" t="s">
        <v>7</v>
      </c>
    </row>
    <row r="8898" ht="15.75" customHeight="1">
      <c r="K8898" s="8" t="s">
        <v>7</v>
      </c>
    </row>
    <row r="8899" ht="15.75" customHeight="1">
      <c r="K8899" s="8" t="s">
        <v>7</v>
      </c>
    </row>
    <row r="8900" ht="15.75" customHeight="1">
      <c r="K8900" s="8" t="s">
        <v>7</v>
      </c>
    </row>
    <row r="8901" ht="15.75" customHeight="1">
      <c r="K8901" s="8" t="s">
        <v>7</v>
      </c>
    </row>
    <row r="8902" ht="15.75" customHeight="1">
      <c r="K8902" s="8" t="s">
        <v>7</v>
      </c>
    </row>
    <row r="8903" ht="15.75" customHeight="1">
      <c r="K8903" s="8" t="s">
        <v>7</v>
      </c>
    </row>
    <row r="8904" ht="15.75" customHeight="1">
      <c r="K8904" s="8" t="s">
        <v>7</v>
      </c>
    </row>
    <row r="8905" ht="15.75" customHeight="1">
      <c r="K8905" s="8" t="s">
        <v>7</v>
      </c>
    </row>
    <row r="8906" ht="15.75" customHeight="1">
      <c r="K8906" s="8" t="s">
        <v>7</v>
      </c>
    </row>
    <row r="8907" ht="15.75" customHeight="1">
      <c r="K8907" s="8" t="s">
        <v>7</v>
      </c>
    </row>
    <row r="8908" ht="15.75" customHeight="1">
      <c r="K8908" s="8" t="s">
        <v>7</v>
      </c>
    </row>
    <row r="8909" ht="15.75" customHeight="1">
      <c r="K8909" s="8" t="s">
        <v>7</v>
      </c>
    </row>
    <row r="8910" ht="15.75" customHeight="1">
      <c r="K8910" s="8" t="s">
        <v>7</v>
      </c>
    </row>
    <row r="8911" ht="15.75" customHeight="1">
      <c r="K8911" s="8" t="s">
        <v>7</v>
      </c>
    </row>
    <row r="8912" ht="15.75" customHeight="1">
      <c r="K8912" s="8" t="s">
        <v>7</v>
      </c>
    </row>
    <row r="8913" ht="15.75" customHeight="1">
      <c r="K8913" s="8" t="s">
        <v>7</v>
      </c>
    </row>
    <row r="8914" ht="15.75" customHeight="1">
      <c r="K8914" s="8" t="s">
        <v>7</v>
      </c>
    </row>
    <row r="8915" ht="15.75" customHeight="1">
      <c r="K8915" s="8" t="s">
        <v>7</v>
      </c>
    </row>
    <row r="8916" ht="15.75" customHeight="1">
      <c r="K8916" s="8" t="s">
        <v>7</v>
      </c>
    </row>
    <row r="8917" ht="15.75" customHeight="1">
      <c r="K8917" s="8" t="s">
        <v>7</v>
      </c>
    </row>
    <row r="8918" ht="15.75" customHeight="1">
      <c r="K8918" s="8" t="s">
        <v>7</v>
      </c>
    </row>
    <row r="8919" ht="15.75" customHeight="1">
      <c r="K8919" s="8" t="s">
        <v>7</v>
      </c>
    </row>
    <row r="8920" ht="15.75" customHeight="1">
      <c r="K8920" s="8" t="s">
        <v>7</v>
      </c>
    </row>
    <row r="8921" ht="15.75" customHeight="1">
      <c r="K8921" s="8" t="s">
        <v>7</v>
      </c>
    </row>
    <row r="8922" ht="15.75" customHeight="1">
      <c r="K8922" s="8" t="s">
        <v>7</v>
      </c>
    </row>
    <row r="8923" ht="15.75" customHeight="1">
      <c r="K8923" s="8" t="s">
        <v>7</v>
      </c>
    </row>
    <row r="8924" ht="15.75" customHeight="1">
      <c r="K8924" s="8" t="s">
        <v>7</v>
      </c>
    </row>
    <row r="8925" ht="15.75" customHeight="1">
      <c r="K8925" s="8" t="s">
        <v>7</v>
      </c>
    </row>
    <row r="8926" ht="15.75" customHeight="1">
      <c r="K8926" s="8" t="s">
        <v>7</v>
      </c>
    </row>
    <row r="8927" ht="15.75" customHeight="1">
      <c r="K8927" s="8" t="s">
        <v>7</v>
      </c>
    </row>
    <row r="8928" ht="15.75" customHeight="1">
      <c r="K8928" s="8" t="s">
        <v>7</v>
      </c>
    </row>
    <row r="8929" ht="15.75" customHeight="1">
      <c r="K8929" s="8" t="s">
        <v>7</v>
      </c>
    </row>
    <row r="8930" ht="15.75" customHeight="1">
      <c r="K8930" s="8" t="s">
        <v>7</v>
      </c>
    </row>
    <row r="8931" ht="15.75" customHeight="1">
      <c r="K8931" s="8" t="s">
        <v>7</v>
      </c>
    </row>
    <row r="8932" ht="15.75" customHeight="1">
      <c r="K8932" s="8" t="s">
        <v>7</v>
      </c>
    </row>
    <row r="8933" ht="15.75" customHeight="1">
      <c r="K8933" s="8" t="s">
        <v>7</v>
      </c>
    </row>
    <row r="8934" ht="15.75" customHeight="1">
      <c r="K8934" s="8" t="s">
        <v>7</v>
      </c>
    </row>
    <row r="8935" ht="15.75" customHeight="1">
      <c r="K8935" s="8" t="s">
        <v>7</v>
      </c>
    </row>
    <row r="8936" ht="15.75" customHeight="1">
      <c r="K8936" s="8" t="s">
        <v>7</v>
      </c>
    </row>
    <row r="8937" ht="15.75" customHeight="1">
      <c r="K8937" s="8" t="s">
        <v>7</v>
      </c>
    </row>
    <row r="8938" ht="15.75" customHeight="1">
      <c r="K8938" s="8" t="s">
        <v>7</v>
      </c>
    </row>
    <row r="8939" ht="15.75" customHeight="1">
      <c r="K8939" s="8" t="s">
        <v>7</v>
      </c>
    </row>
    <row r="8940" ht="15.75" customHeight="1">
      <c r="K8940" s="8" t="s">
        <v>7</v>
      </c>
    </row>
    <row r="8941" ht="15.75" customHeight="1">
      <c r="K8941" s="8" t="s">
        <v>7</v>
      </c>
    </row>
    <row r="8942" ht="15.75" customHeight="1">
      <c r="K8942" s="8" t="s">
        <v>7</v>
      </c>
    </row>
    <row r="8943" ht="15.75" customHeight="1">
      <c r="K8943" s="8" t="s">
        <v>7</v>
      </c>
    </row>
    <row r="8944" ht="15.75" customHeight="1">
      <c r="K8944" s="8" t="s">
        <v>7</v>
      </c>
    </row>
    <row r="8945" ht="15.75" customHeight="1">
      <c r="K8945" s="8" t="s">
        <v>7</v>
      </c>
    </row>
    <row r="8946" ht="15.75" customHeight="1">
      <c r="K8946" s="8" t="s">
        <v>7</v>
      </c>
    </row>
    <row r="8947" ht="15.75" customHeight="1">
      <c r="K8947" s="8" t="s">
        <v>7</v>
      </c>
    </row>
    <row r="8948" ht="15.75" customHeight="1">
      <c r="K8948" s="8" t="s">
        <v>7</v>
      </c>
    </row>
    <row r="8949" ht="15.75" customHeight="1">
      <c r="K8949" s="8" t="s">
        <v>7</v>
      </c>
    </row>
    <row r="8950" ht="15.75" customHeight="1">
      <c r="K8950" s="8" t="s">
        <v>7</v>
      </c>
    </row>
    <row r="8951" ht="15.75" customHeight="1">
      <c r="K8951" s="8" t="s">
        <v>7</v>
      </c>
    </row>
    <row r="8952" ht="15.75" customHeight="1">
      <c r="K8952" s="8" t="s">
        <v>7</v>
      </c>
    </row>
    <row r="8953" ht="15.75" customHeight="1">
      <c r="K8953" s="8" t="s">
        <v>7</v>
      </c>
    </row>
    <row r="8954" ht="15.75" customHeight="1">
      <c r="K8954" s="8" t="s">
        <v>7</v>
      </c>
    </row>
    <row r="8955" ht="15.75" customHeight="1">
      <c r="K8955" s="8" t="s">
        <v>7</v>
      </c>
    </row>
    <row r="8956" ht="15.75" customHeight="1">
      <c r="K8956" s="8" t="s">
        <v>7</v>
      </c>
    </row>
    <row r="8957" ht="15.75" customHeight="1">
      <c r="K8957" s="8" t="s">
        <v>7</v>
      </c>
    </row>
    <row r="8958" ht="15.75" customHeight="1">
      <c r="K8958" s="8" t="s">
        <v>7</v>
      </c>
    </row>
    <row r="8959" ht="15.75" customHeight="1">
      <c r="K8959" s="8" t="s">
        <v>7</v>
      </c>
    </row>
    <row r="8960" ht="15.75" customHeight="1">
      <c r="K8960" s="8" t="s">
        <v>7</v>
      </c>
    </row>
    <row r="8961" ht="15.75" customHeight="1">
      <c r="K8961" s="8" t="s">
        <v>7</v>
      </c>
    </row>
    <row r="8962" ht="15.75" customHeight="1">
      <c r="K8962" s="8" t="s">
        <v>7</v>
      </c>
    </row>
    <row r="8963" ht="15.75" customHeight="1">
      <c r="K8963" s="8" t="s">
        <v>7</v>
      </c>
    </row>
    <row r="8964" ht="15.75" customHeight="1">
      <c r="K8964" s="8" t="s">
        <v>7</v>
      </c>
    </row>
    <row r="8965" ht="15.75" customHeight="1">
      <c r="K8965" s="8" t="s">
        <v>7</v>
      </c>
    </row>
    <row r="8966" ht="15.75" customHeight="1">
      <c r="K8966" s="8" t="s">
        <v>7</v>
      </c>
    </row>
    <row r="8967" ht="15.75" customHeight="1">
      <c r="K8967" s="8" t="s">
        <v>7</v>
      </c>
    </row>
    <row r="8968" ht="15.75" customHeight="1">
      <c r="K8968" s="8" t="s">
        <v>7</v>
      </c>
    </row>
    <row r="8969" ht="15.75" customHeight="1">
      <c r="K8969" s="8" t="s">
        <v>7</v>
      </c>
    </row>
    <row r="8970" ht="15.75" customHeight="1">
      <c r="K8970" s="8" t="s">
        <v>7</v>
      </c>
    </row>
    <row r="8971" ht="15.75" customHeight="1">
      <c r="K8971" s="8" t="s">
        <v>7</v>
      </c>
    </row>
    <row r="8972" ht="15.75" customHeight="1">
      <c r="K8972" s="8" t="s">
        <v>7</v>
      </c>
    </row>
    <row r="8973" ht="15.75" customHeight="1">
      <c r="K8973" s="8" t="s">
        <v>7</v>
      </c>
    </row>
    <row r="8974" ht="15.75" customHeight="1">
      <c r="K8974" s="8" t="s">
        <v>7</v>
      </c>
    </row>
    <row r="8975" ht="15.75" customHeight="1">
      <c r="K8975" s="8" t="s">
        <v>7</v>
      </c>
    </row>
    <row r="8976" ht="15.75" customHeight="1">
      <c r="K8976" s="8" t="s">
        <v>7</v>
      </c>
    </row>
    <row r="8977" ht="15.75" customHeight="1">
      <c r="K8977" s="8" t="s">
        <v>7</v>
      </c>
    </row>
    <row r="8978" ht="15.75" customHeight="1">
      <c r="K8978" s="8" t="s">
        <v>7</v>
      </c>
    </row>
    <row r="8979" ht="15.75" customHeight="1">
      <c r="K8979" s="8" t="s">
        <v>7</v>
      </c>
    </row>
    <row r="8980" ht="15.75" customHeight="1">
      <c r="K8980" s="8" t="s">
        <v>7</v>
      </c>
    </row>
    <row r="8981" ht="15.75" customHeight="1">
      <c r="K8981" s="8" t="s">
        <v>7</v>
      </c>
    </row>
    <row r="8982" ht="15.75" customHeight="1">
      <c r="K8982" s="8" t="s">
        <v>7</v>
      </c>
    </row>
    <row r="8983" ht="15.75" customHeight="1">
      <c r="K8983" s="8" t="s">
        <v>7</v>
      </c>
    </row>
    <row r="8984" ht="15.75" customHeight="1">
      <c r="K8984" s="8" t="s">
        <v>7</v>
      </c>
    </row>
    <row r="8985" ht="15.75" customHeight="1">
      <c r="K8985" s="8" t="s">
        <v>7</v>
      </c>
    </row>
    <row r="8986" ht="15.75" customHeight="1">
      <c r="K8986" s="8" t="s">
        <v>7</v>
      </c>
    </row>
    <row r="8987" ht="15.75" customHeight="1">
      <c r="K8987" s="8" t="s">
        <v>7</v>
      </c>
    </row>
    <row r="8988" ht="15.75" customHeight="1">
      <c r="K8988" s="8" t="s">
        <v>7</v>
      </c>
    </row>
    <row r="8989" ht="15.75" customHeight="1">
      <c r="K8989" s="8" t="s">
        <v>7</v>
      </c>
    </row>
    <row r="8990" ht="15.75" customHeight="1">
      <c r="K8990" s="8" t="s">
        <v>7</v>
      </c>
    </row>
    <row r="8991" ht="15.75" customHeight="1">
      <c r="K8991" s="8" t="s">
        <v>7</v>
      </c>
    </row>
    <row r="8992" ht="15.75" customHeight="1">
      <c r="K8992" s="8" t="s">
        <v>7</v>
      </c>
    </row>
    <row r="8993" ht="15.75" customHeight="1">
      <c r="K8993" s="8" t="s">
        <v>7</v>
      </c>
    </row>
    <row r="8994" ht="15.75" customHeight="1">
      <c r="K8994" s="8" t="s">
        <v>7</v>
      </c>
    </row>
    <row r="8995" ht="15.75" customHeight="1">
      <c r="K8995" s="8" t="s">
        <v>7</v>
      </c>
    </row>
    <row r="8996" ht="15.75" customHeight="1">
      <c r="K8996" s="8" t="s">
        <v>7</v>
      </c>
    </row>
    <row r="8997" ht="15.75" customHeight="1">
      <c r="K8997" s="8" t="s">
        <v>7</v>
      </c>
    </row>
    <row r="8998" ht="15.75" customHeight="1">
      <c r="K8998" s="8" t="s">
        <v>7</v>
      </c>
    </row>
    <row r="8999" ht="15.75" customHeight="1">
      <c r="K8999" s="8" t="s">
        <v>7</v>
      </c>
    </row>
    <row r="9000" ht="15.75" customHeight="1">
      <c r="K9000" s="8" t="s">
        <v>7</v>
      </c>
    </row>
    <row r="9001" ht="15.75" customHeight="1">
      <c r="K9001" s="8" t="s">
        <v>7</v>
      </c>
    </row>
    <row r="9002" ht="15.75" customHeight="1">
      <c r="K9002" s="8" t="s">
        <v>7</v>
      </c>
    </row>
    <row r="9003" ht="15.75" customHeight="1">
      <c r="K9003" s="8" t="s">
        <v>7</v>
      </c>
    </row>
    <row r="9004" ht="15.75" customHeight="1">
      <c r="K9004" s="8" t="s">
        <v>7</v>
      </c>
    </row>
    <row r="9005" ht="15.75" customHeight="1">
      <c r="K9005" s="8" t="s">
        <v>7</v>
      </c>
    </row>
    <row r="9006" ht="15.75" customHeight="1">
      <c r="K9006" s="8" t="s">
        <v>7</v>
      </c>
    </row>
    <row r="9007" ht="15.75" customHeight="1">
      <c r="K9007" s="8" t="s">
        <v>7</v>
      </c>
    </row>
    <row r="9008" ht="15.75" customHeight="1">
      <c r="K9008" s="8" t="s">
        <v>7</v>
      </c>
    </row>
    <row r="9009" ht="15.75" customHeight="1">
      <c r="K9009" s="8" t="s">
        <v>7</v>
      </c>
    </row>
    <row r="9010" ht="15.75" customHeight="1">
      <c r="K9010" s="8" t="s">
        <v>7</v>
      </c>
    </row>
    <row r="9011" ht="15.75" customHeight="1">
      <c r="K9011" s="8" t="s">
        <v>7</v>
      </c>
    </row>
    <row r="9012" ht="15.75" customHeight="1">
      <c r="K9012" s="8" t="s">
        <v>7</v>
      </c>
    </row>
    <row r="9013" ht="15.75" customHeight="1">
      <c r="K9013" s="8" t="s">
        <v>7</v>
      </c>
    </row>
    <row r="9014" ht="15.75" customHeight="1">
      <c r="K9014" s="8" t="s">
        <v>7</v>
      </c>
    </row>
    <row r="9015" ht="15.75" customHeight="1">
      <c r="K9015" s="8" t="s">
        <v>7</v>
      </c>
    </row>
    <row r="9016" ht="15.75" customHeight="1">
      <c r="K9016" s="8" t="s">
        <v>7</v>
      </c>
    </row>
    <row r="9017" ht="15.75" customHeight="1">
      <c r="K9017" s="8" t="s">
        <v>7</v>
      </c>
    </row>
    <row r="9018" ht="15.75" customHeight="1">
      <c r="K9018" s="8" t="s">
        <v>7</v>
      </c>
    </row>
    <row r="9019" ht="15.75" customHeight="1">
      <c r="K9019" s="8" t="s">
        <v>7</v>
      </c>
    </row>
    <row r="9020" ht="15.75" customHeight="1">
      <c r="K9020" s="8" t="s">
        <v>7</v>
      </c>
    </row>
    <row r="9021" ht="15.75" customHeight="1">
      <c r="K9021" s="8" t="s">
        <v>7</v>
      </c>
    </row>
    <row r="9022" ht="15.75" customHeight="1">
      <c r="K9022" s="8" t="s">
        <v>7</v>
      </c>
    </row>
    <row r="9023" ht="15.75" customHeight="1">
      <c r="K9023" s="8" t="s">
        <v>7</v>
      </c>
    </row>
    <row r="9024" ht="15.75" customHeight="1">
      <c r="K9024" s="8" t="s">
        <v>7</v>
      </c>
    </row>
    <row r="9025" ht="15.75" customHeight="1">
      <c r="K9025" s="8" t="s">
        <v>7</v>
      </c>
    </row>
    <row r="9026" ht="15.75" customHeight="1">
      <c r="K9026" s="8" t="s">
        <v>7</v>
      </c>
    </row>
    <row r="9027" ht="15.75" customHeight="1">
      <c r="K9027" s="8" t="s">
        <v>7</v>
      </c>
    </row>
    <row r="9028" ht="15.75" customHeight="1">
      <c r="K9028" s="8" t="s">
        <v>7</v>
      </c>
    </row>
    <row r="9029" ht="15.75" customHeight="1">
      <c r="K9029" s="8" t="s">
        <v>7</v>
      </c>
    </row>
    <row r="9030" ht="15.75" customHeight="1">
      <c r="K9030" s="8" t="s">
        <v>7</v>
      </c>
    </row>
    <row r="9031" ht="15.75" customHeight="1">
      <c r="K9031" s="8" t="s">
        <v>7</v>
      </c>
    </row>
    <row r="9032" ht="15.75" customHeight="1">
      <c r="K9032" s="8" t="s">
        <v>7</v>
      </c>
    </row>
    <row r="9033" ht="15.75" customHeight="1">
      <c r="K9033" s="8" t="s">
        <v>7</v>
      </c>
    </row>
    <row r="9034" ht="15.75" customHeight="1">
      <c r="K9034" s="8" t="s">
        <v>7</v>
      </c>
    </row>
    <row r="9035" ht="15.75" customHeight="1">
      <c r="K9035" s="8" t="s">
        <v>7</v>
      </c>
    </row>
    <row r="9036" ht="15.75" customHeight="1">
      <c r="K9036" s="8" t="s">
        <v>7</v>
      </c>
    </row>
    <row r="9037" ht="15.75" customHeight="1">
      <c r="K9037" s="8" t="s">
        <v>7</v>
      </c>
    </row>
    <row r="9038" ht="15.75" customHeight="1">
      <c r="K9038" s="8" t="s">
        <v>7</v>
      </c>
    </row>
    <row r="9039" ht="15.75" customHeight="1">
      <c r="K9039" s="8" t="s">
        <v>7</v>
      </c>
    </row>
    <row r="9040" ht="15.75" customHeight="1">
      <c r="K9040" s="8" t="s">
        <v>7</v>
      </c>
    </row>
    <row r="9041" ht="15.75" customHeight="1">
      <c r="K9041" s="8" t="s">
        <v>7</v>
      </c>
    </row>
    <row r="9042" ht="15.75" customHeight="1">
      <c r="K9042" s="8" t="s">
        <v>7</v>
      </c>
    </row>
    <row r="9043" ht="15.75" customHeight="1">
      <c r="K9043" s="8" t="s">
        <v>7</v>
      </c>
    </row>
    <row r="9044" ht="15.75" customHeight="1">
      <c r="K9044" s="8" t="s">
        <v>7</v>
      </c>
    </row>
    <row r="9045" ht="15.75" customHeight="1">
      <c r="K9045" s="8" t="s">
        <v>7</v>
      </c>
    </row>
    <row r="9046" ht="15.75" customHeight="1">
      <c r="K9046" s="8" t="s">
        <v>7</v>
      </c>
    </row>
    <row r="9047" ht="15.75" customHeight="1">
      <c r="K9047" s="8" t="s">
        <v>7</v>
      </c>
    </row>
    <row r="9048" ht="15.75" customHeight="1">
      <c r="K9048" s="8" t="s">
        <v>7</v>
      </c>
    </row>
    <row r="9049" ht="15.75" customHeight="1">
      <c r="K9049" s="8" t="s">
        <v>7</v>
      </c>
    </row>
    <row r="9050" ht="15.75" customHeight="1">
      <c r="K9050" s="8" t="s">
        <v>7</v>
      </c>
    </row>
    <row r="9051" ht="15.75" customHeight="1">
      <c r="K9051" s="8" t="s">
        <v>7</v>
      </c>
    </row>
    <row r="9052" ht="15.75" customHeight="1">
      <c r="K9052" s="8" t="s">
        <v>7</v>
      </c>
    </row>
    <row r="9053" ht="15.75" customHeight="1">
      <c r="K9053" s="8" t="s">
        <v>7</v>
      </c>
    </row>
    <row r="9054" ht="15.75" customHeight="1">
      <c r="K9054" s="8" t="s">
        <v>7</v>
      </c>
    </row>
    <row r="9055" ht="15.75" customHeight="1">
      <c r="K9055" s="8" t="s">
        <v>7</v>
      </c>
    </row>
    <row r="9056" ht="15.75" customHeight="1">
      <c r="K9056" s="8" t="s">
        <v>7</v>
      </c>
    </row>
    <row r="9057" ht="15.75" customHeight="1">
      <c r="K9057" s="8" t="s">
        <v>7</v>
      </c>
    </row>
    <row r="9058" ht="15.75" customHeight="1">
      <c r="K9058" s="8" t="s">
        <v>7</v>
      </c>
    </row>
    <row r="9059" ht="15.75" customHeight="1">
      <c r="K9059" s="8" t="s">
        <v>7</v>
      </c>
    </row>
    <row r="9060" ht="15.75" customHeight="1">
      <c r="K9060" s="8" t="s">
        <v>7</v>
      </c>
    </row>
    <row r="9061" ht="15.75" customHeight="1">
      <c r="K9061" s="8" t="s">
        <v>7</v>
      </c>
    </row>
    <row r="9062" ht="15.75" customHeight="1">
      <c r="K9062" s="8" t="s">
        <v>7</v>
      </c>
    </row>
    <row r="9063" ht="15.75" customHeight="1">
      <c r="K9063" s="8" t="s">
        <v>7</v>
      </c>
    </row>
    <row r="9064" ht="15.75" customHeight="1">
      <c r="K9064" s="8" t="s">
        <v>7</v>
      </c>
    </row>
    <row r="9065" ht="15.75" customHeight="1">
      <c r="K9065" s="8" t="s">
        <v>7</v>
      </c>
    </row>
    <row r="9066" ht="15.75" customHeight="1">
      <c r="K9066" s="8" t="s">
        <v>7</v>
      </c>
    </row>
    <row r="9067" ht="15.75" customHeight="1">
      <c r="K9067" s="8" t="s">
        <v>7</v>
      </c>
    </row>
    <row r="9068" ht="15.75" customHeight="1">
      <c r="K9068" s="8" t="s">
        <v>7</v>
      </c>
    </row>
    <row r="9069" ht="15.75" customHeight="1">
      <c r="K9069" s="8" t="s">
        <v>7</v>
      </c>
    </row>
    <row r="9070" ht="15.75" customHeight="1">
      <c r="K9070" s="8" t="s">
        <v>7</v>
      </c>
    </row>
    <row r="9071" ht="15.75" customHeight="1">
      <c r="K9071" s="8" t="s">
        <v>7</v>
      </c>
    </row>
    <row r="9072" ht="15.75" customHeight="1">
      <c r="K9072" s="8" t="s">
        <v>7</v>
      </c>
    </row>
    <row r="9073" ht="15.75" customHeight="1">
      <c r="K9073" s="8" t="s">
        <v>7</v>
      </c>
    </row>
    <row r="9074" ht="15.75" customHeight="1">
      <c r="K9074" s="8" t="s">
        <v>7</v>
      </c>
    </row>
    <row r="9075" ht="15.75" customHeight="1">
      <c r="K9075" s="8" t="s">
        <v>7</v>
      </c>
    </row>
    <row r="9076" ht="15.75" customHeight="1">
      <c r="K9076" s="8" t="s">
        <v>7</v>
      </c>
    </row>
    <row r="9077" ht="15.75" customHeight="1">
      <c r="K9077" s="8" t="s">
        <v>7</v>
      </c>
    </row>
    <row r="9078" ht="15.75" customHeight="1">
      <c r="K9078" s="8" t="s">
        <v>7</v>
      </c>
    </row>
    <row r="9079" ht="15.75" customHeight="1">
      <c r="K9079" s="8" t="s">
        <v>7</v>
      </c>
    </row>
    <row r="9080" ht="15.75" customHeight="1">
      <c r="K9080" s="8" t="s">
        <v>7</v>
      </c>
    </row>
    <row r="9081" ht="15.75" customHeight="1">
      <c r="K9081" s="8" t="s">
        <v>7</v>
      </c>
    </row>
    <row r="9082" ht="15.75" customHeight="1">
      <c r="K9082" s="8" t="s">
        <v>7</v>
      </c>
    </row>
    <row r="9083" ht="15.75" customHeight="1">
      <c r="K9083" s="8" t="s">
        <v>7</v>
      </c>
    </row>
    <row r="9084" ht="15.75" customHeight="1">
      <c r="K9084" s="8" t="s">
        <v>7</v>
      </c>
    </row>
    <row r="9085" ht="15.75" customHeight="1">
      <c r="K9085" s="8" t="s">
        <v>7</v>
      </c>
    </row>
    <row r="9086" ht="15.75" customHeight="1">
      <c r="K9086" s="8" t="s">
        <v>7</v>
      </c>
    </row>
    <row r="9087" ht="15.75" customHeight="1">
      <c r="K9087" s="8" t="s">
        <v>7</v>
      </c>
    </row>
    <row r="9088" ht="15.75" customHeight="1">
      <c r="K9088" s="8" t="s">
        <v>7</v>
      </c>
    </row>
    <row r="9089" ht="15.75" customHeight="1">
      <c r="K9089" s="8" t="s">
        <v>7</v>
      </c>
    </row>
    <row r="9090" ht="15.75" customHeight="1">
      <c r="K9090" s="8" t="s">
        <v>7</v>
      </c>
    </row>
    <row r="9091" ht="15.75" customHeight="1">
      <c r="K9091" s="8" t="s">
        <v>7</v>
      </c>
    </row>
    <row r="9092" ht="15.75" customHeight="1">
      <c r="K9092" s="8" t="s">
        <v>7</v>
      </c>
    </row>
    <row r="9093" ht="15.75" customHeight="1">
      <c r="K9093" s="8" t="s">
        <v>7</v>
      </c>
    </row>
    <row r="9094" ht="15.75" customHeight="1">
      <c r="K9094" s="8" t="s">
        <v>7</v>
      </c>
    </row>
    <row r="9095" ht="15.75" customHeight="1">
      <c r="K9095" s="8" t="s">
        <v>7</v>
      </c>
    </row>
    <row r="9096" ht="15.75" customHeight="1">
      <c r="K9096" s="8" t="s">
        <v>7</v>
      </c>
    </row>
    <row r="9097" ht="15.75" customHeight="1">
      <c r="K9097" s="8" t="s">
        <v>7</v>
      </c>
    </row>
    <row r="9098" ht="15.75" customHeight="1">
      <c r="K9098" s="8" t="s">
        <v>7</v>
      </c>
    </row>
    <row r="9099" ht="15.75" customHeight="1">
      <c r="K9099" s="8" t="s">
        <v>7</v>
      </c>
    </row>
    <row r="9100" ht="15.75" customHeight="1">
      <c r="K9100" s="8" t="s">
        <v>7</v>
      </c>
    </row>
    <row r="9101" ht="15.75" customHeight="1">
      <c r="K9101" s="8" t="s">
        <v>7</v>
      </c>
    </row>
    <row r="9102" ht="15.75" customHeight="1">
      <c r="K9102" s="8" t="s">
        <v>7</v>
      </c>
    </row>
    <row r="9103" ht="15.75" customHeight="1">
      <c r="K9103" s="8" t="s">
        <v>7</v>
      </c>
    </row>
    <row r="9104" ht="15.75" customHeight="1">
      <c r="K9104" s="8" t="s">
        <v>7</v>
      </c>
    </row>
    <row r="9105" ht="15.75" customHeight="1">
      <c r="K9105" s="8" t="s">
        <v>7</v>
      </c>
    </row>
    <row r="9106" ht="15.75" customHeight="1">
      <c r="K9106" s="8" t="s">
        <v>7</v>
      </c>
    </row>
    <row r="9107" ht="15.75" customHeight="1">
      <c r="K9107" s="8" t="s">
        <v>7</v>
      </c>
    </row>
    <row r="9108" ht="15.75" customHeight="1">
      <c r="K9108" s="8" t="s">
        <v>7</v>
      </c>
    </row>
    <row r="9109" ht="15.75" customHeight="1">
      <c r="K9109" s="8" t="s">
        <v>7</v>
      </c>
    </row>
    <row r="9110" ht="15.75" customHeight="1">
      <c r="K9110" s="8" t="s">
        <v>7</v>
      </c>
    </row>
    <row r="9111" ht="15.75" customHeight="1">
      <c r="K9111" s="8" t="s">
        <v>7</v>
      </c>
    </row>
    <row r="9112" ht="15.75" customHeight="1">
      <c r="K9112" s="8" t="s">
        <v>7</v>
      </c>
    </row>
    <row r="9113" ht="15.75" customHeight="1">
      <c r="K9113" s="8" t="s">
        <v>7</v>
      </c>
    </row>
    <row r="9114" ht="15.75" customHeight="1">
      <c r="K9114" s="8" t="s">
        <v>7</v>
      </c>
    </row>
    <row r="9115" ht="15.75" customHeight="1">
      <c r="K9115" s="8" t="s">
        <v>7</v>
      </c>
    </row>
    <row r="9116" ht="15.75" customHeight="1">
      <c r="K9116" s="8" t="s">
        <v>7</v>
      </c>
    </row>
    <row r="9117" ht="15.75" customHeight="1">
      <c r="K9117" s="8" t="s">
        <v>7</v>
      </c>
    </row>
    <row r="9118" ht="15.75" customHeight="1">
      <c r="K9118" s="8" t="s">
        <v>7</v>
      </c>
    </row>
    <row r="9119" ht="15.75" customHeight="1">
      <c r="K9119" s="8" t="s">
        <v>7</v>
      </c>
    </row>
    <row r="9120" ht="15.75" customHeight="1">
      <c r="K9120" s="8" t="s">
        <v>7</v>
      </c>
    </row>
    <row r="9121" ht="15.75" customHeight="1">
      <c r="K9121" s="8" t="s">
        <v>7</v>
      </c>
    </row>
    <row r="9122" ht="15.75" customHeight="1">
      <c r="K9122" s="8" t="s">
        <v>7</v>
      </c>
    </row>
    <row r="9123" ht="15.75" customHeight="1">
      <c r="K9123" s="8" t="s">
        <v>7</v>
      </c>
    </row>
    <row r="9124" ht="15.75" customHeight="1">
      <c r="K9124" s="8" t="s">
        <v>7</v>
      </c>
    </row>
    <row r="9125" ht="15.75" customHeight="1">
      <c r="K9125" s="8" t="s">
        <v>7</v>
      </c>
    </row>
    <row r="9126" ht="15.75" customHeight="1">
      <c r="K9126" s="8" t="s">
        <v>7</v>
      </c>
    </row>
    <row r="9127" ht="15.75" customHeight="1">
      <c r="K9127" s="8" t="s">
        <v>7</v>
      </c>
    </row>
    <row r="9128" ht="15.75" customHeight="1">
      <c r="K9128" s="8" t="s">
        <v>7</v>
      </c>
    </row>
    <row r="9129" ht="15.75" customHeight="1">
      <c r="K9129" s="8" t="s">
        <v>7</v>
      </c>
    </row>
    <row r="9130" ht="15.75" customHeight="1">
      <c r="K9130" s="8" t="s">
        <v>7</v>
      </c>
    </row>
    <row r="9131" ht="15.75" customHeight="1">
      <c r="K9131" s="8" t="s">
        <v>7</v>
      </c>
    </row>
    <row r="9132" ht="15.75" customHeight="1">
      <c r="K9132" s="8" t="s">
        <v>7</v>
      </c>
    </row>
    <row r="9133" ht="15.75" customHeight="1">
      <c r="K9133" s="8" t="s">
        <v>7</v>
      </c>
    </row>
    <row r="9134" ht="15.75" customHeight="1">
      <c r="K9134" s="8" t="s">
        <v>7</v>
      </c>
    </row>
    <row r="9135" ht="15.75" customHeight="1">
      <c r="K9135" s="8" t="s">
        <v>7</v>
      </c>
    </row>
    <row r="9136" ht="15.75" customHeight="1">
      <c r="K9136" s="8" t="s">
        <v>7</v>
      </c>
    </row>
    <row r="9137" ht="15.75" customHeight="1">
      <c r="K9137" s="8" t="s">
        <v>7</v>
      </c>
    </row>
    <row r="9138" ht="15.75" customHeight="1">
      <c r="K9138" s="8" t="s">
        <v>7</v>
      </c>
    </row>
    <row r="9139" ht="15.75" customHeight="1">
      <c r="K9139" s="8" t="s">
        <v>7</v>
      </c>
    </row>
    <row r="9140" ht="15.75" customHeight="1">
      <c r="K9140" s="8" t="s">
        <v>7</v>
      </c>
    </row>
    <row r="9141" ht="15.75" customHeight="1">
      <c r="K9141" s="8" t="s">
        <v>7</v>
      </c>
    </row>
    <row r="9142" ht="15.75" customHeight="1">
      <c r="K9142" s="8" t="s">
        <v>7</v>
      </c>
    </row>
    <row r="9143" ht="15.75" customHeight="1">
      <c r="K9143" s="8" t="s">
        <v>7</v>
      </c>
    </row>
    <row r="9144" ht="15.75" customHeight="1">
      <c r="K9144" s="8" t="s">
        <v>7</v>
      </c>
    </row>
    <row r="9145" ht="15.75" customHeight="1">
      <c r="K9145" s="8" t="s">
        <v>7</v>
      </c>
    </row>
    <row r="9146" ht="15.75" customHeight="1">
      <c r="K9146" s="8" t="s">
        <v>7</v>
      </c>
    </row>
    <row r="9147" ht="15.75" customHeight="1">
      <c r="K9147" s="8" t="s">
        <v>7</v>
      </c>
    </row>
    <row r="9148" ht="15.75" customHeight="1">
      <c r="K9148" s="8" t="s">
        <v>7</v>
      </c>
    </row>
    <row r="9149" ht="15.75" customHeight="1">
      <c r="K9149" s="8" t="s">
        <v>7</v>
      </c>
    </row>
    <row r="9150" ht="15.75" customHeight="1">
      <c r="K9150" s="8" t="s">
        <v>7</v>
      </c>
    </row>
    <row r="9151" ht="15.75" customHeight="1">
      <c r="K9151" s="8" t="s">
        <v>7</v>
      </c>
    </row>
    <row r="9152" ht="15.75" customHeight="1">
      <c r="K9152" s="8" t="s">
        <v>7</v>
      </c>
    </row>
    <row r="9153" ht="15.75" customHeight="1">
      <c r="K9153" s="8" t="s">
        <v>7</v>
      </c>
    </row>
    <row r="9154" ht="15.75" customHeight="1">
      <c r="K9154" s="8" t="s">
        <v>7</v>
      </c>
    </row>
    <row r="9155" ht="15.75" customHeight="1">
      <c r="K9155" s="8" t="s">
        <v>7</v>
      </c>
    </row>
    <row r="9156" ht="15.75" customHeight="1">
      <c r="K9156" s="8" t="s">
        <v>7</v>
      </c>
    </row>
    <row r="9157" ht="15.75" customHeight="1">
      <c r="K9157" s="8" t="s">
        <v>7</v>
      </c>
    </row>
    <row r="9158" ht="15.75" customHeight="1">
      <c r="K9158" s="8" t="s">
        <v>7</v>
      </c>
    </row>
    <row r="9159" ht="15.75" customHeight="1">
      <c r="K9159" s="8" t="s">
        <v>7</v>
      </c>
    </row>
    <row r="9160" ht="15.75" customHeight="1">
      <c r="K9160" s="8" t="s">
        <v>7</v>
      </c>
    </row>
    <row r="9161" ht="15.75" customHeight="1">
      <c r="K9161" s="8" t="s">
        <v>7</v>
      </c>
    </row>
    <row r="9162" ht="15.75" customHeight="1">
      <c r="K9162" s="8" t="s">
        <v>7</v>
      </c>
    </row>
    <row r="9163" ht="15.75" customHeight="1">
      <c r="K9163" s="8" t="s">
        <v>7</v>
      </c>
    </row>
    <row r="9164" ht="15.75" customHeight="1">
      <c r="K9164" s="8" t="s">
        <v>7</v>
      </c>
    </row>
    <row r="9165" ht="15.75" customHeight="1">
      <c r="K9165" s="8" t="s">
        <v>7</v>
      </c>
    </row>
    <row r="9166" ht="15.75" customHeight="1">
      <c r="K9166" s="8" t="s">
        <v>7</v>
      </c>
    </row>
    <row r="9167" ht="15.75" customHeight="1">
      <c r="K9167" s="8" t="s">
        <v>7</v>
      </c>
    </row>
    <row r="9168" ht="15.75" customHeight="1">
      <c r="K9168" s="8" t="s">
        <v>7</v>
      </c>
    </row>
    <row r="9169" ht="15.75" customHeight="1">
      <c r="K9169" s="8" t="s">
        <v>7</v>
      </c>
    </row>
    <row r="9170" ht="15.75" customHeight="1">
      <c r="K9170" s="8" t="s">
        <v>7</v>
      </c>
    </row>
    <row r="9171" ht="15.75" customHeight="1">
      <c r="K9171" s="8" t="s">
        <v>7</v>
      </c>
    </row>
    <row r="9172" ht="15.75" customHeight="1">
      <c r="K9172" s="8" t="s">
        <v>7</v>
      </c>
    </row>
    <row r="9173" ht="15.75" customHeight="1">
      <c r="K9173" s="8" t="s">
        <v>7</v>
      </c>
    </row>
    <row r="9174" ht="15.75" customHeight="1">
      <c r="K9174" s="8" t="s">
        <v>7</v>
      </c>
    </row>
    <row r="9175" ht="15.75" customHeight="1">
      <c r="K9175" s="8" t="s">
        <v>7</v>
      </c>
    </row>
    <row r="9176" ht="15.75" customHeight="1">
      <c r="K9176" s="8" t="s">
        <v>7</v>
      </c>
    </row>
    <row r="9177" ht="15.75" customHeight="1">
      <c r="K9177" s="8" t="s">
        <v>7</v>
      </c>
    </row>
    <row r="9178" ht="15.75" customHeight="1">
      <c r="K9178" s="8" t="s">
        <v>7</v>
      </c>
    </row>
    <row r="9179" ht="15.75" customHeight="1">
      <c r="K9179" s="8" t="s">
        <v>7</v>
      </c>
    </row>
    <row r="9180" ht="15.75" customHeight="1">
      <c r="K9180" s="8" t="s">
        <v>7</v>
      </c>
    </row>
    <row r="9181" ht="15.75" customHeight="1">
      <c r="K9181" s="8" t="s">
        <v>7</v>
      </c>
    </row>
    <row r="9182" ht="15.75" customHeight="1">
      <c r="K9182" s="8" t="s">
        <v>7</v>
      </c>
    </row>
    <row r="9183" ht="15.75" customHeight="1">
      <c r="K9183" s="8" t="s">
        <v>7</v>
      </c>
    </row>
    <row r="9184" ht="15.75" customHeight="1">
      <c r="K9184" s="8" t="s">
        <v>7</v>
      </c>
    </row>
    <row r="9185" ht="15.75" customHeight="1">
      <c r="K9185" s="8" t="s">
        <v>7</v>
      </c>
    </row>
    <row r="9186" ht="15.75" customHeight="1">
      <c r="K9186" s="8" t="s">
        <v>7</v>
      </c>
    </row>
    <row r="9187" ht="15.75" customHeight="1">
      <c r="K9187" s="8" t="s">
        <v>7</v>
      </c>
    </row>
    <row r="9188" ht="15.75" customHeight="1">
      <c r="K9188" s="8" t="s">
        <v>7</v>
      </c>
    </row>
    <row r="9189" ht="15.75" customHeight="1">
      <c r="K9189" s="8" t="s">
        <v>7</v>
      </c>
    </row>
    <row r="9190" ht="15.75" customHeight="1">
      <c r="K9190" s="8" t="s">
        <v>7</v>
      </c>
    </row>
    <row r="9191" ht="15.75" customHeight="1">
      <c r="K9191" s="8" t="s">
        <v>7</v>
      </c>
    </row>
    <row r="9192" ht="15.75" customHeight="1">
      <c r="K9192" s="8" t="s">
        <v>7</v>
      </c>
    </row>
    <row r="9193" ht="15.75" customHeight="1">
      <c r="K9193" s="8" t="s">
        <v>7</v>
      </c>
    </row>
    <row r="9194" ht="15.75" customHeight="1">
      <c r="K9194" s="8" t="s">
        <v>7</v>
      </c>
    </row>
    <row r="9195" ht="15.75" customHeight="1">
      <c r="K9195" s="8" t="s">
        <v>7</v>
      </c>
    </row>
    <row r="9196" ht="15.75" customHeight="1">
      <c r="K9196" s="8" t="s">
        <v>7</v>
      </c>
    </row>
    <row r="9197" ht="15.75" customHeight="1">
      <c r="K9197" s="8" t="s">
        <v>7</v>
      </c>
    </row>
    <row r="9198" ht="15.75" customHeight="1">
      <c r="K9198" s="8" t="s">
        <v>7</v>
      </c>
    </row>
    <row r="9199" ht="15.75" customHeight="1">
      <c r="K9199" s="8" t="s">
        <v>7</v>
      </c>
    </row>
    <row r="9200" ht="15.75" customHeight="1">
      <c r="K9200" s="8" t="s">
        <v>7</v>
      </c>
    </row>
    <row r="9201" ht="15.75" customHeight="1">
      <c r="K9201" s="8" t="s">
        <v>7</v>
      </c>
    </row>
    <row r="9202" ht="15.75" customHeight="1">
      <c r="K9202" s="8" t="s">
        <v>7</v>
      </c>
    </row>
    <row r="9203" ht="15.75" customHeight="1">
      <c r="K9203" s="8" t="s">
        <v>7</v>
      </c>
    </row>
    <row r="9204" ht="15.75" customHeight="1">
      <c r="K9204" s="8" t="s">
        <v>7</v>
      </c>
    </row>
    <row r="9205" ht="15.75" customHeight="1">
      <c r="K9205" s="8" t="s">
        <v>7</v>
      </c>
    </row>
    <row r="9206" ht="15.75" customHeight="1">
      <c r="K9206" s="8" t="s">
        <v>7</v>
      </c>
    </row>
    <row r="9207" ht="15.75" customHeight="1">
      <c r="K9207" s="8" t="s">
        <v>7</v>
      </c>
    </row>
    <row r="9208" ht="15.75" customHeight="1">
      <c r="K9208" s="8" t="s">
        <v>7</v>
      </c>
    </row>
    <row r="9209" ht="15.75" customHeight="1">
      <c r="K9209" s="8" t="s">
        <v>7</v>
      </c>
    </row>
    <row r="9210" ht="15.75" customHeight="1">
      <c r="K9210" s="8" t="s">
        <v>7</v>
      </c>
    </row>
    <row r="9211" ht="15.75" customHeight="1">
      <c r="K9211" s="8" t="s">
        <v>7</v>
      </c>
    </row>
    <row r="9212" ht="15.75" customHeight="1">
      <c r="K9212" s="8" t="s">
        <v>7</v>
      </c>
    </row>
    <row r="9213" ht="15.75" customHeight="1">
      <c r="K9213" s="8" t="s">
        <v>7</v>
      </c>
    </row>
    <row r="9214" ht="15.75" customHeight="1">
      <c r="K9214" s="8" t="s">
        <v>7</v>
      </c>
    </row>
    <row r="9215" ht="15.75" customHeight="1">
      <c r="K9215" s="8" t="s">
        <v>7</v>
      </c>
    </row>
    <row r="9216" ht="15.75" customHeight="1">
      <c r="K9216" s="8" t="s">
        <v>7</v>
      </c>
    </row>
    <row r="9217" ht="15.75" customHeight="1">
      <c r="K9217" s="8" t="s">
        <v>7</v>
      </c>
    </row>
    <row r="9218" ht="15.75" customHeight="1">
      <c r="K9218" s="8" t="s">
        <v>7</v>
      </c>
    </row>
    <row r="9219" ht="15.75" customHeight="1">
      <c r="K9219" s="8" t="s">
        <v>7</v>
      </c>
    </row>
    <row r="9220" ht="15.75" customHeight="1">
      <c r="K9220" s="8" t="s">
        <v>7</v>
      </c>
    </row>
    <row r="9221" ht="15.75" customHeight="1">
      <c r="K9221" s="8" t="s">
        <v>7</v>
      </c>
    </row>
    <row r="9222" ht="15.75" customHeight="1">
      <c r="K9222" s="8" t="s">
        <v>7</v>
      </c>
    </row>
    <row r="9223" ht="15.75" customHeight="1">
      <c r="K9223" s="8" t="s">
        <v>7</v>
      </c>
    </row>
    <row r="9224" ht="15.75" customHeight="1">
      <c r="K9224" s="8" t="s">
        <v>7</v>
      </c>
    </row>
    <row r="9225" ht="15.75" customHeight="1">
      <c r="K9225" s="8" t="s">
        <v>7</v>
      </c>
    </row>
    <row r="9226" ht="15.75" customHeight="1">
      <c r="K9226" s="8" t="s">
        <v>7</v>
      </c>
    </row>
    <row r="9227" ht="15.75" customHeight="1">
      <c r="K9227" s="8" t="s">
        <v>7</v>
      </c>
    </row>
    <row r="9228" ht="15.75" customHeight="1">
      <c r="K9228" s="8" t="s">
        <v>7</v>
      </c>
    </row>
    <row r="9229" ht="15.75" customHeight="1">
      <c r="K9229" s="8" t="s">
        <v>7</v>
      </c>
    </row>
    <row r="9230" ht="15.75" customHeight="1">
      <c r="K9230" s="8" t="s">
        <v>7</v>
      </c>
    </row>
    <row r="9231" ht="15.75" customHeight="1">
      <c r="K9231" s="8" t="s">
        <v>7</v>
      </c>
    </row>
    <row r="9232" ht="15.75" customHeight="1">
      <c r="K9232" s="8" t="s">
        <v>7</v>
      </c>
    </row>
    <row r="9233" ht="15.75" customHeight="1">
      <c r="K9233" s="8" t="s">
        <v>7</v>
      </c>
    </row>
    <row r="9234" ht="15.75" customHeight="1">
      <c r="K9234" s="8" t="s">
        <v>7</v>
      </c>
    </row>
    <row r="9235" ht="15.75" customHeight="1">
      <c r="K9235" s="8" t="s">
        <v>7</v>
      </c>
    </row>
    <row r="9236" ht="15.75" customHeight="1">
      <c r="K9236" s="8" t="s">
        <v>7</v>
      </c>
    </row>
    <row r="9237" ht="15.75" customHeight="1">
      <c r="K9237" s="8" t="s">
        <v>7</v>
      </c>
    </row>
    <row r="9238" ht="15.75" customHeight="1">
      <c r="K9238" s="8" t="s">
        <v>7</v>
      </c>
    </row>
    <row r="9239" ht="15.75" customHeight="1">
      <c r="K9239" s="8" t="s">
        <v>7</v>
      </c>
    </row>
    <row r="9240" ht="15.75" customHeight="1">
      <c r="K9240" s="8" t="s">
        <v>7</v>
      </c>
    </row>
    <row r="9241" ht="15.75" customHeight="1">
      <c r="K9241" s="8" t="s">
        <v>7</v>
      </c>
    </row>
    <row r="9242" ht="15.75" customHeight="1">
      <c r="K9242" s="8" t="s">
        <v>7</v>
      </c>
    </row>
    <row r="9243" ht="15.75" customHeight="1">
      <c r="K9243" s="8" t="s">
        <v>7</v>
      </c>
    </row>
    <row r="9244" ht="15.75" customHeight="1">
      <c r="K9244" s="8" t="s">
        <v>7</v>
      </c>
    </row>
    <row r="9245" ht="15.75" customHeight="1">
      <c r="K9245" s="8" t="s">
        <v>7</v>
      </c>
    </row>
    <row r="9246" ht="15.75" customHeight="1">
      <c r="K9246" s="8" t="s">
        <v>7</v>
      </c>
    </row>
    <row r="9247" ht="15.75" customHeight="1">
      <c r="K9247" s="8" t="s">
        <v>7</v>
      </c>
    </row>
    <row r="9248" ht="15.75" customHeight="1">
      <c r="K9248" s="8" t="s">
        <v>7</v>
      </c>
    </row>
    <row r="9249" ht="15.75" customHeight="1">
      <c r="K9249" s="8" t="s">
        <v>7</v>
      </c>
    </row>
    <row r="9250" ht="15.75" customHeight="1">
      <c r="K9250" s="8" t="s">
        <v>7</v>
      </c>
    </row>
    <row r="9251" ht="15.75" customHeight="1">
      <c r="K9251" s="8" t="s">
        <v>7</v>
      </c>
    </row>
    <row r="9252" ht="15.75" customHeight="1">
      <c r="K9252" s="8" t="s">
        <v>7</v>
      </c>
    </row>
    <row r="9253" ht="15.75" customHeight="1">
      <c r="K9253" s="8" t="s">
        <v>7</v>
      </c>
    </row>
    <row r="9254" ht="15.75" customHeight="1">
      <c r="K9254" s="8" t="s">
        <v>7</v>
      </c>
    </row>
    <row r="9255" ht="15.75" customHeight="1">
      <c r="K9255" s="8" t="s">
        <v>7</v>
      </c>
    </row>
    <row r="9256" ht="15.75" customHeight="1">
      <c r="K9256" s="8" t="s">
        <v>7</v>
      </c>
    </row>
    <row r="9257" ht="15.75" customHeight="1">
      <c r="K9257" s="8" t="s">
        <v>7</v>
      </c>
    </row>
    <row r="9258" ht="15.75" customHeight="1">
      <c r="K9258" s="8" t="s">
        <v>7</v>
      </c>
    </row>
    <row r="9259" ht="15.75" customHeight="1">
      <c r="K9259" s="8" t="s">
        <v>7</v>
      </c>
    </row>
    <row r="9260" ht="15.75" customHeight="1">
      <c r="K9260" s="8" t="s">
        <v>7</v>
      </c>
    </row>
    <row r="9261" ht="15.75" customHeight="1">
      <c r="K9261" s="8" t="s">
        <v>7</v>
      </c>
    </row>
    <row r="9262" ht="15.75" customHeight="1">
      <c r="K9262" s="8" t="s">
        <v>7</v>
      </c>
    </row>
    <row r="9263" ht="15.75" customHeight="1">
      <c r="K9263" s="8" t="s">
        <v>7</v>
      </c>
    </row>
    <row r="9264" ht="15.75" customHeight="1">
      <c r="K9264" s="8" t="s">
        <v>7</v>
      </c>
    </row>
    <row r="9265" ht="15.75" customHeight="1">
      <c r="K9265" s="8" t="s">
        <v>7</v>
      </c>
    </row>
    <row r="9266" ht="15.75" customHeight="1">
      <c r="K9266" s="8" t="s">
        <v>7</v>
      </c>
    </row>
    <row r="9267" ht="15.75" customHeight="1">
      <c r="K9267" s="8" t="s">
        <v>7</v>
      </c>
    </row>
    <row r="9268" ht="15.75" customHeight="1">
      <c r="K9268" s="8" t="s">
        <v>7</v>
      </c>
    </row>
    <row r="9269" ht="15.75" customHeight="1">
      <c r="K9269" s="8" t="s">
        <v>7</v>
      </c>
    </row>
    <row r="9270" ht="15.75" customHeight="1">
      <c r="K9270" s="8" t="s">
        <v>7</v>
      </c>
    </row>
    <row r="9271" ht="15.75" customHeight="1">
      <c r="K9271" s="8" t="s">
        <v>7</v>
      </c>
    </row>
    <row r="9272" ht="15.75" customHeight="1">
      <c r="K9272" s="8" t="s">
        <v>7</v>
      </c>
    </row>
    <row r="9273" ht="15.75" customHeight="1">
      <c r="K9273" s="8" t="s">
        <v>7</v>
      </c>
    </row>
    <row r="9274" ht="15.75" customHeight="1">
      <c r="K9274" s="8" t="s">
        <v>7</v>
      </c>
    </row>
    <row r="9275" ht="15.75" customHeight="1">
      <c r="K9275" s="8" t="s">
        <v>7</v>
      </c>
    </row>
    <row r="9276" ht="15.75" customHeight="1">
      <c r="K9276" s="8" t="s">
        <v>7</v>
      </c>
    </row>
    <row r="9277" ht="15.75" customHeight="1">
      <c r="K9277" s="8" t="s">
        <v>7</v>
      </c>
    </row>
    <row r="9278" ht="15.75" customHeight="1">
      <c r="K9278" s="8" t="s">
        <v>7</v>
      </c>
    </row>
    <row r="9279" ht="15.75" customHeight="1">
      <c r="K9279" s="8" t="s">
        <v>7</v>
      </c>
    </row>
    <row r="9280" ht="15.75" customHeight="1">
      <c r="K9280" s="8" t="s">
        <v>7</v>
      </c>
    </row>
    <row r="9281" ht="15.75" customHeight="1">
      <c r="K9281" s="8" t="s">
        <v>7</v>
      </c>
    </row>
    <row r="9282" ht="15.75" customHeight="1">
      <c r="K9282" s="8" t="s">
        <v>7</v>
      </c>
    </row>
    <row r="9283" ht="15.75" customHeight="1">
      <c r="K9283" s="8" t="s">
        <v>7</v>
      </c>
    </row>
    <row r="9284" ht="15.75" customHeight="1">
      <c r="K9284" s="8" t="s">
        <v>7</v>
      </c>
    </row>
    <row r="9285" ht="15.75" customHeight="1">
      <c r="K9285" s="8" t="s">
        <v>7</v>
      </c>
    </row>
    <row r="9286" ht="15.75" customHeight="1">
      <c r="K9286" s="8" t="s">
        <v>7</v>
      </c>
    </row>
    <row r="9287" ht="15.75" customHeight="1">
      <c r="K9287" s="8" t="s">
        <v>7</v>
      </c>
    </row>
    <row r="9288" ht="15.75" customHeight="1">
      <c r="K9288" s="8" t="s">
        <v>7</v>
      </c>
    </row>
    <row r="9289" ht="15.75" customHeight="1">
      <c r="K9289" s="8" t="s">
        <v>7</v>
      </c>
    </row>
    <row r="9290" ht="15.75" customHeight="1">
      <c r="K9290" s="8" t="s">
        <v>7</v>
      </c>
    </row>
    <row r="9291" ht="15.75" customHeight="1">
      <c r="K9291" s="8" t="s">
        <v>7</v>
      </c>
    </row>
    <row r="9292" ht="15.75" customHeight="1">
      <c r="K9292" s="8" t="s">
        <v>7</v>
      </c>
    </row>
    <row r="9293" ht="15.75" customHeight="1">
      <c r="K9293" s="8" t="s">
        <v>7</v>
      </c>
    </row>
    <row r="9294" ht="15.75" customHeight="1">
      <c r="K9294" s="8" t="s">
        <v>7</v>
      </c>
    </row>
    <row r="9295" ht="15.75" customHeight="1">
      <c r="K9295" s="8" t="s">
        <v>7</v>
      </c>
    </row>
    <row r="9296" ht="15.75" customHeight="1">
      <c r="K9296" s="8" t="s">
        <v>7</v>
      </c>
    </row>
    <row r="9297" ht="15.75" customHeight="1">
      <c r="K9297" s="8" t="s">
        <v>7</v>
      </c>
    </row>
    <row r="9298" ht="15.75" customHeight="1">
      <c r="K9298" s="8" t="s">
        <v>7</v>
      </c>
    </row>
    <row r="9299" ht="15.75" customHeight="1">
      <c r="K9299" s="8" t="s">
        <v>7</v>
      </c>
    </row>
    <row r="9300" ht="15.75" customHeight="1">
      <c r="K9300" s="8" t="s">
        <v>7</v>
      </c>
    </row>
    <row r="9301" ht="15.75" customHeight="1">
      <c r="K9301" s="8" t="s">
        <v>7</v>
      </c>
    </row>
    <row r="9302" ht="15.75" customHeight="1">
      <c r="K9302" s="8" t="s">
        <v>7</v>
      </c>
    </row>
    <row r="9303" ht="15.75" customHeight="1">
      <c r="K9303" s="8" t="s">
        <v>7</v>
      </c>
    </row>
    <row r="9304" ht="15.75" customHeight="1">
      <c r="K9304" s="8" t="s">
        <v>7</v>
      </c>
    </row>
    <row r="9305" ht="15.75" customHeight="1">
      <c r="K9305" s="8" t="s">
        <v>7</v>
      </c>
    </row>
    <row r="9306" ht="15.75" customHeight="1">
      <c r="K9306" s="8" t="s">
        <v>7</v>
      </c>
    </row>
    <row r="9307" ht="15.75" customHeight="1">
      <c r="K9307" s="8" t="s">
        <v>7</v>
      </c>
    </row>
    <row r="9308" ht="15.75" customHeight="1">
      <c r="K9308" s="8" t="s">
        <v>7</v>
      </c>
    </row>
    <row r="9309" ht="15.75" customHeight="1">
      <c r="K9309" s="8" t="s">
        <v>7</v>
      </c>
    </row>
    <row r="9310" ht="15.75" customHeight="1">
      <c r="K9310" s="8" t="s">
        <v>7</v>
      </c>
    </row>
    <row r="9311" ht="15.75" customHeight="1">
      <c r="K9311" s="8" t="s">
        <v>7</v>
      </c>
    </row>
    <row r="9312" ht="15.75" customHeight="1">
      <c r="K9312" s="8" t="s">
        <v>7</v>
      </c>
    </row>
    <row r="9313" ht="15.75" customHeight="1">
      <c r="K9313" s="8" t="s">
        <v>7</v>
      </c>
    </row>
    <row r="9314" ht="15.75" customHeight="1">
      <c r="K9314" s="8" t="s">
        <v>7</v>
      </c>
    </row>
    <row r="9315" ht="15.75" customHeight="1">
      <c r="K9315" s="8" t="s">
        <v>7</v>
      </c>
    </row>
    <row r="9316" ht="15.75" customHeight="1">
      <c r="K9316" s="8" t="s">
        <v>7</v>
      </c>
    </row>
    <row r="9317" ht="15.75" customHeight="1">
      <c r="K9317" s="8" t="s">
        <v>7</v>
      </c>
    </row>
    <row r="9318" ht="15.75" customHeight="1">
      <c r="K9318" s="8" t="s">
        <v>7</v>
      </c>
    </row>
    <row r="9319" ht="15.75" customHeight="1">
      <c r="K9319" s="8" t="s">
        <v>7</v>
      </c>
    </row>
    <row r="9320" ht="15.75" customHeight="1">
      <c r="K9320" s="8" t="s">
        <v>7</v>
      </c>
    </row>
    <row r="9321" ht="15.75" customHeight="1">
      <c r="K9321" s="8" t="s">
        <v>7</v>
      </c>
    </row>
    <row r="9322" ht="15.75" customHeight="1">
      <c r="K9322" s="8" t="s">
        <v>7</v>
      </c>
    </row>
    <row r="9323" ht="15.75" customHeight="1">
      <c r="K9323" s="8" t="s">
        <v>7</v>
      </c>
    </row>
    <row r="9324" ht="15.75" customHeight="1">
      <c r="K9324" s="8" t="s">
        <v>7</v>
      </c>
    </row>
    <row r="9325" ht="15.75" customHeight="1">
      <c r="K9325" s="8" t="s">
        <v>7</v>
      </c>
    </row>
    <row r="9326" ht="15.75" customHeight="1">
      <c r="K9326" s="8" t="s">
        <v>7</v>
      </c>
    </row>
    <row r="9327" ht="15.75" customHeight="1">
      <c r="K9327" s="8" t="s">
        <v>7</v>
      </c>
    </row>
    <row r="9328" ht="15.75" customHeight="1">
      <c r="K9328" s="8" t="s">
        <v>7</v>
      </c>
    </row>
    <row r="9329" ht="15.75" customHeight="1">
      <c r="K9329" s="8" t="s">
        <v>7</v>
      </c>
    </row>
    <row r="9330" ht="15.75" customHeight="1">
      <c r="K9330" s="8" t="s">
        <v>7</v>
      </c>
    </row>
    <row r="9331" ht="15.75" customHeight="1">
      <c r="K9331" s="8" t="s">
        <v>7</v>
      </c>
    </row>
    <row r="9332" ht="15.75" customHeight="1">
      <c r="K9332" s="8" t="s">
        <v>7</v>
      </c>
    </row>
    <row r="9333" ht="15.75" customHeight="1">
      <c r="K9333" s="8" t="s">
        <v>7</v>
      </c>
    </row>
    <row r="9334" ht="15.75" customHeight="1">
      <c r="K9334" s="8" t="s">
        <v>7</v>
      </c>
    </row>
    <row r="9335" ht="15.75" customHeight="1">
      <c r="K9335" s="8" t="s">
        <v>7</v>
      </c>
    </row>
    <row r="9336" ht="15.75" customHeight="1">
      <c r="K9336" s="8" t="s">
        <v>7</v>
      </c>
    </row>
    <row r="9337" ht="15.75" customHeight="1">
      <c r="K9337" s="8" t="s">
        <v>7</v>
      </c>
    </row>
    <row r="9338" ht="15.75" customHeight="1">
      <c r="K9338" s="8" t="s">
        <v>7</v>
      </c>
    </row>
    <row r="9339" ht="15.75" customHeight="1">
      <c r="K9339" s="8" t="s">
        <v>7</v>
      </c>
    </row>
    <row r="9340" ht="15.75" customHeight="1">
      <c r="K9340" s="8" t="s">
        <v>7</v>
      </c>
    </row>
    <row r="9341" ht="15.75" customHeight="1">
      <c r="K9341" s="8" t="s">
        <v>7</v>
      </c>
    </row>
    <row r="9342" ht="15.75" customHeight="1">
      <c r="K9342" s="8" t="s">
        <v>7</v>
      </c>
    </row>
    <row r="9343" ht="15.75" customHeight="1">
      <c r="K9343" s="8" t="s">
        <v>7</v>
      </c>
    </row>
    <row r="9344" ht="15.75" customHeight="1">
      <c r="K9344" s="8" t="s">
        <v>7</v>
      </c>
    </row>
    <row r="9345" ht="15.75" customHeight="1">
      <c r="K9345" s="8" t="s">
        <v>7</v>
      </c>
    </row>
    <row r="9346" ht="15.75" customHeight="1">
      <c r="K9346" s="8" t="s">
        <v>7</v>
      </c>
    </row>
    <row r="9347" ht="15.75" customHeight="1">
      <c r="K9347" s="8" t="s">
        <v>7</v>
      </c>
    </row>
    <row r="9348" ht="15.75" customHeight="1">
      <c r="K9348" s="8" t="s">
        <v>7</v>
      </c>
    </row>
    <row r="9349" ht="15.75" customHeight="1">
      <c r="K9349" s="8" t="s">
        <v>7</v>
      </c>
    </row>
    <row r="9350" ht="15.75" customHeight="1">
      <c r="K9350" s="8" t="s">
        <v>7</v>
      </c>
    </row>
    <row r="9351" ht="15.75" customHeight="1">
      <c r="K9351" s="8" t="s">
        <v>7</v>
      </c>
    </row>
    <row r="9352" ht="15.75" customHeight="1">
      <c r="K9352" s="8" t="s">
        <v>7</v>
      </c>
    </row>
    <row r="9353" ht="15.75" customHeight="1">
      <c r="K9353" s="8" t="s">
        <v>7</v>
      </c>
    </row>
    <row r="9354" ht="15.75" customHeight="1">
      <c r="K9354" s="8" t="s">
        <v>7</v>
      </c>
    </row>
    <row r="9355" ht="15.75" customHeight="1">
      <c r="K9355" s="8" t="s">
        <v>7</v>
      </c>
    </row>
    <row r="9356" ht="15.75" customHeight="1">
      <c r="K9356" s="8" t="s">
        <v>7</v>
      </c>
    </row>
    <row r="9357" ht="15.75" customHeight="1">
      <c r="K9357" s="8" t="s">
        <v>7</v>
      </c>
    </row>
    <row r="9358" ht="15.75" customHeight="1">
      <c r="K9358" s="8" t="s">
        <v>7</v>
      </c>
    </row>
    <row r="9359" ht="15.75" customHeight="1">
      <c r="K9359" s="8" t="s">
        <v>7</v>
      </c>
    </row>
    <row r="9360" ht="15.75" customHeight="1">
      <c r="K9360" s="8" t="s">
        <v>7</v>
      </c>
    </row>
    <row r="9361" ht="15.75" customHeight="1">
      <c r="K9361" s="8" t="s">
        <v>7</v>
      </c>
    </row>
    <row r="9362" ht="15.75" customHeight="1">
      <c r="K9362" s="8" t="s">
        <v>7</v>
      </c>
    </row>
    <row r="9363" ht="15.75" customHeight="1">
      <c r="K9363" s="8" t="s">
        <v>7</v>
      </c>
    </row>
    <row r="9364" ht="15.75" customHeight="1">
      <c r="K9364" s="8" t="s">
        <v>7</v>
      </c>
    </row>
    <row r="9365" ht="15.75" customHeight="1">
      <c r="K9365" s="8" t="s">
        <v>7</v>
      </c>
    </row>
    <row r="9366" ht="15.75" customHeight="1">
      <c r="K9366" s="8" t="s">
        <v>7</v>
      </c>
    </row>
    <row r="9367" ht="15.75" customHeight="1">
      <c r="K9367" s="8" t="s">
        <v>7</v>
      </c>
    </row>
    <row r="9368" ht="15.75" customHeight="1">
      <c r="K9368" s="8" t="s">
        <v>7</v>
      </c>
    </row>
    <row r="9369" ht="15.75" customHeight="1">
      <c r="K9369" s="8" t="s">
        <v>7</v>
      </c>
    </row>
    <row r="9370" ht="15.75" customHeight="1">
      <c r="K9370" s="8" t="s">
        <v>7</v>
      </c>
    </row>
    <row r="9371" ht="15.75" customHeight="1">
      <c r="K9371" s="8" t="s">
        <v>7</v>
      </c>
    </row>
    <row r="9372" ht="15.75" customHeight="1">
      <c r="K9372" s="8" t="s">
        <v>7</v>
      </c>
    </row>
    <row r="9373" ht="15.75" customHeight="1">
      <c r="K9373" s="8" t="s">
        <v>7</v>
      </c>
    </row>
    <row r="9374" ht="15.75" customHeight="1">
      <c r="K9374" s="8" t="s">
        <v>7</v>
      </c>
    </row>
    <row r="9375" ht="15.75" customHeight="1">
      <c r="K9375" s="8" t="s">
        <v>7</v>
      </c>
    </row>
    <row r="9376" ht="15.75" customHeight="1">
      <c r="K9376" s="8" t="s">
        <v>7</v>
      </c>
    </row>
    <row r="9377" ht="15.75" customHeight="1">
      <c r="K9377" s="8" t="s">
        <v>7</v>
      </c>
    </row>
    <row r="9378" ht="15.75" customHeight="1">
      <c r="K9378" s="8" t="s">
        <v>7</v>
      </c>
    </row>
    <row r="9379" ht="15.75" customHeight="1">
      <c r="K9379" s="8" t="s">
        <v>7</v>
      </c>
    </row>
    <row r="9380" ht="15.75" customHeight="1">
      <c r="K9380" s="8" t="s">
        <v>7</v>
      </c>
    </row>
    <row r="9381" ht="15.75" customHeight="1">
      <c r="K9381" s="8" t="s">
        <v>7</v>
      </c>
    </row>
    <row r="9382" ht="15.75" customHeight="1">
      <c r="K9382" s="8" t="s">
        <v>7</v>
      </c>
    </row>
    <row r="9383" ht="15.75" customHeight="1">
      <c r="K9383" s="8" t="s">
        <v>7</v>
      </c>
    </row>
    <row r="9384" ht="15.75" customHeight="1">
      <c r="K9384" s="8" t="s">
        <v>7</v>
      </c>
    </row>
    <row r="9385" ht="15.75" customHeight="1">
      <c r="K9385" s="8" t="s">
        <v>7</v>
      </c>
    </row>
    <row r="9386" ht="15.75" customHeight="1">
      <c r="K9386" s="8" t="s">
        <v>7</v>
      </c>
    </row>
    <row r="9387" ht="15.75" customHeight="1">
      <c r="K9387" s="8" t="s">
        <v>7</v>
      </c>
    </row>
    <row r="9388" ht="15.75" customHeight="1">
      <c r="K9388" s="8" t="s">
        <v>7</v>
      </c>
    </row>
    <row r="9389" ht="15.75" customHeight="1">
      <c r="K9389" s="8" t="s">
        <v>7</v>
      </c>
    </row>
    <row r="9390" ht="15.75" customHeight="1">
      <c r="K9390" s="8" t="s">
        <v>7</v>
      </c>
    </row>
    <row r="9391" ht="15.75" customHeight="1">
      <c r="K9391" s="8" t="s">
        <v>7</v>
      </c>
    </row>
    <row r="9392" ht="15.75" customHeight="1">
      <c r="K9392" s="8" t="s">
        <v>7</v>
      </c>
    </row>
    <row r="9393" ht="15.75" customHeight="1">
      <c r="K9393" s="8" t="s">
        <v>7</v>
      </c>
    </row>
    <row r="9394" ht="15.75" customHeight="1">
      <c r="K9394" s="8" t="s">
        <v>7</v>
      </c>
    </row>
    <row r="9395" ht="15.75" customHeight="1">
      <c r="K9395" s="8" t="s">
        <v>7</v>
      </c>
    </row>
    <row r="9396" ht="15.75" customHeight="1">
      <c r="K9396" s="8" t="s">
        <v>7</v>
      </c>
    </row>
    <row r="9397" ht="15.75" customHeight="1">
      <c r="K9397" s="8" t="s">
        <v>7</v>
      </c>
    </row>
    <row r="9398" ht="15.75" customHeight="1">
      <c r="K9398" s="8" t="s">
        <v>7</v>
      </c>
    </row>
    <row r="9399" ht="15.75" customHeight="1">
      <c r="K9399" s="8" t="s">
        <v>7</v>
      </c>
    </row>
    <row r="9400" ht="15.75" customHeight="1">
      <c r="K9400" s="8" t="s">
        <v>7</v>
      </c>
    </row>
    <row r="9401" ht="15.75" customHeight="1">
      <c r="K9401" s="8" t="s">
        <v>7</v>
      </c>
    </row>
    <row r="9402" ht="15.75" customHeight="1">
      <c r="K9402" s="8" t="s">
        <v>7</v>
      </c>
    </row>
    <row r="9403" ht="15.75" customHeight="1">
      <c r="K9403" s="8" t="s">
        <v>7</v>
      </c>
    </row>
    <row r="9404" ht="15.75" customHeight="1">
      <c r="K9404" s="8" t="s">
        <v>7</v>
      </c>
    </row>
    <row r="9405" ht="15.75" customHeight="1">
      <c r="K9405" s="8" t="s">
        <v>7</v>
      </c>
    </row>
    <row r="9406" ht="15.75" customHeight="1">
      <c r="K9406" s="8" t="s">
        <v>7</v>
      </c>
    </row>
    <row r="9407" ht="15.75" customHeight="1">
      <c r="K9407" s="8" t="s">
        <v>7</v>
      </c>
    </row>
    <row r="9408" ht="15.75" customHeight="1">
      <c r="K9408" s="8" t="s">
        <v>7</v>
      </c>
    </row>
    <row r="9409" ht="15.75" customHeight="1">
      <c r="K9409" s="8" t="s">
        <v>7</v>
      </c>
    </row>
    <row r="9410" ht="15.75" customHeight="1">
      <c r="K9410" s="8" t="s">
        <v>7</v>
      </c>
    </row>
    <row r="9411" ht="15.75" customHeight="1">
      <c r="K9411" s="8" t="s">
        <v>7</v>
      </c>
    </row>
    <row r="9412" ht="15.75" customHeight="1">
      <c r="K9412" s="8" t="s">
        <v>7</v>
      </c>
    </row>
    <row r="9413" ht="15.75" customHeight="1">
      <c r="K9413" s="8" t="s">
        <v>7</v>
      </c>
    </row>
    <row r="9414" ht="15.75" customHeight="1">
      <c r="K9414" s="8" t="s">
        <v>7</v>
      </c>
    </row>
    <row r="9415" ht="15.75" customHeight="1">
      <c r="K9415" s="8" t="s">
        <v>7</v>
      </c>
    </row>
    <row r="9416" ht="15.75" customHeight="1">
      <c r="K9416" s="8" t="s">
        <v>7</v>
      </c>
    </row>
    <row r="9417" ht="15.75" customHeight="1">
      <c r="K9417" s="8" t="s">
        <v>7</v>
      </c>
    </row>
    <row r="9418" ht="15.75" customHeight="1">
      <c r="K9418" s="8" t="s">
        <v>7</v>
      </c>
    </row>
    <row r="9419" ht="15.75" customHeight="1">
      <c r="K9419" s="8" t="s">
        <v>7</v>
      </c>
    </row>
    <row r="9420" ht="15.75" customHeight="1">
      <c r="K9420" s="8" t="s">
        <v>7</v>
      </c>
    </row>
    <row r="9421" ht="15.75" customHeight="1">
      <c r="K9421" s="8" t="s">
        <v>7</v>
      </c>
    </row>
    <row r="9422" ht="15.75" customHeight="1">
      <c r="K9422" s="8" t="s">
        <v>7</v>
      </c>
    </row>
    <row r="9423" ht="15.75" customHeight="1">
      <c r="K9423" s="8" t="s">
        <v>7</v>
      </c>
    </row>
    <row r="9424" ht="15.75" customHeight="1">
      <c r="K9424" s="8" t="s">
        <v>7</v>
      </c>
    </row>
    <row r="9425" ht="15.75" customHeight="1">
      <c r="K9425" s="8" t="s">
        <v>7</v>
      </c>
    </row>
    <row r="9426" ht="15.75" customHeight="1">
      <c r="K9426" s="8" t="s">
        <v>7</v>
      </c>
    </row>
    <row r="9427" ht="15.75" customHeight="1">
      <c r="K9427" s="8" t="s">
        <v>7</v>
      </c>
    </row>
    <row r="9428" ht="15.75" customHeight="1">
      <c r="K9428" s="8" t="s">
        <v>7</v>
      </c>
    </row>
    <row r="9429" ht="15.75" customHeight="1">
      <c r="K9429" s="8" t="s">
        <v>7</v>
      </c>
    </row>
    <row r="9430" ht="15.75" customHeight="1">
      <c r="K9430" s="8" t="s">
        <v>7</v>
      </c>
    </row>
    <row r="9431" ht="15.75" customHeight="1">
      <c r="K9431" s="8" t="s">
        <v>7</v>
      </c>
    </row>
    <row r="9432" ht="15.75" customHeight="1">
      <c r="K9432" s="8" t="s">
        <v>7</v>
      </c>
    </row>
    <row r="9433" ht="15.75" customHeight="1">
      <c r="K9433" s="8" t="s">
        <v>7</v>
      </c>
    </row>
    <row r="9434" ht="15.75" customHeight="1">
      <c r="K9434" s="8" t="s">
        <v>7</v>
      </c>
    </row>
    <row r="9435" ht="15.75" customHeight="1">
      <c r="K9435" s="8" t="s">
        <v>7</v>
      </c>
    </row>
    <row r="9436" ht="15.75" customHeight="1">
      <c r="K9436" s="8" t="s">
        <v>7</v>
      </c>
    </row>
    <row r="9437" ht="15.75" customHeight="1">
      <c r="K9437" s="8" t="s">
        <v>7</v>
      </c>
    </row>
    <row r="9438" ht="15.75" customHeight="1">
      <c r="K9438" s="8" t="s">
        <v>7</v>
      </c>
    </row>
    <row r="9439" ht="15.75" customHeight="1">
      <c r="K9439" s="8" t="s">
        <v>7</v>
      </c>
    </row>
    <row r="9440" ht="15.75" customHeight="1">
      <c r="K9440" s="8" t="s">
        <v>7</v>
      </c>
    </row>
    <row r="9441" ht="15.75" customHeight="1">
      <c r="K9441" s="8" t="s">
        <v>7</v>
      </c>
    </row>
    <row r="9442" ht="15.75" customHeight="1">
      <c r="K9442" s="8" t="s">
        <v>7</v>
      </c>
    </row>
    <row r="9443" ht="15.75" customHeight="1">
      <c r="K9443" s="8" t="s">
        <v>7</v>
      </c>
    </row>
    <row r="9444" ht="15.75" customHeight="1">
      <c r="K9444" s="8" t="s">
        <v>7</v>
      </c>
    </row>
    <row r="9445" ht="15.75" customHeight="1">
      <c r="K9445" s="8" t="s">
        <v>7</v>
      </c>
    </row>
    <row r="9446" ht="15.75" customHeight="1">
      <c r="K9446" s="8" t="s">
        <v>7</v>
      </c>
    </row>
    <row r="9447" ht="15.75" customHeight="1">
      <c r="K9447" s="8" t="s">
        <v>7</v>
      </c>
    </row>
    <row r="9448" ht="15.75" customHeight="1">
      <c r="K9448" s="8" t="s">
        <v>7</v>
      </c>
    </row>
    <row r="9449" ht="15.75" customHeight="1">
      <c r="K9449" s="8" t="s">
        <v>7</v>
      </c>
    </row>
    <row r="9450" ht="15.75" customHeight="1">
      <c r="K9450" s="8" t="s">
        <v>7</v>
      </c>
    </row>
    <row r="9451" ht="15.75" customHeight="1">
      <c r="K9451" s="8" t="s">
        <v>7</v>
      </c>
    </row>
    <row r="9452" ht="15.75" customHeight="1">
      <c r="K9452" s="8" t="s">
        <v>7</v>
      </c>
    </row>
    <row r="9453" ht="15.75" customHeight="1">
      <c r="K9453" s="8" t="s">
        <v>7</v>
      </c>
    </row>
    <row r="9454" ht="15.75" customHeight="1">
      <c r="K9454" s="8" t="s">
        <v>7</v>
      </c>
    </row>
    <row r="9455" ht="15.75" customHeight="1">
      <c r="K9455" s="8" t="s">
        <v>7</v>
      </c>
    </row>
    <row r="9456" ht="15.75" customHeight="1">
      <c r="K9456" s="8" t="s">
        <v>7</v>
      </c>
    </row>
    <row r="9457" ht="15.75" customHeight="1">
      <c r="K9457" s="8" t="s">
        <v>7</v>
      </c>
    </row>
    <row r="9458" ht="15.75" customHeight="1">
      <c r="K9458" s="8" t="s">
        <v>7</v>
      </c>
    </row>
    <row r="9459" ht="15.75" customHeight="1">
      <c r="K9459" s="8" t="s">
        <v>7</v>
      </c>
    </row>
    <row r="9460" ht="15.75" customHeight="1">
      <c r="K9460" s="8" t="s">
        <v>7</v>
      </c>
    </row>
    <row r="9461" ht="15.75" customHeight="1">
      <c r="K9461" s="8" t="s">
        <v>7</v>
      </c>
    </row>
    <row r="9462" ht="15.75" customHeight="1">
      <c r="K9462" s="8" t="s">
        <v>7</v>
      </c>
    </row>
    <row r="9463" ht="15.75" customHeight="1">
      <c r="K9463" s="8" t="s">
        <v>7</v>
      </c>
    </row>
    <row r="9464" ht="15.75" customHeight="1">
      <c r="K9464" s="8" t="s">
        <v>7</v>
      </c>
    </row>
    <row r="9465" ht="15.75" customHeight="1">
      <c r="K9465" s="8" t="s">
        <v>7</v>
      </c>
    </row>
    <row r="9466" ht="15.75" customHeight="1">
      <c r="K9466" s="8" t="s">
        <v>7</v>
      </c>
    </row>
    <row r="9467" ht="15.75" customHeight="1">
      <c r="K9467" s="8" t="s">
        <v>7</v>
      </c>
    </row>
    <row r="9468" ht="15.75" customHeight="1">
      <c r="K9468" s="8" t="s">
        <v>7</v>
      </c>
    </row>
    <row r="9469" ht="15.75" customHeight="1">
      <c r="K9469" s="8" t="s">
        <v>7</v>
      </c>
    </row>
    <row r="9470" ht="15.75" customHeight="1">
      <c r="K9470" s="8" t="s">
        <v>7</v>
      </c>
    </row>
    <row r="9471" ht="15.75" customHeight="1">
      <c r="K9471" s="8" t="s">
        <v>7</v>
      </c>
    </row>
    <row r="9472" ht="15.75" customHeight="1">
      <c r="K9472" s="8" t="s">
        <v>7</v>
      </c>
    </row>
    <row r="9473" ht="15.75" customHeight="1">
      <c r="K9473" s="8" t="s">
        <v>7</v>
      </c>
    </row>
    <row r="9474" ht="15.75" customHeight="1">
      <c r="K9474" s="8" t="s">
        <v>7</v>
      </c>
    </row>
    <row r="9475" ht="15.75" customHeight="1">
      <c r="K9475" s="8" t="s">
        <v>7</v>
      </c>
    </row>
    <row r="9476" ht="15.75" customHeight="1">
      <c r="K9476" s="8" t="s">
        <v>7</v>
      </c>
    </row>
    <row r="9477" ht="15.75" customHeight="1">
      <c r="K9477" s="8" t="s">
        <v>7</v>
      </c>
    </row>
    <row r="9478" ht="15.75" customHeight="1">
      <c r="K9478" s="8" t="s">
        <v>7</v>
      </c>
    </row>
    <row r="9479" ht="15.75" customHeight="1">
      <c r="K9479" s="8" t="s">
        <v>7</v>
      </c>
    </row>
    <row r="9480" ht="15.75" customHeight="1">
      <c r="K9480" s="8" t="s">
        <v>7</v>
      </c>
    </row>
    <row r="9481" ht="15.75" customHeight="1">
      <c r="K9481" s="8" t="s">
        <v>7</v>
      </c>
    </row>
    <row r="9482" ht="15.75" customHeight="1">
      <c r="K9482" s="8" t="s">
        <v>7</v>
      </c>
    </row>
    <row r="9483" ht="15.75" customHeight="1">
      <c r="K9483" s="8" t="s">
        <v>7</v>
      </c>
    </row>
    <row r="9484" ht="15.75" customHeight="1">
      <c r="K9484" s="8" t="s">
        <v>7</v>
      </c>
    </row>
    <row r="9485" ht="15.75" customHeight="1">
      <c r="K9485" s="8" t="s">
        <v>7</v>
      </c>
    </row>
    <row r="9486" ht="15.75" customHeight="1">
      <c r="K9486" s="8" t="s">
        <v>7</v>
      </c>
    </row>
    <row r="9487" ht="15.75" customHeight="1">
      <c r="K9487" s="8" t="s">
        <v>7</v>
      </c>
    </row>
    <row r="9488" ht="15.75" customHeight="1">
      <c r="K9488" s="8" t="s">
        <v>7</v>
      </c>
    </row>
    <row r="9489" ht="15.75" customHeight="1">
      <c r="K9489" s="8" t="s">
        <v>7</v>
      </c>
    </row>
    <row r="9490" ht="15.75" customHeight="1">
      <c r="K9490" s="8" t="s">
        <v>7</v>
      </c>
    </row>
    <row r="9491" ht="15.75" customHeight="1">
      <c r="K9491" s="8" t="s">
        <v>7</v>
      </c>
    </row>
    <row r="9492" ht="15.75" customHeight="1">
      <c r="K9492" s="8" t="s">
        <v>7</v>
      </c>
    </row>
    <row r="9493" ht="15.75" customHeight="1">
      <c r="K9493" s="8" t="s">
        <v>7</v>
      </c>
    </row>
    <row r="9494" ht="15.75" customHeight="1">
      <c r="K9494" s="8" t="s">
        <v>7</v>
      </c>
    </row>
    <row r="9495" ht="15.75" customHeight="1">
      <c r="K9495" s="8" t="s">
        <v>7</v>
      </c>
    </row>
    <row r="9496" ht="15.75" customHeight="1">
      <c r="K9496" s="8" t="s">
        <v>7</v>
      </c>
    </row>
    <row r="9497" ht="15.75" customHeight="1">
      <c r="K9497" s="8" t="s">
        <v>7</v>
      </c>
    </row>
    <row r="9498" ht="15.75" customHeight="1">
      <c r="K9498" s="8" t="s">
        <v>7</v>
      </c>
    </row>
    <row r="9499" ht="15.75" customHeight="1">
      <c r="K9499" s="8" t="s">
        <v>7</v>
      </c>
    </row>
    <row r="9500" ht="15.75" customHeight="1">
      <c r="K9500" s="8" t="s">
        <v>7</v>
      </c>
    </row>
    <row r="9501" ht="15.75" customHeight="1">
      <c r="K9501" s="8" t="s">
        <v>7</v>
      </c>
    </row>
    <row r="9502" ht="15.75" customHeight="1">
      <c r="K9502" s="8" t="s">
        <v>7</v>
      </c>
    </row>
    <row r="9503" ht="15.75" customHeight="1">
      <c r="K9503" s="8" t="s">
        <v>7</v>
      </c>
    </row>
    <row r="9504" ht="15.75" customHeight="1">
      <c r="K9504" s="8" t="s">
        <v>7</v>
      </c>
    </row>
    <row r="9505" ht="15.75" customHeight="1">
      <c r="K9505" s="8" t="s">
        <v>7</v>
      </c>
    </row>
    <row r="9506" ht="15.75" customHeight="1">
      <c r="K9506" s="8" t="s">
        <v>7</v>
      </c>
    </row>
    <row r="9507" ht="15.75" customHeight="1">
      <c r="K9507" s="8" t="s">
        <v>7</v>
      </c>
    </row>
    <row r="9508" ht="15.75" customHeight="1">
      <c r="K9508" s="8" t="s">
        <v>7</v>
      </c>
    </row>
    <row r="9509" ht="15.75" customHeight="1">
      <c r="K9509" s="8" t="s">
        <v>7</v>
      </c>
    </row>
    <row r="9510" ht="15.75" customHeight="1">
      <c r="K9510" s="8" t="s">
        <v>7</v>
      </c>
    </row>
    <row r="9511" ht="15.75" customHeight="1">
      <c r="K9511" s="8" t="s">
        <v>7</v>
      </c>
    </row>
    <row r="9512" ht="15.75" customHeight="1">
      <c r="K9512" s="8" t="s">
        <v>7</v>
      </c>
    </row>
    <row r="9513" ht="15.75" customHeight="1">
      <c r="K9513" s="8" t="s">
        <v>7</v>
      </c>
    </row>
    <row r="9514" ht="15.75" customHeight="1">
      <c r="K9514" s="8" t="s">
        <v>7</v>
      </c>
    </row>
    <row r="9515" ht="15.75" customHeight="1">
      <c r="K9515" s="8" t="s">
        <v>7</v>
      </c>
    </row>
    <row r="9516" ht="15.75" customHeight="1">
      <c r="K9516" s="8" t="s">
        <v>7</v>
      </c>
    </row>
    <row r="9517" ht="15.75" customHeight="1">
      <c r="K9517" s="8" t="s">
        <v>7</v>
      </c>
    </row>
    <row r="9518" ht="15.75" customHeight="1">
      <c r="K9518" s="8" t="s">
        <v>7</v>
      </c>
    </row>
    <row r="9519" ht="15.75" customHeight="1">
      <c r="K9519" s="8" t="s">
        <v>7</v>
      </c>
    </row>
    <row r="9520" ht="15.75" customHeight="1">
      <c r="K9520" s="8" t="s">
        <v>7</v>
      </c>
    </row>
    <row r="9521" ht="15.75" customHeight="1">
      <c r="K9521" s="8" t="s">
        <v>7</v>
      </c>
    </row>
    <row r="9522" ht="15.75" customHeight="1">
      <c r="K9522" s="8" t="s">
        <v>7</v>
      </c>
    </row>
    <row r="9523" ht="15.75" customHeight="1">
      <c r="K9523" s="8" t="s">
        <v>7</v>
      </c>
    </row>
    <row r="9524" ht="15.75" customHeight="1">
      <c r="K9524" s="8" t="s">
        <v>7</v>
      </c>
    </row>
    <row r="9525" ht="15.75" customHeight="1">
      <c r="K9525" s="8" t="s">
        <v>7</v>
      </c>
    </row>
    <row r="9526" ht="15.75" customHeight="1">
      <c r="K9526" s="8" t="s">
        <v>7</v>
      </c>
    </row>
    <row r="9527" ht="15.75" customHeight="1">
      <c r="K9527" s="8" t="s">
        <v>7</v>
      </c>
    </row>
    <row r="9528" ht="15.75" customHeight="1">
      <c r="K9528" s="8" t="s">
        <v>7</v>
      </c>
    </row>
    <row r="9529" ht="15.75" customHeight="1">
      <c r="K9529" s="8" t="s">
        <v>7</v>
      </c>
    </row>
    <row r="9530" ht="15.75" customHeight="1">
      <c r="K9530" s="8" t="s">
        <v>7</v>
      </c>
    </row>
    <row r="9531" ht="15.75" customHeight="1">
      <c r="K9531" s="8" t="s">
        <v>7</v>
      </c>
    </row>
    <row r="9532" ht="15.75" customHeight="1">
      <c r="K9532" s="8" t="s">
        <v>7</v>
      </c>
    </row>
    <row r="9533" ht="15.75" customHeight="1">
      <c r="K9533" s="8" t="s">
        <v>7</v>
      </c>
    </row>
    <row r="9534" ht="15.75" customHeight="1">
      <c r="K9534" s="8" t="s">
        <v>7</v>
      </c>
    </row>
    <row r="9535" ht="15.75" customHeight="1">
      <c r="K9535" s="8" t="s">
        <v>7</v>
      </c>
    </row>
    <row r="9536" ht="15.75" customHeight="1">
      <c r="K9536" s="8" t="s">
        <v>7</v>
      </c>
    </row>
    <row r="9537" ht="15.75" customHeight="1">
      <c r="K9537" s="8" t="s">
        <v>7</v>
      </c>
    </row>
    <row r="9538" ht="15.75" customHeight="1">
      <c r="K9538" s="8" t="s">
        <v>7</v>
      </c>
    </row>
    <row r="9539" ht="15.75" customHeight="1">
      <c r="K9539" s="8" t="s">
        <v>7</v>
      </c>
    </row>
    <row r="9540" ht="15.75" customHeight="1">
      <c r="K9540" s="8" t="s">
        <v>7</v>
      </c>
    </row>
    <row r="9541" ht="15.75" customHeight="1">
      <c r="K9541" s="8" t="s">
        <v>7</v>
      </c>
    </row>
    <row r="9542" ht="15.75" customHeight="1">
      <c r="K9542" s="8" t="s">
        <v>7</v>
      </c>
    </row>
    <row r="9543" ht="15.75" customHeight="1">
      <c r="K9543" s="8" t="s">
        <v>7</v>
      </c>
    </row>
    <row r="9544" ht="15.75" customHeight="1">
      <c r="K9544" s="8" t="s">
        <v>7</v>
      </c>
    </row>
    <row r="9545" ht="15.75" customHeight="1">
      <c r="K9545" s="8" t="s">
        <v>7</v>
      </c>
    </row>
    <row r="9546" ht="15.75" customHeight="1">
      <c r="K9546" s="8" t="s">
        <v>7</v>
      </c>
    </row>
    <row r="9547" ht="15.75" customHeight="1">
      <c r="K9547" s="8" t="s">
        <v>7</v>
      </c>
    </row>
    <row r="9548" ht="15.75" customHeight="1">
      <c r="K9548" s="8" t="s">
        <v>7</v>
      </c>
    </row>
    <row r="9549" ht="15.75" customHeight="1">
      <c r="K9549" s="8" t="s">
        <v>7</v>
      </c>
    </row>
    <row r="9550" ht="15.75" customHeight="1">
      <c r="K9550" s="8" t="s">
        <v>7</v>
      </c>
    </row>
    <row r="9551" ht="15.75" customHeight="1">
      <c r="K9551" s="8" t="s">
        <v>7</v>
      </c>
    </row>
    <row r="9552" ht="15.75" customHeight="1">
      <c r="K9552" s="8" t="s">
        <v>7</v>
      </c>
    </row>
    <row r="9553" ht="15.75" customHeight="1">
      <c r="K9553" s="8" t="s">
        <v>7</v>
      </c>
    </row>
    <row r="9554" ht="15.75" customHeight="1">
      <c r="K9554" s="8" t="s">
        <v>7</v>
      </c>
    </row>
    <row r="9555" ht="15.75" customHeight="1">
      <c r="K9555" s="8" t="s">
        <v>7</v>
      </c>
    </row>
    <row r="9556" ht="15.75" customHeight="1">
      <c r="K9556" s="8" t="s">
        <v>7</v>
      </c>
    </row>
    <row r="9557" ht="15.75" customHeight="1">
      <c r="K9557" s="8" t="s">
        <v>7</v>
      </c>
    </row>
    <row r="9558" ht="15.75" customHeight="1">
      <c r="K9558" s="8" t="s">
        <v>7</v>
      </c>
    </row>
    <row r="9559" ht="15.75" customHeight="1">
      <c r="K9559" s="8" t="s">
        <v>7</v>
      </c>
    </row>
    <row r="9560" ht="15.75" customHeight="1">
      <c r="K9560" s="8" t="s">
        <v>7</v>
      </c>
    </row>
    <row r="9561" ht="15.75" customHeight="1">
      <c r="K9561" s="8" t="s">
        <v>7</v>
      </c>
    </row>
    <row r="9562" ht="15.75" customHeight="1">
      <c r="K9562" s="8" t="s">
        <v>7</v>
      </c>
    </row>
    <row r="9563" ht="15.75" customHeight="1">
      <c r="K9563" s="8" t="s">
        <v>7</v>
      </c>
    </row>
    <row r="9564" ht="15.75" customHeight="1">
      <c r="K9564" s="8" t="s">
        <v>7</v>
      </c>
    </row>
    <row r="9565" ht="15.75" customHeight="1">
      <c r="K9565" s="8" t="s">
        <v>7</v>
      </c>
    </row>
    <row r="9566" ht="15.75" customHeight="1">
      <c r="K9566" s="8" t="s">
        <v>7</v>
      </c>
    </row>
    <row r="9567" ht="15.75" customHeight="1">
      <c r="K9567" s="8" t="s">
        <v>7</v>
      </c>
    </row>
    <row r="9568" ht="15.75" customHeight="1">
      <c r="K9568" s="8" t="s">
        <v>7</v>
      </c>
    </row>
    <row r="9569" ht="15.75" customHeight="1">
      <c r="K9569" s="8" t="s">
        <v>7</v>
      </c>
    </row>
    <row r="9570" ht="15.75" customHeight="1">
      <c r="K9570" s="8" t="s">
        <v>7</v>
      </c>
    </row>
    <row r="9571" ht="15.75" customHeight="1">
      <c r="K9571" s="8" t="s">
        <v>7</v>
      </c>
    </row>
    <row r="9572" ht="15.75" customHeight="1">
      <c r="K9572" s="8" t="s">
        <v>7</v>
      </c>
    </row>
    <row r="9573" ht="15.75" customHeight="1">
      <c r="K9573" s="8" t="s">
        <v>7</v>
      </c>
    </row>
    <row r="9574" ht="15.75" customHeight="1">
      <c r="K9574" s="8" t="s">
        <v>7</v>
      </c>
    </row>
    <row r="9575" ht="15.75" customHeight="1">
      <c r="K9575" s="8" t="s">
        <v>7</v>
      </c>
    </row>
    <row r="9576" ht="15.75" customHeight="1">
      <c r="K9576" s="8" t="s">
        <v>7</v>
      </c>
    </row>
    <row r="9577" ht="15.75" customHeight="1">
      <c r="K9577" s="8" t="s">
        <v>7</v>
      </c>
    </row>
    <row r="9578" ht="15.75" customHeight="1">
      <c r="K9578" s="8" t="s">
        <v>7</v>
      </c>
    </row>
    <row r="9579" ht="15.75" customHeight="1">
      <c r="K9579" s="8" t="s">
        <v>7</v>
      </c>
    </row>
    <row r="9580" ht="15.75" customHeight="1">
      <c r="K9580" s="8" t="s">
        <v>7</v>
      </c>
    </row>
    <row r="9581" ht="15.75" customHeight="1">
      <c r="K9581" s="8" t="s">
        <v>7</v>
      </c>
    </row>
    <row r="9582" ht="15.75" customHeight="1">
      <c r="K9582" s="8" t="s">
        <v>7</v>
      </c>
    </row>
    <row r="9583" ht="15.75" customHeight="1">
      <c r="K9583" s="8" t="s">
        <v>7</v>
      </c>
    </row>
    <row r="9584" ht="15.75" customHeight="1">
      <c r="K9584" s="8" t="s">
        <v>7</v>
      </c>
    </row>
    <row r="9585" ht="15.75" customHeight="1">
      <c r="K9585" s="8" t="s">
        <v>7</v>
      </c>
    </row>
    <row r="9586" ht="15.75" customHeight="1">
      <c r="K9586" s="8" t="s">
        <v>7</v>
      </c>
    </row>
    <row r="9587" ht="15.75" customHeight="1">
      <c r="K9587" s="8" t="s">
        <v>7</v>
      </c>
    </row>
    <row r="9588" ht="15.75" customHeight="1">
      <c r="K9588" s="8" t="s">
        <v>7</v>
      </c>
    </row>
    <row r="9589" ht="15.75" customHeight="1">
      <c r="K9589" s="8" t="s">
        <v>7</v>
      </c>
    </row>
    <row r="9590" ht="15.75" customHeight="1">
      <c r="K9590" s="8" t="s">
        <v>7</v>
      </c>
    </row>
    <row r="9591" ht="15.75" customHeight="1">
      <c r="K9591" s="8" t="s">
        <v>7</v>
      </c>
    </row>
    <row r="9592" ht="15.75" customHeight="1">
      <c r="K9592" s="8" t="s">
        <v>7</v>
      </c>
    </row>
    <row r="9593" ht="15.75" customHeight="1">
      <c r="K9593" s="8" t="s">
        <v>7</v>
      </c>
    </row>
    <row r="9594" ht="15.75" customHeight="1">
      <c r="K9594" s="8" t="s">
        <v>7</v>
      </c>
    </row>
    <row r="9595" ht="15.75" customHeight="1">
      <c r="K9595" s="8" t="s">
        <v>7</v>
      </c>
    </row>
    <row r="9596" ht="15.75" customHeight="1">
      <c r="K9596" s="8" t="s">
        <v>7</v>
      </c>
    </row>
    <row r="9597" ht="15.75" customHeight="1">
      <c r="K9597" s="8" t="s">
        <v>7</v>
      </c>
    </row>
    <row r="9598" ht="15.75" customHeight="1">
      <c r="K9598" s="8" t="s">
        <v>7</v>
      </c>
    </row>
    <row r="9599" ht="15.75" customHeight="1">
      <c r="K9599" s="8" t="s">
        <v>7</v>
      </c>
    </row>
    <row r="9600" ht="15.75" customHeight="1">
      <c r="K9600" s="8" t="s">
        <v>7</v>
      </c>
    </row>
    <row r="9601" ht="15.75" customHeight="1">
      <c r="K9601" s="8" t="s">
        <v>7</v>
      </c>
    </row>
    <row r="9602" ht="15.75" customHeight="1">
      <c r="K9602" s="8" t="s">
        <v>7</v>
      </c>
    </row>
    <row r="9603" ht="15.75" customHeight="1">
      <c r="K9603" s="8" t="s">
        <v>7</v>
      </c>
    </row>
    <row r="9604" ht="15.75" customHeight="1">
      <c r="K9604" s="8" t="s">
        <v>7</v>
      </c>
    </row>
    <row r="9605" ht="15.75" customHeight="1">
      <c r="K9605" s="8" t="s">
        <v>7</v>
      </c>
    </row>
    <row r="9606" ht="15.75" customHeight="1">
      <c r="K9606" s="8" t="s">
        <v>7</v>
      </c>
    </row>
    <row r="9607" ht="15.75" customHeight="1">
      <c r="K9607" s="8" t="s">
        <v>7</v>
      </c>
    </row>
    <row r="9608" ht="15.75" customHeight="1">
      <c r="K9608" s="8" t="s">
        <v>7</v>
      </c>
    </row>
    <row r="9609" ht="15.75" customHeight="1">
      <c r="K9609" s="8" t="s">
        <v>7</v>
      </c>
    </row>
    <row r="9610" ht="15.75" customHeight="1">
      <c r="K9610" s="8" t="s">
        <v>7</v>
      </c>
    </row>
    <row r="9611" ht="15.75" customHeight="1">
      <c r="K9611" s="8" t="s">
        <v>7</v>
      </c>
    </row>
    <row r="9612" ht="15.75" customHeight="1">
      <c r="K9612" s="8" t="s">
        <v>7</v>
      </c>
    </row>
    <row r="9613" ht="15.75" customHeight="1">
      <c r="K9613" s="8" t="s">
        <v>7</v>
      </c>
    </row>
    <row r="9614" ht="15.75" customHeight="1">
      <c r="K9614" s="8" t="s">
        <v>7</v>
      </c>
    </row>
    <row r="9615" ht="15.75" customHeight="1">
      <c r="K9615" s="8" t="s">
        <v>7</v>
      </c>
    </row>
    <row r="9616" ht="15.75" customHeight="1">
      <c r="K9616" s="8" t="s">
        <v>7</v>
      </c>
    </row>
    <row r="9617" ht="15.75" customHeight="1">
      <c r="K9617" s="8" t="s">
        <v>7</v>
      </c>
    </row>
    <row r="9618" ht="15.75" customHeight="1">
      <c r="K9618" s="8" t="s">
        <v>7</v>
      </c>
    </row>
    <row r="9619" ht="15.75" customHeight="1">
      <c r="K9619" s="8" t="s">
        <v>7</v>
      </c>
    </row>
    <row r="9620" ht="15.75" customHeight="1">
      <c r="K9620" s="8" t="s">
        <v>7</v>
      </c>
    </row>
    <row r="9621" ht="15.75" customHeight="1">
      <c r="K9621" s="8" t="s">
        <v>7</v>
      </c>
    </row>
    <row r="9622" ht="15.75" customHeight="1">
      <c r="K9622" s="8" t="s">
        <v>7</v>
      </c>
    </row>
    <row r="9623" ht="15.75" customHeight="1">
      <c r="K9623" s="8" t="s">
        <v>7</v>
      </c>
    </row>
    <row r="9624" ht="15.75" customHeight="1">
      <c r="K9624" s="8" t="s">
        <v>7</v>
      </c>
    </row>
    <row r="9625" ht="15.75" customHeight="1">
      <c r="K9625" s="8" t="s">
        <v>7</v>
      </c>
    </row>
    <row r="9626" ht="15.75" customHeight="1">
      <c r="K9626" s="8" t="s">
        <v>7</v>
      </c>
    </row>
    <row r="9627" ht="15.75" customHeight="1">
      <c r="K9627" s="8" t="s">
        <v>7</v>
      </c>
    </row>
    <row r="9628" ht="15.75" customHeight="1">
      <c r="K9628" s="8" t="s">
        <v>7</v>
      </c>
    </row>
    <row r="9629" ht="15.75" customHeight="1">
      <c r="K9629" s="8" t="s">
        <v>7</v>
      </c>
    </row>
    <row r="9630" ht="15.75" customHeight="1">
      <c r="K9630" s="8" t="s">
        <v>7</v>
      </c>
    </row>
    <row r="9631" ht="15.75" customHeight="1">
      <c r="K9631" s="8" t="s">
        <v>7</v>
      </c>
    </row>
    <row r="9632" ht="15.75" customHeight="1">
      <c r="K9632" s="8" t="s">
        <v>7</v>
      </c>
    </row>
    <row r="9633" ht="15.75" customHeight="1">
      <c r="K9633" s="8" t="s">
        <v>7</v>
      </c>
    </row>
    <row r="9634" ht="15.75" customHeight="1">
      <c r="K9634" s="8" t="s">
        <v>7</v>
      </c>
    </row>
    <row r="9635" ht="15.75" customHeight="1">
      <c r="K9635" s="8" t="s">
        <v>7</v>
      </c>
    </row>
    <row r="9636" ht="15.75" customHeight="1">
      <c r="K9636" s="8" t="s">
        <v>7</v>
      </c>
    </row>
    <row r="9637" ht="15.75" customHeight="1">
      <c r="K9637" s="8" t="s">
        <v>7</v>
      </c>
    </row>
    <row r="9638" ht="15.75" customHeight="1">
      <c r="K9638" s="8" t="s">
        <v>7</v>
      </c>
    </row>
    <row r="9639" ht="15.75" customHeight="1">
      <c r="K9639" s="8" t="s">
        <v>7</v>
      </c>
    </row>
    <row r="9640" ht="15.75" customHeight="1">
      <c r="K9640" s="8" t="s">
        <v>7</v>
      </c>
    </row>
    <row r="9641" ht="15.75" customHeight="1">
      <c r="K9641" s="8" t="s">
        <v>7</v>
      </c>
    </row>
    <row r="9642" ht="15.75" customHeight="1">
      <c r="K9642" s="8" t="s">
        <v>7</v>
      </c>
    </row>
    <row r="9643" ht="15.75" customHeight="1">
      <c r="K9643" s="8" t="s">
        <v>7</v>
      </c>
    </row>
    <row r="9644" ht="15.75" customHeight="1">
      <c r="K9644" s="8" t="s">
        <v>7</v>
      </c>
    </row>
    <row r="9645" ht="15.75" customHeight="1">
      <c r="K9645" s="8" t="s">
        <v>7</v>
      </c>
    </row>
    <row r="9646" ht="15.75" customHeight="1">
      <c r="K9646" s="8" t="s">
        <v>7</v>
      </c>
    </row>
    <row r="9647" ht="15.75" customHeight="1">
      <c r="K9647" s="8" t="s">
        <v>7</v>
      </c>
    </row>
    <row r="9648" ht="15.75" customHeight="1">
      <c r="K9648" s="8" t="s">
        <v>7</v>
      </c>
    </row>
    <row r="9649" ht="15.75" customHeight="1">
      <c r="K9649" s="8" t="s">
        <v>7</v>
      </c>
    </row>
    <row r="9650" ht="15.75" customHeight="1">
      <c r="K9650" s="8" t="s">
        <v>7</v>
      </c>
    </row>
    <row r="9651" ht="15.75" customHeight="1">
      <c r="K9651" s="8" t="s">
        <v>7</v>
      </c>
    </row>
    <row r="9652" ht="15.75" customHeight="1">
      <c r="K9652" s="8" t="s">
        <v>7</v>
      </c>
    </row>
    <row r="9653" ht="15.75" customHeight="1">
      <c r="K9653" s="8" t="s">
        <v>7</v>
      </c>
    </row>
    <row r="9654" ht="15.75" customHeight="1">
      <c r="K9654" s="8" t="s">
        <v>7</v>
      </c>
    </row>
    <row r="9655" ht="15.75" customHeight="1">
      <c r="K9655" s="8" t="s">
        <v>7</v>
      </c>
    </row>
    <row r="9656" ht="15.75" customHeight="1">
      <c r="K9656" s="8" t="s">
        <v>7</v>
      </c>
    </row>
    <row r="9657" ht="15.75" customHeight="1">
      <c r="K9657" s="8" t="s">
        <v>7</v>
      </c>
    </row>
    <row r="9658" ht="15.75" customHeight="1">
      <c r="K9658" s="8" t="s">
        <v>7</v>
      </c>
    </row>
    <row r="9659" ht="15.75" customHeight="1">
      <c r="K9659" s="8" t="s">
        <v>7</v>
      </c>
    </row>
    <row r="9660" ht="15.75" customHeight="1">
      <c r="K9660" s="8" t="s">
        <v>7</v>
      </c>
    </row>
    <row r="9661" ht="15.75" customHeight="1">
      <c r="K9661" s="8" t="s">
        <v>7</v>
      </c>
    </row>
    <row r="9662" ht="15.75" customHeight="1">
      <c r="K9662" s="8" t="s">
        <v>7</v>
      </c>
    </row>
    <row r="9663" ht="15.75" customHeight="1">
      <c r="K9663" s="8" t="s">
        <v>7</v>
      </c>
    </row>
    <row r="9664" ht="15.75" customHeight="1">
      <c r="K9664" s="8" t="s">
        <v>7</v>
      </c>
    </row>
    <row r="9665" ht="15.75" customHeight="1">
      <c r="K9665" s="8" t="s">
        <v>7</v>
      </c>
    </row>
    <row r="9666" ht="15.75" customHeight="1">
      <c r="K9666" s="8" t="s">
        <v>7</v>
      </c>
    </row>
    <row r="9667" ht="15.75" customHeight="1">
      <c r="K9667" s="8" t="s">
        <v>7</v>
      </c>
    </row>
    <row r="9668" ht="15.75" customHeight="1">
      <c r="K9668" s="8" t="s">
        <v>7</v>
      </c>
    </row>
    <row r="9669" ht="15.75" customHeight="1">
      <c r="K9669" s="8" t="s">
        <v>7</v>
      </c>
    </row>
    <row r="9670" ht="15.75" customHeight="1">
      <c r="K9670" s="8" t="s">
        <v>7</v>
      </c>
    </row>
    <row r="9671" ht="15.75" customHeight="1">
      <c r="K9671" s="8" t="s">
        <v>7</v>
      </c>
    </row>
    <row r="9672" ht="15.75" customHeight="1">
      <c r="K9672" s="8" t="s">
        <v>7</v>
      </c>
    </row>
    <row r="9673" ht="15.75" customHeight="1">
      <c r="K9673" s="8" t="s">
        <v>7</v>
      </c>
    </row>
    <row r="9674" ht="15.75" customHeight="1">
      <c r="K9674" s="8" t="s">
        <v>7</v>
      </c>
    </row>
    <row r="9675" ht="15.75" customHeight="1">
      <c r="K9675" s="8" t="s">
        <v>7</v>
      </c>
    </row>
    <row r="9676" ht="15.75" customHeight="1">
      <c r="K9676" s="8" t="s">
        <v>7</v>
      </c>
    </row>
    <row r="9677" ht="15.75" customHeight="1">
      <c r="K9677" s="8" t="s">
        <v>7</v>
      </c>
    </row>
    <row r="9678" ht="15.75" customHeight="1">
      <c r="K9678" s="8" t="s">
        <v>7</v>
      </c>
    </row>
    <row r="9679" ht="15.75" customHeight="1">
      <c r="K9679" s="8" t="s">
        <v>7</v>
      </c>
    </row>
    <row r="9680" ht="15.75" customHeight="1">
      <c r="K9680" s="8" t="s">
        <v>7</v>
      </c>
    </row>
    <row r="9681" ht="15.75" customHeight="1">
      <c r="K9681" s="8" t="s">
        <v>7</v>
      </c>
    </row>
    <row r="9682" ht="15.75" customHeight="1">
      <c r="K9682" s="8" t="s">
        <v>7</v>
      </c>
    </row>
    <row r="9683" ht="15.75" customHeight="1">
      <c r="K9683" s="8" t="s">
        <v>7</v>
      </c>
    </row>
    <row r="9684" ht="15.75" customHeight="1">
      <c r="K9684" s="8" t="s">
        <v>7</v>
      </c>
    </row>
    <row r="9685" ht="15.75" customHeight="1">
      <c r="K9685" s="8" t="s">
        <v>7</v>
      </c>
    </row>
    <row r="9686" ht="15.75" customHeight="1">
      <c r="K9686" s="8" t="s">
        <v>7</v>
      </c>
    </row>
    <row r="9687" ht="15.75" customHeight="1">
      <c r="K9687" s="8" t="s">
        <v>7</v>
      </c>
    </row>
    <row r="9688" ht="15.75" customHeight="1">
      <c r="K9688" s="8" t="s">
        <v>7</v>
      </c>
    </row>
    <row r="9689" ht="15.75" customHeight="1">
      <c r="K9689" s="8" t="s">
        <v>7</v>
      </c>
    </row>
    <row r="9690" ht="15.75" customHeight="1">
      <c r="K9690" s="8" t="s">
        <v>7</v>
      </c>
    </row>
    <row r="9691" ht="15.75" customHeight="1">
      <c r="K9691" s="8" t="s">
        <v>7</v>
      </c>
    </row>
    <row r="9692" ht="15.75" customHeight="1">
      <c r="K9692" s="8" t="s">
        <v>7</v>
      </c>
    </row>
    <row r="9693" ht="15.75" customHeight="1">
      <c r="K9693" s="8" t="s">
        <v>7</v>
      </c>
    </row>
    <row r="9694" ht="15.75" customHeight="1">
      <c r="K9694" s="8" t="s">
        <v>7</v>
      </c>
    </row>
    <row r="9695" ht="15.75" customHeight="1">
      <c r="K9695" s="8" t="s">
        <v>7</v>
      </c>
    </row>
    <row r="9696" ht="15.75" customHeight="1">
      <c r="K9696" s="8" t="s">
        <v>7</v>
      </c>
    </row>
    <row r="9697" ht="15.75" customHeight="1">
      <c r="K9697" s="8" t="s">
        <v>7</v>
      </c>
    </row>
    <row r="9698" ht="15.75" customHeight="1">
      <c r="K9698" s="8" t="s">
        <v>7</v>
      </c>
    </row>
    <row r="9699" ht="15.75" customHeight="1">
      <c r="K9699" s="8" t="s">
        <v>7</v>
      </c>
    </row>
    <row r="9700" ht="15.75" customHeight="1">
      <c r="K9700" s="8" t="s">
        <v>7</v>
      </c>
    </row>
    <row r="9701" ht="15.75" customHeight="1">
      <c r="K9701" s="8" t="s">
        <v>7</v>
      </c>
    </row>
    <row r="9702" ht="15.75" customHeight="1">
      <c r="K9702" s="8" t="s">
        <v>7</v>
      </c>
    </row>
    <row r="9703" ht="15.75" customHeight="1">
      <c r="K9703" s="8" t="s">
        <v>7</v>
      </c>
    </row>
    <row r="9704" ht="15.75" customHeight="1">
      <c r="K9704" s="8" t="s">
        <v>7</v>
      </c>
    </row>
    <row r="9705" ht="15.75" customHeight="1">
      <c r="K9705" s="8" t="s">
        <v>7</v>
      </c>
    </row>
    <row r="9706" ht="15.75" customHeight="1">
      <c r="K9706" s="8" t="s">
        <v>7</v>
      </c>
    </row>
    <row r="9707" ht="15.75" customHeight="1">
      <c r="K9707" s="8" t="s">
        <v>7</v>
      </c>
    </row>
    <row r="9708" ht="15.75" customHeight="1">
      <c r="K9708" s="8" t="s">
        <v>7</v>
      </c>
    </row>
    <row r="9709" ht="15.75" customHeight="1">
      <c r="K9709" s="8" t="s">
        <v>7</v>
      </c>
    </row>
    <row r="9710" ht="15.75" customHeight="1">
      <c r="K9710" s="8" t="s">
        <v>7</v>
      </c>
    </row>
    <row r="9711" ht="15.75" customHeight="1">
      <c r="K9711" s="8" t="s">
        <v>7</v>
      </c>
    </row>
    <row r="9712" ht="15.75" customHeight="1">
      <c r="K9712" s="8" t="s">
        <v>7</v>
      </c>
    </row>
    <row r="9713" ht="15.75" customHeight="1">
      <c r="K9713" s="8" t="s">
        <v>7</v>
      </c>
    </row>
    <row r="9714" ht="15.75" customHeight="1">
      <c r="K9714" s="8" t="s">
        <v>7</v>
      </c>
    </row>
    <row r="9715" ht="15.75" customHeight="1">
      <c r="K9715" s="8" t="s">
        <v>7</v>
      </c>
    </row>
    <row r="9716" ht="15.75" customHeight="1">
      <c r="K9716" s="8" t="s">
        <v>7</v>
      </c>
    </row>
    <row r="9717" ht="15.75" customHeight="1">
      <c r="K9717" s="8" t="s">
        <v>7</v>
      </c>
    </row>
    <row r="9718" ht="15.75" customHeight="1">
      <c r="K9718" s="8" t="s">
        <v>7</v>
      </c>
    </row>
    <row r="9719" ht="15.75" customHeight="1">
      <c r="K9719" s="8" t="s">
        <v>7</v>
      </c>
    </row>
    <row r="9720" ht="15.75" customHeight="1">
      <c r="K9720" s="8" t="s">
        <v>7</v>
      </c>
    </row>
    <row r="9721" ht="15.75" customHeight="1">
      <c r="K9721" s="8" t="s">
        <v>7</v>
      </c>
    </row>
    <row r="9722" ht="15.75" customHeight="1">
      <c r="K9722" s="8" t="s">
        <v>7</v>
      </c>
    </row>
    <row r="9723" ht="15.75" customHeight="1">
      <c r="K9723" s="8" t="s">
        <v>7</v>
      </c>
    </row>
    <row r="9724" ht="15.75" customHeight="1">
      <c r="K9724" s="8" t="s">
        <v>7</v>
      </c>
    </row>
    <row r="9725" ht="15.75" customHeight="1">
      <c r="K9725" s="8" t="s">
        <v>7</v>
      </c>
    </row>
    <row r="9726" ht="15.75" customHeight="1">
      <c r="K9726" s="8" t="s">
        <v>7</v>
      </c>
    </row>
    <row r="9727" ht="15.75" customHeight="1">
      <c r="K9727" s="8" t="s">
        <v>7</v>
      </c>
    </row>
    <row r="9728" ht="15.75" customHeight="1">
      <c r="K9728" s="8" t="s">
        <v>7</v>
      </c>
    </row>
    <row r="9729" ht="15.75" customHeight="1">
      <c r="K9729" s="8" t="s">
        <v>7</v>
      </c>
    </row>
    <row r="9730" ht="15.75" customHeight="1">
      <c r="K9730" s="8" t="s">
        <v>7</v>
      </c>
    </row>
    <row r="9731" ht="15.75" customHeight="1">
      <c r="K9731" s="8" t="s">
        <v>7</v>
      </c>
    </row>
    <row r="9732" ht="15.75" customHeight="1">
      <c r="K9732" s="8" t="s">
        <v>7</v>
      </c>
    </row>
    <row r="9733" ht="15.75" customHeight="1">
      <c r="K9733" s="8" t="s">
        <v>7</v>
      </c>
    </row>
    <row r="9734" ht="15.75" customHeight="1">
      <c r="K9734" s="8" t="s">
        <v>7</v>
      </c>
    </row>
    <row r="9735" ht="15.75" customHeight="1">
      <c r="K9735" s="8" t="s">
        <v>7</v>
      </c>
    </row>
    <row r="9736" ht="15.75" customHeight="1">
      <c r="K9736" s="8" t="s">
        <v>7</v>
      </c>
    </row>
    <row r="9737" ht="15.75" customHeight="1">
      <c r="K9737" s="8" t="s">
        <v>7</v>
      </c>
    </row>
    <row r="9738" ht="15.75" customHeight="1">
      <c r="K9738" s="8" t="s">
        <v>7</v>
      </c>
    </row>
    <row r="9739" ht="15.75" customHeight="1">
      <c r="K9739" s="8" t="s">
        <v>7</v>
      </c>
    </row>
    <row r="9740" ht="15.75" customHeight="1">
      <c r="K9740" s="8" t="s">
        <v>7</v>
      </c>
    </row>
    <row r="9741" ht="15.75" customHeight="1">
      <c r="K9741" s="8" t="s">
        <v>7</v>
      </c>
    </row>
    <row r="9742" ht="15.75" customHeight="1">
      <c r="K9742" s="8" t="s">
        <v>7</v>
      </c>
    </row>
    <row r="9743" ht="15.75" customHeight="1">
      <c r="K9743" s="8" t="s">
        <v>7</v>
      </c>
    </row>
    <row r="9744" ht="15.75" customHeight="1">
      <c r="K9744" s="8" t="s">
        <v>7</v>
      </c>
    </row>
    <row r="9745" ht="15.75" customHeight="1">
      <c r="K9745" s="8" t="s">
        <v>7</v>
      </c>
    </row>
    <row r="9746" ht="15.75" customHeight="1">
      <c r="K9746" s="8" t="s">
        <v>7</v>
      </c>
    </row>
    <row r="9747" ht="15.75" customHeight="1">
      <c r="K9747" s="8" t="s">
        <v>7</v>
      </c>
    </row>
    <row r="9748" ht="15.75" customHeight="1">
      <c r="K9748" s="8" t="s">
        <v>7</v>
      </c>
    </row>
    <row r="9749" ht="15.75" customHeight="1">
      <c r="K9749" s="8" t="s">
        <v>7</v>
      </c>
    </row>
    <row r="9750" ht="15.75" customHeight="1">
      <c r="K9750" s="8" t="s">
        <v>7</v>
      </c>
    </row>
    <row r="9751" ht="15.75" customHeight="1">
      <c r="K9751" s="8" t="s">
        <v>7</v>
      </c>
    </row>
    <row r="9752" ht="15.75" customHeight="1">
      <c r="K9752" s="8" t="s">
        <v>7</v>
      </c>
    </row>
    <row r="9753" ht="15.75" customHeight="1">
      <c r="K9753" s="8" t="s">
        <v>7</v>
      </c>
    </row>
    <row r="9754" ht="15.75" customHeight="1">
      <c r="K9754" s="8" t="s">
        <v>7</v>
      </c>
    </row>
    <row r="9755" ht="15.75" customHeight="1">
      <c r="K9755" s="8" t="s">
        <v>7</v>
      </c>
    </row>
    <row r="9756" ht="15.75" customHeight="1">
      <c r="K9756" s="8" t="s">
        <v>7</v>
      </c>
    </row>
    <row r="9757" ht="15.75" customHeight="1">
      <c r="K9757" s="8" t="s">
        <v>7</v>
      </c>
    </row>
    <row r="9758" ht="15.75" customHeight="1">
      <c r="K9758" s="8" t="s">
        <v>7</v>
      </c>
    </row>
    <row r="9759" ht="15.75" customHeight="1">
      <c r="K9759" s="8" t="s">
        <v>7</v>
      </c>
    </row>
    <row r="9760" ht="15.75" customHeight="1">
      <c r="K9760" s="8" t="s">
        <v>7</v>
      </c>
    </row>
    <row r="9761" ht="15.75" customHeight="1">
      <c r="K9761" s="8" t="s">
        <v>7</v>
      </c>
    </row>
    <row r="9762" ht="15.75" customHeight="1">
      <c r="K9762" s="8" t="s">
        <v>7</v>
      </c>
    </row>
    <row r="9763" ht="15.75" customHeight="1">
      <c r="K9763" s="8" t="s">
        <v>7</v>
      </c>
    </row>
    <row r="9764" ht="15.75" customHeight="1">
      <c r="K9764" s="8" t="s">
        <v>7</v>
      </c>
    </row>
    <row r="9765" ht="15.75" customHeight="1">
      <c r="K9765" s="8" t="s">
        <v>7</v>
      </c>
    </row>
    <row r="9766" ht="15.75" customHeight="1">
      <c r="K9766" s="8" t="s">
        <v>7</v>
      </c>
    </row>
    <row r="9767" ht="15.75" customHeight="1">
      <c r="K9767" s="8" t="s">
        <v>7</v>
      </c>
    </row>
    <row r="9768" ht="15.75" customHeight="1">
      <c r="K9768" s="8" t="s">
        <v>7</v>
      </c>
    </row>
    <row r="9769" ht="15.75" customHeight="1">
      <c r="K9769" s="8" t="s">
        <v>7</v>
      </c>
    </row>
    <row r="9770" ht="15.75" customHeight="1">
      <c r="K9770" s="8" t="s">
        <v>7</v>
      </c>
    </row>
    <row r="9771" ht="15.75" customHeight="1">
      <c r="K9771" s="8" t="s">
        <v>7</v>
      </c>
    </row>
    <row r="9772" ht="15.75" customHeight="1">
      <c r="K9772" s="8" t="s">
        <v>7</v>
      </c>
    </row>
    <row r="9773" ht="15.75" customHeight="1">
      <c r="K9773" s="8" t="s">
        <v>7</v>
      </c>
    </row>
    <row r="9774" ht="15.75" customHeight="1">
      <c r="K9774" s="8" t="s">
        <v>7</v>
      </c>
    </row>
    <row r="9775" ht="15.75" customHeight="1">
      <c r="K9775" s="8" t="s">
        <v>7</v>
      </c>
    </row>
    <row r="9776" ht="15.75" customHeight="1">
      <c r="K9776" s="8" t="s">
        <v>7</v>
      </c>
    </row>
    <row r="9777" ht="15.75" customHeight="1">
      <c r="K9777" s="8" t="s">
        <v>7</v>
      </c>
    </row>
    <row r="9778" ht="15.75" customHeight="1">
      <c r="K9778" s="8" t="s">
        <v>7</v>
      </c>
    </row>
    <row r="9779" ht="15.75" customHeight="1">
      <c r="K9779" s="8" t="s">
        <v>7</v>
      </c>
    </row>
    <row r="9780" ht="15.75" customHeight="1">
      <c r="K9780" s="8" t="s">
        <v>7</v>
      </c>
    </row>
    <row r="9781" ht="15.75" customHeight="1">
      <c r="K9781" s="8" t="s">
        <v>7</v>
      </c>
    </row>
    <row r="9782" ht="15.75" customHeight="1">
      <c r="K9782" s="8" t="s">
        <v>7</v>
      </c>
    </row>
    <row r="9783" ht="15.75" customHeight="1">
      <c r="K9783" s="8" t="s">
        <v>7</v>
      </c>
    </row>
    <row r="9784" ht="15.75" customHeight="1">
      <c r="K9784" s="8" t="s">
        <v>7</v>
      </c>
    </row>
    <row r="9785" ht="15.75" customHeight="1">
      <c r="K9785" s="8" t="s">
        <v>7</v>
      </c>
    </row>
    <row r="9786" ht="15.75" customHeight="1">
      <c r="K9786" s="8" t="s">
        <v>7</v>
      </c>
    </row>
    <row r="9787" ht="15.75" customHeight="1">
      <c r="K9787" s="8" t="s">
        <v>7</v>
      </c>
    </row>
    <row r="9788" ht="15.75" customHeight="1">
      <c r="K9788" s="8" t="s">
        <v>7</v>
      </c>
    </row>
    <row r="9789" ht="15.75" customHeight="1">
      <c r="K9789" s="8" t="s">
        <v>7</v>
      </c>
    </row>
    <row r="9790" ht="15.75" customHeight="1">
      <c r="K9790" s="8" t="s">
        <v>7</v>
      </c>
    </row>
    <row r="9791" ht="15.75" customHeight="1">
      <c r="K9791" s="8" t="s">
        <v>7</v>
      </c>
    </row>
    <row r="9792" ht="15.75" customHeight="1">
      <c r="K9792" s="8" t="s">
        <v>7</v>
      </c>
    </row>
    <row r="9793" ht="15.75" customHeight="1">
      <c r="K9793" s="8" t="s">
        <v>7</v>
      </c>
    </row>
    <row r="9794" ht="15.75" customHeight="1">
      <c r="K9794" s="8" t="s">
        <v>7</v>
      </c>
    </row>
    <row r="9795" ht="15.75" customHeight="1">
      <c r="K9795" s="8" t="s">
        <v>7</v>
      </c>
    </row>
    <row r="9796" ht="15.75" customHeight="1">
      <c r="K9796" s="8" t="s">
        <v>7</v>
      </c>
    </row>
    <row r="9797" ht="15.75" customHeight="1">
      <c r="K9797" s="8" t="s">
        <v>7</v>
      </c>
    </row>
    <row r="9798" ht="15.75" customHeight="1">
      <c r="K9798" s="8" t="s">
        <v>7</v>
      </c>
    </row>
    <row r="9799" ht="15.75" customHeight="1">
      <c r="K9799" s="8" t="s">
        <v>7</v>
      </c>
    </row>
    <row r="9800" ht="15.75" customHeight="1">
      <c r="K9800" s="8" t="s">
        <v>7</v>
      </c>
    </row>
    <row r="9801" ht="15.75" customHeight="1">
      <c r="K9801" s="8" t="s">
        <v>7</v>
      </c>
    </row>
    <row r="9802" ht="15.75" customHeight="1">
      <c r="K9802" s="8" t="s">
        <v>7</v>
      </c>
    </row>
    <row r="9803" ht="15.75" customHeight="1">
      <c r="K9803" s="8" t="s">
        <v>7</v>
      </c>
    </row>
    <row r="9804" ht="15.75" customHeight="1">
      <c r="K9804" s="8" t="s">
        <v>7</v>
      </c>
    </row>
    <row r="9805" ht="15.75" customHeight="1">
      <c r="K9805" s="8" t="s">
        <v>7</v>
      </c>
    </row>
    <row r="9806" ht="15.75" customHeight="1">
      <c r="K9806" s="8" t="s">
        <v>7</v>
      </c>
    </row>
    <row r="9807" ht="15.75" customHeight="1">
      <c r="K9807" s="8" t="s">
        <v>7</v>
      </c>
    </row>
    <row r="9808" ht="15.75" customHeight="1">
      <c r="K9808" s="8" t="s">
        <v>7</v>
      </c>
    </row>
    <row r="9809" ht="15.75" customHeight="1">
      <c r="K9809" s="8" t="s">
        <v>7</v>
      </c>
    </row>
    <row r="9810" ht="15.75" customHeight="1">
      <c r="K9810" s="8" t="s">
        <v>7</v>
      </c>
    </row>
    <row r="9811" ht="15.75" customHeight="1">
      <c r="K9811" s="8" t="s">
        <v>7</v>
      </c>
    </row>
    <row r="9812" ht="15.75" customHeight="1">
      <c r="K9812" s="8" t="s">
        <v>7</v>
      </c>
    </row>
    <row r="9813" ht="15.75" customHeight="1">
      <c r="K9813" s="8" t="s">
        <v>7</v>
      </c>
    </row>
    <row r="9814" ht="15.75" customHeight="1">
      <c r="K9814" s="8" t="s">
        <v>7</v>
      </c>
    </row>
    <row r="9815" ht="15.75" customHeight="1">
      <c r="K9815" s="8" t="s">
        <v>7</v>
      </c>
    </row>
    <row r="9816" ht="15.75" customHeight="1">
      <c r="K9816" s="8" t="s">
        <v>7</v>
      </c>
    </row>
    <row r="9817" ht="15.75" customHeight="1">
      <c r="K9817" s="8" t="s">
        <v>7</v>
      </c>
    </row>
    <row r="9818" ht="15.75" customHeight="1">
      <c r="K9818" s="8" t="s">
        <v>7</v>
      </c>
    </row>
    <row r="9819" ht="15.75" customHeight="1">
      <c r="K9819" s="8" t="s">
        <v>7</v>
      </c>
    </row>
    <row r="9820" ht="15.75" customHeight="1">
      <c r="K9820" s="8" t="s">
        <v>7</v>
      </c>
    </row>
    <row r="9821" ht="15.75" customHeight="1">
      <c r="K9821" s="8" t="s">
        <v>7</v>
      </c>
    </row>
    <row r="9822" ht="15.75" customHeight="1">
      <c r="K9822" s="8" t="s">
        <v>7</v>
      </c>
    </row>
    <row r="9823" ht="15.75" customHeight="1">
      <c r="K9823" s="8" t="s">
        <v>7</v>
      </c>
    </row>
    <row r="9824" ht="15.75" customHeight="1">
      <c r="K9824" s="8" t="s">
        <v>7</v>
      </c>
    </row>
    <row r="9825" ht="15.75" customHeight="1">
      <c r="K9825" s="8" t="s">
        <v>7</v>
      </c>
    </row>
    <row r="9826" ht="15.75" customHeight="1">
      <c r="K9826" s="8" t="s">
        <v>7</v>
      </c>
    </row>
    <row r="9827" ht="15.75" customHeight="1">
      <c r="K9827" s="8" t="s">
        <v>7</v>
      </c>
    </row>
    <row r="9828" ht="15.75" customHeight="1">
      <c r="K9828" s="8" t="s">
        <v>7</v>
      </c>
    </row>
    <row r="9829" ht="15.75" customHeight="1">
      <c r="K9829" s="8" t="s">
        <v>7</v>
      </c>
    </row>
    <row r="9830" ht="15.75" customHeight="1">
      <c r="K9830" s="8" t="s">
        <v>7</v>
      </c>
    </row>
    <row r="9831" ht="15.75" customHeight="1">
      <c r="K9831" s="8" t="s">
        <v>7</v>
      </c>
    </row>
    <row r="9832" ht="15.75" customHeight="1">
      <c r="K9832" s="8" t="s">
        <v>7</v>
      </c>
    </row>
    <row r="9833" ht="15.75" customHeight="1">
      <c r="K9833" s="8" t="s">
        <v>7</v>
      </c>
    </row>
    <row r="9834" ht="15.75" customHeight="1">
      <c r="K9834" s="8" t="s">
        <v>7</v>
      </c>
    </row>
    <row r="9835" ht="15.75" customHeight="1">
      <c r="K9835" s="8" t="s">
        <v>7</v>
      </c>
    </row>
    <row r="9836" ht="15.75" customHeight="1">
      <c r="K9836" s="8" t="s">
        <v>7</v>
      </c>
    </row>
    <row r="9837" ht="15.75" customHeight="1">
      <c r="K9837" s="8" t="s">
        <v>7</v>
      </c>
    </row>
    <row r="9838" ht="15.75" customHeight="1">
      <c r="K9838" s="8" t="s">
        <v>7</v>
      </c>
    </row>
    <row r="9839" ht="15.75" customHeight="1">
      <c r="K9839" s="8" t="s">
        <v>7</v>
      </c>
    </row>
    <row r="9840" ht="15.75" customHeight="1">
      <c r="K9840" s="8" t="s">
        <v>7</v>
      </c>
    </row>
    <row r="9841" ht="15.75" customHeight="1">
      <c r="K9841" s="8" t="s">
        <v>7</v>
      </c>
    </row>
    <row r="9842" ht="15.75" customHeight="1">
      <c r="K9842" s="8" t="s">
        <v>7</v>
      </c>
    </row>
    <row r="9843" ht="15.75" customHeight="1">
      <c r="K9843" s="8" t="s">
        <v>7</v>
      </c>
    </row>
    <row r="9844" ht="15.75" customHeight="1">
      <c r="K9844" s="8" t="s">
        <v>7</v>
      </c>
    </row>
    <row r="9845" ht="15.75" customHeight="1">
      <c r="K9845" s="8" t="s">
        <v>7</v>
      </c>
    </row>
    <row r="9846" ht="15.75" customHeight="1">
      <c r="K9846" s="8" t="s">
        <v>7</v>
      </c>
    </row>
    <row r="9847" ht="15.75" customHeight="1">
      <c r="K9847" s="8" t="s">
        <v>7</v>
      </c>
    </row>
    <row r="9848" ht="15.75" customHeight="1">
      <c r="K9848" s="8" t="s">
        <v>7</v>
      </c>
    </row>
    <row r="9849" ht="15.75" customHeight="1">
      <c r="K9849" s="8" t="s">
        <v>7</v>
      </c>
    </row>
    <row r="9850" ht="15.75" customHeight="1">
      <c r="K9850" s="8" t="s">
        <v>7</v>
      </c>
    </row>
    <row r="9851" ht="15.75" customHeight="1">
      <c r="K9851" s="8" t="s">
        <v>7</v>
      </c>
    </row>
    <row r="9852" ht="15.75" customHeight="1">
      <c r="K9852" s="8" t="s">
        <v>7</v>
      </c>
    </row>
    <row r="9853" ht="15.75" customHeight="1">
      <c r="K9853" s="8" t="s">
        <v>7</v>
      </c>
    </row>
    <row r="9854" ht="15.75" customHeight="1">
      <c r="K9854" s="8" t="s">
        <v>7</v>
      </c>
    </row>
    <row r="9855" ht="15.75" customHeight="1">
      <c r="K9855" s="8" t="s">
        <v>7</v>
      </c>
    </row>
    <row r="9856" ht="15.75" customHeight="1">
      <c r="K9856" s="8" t="s">
        <v>7</v>
      </c>
    </row>
    <row r="9857" ht="15.75" customHeight="1">
      <c r="K9857" s="8" t="s">
        <v>7</v>
      </c>
    </row>
    <row r="9858" ht="15.75" customHeight="1">
      <c r="K9858" s="8" t="s">
        <v>7</v>
      </c>
    </row>
    <row r="9859" ht="15.75" customHeight="1">
      <c r="K9859" s="8" t="s">
        <v>7</v>
      </c>
    </row>
    <row r="9860" ht="15.75" customHeight="1">
      <c r="K9860" s="8" t="s">
        <v>7</v>
      </c>
    </row>
    <row r="9861" ht="15.75" customHeight="1">
      <c r="K9861" s="8" t="s">
        <v>7</v>
      </c>
    </row>
    <row r="9862" ht="15.75" customHeight="1">
      <c r="K9862" s="8" t="s">
        <v>7</v>
      </c>
    </row>
    <row r="9863" ht="15.75" customHeight="1">
      <c r="K9863" s="8" t="s">
        <v>7</v>
      </c>
    </row>
    <row r="9864" ht="15.75" customHeight="1">
      <c r="K9864" s="8" t="s">
        <v>7</v>
      </c>
    </row>
    <row r="9865" ht="15.75" customHeight="1">
      <c r="K9865" s="8" t="s">
        <v>7</v>
      </c>
    </row>
    <row r="9866" ht="15.75" customHeight="1">
      <c r="K9866" s="8" t="s">
        <v>7</v>
      </c>
    </row>
    <row r="9867" ht="15.75" customHeight="1">
      <c r="K9867" s="8" t="s">
        <v>7</v>
      </c>
    </row>
    <row r="9868" ht="15.75" customHeight="1">
      <c r="K9868" s="8" t="s">
        <v>7</v>
      </c>
    </row>
    <row r="9869" ht="15.75" customHeight="1">
      <c r="K9869" s="8" t="s">
        <v>7</v>
      </c>
    </row>
    <row r="9870" ht="15.75" customHeight="1">
      <c r="K9870" s="8" t="s">
        <v>7</v>
      </c>
    </row>
    <row r="9871" ht="15.75" customHeight="1">
      <c r="K9871" s="8" t="s">
        <v>7</v>
      </c>
    </row>
    <row r="9872" ht="15.75" customHeight="1">
      <c r="K9872" s="8" t="s">
        <v>7</v>
      </c>
    </row>
    <row r="9873" ht="15.75" customHeight="1">
      <c r="K9873" s="8" t="s">
        <v>7</v>
      </c>
    </row>
    <row r="9874" ht="15.75" customHeight="1">
      <c r="K9874" s="8" t="s">
        <v>7</v>
      </c>
    </row>
    <row r="9875" ht="15.75" customHeight="1">
      <c r="K9875" s="8" t="s">
        <v>7</v>
      </c>
    </row>
    <row r="9876" ht="15.75" customHeight="1">
      <c r="K9876" s="8" t="s">
        <v>7</v>
      </c>
    </row>
    <row r="9877" ht="15.75" customHeight="1">
      <c r="K9877" s="8" t="s">
        <v>7</v>
      </c>
    </row>
    <row r="9878" ht="15.75" customHeight="1">
      <c r="K9878" s="8" t="s">
        <v>7</v>
      </c>
    </row>
    <row r="9879" ht="15.75" customHeight="1">
      <c r="K9879" s="8" t="s">
        <v>7</v>
      </c>
    </row>
    <row r="9880" ht="15.75" customHeight="1">
      <c r="K9880" s="8" t="s">
        <v>7</v>
      </c>
    </row>
    <row r="9881" ht="15.75" customHeight="1">
      <c r="K9881" s="8" t="s">
        <v>7</v>
      </c>
    </row>
    <row r="9882" ht="15.75" customHeight="1">
      <c r="K9882" s="8" t="s">
        <v>7</v>
      </c>
    </row>
    <row r="9883" ht="15.75" customHeight="1">
      <c r="K9883" s="8" t="s">
        <v>7</v>
      </c>
    </row>
    <row r="9884" ht="15.75" customHeight="1">
      <c r="K9884" s="8" t="s">
        <v>7</v>
      </c>
    </row>
    <row r="9885" ht="15.75" customHeight="1">
      <c r="K9885" s="8" t="s">
        <v>7</v>
      </c>
    </row>
    <row r="9886" ht="15.75" customHeight="1">
      <c r="K9886" s="8" t="s">
        <v>7</v>
      </c>
    </row>
    <row r="9887" ht="15.75" customHeight="1">
      <c r="K9887" s="8" t="s">
        <v>7</v>
      </c>
    </row>
    <row r="9888" ht="15.75" customHeight="1">
      <c r="K9888" s="8" t="s">
        <v>7</v>
      </c>
    </row>
    <row r="9889" ht="15.75" customHeight="1">
      <c r="K9889" s="8" t="s">
        <v>7</v>
      </c>
    </row>
    <row r="9890" ht="15.75" customHeight="1">
      <c r="K9890" s="8" t="s">
        <v>7</v>
      </c>
    </row>
    <row r="9891" ht="15.75" customHeight="1">
      <c r="K9891" s="8" t="s">
        <v>7</v>
      </c>
    </row>
    <row r="9892" ht="15.75" customHeight="1">
      <c r="K9892" s="8" t="s">
        <v>7</v>
      </c>
    </row>
    <row r="9893" ht="15.75" customHeight="1">
      <c r="K9893" s="8" t="s">
        <v>7</v>
      </c>
    </row>
    <row r="9894" ht="15.75" customHeight="1">
      <c r="K9894" s="8" t="s">
        <v>7</v>
      </c>
    </row>
    <row r="9895" ht="15.75" customHeight="1">
      <c r="K9895" s="8" t="s">
        <v>7</v>
      </c>
    </row>
    <row r="9896" ht="15.75" customHeight="1">
      <c r="K9896" s="8" t="s">
        <v>7</v>
      </c>
    </row>
    <row r="9897" ht="15.75" customHeight="1">
      <c r="K9897" s="8" t="s">
        <v>7</v>
      </c>
    </row>
    <row r="9898" ht="15.75" customHeight="1">
      <c r="K9898" s="8" t="s">
        <v>7</v>
      </c>
    </row>
    <row r="9899" ht="15.75" customHeight="1">
      <c r="K9899" s="8" t="s">
        <v>7</v>
      </c>
    </row>
    <row r="9900" ht="15.75" customHeight="1">
      <c r="K9900" s="8" t="s">
        <v>7</v>
      </c>
    </row>
    <row r="9901" ht="15.75" customHeight="1">
      <c r="K9901" s="8" t="s">
        <v>7</v>
      </c>
    </row>
    <row r="9902" ht="15.75" customHeight="1">
      <c r="K9902" s="8" t="s">
        <v>7</v>
      </c>
    </row>
    <row r="9903" ht="15.75" customHeight="1">
      <c r="K9903" s="8" t="s">
        <v>7</v>
      </c>
    </row>
    <row r="9904" ht="15.75" customHeight="1">
      <c r="K9904" s="8" t="s">
        <v>7</v>
      </c>
    </row>
    <row r="9905" ht="15.75" customHeight="1">
      <c r="K9905" s="8" t="s">
        <v>7</v>
      </c>
    </row>
    <row r="9906" ht="15.75" customHeight="1">
      <c r="K9906" s="8" t="s">
        <v>7</v>
      </c>
    </row>
    <row r="9907" ht="15.75" customHeight="1">
      <c r="K9907" s="8" t="s">
        <v>7</v>
      </c>
    </row>
    <row r="9908" ht="15.75" customHeight="1">
      <c r="K9908" s="8" t="s">
        <v>7</v>
      </c>
    </row>
    <row r="9909" ht="15.75" customHeight="1">
      <c r="K9909" s="8" t="s">
        <v>7</v>
      </c>
    </row>
    <row r="9910" ht="15.75" customHeight="1">
      <c r="K9910" s="8" t="s">
        <v>7</v>
      </c>
    </row>
    <row r="9911" ht="15.75" customHeight="1">
      <c r="K9911" s="8" t="s">
        <v>7</v>
      </c>
    </row>
    <row r="9912" ht="15.75" customHeight="1">
      <c r="K9912" s="8" t="s">
        <v>7</v>
      </c>
    </row>
    <row r="9913" ht="15.75" customHeight="1">
      <c r="K9913" s="8" t="s">
        <v>7</v>
      </c>
    </row>
    <row r="9914" ht="15.75" customHeight="1">
      <c r="K9914" s="8" t="s">
        <v>7</v>
      </c>
    </row>
    <row r="9915" ht="15.75" customHeight="1">
      <c r="K9915" s="8" t="s">
        <v>7</v>
      </c>
    </row>
    <row r="9916" ht="15.75" customHeight="1">
      <c r="K9916" s="8" t="s">
        <v>7</v>
      </c>
    </row>
    <row r="9917" ht="15.75" customHeight="1">
      <c r="K9917" s="8" t="s">
        <v>7</v>
      </c>
    </row>
    <row r="9918" ht="15.75" customHeight="1">
      <c r="K9918" s="8" t="s">
        <v>7</v>
      </c>
    </row>
    <row r="9919" ht="15.75" customHeight="1">
      <c r="K9919" s="8" t="s">
        <v>7</v>
      </c>
    </row>
    <row r="9920" ht="15.75" customHeight="1">
      <c r="K9920" s="8" t="s">
        <v>7</v>
      </c>
    </row>
    <row r="9921" ht="15.75" customHeight="1">
      <c r="K9921" s="8" t="s">
        <v>7</v>
      </c>
    </row>
    <row r="9922" ht="15.75" customHeight="1">
      <c r="K9922" s="8" t="s">
        <v>7</v>
      </c>
    </row>
    <row r="9923" ht="15.75" customHeight="1">
      <c r="K9923" s="8" t="s">
        <v>7</v>
      </c>
    </row>
    <row r="9924" ht="15.75" customHeight="1">
      <c r="K9924" s="8" t="s">
        <v>7</v>
      </c>
    </row>
    <row r="9925" ht="15.75" customHeight="1">
      <c r="K9925" s="8" t="s">
        <v>7</v>
      </c>
    </row>
    <row r="9926" ht="15.75" customHeight="1">
      <c r="K9926" s="8" t="s">
        <v>7</v>
      </c>
    </row>
    <row r="9927" ht="15.75" customHeight="1">
      <c r="K9927" s="8" t="s">
        <v>7</v>
      </c>
    </row>
    <row r="9928" ht="15.75" customHeight="1">
      <c r="K9928" s="8" t="s">
        <v>7</v>
      </c>
    </row>
    <row r="9929" ht="15.75" customHeight="1">
      <c r="K9929" s="8" t="s">
        <v>7</v>
      </c>
    </row>
    <row r="9930" ht="15.75" customHeight="1">
      <c r="K9930" s="8" t="s">
        <v>7</v>
      </c>
    </row>
    <row r="9931" ht="15.75" customHeight="1">
      <c r="K9931" s="8" t="s">
        <v>7</v>
      </c>
    </row>
    <row r="9932" ht="15.75" customHeight="1">
      <c r="K9932" s="8" t="s">
        <v>7</v>
      </c>
    </row>
    <row r="9933" ht="15.75" customHeight="1">
      <c r="K9933" s="8" t="s">
        <v>7</v>
      </c>
    </row>
    <row r="9934" ht="15.75" customHeight="1">
      <c r="K9934" s="8" t="s">
        <v>7</v>
      </c>
    </row>
    <row r="9935" ht="15.75" customHeight="1">
      <c r="K9935" s="8" t="s">
        <v>7</v>
      </c>
    </row>
    <row r="9936" ht="15.75" customHeight="1">
      <c r="K9936" s="8" t="s">
        <v>7</v>
      </c>
    </row>
    <row r="9937" ht="15.75" customHeight="1">
      <c r="K9937" s="8" t="s">
        <v>7</v>
      </c>
    </row>
    <row r="9938" ht="15.75" customHeight="1">
      <c r="K9938" s="8" t="s">
        <v>7</v>
      </c>
    </row>
    <row r="9939" ht="15.75" customHeight="1">
      <c r="K9939" s="8" t="s">
        <v>7</v>
      </c>
    </row>
    <row r="9940" ht="15.75" customHeight="1">
      <c r="K9940" s="8" t="s">
        <v>7</v>
      </c>
    </row>
    <row r="9941" ht="15.75" customHeight="1">
      <c r="K9941" s="8" t="s">
        <v>7</v>
      </c>
    </row>
    <row r="9942" ht="15.75" customHeight="1">
      <c r="K9942" s="8" t="s">
        <v>7</v>
      </c>
    </row>
    <row r="9943" ht="15.75" customHeight="1">
      <c r="K9943" s="8" t="s">
        <v>7</v>
      </c>
    </row>
    <row r="9944" ht="15.75" customHeight="1">
      <c r="K9944" s="8" t="s">
        <v>7</v>
      </c>
    </row>
    <row r="9945" ht="15.75" customHeight="1">
      <c r="K9945" s="8" t="s">
        <v>7</v>
      </c>
    </row>
    <row r="9946" ht="15.75" customHeight="1">
      <c r="K9946" s="8" t="s">
        <v>7</v>
      </c>
    </row>
    <row r="9947" ht="15.75" customHeight="1">
      <c r="K9947" s="8" t="s">
        <v>7</v>
      </c>
    </row>
    <row r="9948" ht="15.75" customHeight="1">
      <c r="K9948" s="8" t="s">
        <v>7</v>
      </c>
    </row>
    <row r="9949" ht="15.75" customHeight="1">
      <c r="K9949" s="8" t="s">
        <v>7</v>
      </c>
    </row>
    <row r="9950" ht="15.75" customHeight="1">
      <c r="K9950" s="8" t="s">
        <v>7</v>
      </c>
    </row>
    <row r="9951" ht="15.75" customHeight="1">
      <c r="K9951" s="8" t="s">
        <v>7</v>
      </c>
    </row>
    <row r="9952" ht="15.75" customHeight="1">
      <c r="K9952" s="8" t="s">
        <v>7</v>
      </c>
    </row>
    <row r="9953" ht="15.75" customHeight="1">
      <c r="K9953" s="8" t="s">
        <v>7</v>
      </c>
    </row>
    <row r="9954" ht="15.75" customHeight="1">
      <c r="K9954" s="8" t="s">
        <v>7</v>
      </c>
    </row>
    <row r="9955" ht="15.75" customHeight="1">
      <c r="K9955" s="8" t="s">
        <v>7</v>
      </c>
    </row>
    <row r="9956" ht="15.75" customHeight="1">
      <c r="K9956" s="8" t="s">
        <v>7</v>
      </c>
    </row>
    <row r="9957" ht="15.75" customHeight="1">
      <c r="K9957" s="8" t="s">
        <v>7</v>
      </c>
    </row>
    <row r="9958" ht="15.75" customHeight="1">
      <c r="K9958" s="8" t="s">
        <v>7</v>
      </c>
    </row>
    <row r="9959" ht="15.75" customHeight="1">
      <c r="K9959" s="8" t="s">
        <v>7</v>
      </c>
    </row>
    <row r="9960" ht="15.75" customHeight="1">
      <c r="K9960" s="8" t="s">
        <v>7</v>
      </c>
    </row>
    <row r="9961" ht="15.75" customHeight="1">
      <c r="K9961" s="8" t="s">
        <v>7</v>
      </c>
    </row>
    <row r="9962" ht="15.75" customHeight="1">
      <c r="K9962" s="8" t="s">
        <v>7</v>
      </c>
    </row>
    <row r="9963" ht="15.75" customHeight="1">
      <c r="K9963" s="8" t="s">
        <v>7</v>
      </c>
    </row>
    <row r="9964" ht="15.75" customHeight="1">
      <c r="K9964" s="8" t="s">
        <v>7</v>
      </c>
    </row>
    <row r="9965" ht="15.75" customHeight="1">
      <c r="K9965" s="8" t="s">
        <v>7</v>
      </c>
    </row>
    <row r="9966" ht="15.75" customHeight="1">
      <c r="K9966" s="8" t="s">
        <v>7</v>
      </c>
    </row>
    <row r="9967" ht="15.75" customHeight="1">
      <c r="K9967" s="8" t="s">
        <v>7</v>
      </c>
    </row>
    <row r="9968" ht="15.75" customHeight="1">
      <c r="K9968" s="8" t="s">
        <v>7</v>
      </c>
    </row>
    <row r="9969" ht="15.75" customHeight="1">
      <c r="K9969" s="8" t="s">
        <v>7</v>
      </c>
    </row>
    <row r="9970" ht="15.75" customHeight="1">
      <c r="K9970" s="8" t="s">
        <v>7</v>
      </c>
    </row>
    <row r="9971" ht="15.75" customHeight="1">
      <c r="K9971" s="8" t="s">
        <v>7</v>
      </c>
    </row>
    <row r="9972" ht="15.75" customHeight="1">
      <c r="K9972" s="8" t="s">
        <v>7</v>
      </c>
    </row>
    <row r="9973" ht="15.75" customHeight="1">
      <c r="K9973" s="8" t="s">
        <v>7</v>
      </c>
    </row>
    <row r="9974" ht="15.75" customHeight="1">
      <c r="K9974" s="8" t="s">
        <v>7</v>
      </c>
    </row>
    <row r="9975" ht="15.75" customHeight="1">
      <c r="K9975" s="8" t="s">
        <v>7</v>
      </c>
    </row>
    <row r="9976" ht="15.75" customHeight="1">
      <c r="K9976" s="8" t="s">
        <v>7</v>
      </c>
    </row>
    <row r="9977" ht="15.75" customHeight="1">
      <c r="K9977" s="8" t="s">
        <v>7</v>
      </c>
    </row>
    <row r="9978" ht="15.75" customHeight="1">
      <c r="K9978" s="8" t="s">
        <v>7</v>
      </c>
    </row>
    <row r="9979" ht="15.75" customHeight="1">
      <c r="K9979" s="8" t="s">
        <v>7</v>
      </c>
    </row>
    <row r="9980" ht="15.75" customHeight="1">
      <c r="K9980" s="8" t="s">
        <v>7</v>
      </c>
    </row>
    <row r="9981" ht="15.75" customHeight="1">
      <c r="K9981" s="8" t="s">
        <v>7</v>
      </c>
    </row>
    <row r="9982" ht="15.75" customHeight="1">
      <c r="K9982" s="8" t="s">
        <v>7</v>
      </c>
    </row>
    <row r="9983" ht="15.75" customHeight="1">
      <c r="K9983" s="8" t="s">
        <v>7</v>
      </c>
    </row>
    <row r="9984" ht="15.75" customHeight="1">
      <c r="K9984" s="8" t="s">
        <v>7</v>
      </c>
    </row>
    <row r="9985" ht="15.75" customHeight="1">
      <c r="K9985" s="8" t="s">
        <v>7</v>
      </c>
    </row>
    <row r="9986" ht="15.75" customHeight="1">
      <c r="K9986" s="8" t="s">
        <v>7</v>
      </c>
    </row>
    <row r="9987" ht="15.75" customHeight="1">
      <c r="K9987" s="8" t="s">
        <v>7</v>
      </c>
    </row>
    <row r="9988" ht="15.75" customHeight="1">
      <c r="K9988" s="8" t="s">
        <v>7</v>
      </c>
    </row>
    <row r="9989" ht="15.75" customHeight="1">
      <c r="K9989" s="8" t="s">
        <v>7</v>
      </c>
    </row>
    <row r="9990" ht="15.75" customHeight="1">
      <c r="K9990" s="8" t="s">
        <v>7</v>
      </c>
    </row>
    <row r="9991" ht="15.75" customHeight="1">
      <c r="K9991" s="8" t="s">
        <v>7</v>
      </c>
    </row>
    <row r="9992" ht="15.75" customHeight="1">
      <c r="K9992" s="8" t="s">
        <v>7</v>
      </c>
    </row>
    <row r="9993" ht="15.75" customHeight="1">
      <c r="K9993" s="8" t="s">
        <v>7</v>
      </c>
    </row>
    <row r="9994" ht="15.75" customHeight="1">
      <c r="K9994" s="8" t="s">
        <v>7</v>
      </c>
    </row>
    <row r="9995" ht="15.75" customHeight="1">
      <c r="K9995" s="8" t="s">
        <v>7</v>
      </c>
    </row>
    <row r="9996" ht="15.75" customHeight="1">
      <c r="K9996" s="8" t="s">
        <v>7</v>
      </c>
    </row>
    <row r="9997" ht="15.75" customHeight="1">
      <c r="K9997" s="8" t="s">
        <v>7</v>
      </c>
    </row>
    <row r="9998" ht="15.75" customHeight="1">
      <c r="K9998" s="8" t="s">
        <v>7</v>
      </c>
    </row>
    <row r="9999" ht="15.75" customHeight="1">
      <c r="K9999" s="8" t="s">
        <v>7</v>
      </c>
    </row>
    <row r="10000" ht="15.75" customHeight="1">
      <c r="K10000" s="8" t="s">
        <v>7</v>
      </c>
    </row>
    <row r="10001" ht="15.75" customHeight="1">
      <c r="K10001" s="8" t="s">
        <v>7</v>
      </c>
    </row>
    <row r="10002" ht="15.75" customHeight="1">
      <c r="K10002" s="8" t="s">
        <v>7</v>
      </c>
    </row>
    <row r="10003" ht="15.75" customHeight="1">
      <c r="K10003" s="8" t="s">
        <v>7</v>
      </c>
    </row>
    <row r="10004" ht="15.75" customHeight="1">
      <c r="K10004" s="8" t="s">
        <v>7</v>
      </c>
    </row>
    <row r="10005" ht="15.75" customHeight="1">
      <c r="K10005" s="8" t="s">
        <v>7</v>
      </c>
    </row>
    <row r="10006" ht="15.75" customHeight="1">
      <c r="K10006" s="8" t="s">
        <v>7</v>
      </c>
    </row>
    <row r="10007" ht="15.75" customHeight="1">
      <c r="K10007" s="8" t="s">
        <v>7</v>
      </c>
    </row>
    <row r="10008" ht="15.75" customHeight="1">
      <c r="K10008" s="8" t="s">
        <v>7</v>
      </c>
    </row>
    <row r="10009" ht="15.75" customHeight="1">
      <c r="K10009" s="8" t="s">
        <v>7</v>
      </c>
    </row>
    <row r="10010" ht="15.75" customHeight="1">
      <c r="K10010" s="8" t="s">
        <v>7</v>
      </c>
    </row>
    <row r="10011" ht="15.75" customHeight="1">
      <c r="K10011" s="8" t="s">
        <v>7</v>
      </c>
    </row>
    <row r="10012" ht="15.75" customHeight="1">
      <c r="K10012" s="8" t="s">
        <v>7</v>
      </c>
    </row>
    <row r="10013" ht="15.75" customHeight="1">
      <c r="K10013" s="8" t="s">
        <v>7</v>
      </c>
    </row>
    <row r="10014" ht="15.75" customHeight="1">
      <c r="K10014" s="8" t="s">
        <v>7</v>
      </c>
    </row>
    <row r="10015" ht="15.75" customHeight="1">
      <c r="K10015" s="8" t="s">
        <v>7</v>
      </c>
    </row>
    <row r="10016" ht="15.75" customHeight="1">
      <c r="K10016" s="8" t="s">
        <v>7</v>
      </c>
    </row>
    <row r="10017" ht="15.75" customHeight="1">
      <c r="K10017" s="8" t="s">
        <v>7</v>
      </c>
    </row>
    <row r="10018" ht="15.75" customHeight="1">
      <c r="K10018" s="8" t="s">
        <v>7</v>
      </c>
    </row>
    <row r="10019" ht="15.75" customHeight="1">
      <c r="K10019" s="8" t="s">
        <v>7</v>
      </c>
    </row>
    <row r="10020" ht="15.75" customHeight="1">
      <c r="K10020" s="8" t="s">
        <v>7</v>
      </c>
    </row>
    <row r="10021" ht="15.75" customHeight="1">
      <c r="K10021" s="8" t="s">
        <v>7</v>
      </c>
    </row>
    <row r="10022" ht="15.75" customHeight="1">
      <c r="K10022" s="8" t="s">
        <v>7</v>
      </c>
    </row>
    <row r="10023" ht="15.75" customHeight="1">
      <c r="K10023" s="8" t="s">
        <v>7</v>
      </c>
    </row>
    <row r="10024" ht="15.75" customHeight="1">
      <c r="K10024" s="8" t="s">
        <v>7</v>
      </c>
    </row>
    <row r="10025" ht="15.75" customHeight="1">
      <c r="K10025" s="8" t="s">
        <v>7</v>
      </c>
    </row>
    <row r="10026" ht="15.75" customHeight="1">
      <c r="K10026" s="8" t="s">
        <v>7</v>
      </c>
    </row>
    <row r="10027" ht="15.75" customHeight="1">
      <c r="K10027" s="8" t="s">
        <v>7</v>
      </c>
    </row>
    <row r="10028" ht="15.75" customHeight="1">
      <c r="K10028" s="8" t="s">
        <v>7</v>
      </c>
    </row>
    <row r="10029" ht="15.75" customHeight="1">
      <c r="K10029" s="8" t="s">
        <v>7</v>
      </c>
    </row>
    <row r="10030" ht="15.75" customHeight="1">
      <c r="K10030" s="8" t="s">
        <v>7</v>
      </c>
    </row>
    <row r="10031" ht="15.75" customHeight="1">
      <c r="K10031" s="8" t="s">
        <v>7</v>
      </c>
    </row>
    <row r="10032" ht="15.75" customHeight="1">
      <c r="K10032" s="8" t="s">
        <v>7</v>
      </c>
    </row>
    <row r="10033" ht="15.75" customHeight="1">
      <c r="K10033" s="8" t="s">
        <v>7</v>
      </c>
    </row>
    <row r="10034" ht="15.75" customHeight="1">
      <c r="K10034" s="8" t="s">
        <v>7</v>
      </c>
    </row>
    <row r="10035" ht="15.75" customHeight="1">
      <c r="K10035" s="8" t="s">
        <v>7</v>
      </c>
    </row>
    <row r="10036" ht="15.75" customHeight="1">
      <c r="K10036" s="8" t="s">
        <v>7</v>
      </c>
    </row>
    <row r="10037" ht="15.75" customHeight="1">
      <c r="K10037" s="8" t="s">
        <v>7</v>
      </c>
    </row>
    <row r="10038" ht="15.75" customHeight="1">
      <c r="K10038" s="8" t="s">
        <v>7</v>
      </c>
    </row>
    <row r="10039" ht="15.75" customHeight="1">
      <c r="K10039" s="8" t="s">
        <v>7</v>
      </c>
    </row>
    <row r="10040" ht="15.75" customHeight="1">
      <c r="K10040" s="8" t="s">
        <v>7</v>
      </c>
    </row>
    <row r="10041" ht="15.75" customHeight="1">
      <c r="K10041" s="8" t="s">
        <v>7</v>
      </c>
    </row>
    <row r="10042" ht="15.75" customHeight="1">
      <c r="K10042" s="8" t="s">
        <v>7</v>
      </c>
    </row>
    <row r="10043" ht="15.75" customHeight="1">
      <c r="K10043" s="8" t="s">
        <v>7</v>
      </c>
    </row>
    <row r="10044" ht="15.75" customHeight="1">
      <c r="K10044" s="8" t="s">
        <v>7</v>
      </c>
    </row>
    <row r="10045" ht="15.75" customHeight="1">
      <c r="K10045" s="8" t="s">
        <v>7</v>
      </c>
    </row>
    <row r="10046" ht="15.75" customHeight="1">
      <c r="K10046" s="8" t="s">
        <v>7</v>
      </c>
    </row>
    <row r="10047" ht="15.75" customHeight="1">
      <c r="K10047" s="8" t="s">
        <v>7</v>
      </c>
    </row>
    <row r="10048" ht="15.75" customHeight="1">
      <c r="K10048" s="8" t="s">
        <v>7</v>
      </c>
    </row>
    <row r="10049" ht="15.75" customHeight="1">
      <c r="K10049" s="8" t="s">
        <v>7</v>
      </c>
    </row>
    <row r="10050" ht="15.75" customHeight="1">
      <c r="K10050" s="8" t="s">
        <v>7</v>
      </c>
    </row>
    <row r="10051" ht="15.75" customHeight="1">
      <c r="K10051" s="8" t="s">
        <v>7</v>
      </c>
    </row>
    <row r="10052" ht="15.75" customHeight="1">
      <c r="K10052" s="8" t="s">
        <v>7</v>
      </c>
    </row>
    <row r="10053" ht="15.75" customHeight="1">
      <c r="K10053" s="8" t="s">
        <v>7</v>
      </c>
    </row>
    <row r="10054" ht="15.75" customHeight="1">
      <c r="K10054" s="8" t="s">
        <v>7</v>
      </c>
    </row>
    <row r="10055" ht="15.75" customHeight="1">
      <c r="K10055" s="8" t="s">
        <v>7</v>
      </c>
    </row>
    <row r="10056" ht="15.75" customHeight="1">
      <c r="K10056" s="8" t="s">
        <v>7</v>
      </c>
    </row>
    <row r="10057" ht="15.75" customHeight="1">
      <c r="K10057" s="8" t="s">
        <v>7</v>
      </c>
    </row>
    <row r="10058" ht="15.75" customHeight="1">
      <c r="K10058" s="8" t="s">
        <v>7</v>
      </c>
    </row>
    <row r="10059" ht="15.75" customHeight="1">
      <c r="K10059" s="8" t="s">
        <v>7</v>
      </c>
    </row>
    <row r="10060" ht="15.75" customHeight="1">
      <c r="K10060" s="8" t="s">
        <v>7</v>
      </c>
    </row>
    <row r="10061" ht="15.75" customHeight="1">
      <c r="K10061" s="8" t="s">
        <v>7</v>
      </c>
    </row>
    <row r="10062" ht="15.75" customHeight="1">
      <c r="K10062" s="8" t="s">
        <v>7</v>
      </c>
    </row>
    <row r="10063" ht="15.75" customHeight="1">
      <c r="K10063" s="8" t="s">
        <v>7</v>
      </c>
    </row>
    <row r="10064" ht="15.75" customHeight="1">
      <c r="K10064" s="8" t="s">
        <v>7</v>
      </c>
    </row>
    <row r="10065" ht="15.75" customHeight="1">
      <c r="K10065" s="8" t="s">
        <v>7</v>
      </c>
    </row>
    <row r="10066" ht="15.75" customHeight="1">
      <c r="K10066" s="8" t="s">
        <v>7</v>
      </c>
    </row>
    <row r="10067" ht="15.75" customHeight="1">
      <c r="K10067" s="8" t="s">
        <v>7</v>
      </c>
    </row>
    <row r="10068" ht="15.75" customHeight="1">
      <c r="K10068" s="8" t="s">
        <v>7</v>
      </c>
    </row>
    <row r="10069" ht="15.75" customHeight="1">
      <c r="K10069" s="8" t="s">
        <v>7</v>
      </c>
    </row>
    <row r="10070" ht="15.75" customHeight="1">
      <c r="K10070" s="8" t="s">
        <v>7</v>
      </c>
    </row>
    <row r="10071" ht="15.75" customHeight="1">
      <c r="K10071" s="8" t="s">
        <v>7</v>
      </c>
    </row>
    <row r="10072" ht="15.75" customHeight="1">
      <c r="K10072" s="8" t="s">
        <v>7</v>
      </c>
    </row>
    <row r="10073" ht="15.75" customHeight="1">
      <c r="K10073" s="8" t="s">
        <v>7</v>
      </c>
    </row>
    <row r="10074" ht="15.75" customHeight="1">
      <c r="K10074" s="8" t="s">
        <v>7</v>
      </c>
    </row>
    <row r="10075" ht="15.75" customHeight="1">
      <c r="K10075" s="8" t="s">
        <v>7</v>
      </c>
    </row>
    <row r="10076" ht="15.75" customHeight="1">
      <c r="K10076" s="8" t="s">
        <v>7</v>
      </c>
    </row>
    <row r="10077" ht="15.75" customHeight="1">
      <c r="K10077" s="8" t="s">
        <v>7</v>
      </c>
    </row>
    <row r="10078" ht="15.75" customHeight="1">
      <c r="K10078" s="8" t="s">
        <v>7</v>
      </c>
    </row>
    <row r="10079" ht="15.75" customHeight="1">
      <c r="K10079" s="8" t="s">
        <v>7</v>
      </c>
    </row>
    <row r="10080" ht="15.75" customHeight="1">
      <c r="K10080" s="8" t="s">
        <v>7</v>
      </c>
    </row>
    <row r="10081" ht="15.75" customHeight="1">
      <c r="K10081" s="8" t="s">
        <v>7</v>
      </c>
    </row>
    <row r="10082" ht="15.75" customHeight="1">
      <c r="K10082" s="8" t="s">
        <v>7</v>
      </c>
    </row>
    <row r="10083" ht="15.75" customHeight="1">
      <c r="K10083" s="8" t="s">
        <v>7</v>
      </c>
    </row>
    <row r="10084" ht="15.75" customHeight="1">
      <c r="K10084" s="8" t="s">
        <v>7</v>
      </c>
    </row>
    <row r="10085" ht="15.75" customHeight="1">
      <c r="K10085" s="8" t="s">
        <v>7</v>
      </c>
    </row>
    <row r="10086" ht="15.75" customHeight="1">
      <c r="K10086" s="8" t="s">
        <v>7</v>
      </c>
    </row>
    <row r="10087" ht="15.75" customHeight="1">
      <c r="K10087" s="8" t="s">
        <v>7</v>
      </c>
    </row>
    <row r="10088" ht="15.75" customHeight="1">
      <c r="K10088" s="8" t="s">
        <v>7</v>
      </c>
    </row>
    <row r="10089" ht="15.75" customHeight="1">
      <c r="K10089" s="8" t="s">
        <v>7</v>
      </c>
    </row>
    <row r="10090" ht="15.75" customHeight="1">
      <c r="K10090" s="8" t="s">
        <v>7</v>
      </c>
    </row>
    <row r="10091" ht="15.75" customHeight="1">
      <c r="K10091" s="8" t="s">
        <v>7</v>
      </c>
    </row>
    <row r="10092" ht="15.75" customHeight="1">
      <c r="K10092" s="8" t="s">
        <v>7</v>
      </c>
    </row>
    <row r="10093" ht="15.75" customHeight="1">
      <c r="K10093" s="8" t="s">
        <v>7</v>
      </c>
    </row>
    <row r="10094" ht="15.75" customHeight="1">
      <c r="K10094" s="8" t="s">
        <v>7</v>
      </c>
    </row>
    <row r="10095" ht="15.75" customHeight="1">
      <c r="K10095" s="8" t="s">
        <v>7</v>
      </c>
    </row>
    <row r="10096" ht="15.75" customHeight="1">
      <c r="K10096" s="8" t="s">
        <v>7</v>
      </c>
    </row>
    <row r="10097" ht="15.75" customHeight="1">
      <c r="K10097" s="8" t="s">
        <v>7</v>
      </c>
    </row>
    <row r="10098" ht="15.75" customHeight="1">
      <c r="K10098" s="8" t="s">
        <v>7</v>
      </c>
    </row>
    <row r="10099" ht="15.75" customHeight="1">
      <c r="K10099" s="8" t="s">
        <v>7</v>
      </c>
    </row>
    <row r="10100" ht="15.75" customHeight="1">
      <c r="K10100" s="8" t="s">
        <v>7</v>
      </c>
    </row>
    <row r="10101" ht="15.75" customHeight="1">
      <c r="K10101" s="8" t="s">
        <v>7</v>
      </c>
    </row>
    <row r="10102" ht="15.75" customHeight="1">
      <c r="K10102" s="8" t="s">
        <v>7</v>
      </c>
    </row>
    <row r="10103" ht="15.75" customHeight="1">
      <c r="K10103" s="8" t="s">
        <v>7</v>
      </c>
    </row>
    <row r="10104" ht="15.75" customHeight="1">
      <c r="K10104" s="8" t="s">
        <v>7</v>
      </c>
    </row>
    <row r="10105" ht="15.75" customHeight="1">
      <c r="K10105" s="8" t="s">
        <v>7</v>
      </c>
    </row>
    <row r="10106" ht="15.75" customHeight="1">
      <c r="K10106" s="8" t="s">
        <v>7</v>
      </c>
    </row>
    <row r="10107" ht="15.75" customHeight="1">
      <c r="K10107" s="8" t="s">
        <v>7</v>
      </c>
    </row>
    <row r="10108" ht="15.75" customHeight="1">
      <c r="K10108" s="8" t="s">
        <v>7</v>
      </c>
    </row>
    <row r="10109" ht="15.75" customHeight="1">
      <c r="K10109" s="8" t="s">
        <v>7</v>
      </c>
    </row>
    <row r="10110" ht="15.75" customHeight="1">
      <c r="K10110" s="8" t="s">
        <v>7</v>
      </c>
    </row>
    <row r="10111" ht="15.75" customHeight="1">
      <c r="K10111" s="8" t="s">
        <v>7</v>
      </c>
    </row>
    <row r="10112" ht="15.75" customHeight="1">
      <c r="K10112" s="8" t="s">
        <v>7</v>
      </c>
    </row>
    <row r="10113" ht="15.75" customHeight="1">
      <c r="K10113" s="8" t="s">
        <v>7</v>
      </c>
    </row>
    <row r="10114" ht="15.75" customHeight="1">
      <c r="K10114" s="8" t="s">
        <v>7</v>
      </c>
    </row>
    <row r="10115" ht="15.75" customHeight="1">
      <c r="K10115" s="8" t="s">
        <v>7</v>
      </c>
    </row>
    <row r="10116" ht="15.75" customHeight="1">
      <c r="K10116" s="8" t="s">
        <v>7</v>
      </c>
    </row>
    <row r="10117" ht="15.75" customHeight="1">
      <c r="K10117" s="8" t="s">
        <v>7</v>
      </c>
    </row>
    <row r="10118" ht="15.75" customHeight="1">
      <c r="K10118" s="8" t="s">
        <v>7</v>
      </c>
    </row>
    <row r="10119" ht="15.75" customHeight="1">
      <c r="K10119" s="8" t="s">
        <v>7</v>
      </c>
    </row>
    <row r="10120" ht="15.75" customHeight="1">
      <c r="K10120" s="8" t="s">
        <v>7</v>
      </c>
    </row>
    <row r="10121" ht="15.75" customHeight="1">
      <c r="K10121" s="8" t="s">
        <v>7</v>
      </c>
    </row>
    <row r="10122" ht="15.75" customHeight="1">
      <c r="K10122" s="8" t="s">
        <v>7</v>
      </c>
    </row>
    <row r="10123" ht="15.75" customHeight="1">
      <c r="K10123" s="8" t="s">
        <v>7</v>
      </c>
    </row>
    <row r="10124" ht="15.75" customHeight="1">
      <c r="K10124" s="8" t="s">
        <v>7</v>
      </c>
    </row>
    <row r="10125" ht="15.75" customHeight="1">
      <c r="K10125" s="8" t="s">
        <v>7</v>
      </c>
    </row>
    <row r="10126" ht="15.75" customHeight="1">
      <c r="K10126" s="8" t="s">
        <v>7</v>
      </c>
    </row>
    <row r="10127" ht="15.75" customHeight="1">
      <c r="K10127" s="8" t="s">
        <v>7</v>
      </c>
    </row>
    <row r="10128" ht="15.75" customHeight="1">
      <c r="K10128" s="8" t="s">
        <v>7</v>
      </c>
    </row>
    <row r="10129" ht="15.75" customHeight="1">
      <c r="K10129" s="8" t="s">
        <v>7</v>
      </c>
    </row>
    <row r="10130" ht="15.75" customHeight="1">
      <c r="K10130" s="8" t="s">
        <v>7</v>
      </c>
    </row>
    <row r="10131" ht="15.75" customHeight="1">
      <c r="K10131" s="8" t="s">
        <v>7</v>
      </c>
    </row>
    <row r="10132" ht="15.75" customHeight="1">
      <c r="K10132" s="8" t="s">
        <v>7</v>
      </c>
    </row>
    <row r="10133" ht="15.75" customHeight="1">
      <c r="K10133" s="8" t="s">
        <v>7</v>
      </c>
    </row>
    <row r="10134" ht="15.75" customHeight="1">
      <c r="K10134" s="8" t="s">
        <v>7</v>
      </c>
    </row>
    <row r="10135" ht="15.75" customHeight="1">
      <c r="K10135" s="8" t="s">
        <v>7</v>
      </c>
    </row>
    <row r="10136" ht="15.75" customHeight="1">
      <c r="K10136" s="8" t="s">
        <v>7</v>
      </c>
    </row>
    <row r="10137" ht="15.75" customHeight="1">
      <c r="K10137" s="8" t="s">
        <v>7</v>
      </c>
    </row>
    <row r="10138" ht="15.75" customHeight="1">
      <c r="K10138" s="8" t="s">
        <v>7</v>
      </c>
    </row>
    <row r="10139" ht="15.75" customHeight="1">
      <c r="K10139" s="8" t="s">
        <v>7</v>
      </c>
    </row>
    <row r="10140" ht="15.75" customHeight="1">
      <c r="K10140" s="8" t="s">
        <v>7</v>
      </c>
    </row>
    <row r="10141" ht="15.75" customHeight="1">
      <c r="K10141" s="8" t="s">
        <v>7</v>
      </c>
    </row>
    <row r="10142" ht="15.75" customHeight="1">
      <c r="K10142" s="8" t="s">
        <v>7</v>
      </c>
    </row>
    <row r="10143" ht="15.75" customHeight="1">
      <c r="K10143" s="8" t="s">
        <v>7</v>
      </c>
    </row>
    <row r="10144" ht="15.75" customHeight="1">
      <c r="K10144" s="8" t="s">
        <v>7</v>
      </c>
    </row>
    <row r="10145" ht="15.75" customHeight="1">
      <c r="K10145" s="8" t="s">
        <v>7</v>
      </c>
    </row>
    <row r="10146" ht="15.75" customHeight="1">
      <c r="K10146" s="8" t="s">
        <v>7</v>
      </c>
    </row>
    <row r="10147" ht="15.75" customHeight="1">
      <c r="K10147" s="8" t="s">
        <v>7</v>
      </c>
    </row>
    <row r="10148" ht="15.75" customHeight="1">
      <c r="K10148" s="8" t="s">
        <v>7</v>
      </c>
    </row>
    <row r="10149" ht="15.75" customHeight="1">
      <c r="K10149" s="8" t="s">
        <v>7</v>
      </c>
    </row>
    <row r="10150" ht="15.75" customHeight="1">
      <c r="K10150" s="8" t="s">
        <v>7</v>
      </c>
    </row>
    <row r="10151" ht="15.75" customHeight="1">
      <c r="K10151" s="8" t="s">
        <v>7</v>
      </c>
    </row>
    <row r="10152" ht="15.75" customHeight="1">
      <c r="K10152" s="8" t="s">
        <v>7</v>
      </c>
    </row>
    <row r="10153" ht="15.75" customHeight="1">
      <c r="K10153" s="8" t="s">
        <v>7</v>
      </c>
    </row>
    <row r="10154" ht="15.75" customHeight="1">
      <c r="K10154" s="8" t="s">
        <v>7</v>
      </c>
    </row>
    <row r="10155" ht="15.75" customHeight="1">
      <c r="K10155" s="8" t="s">
        <v>7</v>
      </c>
    </row>
    <row r="10156" ht="15.75" customHeight="1">
      <c r="K10156" s="8" t="s">
        <v>7</v>
      </c>
    </row>
    <row r="10157" ht="15.75" customHeight="1">
      <c r="K10157" s="8" t="s">
        <v>7</v>
      </c>
    </row>
    <row r="10158" ht="15.75" customHeight="1">
      <c r="K10158" s="8" t="s">
        <v>7</v>
      </c>
    </row>
    <row r="10159" ht="15.75" customHeight="1">
      <c r="K10159" s="8" t="s">
        <v>7</v>
      </c>
    </row>
    <row r="10160" ht="15.75" customHeight="1">
      <c r="K10160" s="8" t="s">
        <v>7</v>
      </c>
    </row>
    <row r="10161" ht="15.75" customHeight="1">
      <c r="K10161" s="8" t="s">
        <v>7</v>
      </c>
    </row>
    <row r="10162" ht="15.75" customHeight="1">
      <c r="K10162" s="8" t="s">
        <v>7</v>
      </c>
    </row>
    <row r="10163" ht="15.75" customHeight="1">
      <c r="K10163" s="8" t="s">
        <v>7</v>
      </c>
    </row>
    <row r="10164" ht="15.75" customHeight="1">
      <c r="K10164" s="8" t="s">
        <v>7</v>
      </c>
    </row>
    <row r="10165" ht="15.75" customHeight="1">
      <c r="K10165" s="8" t="s">
        <v>7</v>
      </c>
    </row>
    <row r="10166" ht="15.75" customHeight="1">
      <c r="K10166" s="8" t="s">
        <v>7</v>
      </c>
    </row>
    <row r="10167" ht="15.75" customHeight="1">
      <c r="K10167" s="8" t="s">
        <v>7</v>
      </c>
    </row>
    <row r="10168" ht="15.75" customHeight="1">
      <c r="K10168" s="8" t="s">
        <v>7</v>
      </c>
    </row>
    <row r="10169" ht="15.75" customHeight="1">
      <c r="K10169" s="8" t="s">
        <v>7</v>
      </c>
    </row>
    <row r="10170" ht="15.75" customHeight="1">
      <c r="K10170" s="8" t="s">
        <v>7</v>
      </c>
    </row>
    <row r="10171" ht="15.75" customHeight="1">
      <c r="K10171" s="8" t="s">
        <v>7</v>
      </c>
    </row>
    <row r="10172" ht="15.75" customHeight="1">
      <c r="K10172" s="8" t="s">
        <v>7</v>
      </c>
    </row>
    <row r="10173" ht="15.75" customHeight="1">
      <c r="K10173" s="8" t="s">
        <v>7</v>
      </c>
    </row>
    <row r="10174" ht="15.75" customHeight="1">
      <c r="K10174" s="8" t="s">
        <v>7</v>
      </c>
    </row>
    <row r="10175" ht="15.75" customHeight="1">
      <c r="K10175" s="8" t="s">
        <v>7</v>
      </c>
    </row>
    <row r="10176" ht="15.75" customHeight="1">
      <c r="K10176" s="8" t="s">
        <v>7</v>
      </c>
    </row>
    <row r="10177" ht="15.75" customHeight="1">
      <c r="K10177" s="8" t="s">
        <v>7</v>
      </c>
    </row>
    <row r="10178" ht="15.75" customHeight="1">
      <c r="K10178" s="8" t="s">
        <v>7</v>
      </c>
    </row>
    <row r="10179" ht="15.75" customHeight="1">
      <c r="K10179" s="8" t="s">
        <v>7</v>
      </c>
    </row>
    <row r="10180" ht="15.75" customHeight="1">
      <c r="K10180" s="8" t="s">
        <v>7</v>
      </c>
    </row>
    <row r="10181" ht="15.75" customHeight="1">
      <c r="K10181" s="8" t="s">
        <v>7</v>
      </c>
    </row>
    <row r="10182" ht="15.75" customHeight="1">
      <c r="K10182" s="8" t="s">
        <v>7</v>
      </c>
    </row>
    <row r="10183" ht="15.75" customHeight="1">
      <c r="K10183" s="8" t="s">
        <v>7</v>
      </c>
    </row>
    <row r="10184" ht="15.75" customHeight="1">
      <c r="K10184" s="8" t="s">
        <v>7</v>
      </c>
    </row>
    <row r="10185" ht="15.75" customHeight="1">
      <c r="K10185" s="8" t="s">
        <v>7</v>
      </c>
    </row>
    <row r="10186" ht="15.75" customHeight="1">
      <c r="K10186" s="8" t="s">
        <v>7</v>
      </c>
    </row>
    <row r="10187" ht="15.75" customHeight="1">
      <c r="K10187" s="8" t="s">
        <v>7</v>
      </c>
    </row>
    <row r="10188" ht="15.75" customHeight="1">
      <c r="K10188" s="8" t="s">
        <v>7</v>
      </c>
    </row>
    <row r="10189" ht="15.75" customHeight="1">
      <c r="K10189" s="8" t="s">
        <v>7</v>
      </c>
    </row>
    <row r="10190" ht="15.75" customHeight="1">
      <c r="K10190" s="8" t="s">
        <v>7</v>
      </c>
    </row>
    <row r="10191" ht="15.75" customHeight="1">
      <c r="K10191" s="8" t="s">
        <v>7</v>
      </c>
    </row>
    <row r="10192" ht="15.75" customHeight="1">
      <c r="K10192" s="8" t="s">
        <v>7</v>
      </c>
    </row>
    <row r="10193" ht="15.75" customHeight="1">
      <c r="K10193" s="8" t="s">
        <v>7</v>
      </c>
    </row>
    <row r="10194" ht="15.75" customHeight="1">
      <c r="K10194" s="8" t="s">
        <v>7</v>
      </c>
    </row>
    <row r="10195" ht="15.75" customHeight="1">
      <c r="K10195" s="8" t="s">
        <v>7</v>
      </c>
    </row>
    <row r="10196" ht="15.75" customHeight="1">
      <c r="K10196" s="8" t="s">
        <v>7</v>
      </c>
    </row>
    <row r="10197" ht="15.75" customHeight="1">
      <c r="K10197" s="8" t="s">
        <v>7</v>
      </c>
    </row>
    <row r="10198" ht="15.75" customHeight="1">
      <c r="K10198" s="8" t="s">
        <v>7</v>
      </c>
    </row>
    <row r="10199" ht="15.75" customHeight="1">
      <c r="K10199" s="8" t="s">
        <v>7</v>
      </c>
    </row>
    <row r="10200" ht="15.75" customHeight="1">
      <c r="K10200" s="8" t="s">
        <v>7</v>
      </c>
    </row>
    <row r="10201" ht="15.75" customHeight="1">
      <c r="K10201" s="8" t="s">
        <v>7</v>
      </c>
    </row>
    <row r="10202" ht="15.75" customHeight="1">
      <c r="K10202" s="8" t="s">
        <v>7</v>
      </c>
    </row>
    <row r="10203" ht="15.75" customHeight="1">
      <c r="K10203" s="8" t="s">
        <v>7</v>
      </c>
    </row>
    <row r="10204" ht="15.75" customHeight="1">
      <c r="K10204" s="8" t="s">
        <v>7</v>
      </c>
    </row>
    <row r="10205" ht="15.75" customHeight="1">
      <c r="K10205" s="8" t="s">
        <v>7</v>
      </c>
    </row>
    <row r="10206" ht="15.75" customHeight="1">
      <c r="K10206" s="8" t="s">
        <v>7</v>
      </c>
    </row>
    <row r="10207" ht="15.75" customHeight="1">
      <c r="K10207" s="8" t="s">
        <v>7</v>
      </c>
    </row>
    <row r="10208" ht="15.75" customHeight="1">
      <c r="K10208" s="8" t="s">
        <v>7</v>
      </c>
    </row>
    <row r="10209" ht="15.75" customHeight="1">
      <c r="K10209" s="8" t="s">
        <v>7</v>
      </c>
    </row>
    <row r="10210" ht="15.75" customHeight="1">
      <c r="K10210" s="8" t="s">
        <v>7</v>
      </c>
    </row>
    <row r="10211" ht="15.75" customHeight="1">
      <c r="K10211" s="8" t="s">
        <v>7</v>
      </c>
    </row>
    <row r="10212" ht="15.75" customHeight="1">
      <c r="K10212" s="8" t="s">
        <v>7</v>
      </c>
    </row>
    <row r="10213" ht="15.75" customHeight="1">
      <c r="K10213" s="8" t="s">
        <v>7</v>
      </c>
    </row>
    <row r="10214" ht="15.75" customHeight="1">
      <c r="K10214" s="8" t="s">
        <v>7</v>
      </c>
    </row>
    <row r="10215" ht="15.75" customHeight="1">
      <c r="K10215" s="8" t="s">
        <v>7</v>
      </c>
    </row>
    <row r="10216" ht="15.75" customHeight="1">
      <c r="K10216" s="8" t="s">
        <v>7</v>
      </c>
    </row>
    <row r="10217" ht="15.75" customHeight="1">
      <c r="K10217" s="8" t="s">
        <v>7</v>
      </c>
    </row>
    <row r="10218" ht="15.75" customHeight="1">
      <c r="K10218" s="8" t="s">
        <v>7</v>
      </c>
    </row>
    <row r="10219" ht="15.75" customHeight="1">
      <c r="K10219" s="8" t="s">
        <v>7</v>
      </c>
    </row>
    <row r="10220" ht="15.75" customHeight="1">
      <c r="K10220" s="8" t="s">
        <v>7</v>
      </c>
    </row>
    <row r="10221" ht="15.75" customHeight="1">
      <c r="K10221" s="8" t="s">
        <v>7</v>
      </c>
    </row>
    <row r="10222" ht="15.75" customHeight="1">
      <c r="K10222" s="8" t="s">
        <v>7</v>
      </c>
    </row>
    <row r="10223" ht="15.75" customHeight="1">
      <c r="K10223" s="8" t="s">
        <v>7</v>
      </c>
    </row>
    <row r="10224" ht="15.75" customHeight="1">
      <c r="K10224" s="8" t="s">
        <v>7</v>
      </c>
    </row>
    <row r="10225" ht="15.75" customHeight="1">
      <c r="K10225" s="8" t="s">
        <v>7</v>
      </c>
    </row>
    <row r="10226" ht="15.75" customHeight="1">
      <c r="K10226" s="8" t="s">
        <v>7</v>
      </c>
    </row>
    <row r="10227" ht="15.75" customHeight="1">
      <c r="K10227" s="8" t="s">
        <v>7</v>
      </c>
    </row>
    <row r="10228" ht="15.75" customHeight="1">
      <c r="K10228" s="8" t="s">
        <v>7</v>
      </c>
    </row>
    <row r="10229" ht="15.75" customHeight="1">
      <c r="K10229" s="8" t="s">
        <v>7</v>
      </c>
    </row>
    <row r="10230" ht="15.75" customHeight="1">
      <c r="K10230" s="8" t="s">
        <v>7</v>
      </c>
    </row>
    <row r="10231" ht="15.75" customHeight="1">
      <c r="K10231" s="8" t="s">
        <v>7</v>
      </c>
    </row>
    <row r="10232" ht="15.75" customHeight="1">
      <c r="K10232" s="8" t="s">
        <v>7</v>
      </c>
    </row>
    <row r="10233" ht="15.75" customHeight="1">
      <c r="K10233" s="8" t="s">
        <v>7</v>
      </c>
    </row>
    <row r="10234" ht="15.75" customHeight="1">
      <c r="K10234" s="8" t="s">
        <v>7</v>
      </c>
    </row>
    <row r="10235" ht="15.75" customHeight="1">
      <c r="K10235" s="8" t="s">
        <v>7</v>
      </c>
    </row>
    <row r="10236" ht="15.75" customHeight="1">
      <c r="K10236" s="8" t="s">
        <v>7</v>
      </c>
    </row>
    <row r="10237" ht="15.75" customHeight="1">
      <c r="K10237" s="8" t="s">
        <v>7</v>
      </c>
    </row>
    <row r="10238" ht="15.75" customHeight="1">
      <c r="K10238" s="8" t="s">
        <v>7</v>
      </c>
    </row>
    <row r="10239" ht="15.75" customHeight="1">
      <c r="K10239" s="8" t="s">
        <v>7</v>
      </c>
    </row>
    <row r="10240" ht="15.75" customHeight="1">
      <c r="K10240" s="8" t="s">
        <v>7</v>
      </c>
    </row>
    <row r="10241" ht="15.75" customHeight="1">
      <c r="K10241" s="8" t="s">
        <v>7</v>
      </c>
    </row>
    <row r="10242" ht="15.75" customHeight="1">
      <c r="K10242" s="8" t="s">
        <v>7</v>
      </c>
    </row>
    <row r="10243" ht="15.75" customHeight="1">
      <c r="K10243" s="8" t="s">
        <v>7</v>
      </c>
    </row>
    <row r="10244" ht="15.75" customHeight="1">
      <c r="K10244" s="8" t="s">
        <v>7</v>
      </c>
    </row>
    <row r="10245" ht="15.75" customHeight="1">
      <c r="K10245" s="8" t="s">
        <v>7</v>
      </c>
    </row>
    <row r="10246" ht="15.75" customHeight="1">
      <c r="K10246" s="8" t="s">
        <v>7</v>
      </c>
    </row>
    <row r="10247" ht="15.75" customHeight="1">
      <c r="K10247" s="8" t="s">
        <v>7</v>
      </c>
    </row>
    <row r="10248" ht="15.75" customHeight="1">
      <c r="K10248" s="8" t="s">
        <v>7</v>
      </c>
    </row>
    <row r="10249" ht="15.75" customHeight="1">
      <c r="K10249" s="8" t="s">
        <v>7</v>
      </c>
    </row>
    <row r="10250" ht="15.75" customHeight="1">
      <c r="K10250" s="8" t="s">
        <v>7</v>
      </c>
    </row>
    <row r="10251" ht="15.75" customHeight="1">
      <c r="K10251" s="8" t="s">
        <v>7</v>
      </c>
    </row>
    <row r="10252" ht="15.75" customHeight="1">
      <c r="K10252" s="8" t="s">
        <v>7</v>
      </c>
    </row>
    <row r="10253" ht="15.75" customHeight="1">
      <c r="K10253" s="8" t="s">
        <v>7</v>
      </c>
    </row>
    <row r="10254" ht="15.75" customHeight="1">
      <c r="K10254" s="8" t="s">
        <v>7</v>
      </c>
    </row>
    <row r="10255" ht="15.75" customHeight="1">
      <c r="K10255" s="8" t="s">
        <v>7</v>
      </c>
    </row>
    <row r="10256" ht="15.75" customHeight="1">
      <c r="K10256" s="8" t="s">
        <v>7</v>
      </c>
    </row>
    <row r="10257" ht="15.75" customHeight="1">
      <c r="K10257" s="8" t="s">
        <v>7</v>
      </c>
    </row>
    <row r="10258" ht="15.75" customHeight="1">
      <c r="K10258" s="8" t="s">
        <v>7</v>
      </c>
    </row>
    <row r="10259" ht="15.75" customHeight="1">
      <c r="K10259" s="8" t="s">
        <v>7</v>
      </c>
    </row>
    <row r="10260" ht="15.75" customHeight="1">
      <c r="K10260" s="8" t="s">
        <v>7</v>
      </c>
    </row>
    <row r="10261" ht="15.75" customHeight="1">
      <c r="K10261" s="8" t="s">
        <v>7</v>
      </c>
    </row>
    <row r="10262" ht="15.75" customHeight="1">
      <c r="K10262" s="8" t="s">
        <v>7</v>
      </c>
    </row>
    <row r="10263" ht="15.75" customHeight="1">
      <c r="K10263" s="8" t="s">
        <v>7</v>
      </c>
    </row>
    <row r="10264" ht="15.75" customHeight="1">
      <c r="K10264" s="8" t="s">
        <v>7</v>
      </c>
    </row>
    <row r="10265" ht="15.75" customHeight="1">
      <c r="K10265" s="8" t="s">
        <v>7</v>
      </c>
    </row>
    <row r="10266" ht="15.75" customHeight="1">
      <c r="K10266" s="8" t="s">
        <v>7</v>
      </c>
    </row>
    <row r="10267" ht="15.75" customHeight="1">
      <c r="K10267" s="8" t="s">
        <v>7</v>
      </c>
    </row>
    <row r="10268" ht="15.75" customHeight="1">
      <c r="K10268" s="8" t="s">
        <v>7</v>
      </c>
    </row>
    <row r="10269" ht="15.75" customHeight="1">
      <c r="K10269" s="8" t="s">
        <v>7</v>
      </c>
    </row>
    <row r="10270" ht="15.75" customHeight="1">
      <c r="K10270" s="8" t="s">
        <v>7</v>
      </c>
    </row>
    <row r="10271" ht="15.75" customHeight="1">
      <c r="K10271" s="8" t="s">
        <v>7</v>
      </c>
    </row>
    <row r="10272" ht="15.75" customHeight="1">
      <c r="K10272" s="8" t="s">
        <v>7</v>
      </c>
    </row>
    <row r="10273" ht="15.75" customHeight="1">
      <c r="K10273" s="8" t="s">
        <v>7</v>
      </c>
    </row>
    <row r="10274" ht="15.75" customHeight="1">
      <c r="K10274" s="8" t="s">
        <v>7</v>
      </c>
    </row>
    <row r="10275" ht="15.75" customHeight="1">
      <c r="K10275" s="8" t="s">
        <v>7</v>
      </c>
    </row>
    <row r="10276" ht="15.75" customHeight="1">
      <c r="K10276" s="8" t="s">
        <v>7</v>
      </c>
    </row>
    <row r="10277" ht="15.75" customHeight="1">
      <c r="K10277" s="8" t="s">
        <v>7</v>
      </c>
    </row>
    <row r="10278" ht="15.75" customHeight="1">
      <c r="K10278" s="8" t="s">
        <v>7</v>
      </c>
    </row>
    <row r="10279" ht="15.75" customHeight="1">
      <c r="K10279" s="8" t="s">
        <v>7</v>
      </c>
    </row>
    <row r="10280" ht="15.75" customHeight="1">
      <c r="K10280" s="8" t="s">
        <v>7</v>
      </c>
    </row>
    <row r="10281" ht="15.75" customHeight="1">
      <c r="K10281" s="8" t="s">
        <v>7</v>
      </c>
    </row>
    <row r="10282" ht="15.75" customHeight="1">
      <c r="K10282" s="8" t="s">
        <v>7</v>
      </c>
    </row>
    <row r="10283" ht="15.75" customHeight="1">
      <c r="K10283" s="8" t="s">
        <v>7</v>
      </c>
    </row>
    <row r="10284" ht="15.75" customHeight="1">
      <c r="K10284" s="8" t="s">
        <v>7</v>
      </c>
    </row>
    <row r="10285" ht="15.75" customHeight="1">
      <c r="K10285" s="8" t="s">
        <v>7</v>
      </c>
    </row>
    <row r="10286" ht="15.75" customHeight="1">
      <c r="K10286" s="8" t="s">
        <v>7</v>
      </c>
    </row>
    <row r="10287" ht="15.75" customHeight="1">
      <c r="K10287" s="8" t="s">
        <v>7</v>
      </c>
    </row>
    <row r="10288" ht="15.75" customHeight="1">
      <c r="K10288" s="8" t="s">
        <v>7</v>
      </c>
    </row>
    <row r="10289" ht="15.75" customHeight="1">
      <c r="K10289" s="8" t="s">
        <v>7</v>
      </c>
    </row>
    <row r="10290" ht="15.75" customHeight="1">
      <c r="K10290" s="8" t="s">
        <v>7</v>
      </c>
    </row>
    <row r="10291" ht="15.75" customHeight="1">
      <c r="K10291" s="8" t="s">
        <v>7</v>
      </c>
    </row>
    <row r="10292" ht="15.75" customHeight="1">
      <c r="K10292" s="8" t="s">
        <v>7</v>
      </c>
    </row>
    <row r="10293" ht="15.75" customHeight="1">
      <c r="K10293" s="8" t="s">
        <v>7</v>
      </c>
    </row>
    <row r="10294" ht="15.75" customHeight="1">
      <c r="K10294" s="8" t="s">
        <v>7</v>
      </c>
    </row>
    <row r="10295" ht="15.75" customHeight="1">
      <c r="K10295" s="8" t="s">
        <v>7</v>
      </c>
    </row>
    <row r="10296" ht="15.75" customHeight="1">
      <c r="K10296" s="8" t="s">
        <v>7</v>
      </c>
    </row>
    <row r="10297" ht="15.75" customHeight="1">
      <c r="K10297" s="8" t="s">
        <v>7</v>
      </c>
    </row>
    <row r="10298" ht="15.75" customHeight="1">
      <c r="K10298" s="8" t="s">
        <v>7</v>
      </c>
    </row>
    <row r="10299" ht="15.75" customHeight="1">
      <c r="K10299" s="8" t="s">
        <v>7</v>
      </c>
    </row>
    <row r="10300" ht="15.75" customHeight="1">
      <c r="K10300" s="8" t="s">
        <v>7</v>
      </c>
    </row>
    <row r="10301" ht="15.75" customHeight="1">
      <c r="K10301" s="8" t="s">
        <v>7</v>
      </c>
    </row>
    <row r="10302" ht="15.75" customHeight="1">
      <c r="K10302" s="8" t="s">
        <v>7</v>
      </c>
    </row>
    <row r="10303" ht="15.75" customHeight="1">
      <c r="K10303" s="8" t="s">
        <v>7</v>
      </c>
    </row>
    <row r="10304" ht="15.75" customHeight="1">
      <c r="K10304" s="8" t="s">
        <v>7</v>
      </c>
    </row>
    <row r="10305" ht="15.75" customHeight="1">
      <c r="K10305" s="8" t="s">
        <v>7</v>
      </c>
    </row>
    <row r="10306" ht="15.75" customHeight="1">
      <c r="K10306" s="8" t="s">
        <v>7</v>
      </c>
    </row>
    <row r="10307" ht="15.75" customHeight="1">
      <c r="K10307" s="8" t="s">
        <v>7</v>
      </c>
    </row>
    <row r="10308" ht="15.75" customHeight="1">
      <c r="K10308" s="8" t="s">
        <v>7</v>
      </c>
    </row>
    <row r="10309" ht="15.75" customHeight="1">
      <c r="K10309" s="8" t="s">
        <v>7</v>
      </c>
    </row>
    <row r="10310" ht="15.75" customHeight="1">
      <c r="K10310" s="8" t="s">
        <v>7</v>
      </c>
    </row>
    <row r="10311" ht="15.75" customHeight="1">
      <c r="K10311" s="8" t="s">
        <v>7</v>
      </c>
    </row>
    <row r="10312" ht="15.75" customHeight="1">
      <c r="K10312" s="8" t="s">
        <v>7</v>
      </c>
    </row>
    <row r="10313" ht="15.75" customHeight="1">
      <c r="K10313" s="8" t="s">
        <v>7</v>
      </c>
    </row>
    <row r="10314" ht="15.75" customHeight="1">
      <c r="K10314" s="8" t="s">
        <v>7</v>
      </c>
    </row>
    <row r="10315" ht="15.75" customHeight="1">
      <c r="K10315" s="8" t="s">
        <v>7</v>
      </c>
    </row>
    <row r="10316" ht="15.75" customHeight="1">
      <c r="K10316" s="8" t="s">
        <v>7</v>
      </c>
    </row>
    <row r="10317" ht="15.75" customHeight="1">
      <c r="K10317" s="8" t="s">
        <v>7</v>
      </c>
    </row>
    <row r="10318" ht="15.75" customHeight="1">
      <c r="K10318" s="8" t="s">
        <v>7</v>
      </c>
    </row>
    <row r="10319" ht="15.75" customHeight="1">
      <c r="K10319" s="8" t="s">
        <v>7</v>
      </c>
    </row>
    <row r="10320" ht="15.75" customHeight="1">
      <c r="K10320" s="8" t="s">
        <v>7</v>
      </c>
    </row>
    <row r="10321" ht="15.75" customHeight="1">
      <c r="K10321" s="8" t="s">
        <v>7</v>
      </c>
    </row>
    <row r="10322" ht="15.75" customHeight="1">
      <c r="K10322" s="8" t="s">
        <v>7</v>
      </c>
    </row>
    <row r="10323" ht="15.75" customHeight="1">
      <c r="K10323" s="8" t="s">
        <v>7</v>
      </c>
    </row>
    <row r="10324" ht="15.75" customHeight="1">
      <c r="K10324" s="8" t="s">
        <v>7</v>
      </c>
    </row>
    <row r="10325" ht="15.75" customHeight="1">
      <c r="K10325" s="8" t="s">
        <v>7</v>
      </c>
    </row>
    <row r="10326" ht="15.75" customHeight="1">
      <c r="K10326" s="8" t="s">
        <v>7</v>
      </c>
    </row>
    <row r="10327" ht="15.75" customHeight="1">
      <c r="K10327" s="8" t="s">
        <v>7</v>
      </c>
    </row>
    <row r="10328" ht="15.75" customHeight="1">
      <c r="K10328" s="8" t="s">
        <v>7</v>
      </c>
    </row>
    <row r="10329" ht="15.75" customHeight="1">
      <c r="K10329" s="8" t="s">
        <v>7</v>
      </c>
    </row>
    <row r="10330" ht="15.75" customHeight="1">
      <c r="K10330" s="8" t="s">
        <v>7</v>
      </c>
    </row>
    <row r="10331" ht="15.75" customHeight="1">
      <c r="K10331" s="8" t="s">
        <v>7</v>
      </c>
    </row>
    <row r="10332" ht="15.75" customHeight="1">
      <c r="K10332" s="8" t="s">
        <v>7</v>
      </c>
    </row>
    <row r="10333" ht="15.75" customHeight="1">
      <c r="K10333" s="8" t="s">
        <v>7</v>
      </c>
    </row>
    <row r="10334" ht="15.75" customHeight="1">
      <c r="K10334" s="8" t="s">
        <v>7</v>
      </c>
    </row>
    <row r="10335" ht="15.75" customHeight="1">
      <c r="K10335" s="8" t="s">
        <v>7</v>
      </c>
    </row>
    <row r="10336" ht="15.75" customHeight="1">
      <c r="K10336" s="8" t="s">
        <v>7</v>
      </c>
    </row>
    <row r="10337" ht="15.75" customHeight="1">
      <c r="K10337" s="8" t="s">
        <v>7</v>
      </c>
    </row>
    <row r="10338" ht="15.75" customHeight="1">
      <c r="K10338" s="8" t="s">
        <v>7</v>
      </c>
    </row>
    <row r="10339" ht="15.75" customHeight="1">
      <c r="K10339" s="8" t="s">
        <v>7</v>
      </c>
    </row>
    <row r="10340" ht="15.75" customHeight="1">
      <c r="K10340" s="8" t="s">
        <v>7</v>
      </c>
    </row>
    <row r="10341" ht="15.75" customHeight="1">
      <c r="K10341" s="8" t="s">
        <v>7</v>
      </c>
    </row>
    <row r="10342" ht="15.75" customHeight="1">
      <c r="K10342" s="8" t="s">
        <v>7</v>
      </c>
    </row>
    <row r="10343" ht="15.75" customHeight="1">
      <c r="K10343" s="8" t="s">
        <v>7</v>
      </c>
    </row>
    <row r="10344" ht="15.75" customHeight="1">
      <c r="K10344" s="8" t="s">
        <v>7</v>
      </c>
    </row>
    <row r="10345" ht="15.75" customHeight="1">
      <c r="K10345" s="8" t="s">
        <v>7</v>
      </c>
    </row>
    <row r="10346" ht="15.75" customHeight="1">
      <c r="K10346" s="8" t="s">
        <v>7</v>
      </c>
    </row>
    <row r="10347" ht="15.75" customHeight="1">
      <c r="K10347" s="8" t="s">
        <v>7</v>
      </c>
    </row>
    <row r="10348" ht="15.75" customHeight="1">
      <c r="K10348" s="8" t="s">
        <v>7</v>
      </c>
    </row>
    <row r="10349" ht="15.75" customHeight="1">
      <c r="K10349" s="8" t="s">
        <v>7</v>
      </c>
    </row>
    <row r="10350" ht="15.75" customHeight="1">
      <c r="K10350" s="8" t="s">
        <v>7</v>
      </c>
    </row>
    <row r="10351" ht="15.75" customHeight="1">
      <c r="K10351" s="8" t="s">
        <v>7</v>
      </c>
    </row>
    <row r="10352" ht="15.75" customHeight="1">
      <c r="K10352" s="8" t="s">
        <v>7</v>
      </c>
    </row>
    <row r="10353" ht="15.75" customHeight="1">
      <c r="K10353" s="8" t="s">
        <v>7</v>
      </c>
    </row>
    <row r="10354" ht="15.75" customHeight="1">
      <c r="K10354" s="8" t="s">
        <v>7</v>
      </c>
    </row>
    <row r="10355" ht="15.75" customHeight="1">
      <c r="K10355" s="8" t="s">
        <v>7</v>
      </c>
    </row>
    <row r="10356" ht="15.75" customHeight="1">
      <c r="K10356" s="8" t="s">
        <v>7</v>
      </c>
    </row>
    <row r="10357" ht="15.75" customHeight="1">
      <c r="K10357" s="8" t="s">
        <v>7</v>
      </c>
    </row>
    <row r="10358" ht="15.75" customHeight="1">
      <c r="K10358" s="8" t="s">
        <v>7</v>
      </c>
    </row>
    <row r="10359" ht="15.75" customHeight="1">
      <c r="K10359" s="8" t="s">
        <v>7</v>
      </c>
    </row>
    <row r="10360" ht="15.75" customHeight="1">
      <c r="K10360" s="8" t="s">
        <v>7</v>
      </c>
    </row>
    <row r="10361" ht="15.75" customHeight="1">
      <c r="K10361" s="8" t="s">
        <v>7</v>
      </c>
    </row>
    <row r="10362" ht="15.75" customHeight="1">
      <c r="K10362" s="8" t="s">
        <v>7</v>
      </c>
    </row>
    <row r="10363" ht="15.75" customHeight="1">
      <c r="K10363" s="8" t="s">
        <v>7</v>
      </c>
    </row>
    <row r="10364" ht="15.75" customHeight="1">
      <c r="K10364" s="8" t="s">
        <v>7</v>
      </c>
    </row>
    <row r="10365" ht="15.75" customHeight="1">
      <c r="K10365" s="8" t="s">
        <v>7</v>
      </c>
    </row>
    <row r="10366" ht="15.75" customHeight="1">
      <c r="K10366" s="8" t="s">
        <v>7</v>
      </c>
    </row>
    <row r="10367" ht="15.75" customHeight="1">
      <c r="K10367" s="8" t="s">
        <v>7</v>
      </c>
    </row>
    <row r="10368" ht="15.75" customHeight="1">
      <c r="K10368" s="8" t="s">
        <v>7</v>
      </c>
    </row>
    <row r="10369" ht="15.75" customHeight="1">
      <c r="K10369" s="8" t="s">
        <v>7</v>
      </c>
    </row>
    <row r="10370" ht="15.75" customHeight="1">
      <c r="K10370" s="8" t="s">
        <v>7</v>
      </c>
    </row>
    <row r="10371" ht="15.75" customHeight="1">
      <c r="K10371" s="8" t="s">
        <v>7</v>
      </c>
    </row>
    <row r="10372" ht="15.75" customHeight="1">
      <c r="K10372" s="8" t="s">
        <v>7</v>
      </c>
    </row>
    <row r="10373" ht="15.75" customHeight="1">
      <c r="K10373" s="8" t="s">
        <v>7</v>
      </c>
    </row>
    <row r="10374" ht="15.75" customHeight="1">
      <c r="K10374" s="8" t="s">
        <v>7</v>
      </c>
    </row>
    <row r="10375" ht="15.75" customHeight="1">
      <c r="K10375" s="8" t="s">
        <v>7</v>
      </c>
    </row>
    <row r="10376" ht="15.75" customHeight="1">
      <c r="K10376" s="8" t="s">
        <v>7</v>
      </c>
    </row>
    <row r="10377" ht="15.75" customHeight="1">
      <c r="K10377" s="8" t="s">
        <v>7</v>
      </c>
    </row>
    <row r="10378" ht="15.75" customHeight="1">
      <c r="K10378" s="8" t="s">
        <v>7</v>
      </c>
    </row>
    <row r="10379" ht="15.75" customHeight="1">
      <c r="K10379" s="8" t="s">
        <v>7</v>
      </c>
    </row>
    <row r="10380" ht="15.75" customHeight="1">
      <c r="K10380" s="8" t="s">
        <v>7</v>
      </c>
    </row>
    <row r="10381" ht="15.75" customHeight="1">
      <c r="K10381" s="8" t="s">
        <v>7</v>
      </c>
    </row>
    <row r="10382" ht="15.75" customHeight="1">
      <c r="K10382" s="8" t="s">
        <v>7</v>
      </c>
    </row>
    <row r="10383" ht="15.75" customHeight="1">
      <c r="K10383" s="8" t="s">
        <v>7</v>
      </c>
    </row>
    <row r="10384" ht="15.75" customHeight="1">
      <c r="K10384" s="8" t="s">
        <v>7</v>
      </c>
    </row>
    <row r="10385" ht="15.75" customHeight="1">
      <c r="K10385" s="8" t="s">
        <v>7</v>
      </c>
    </row>
    <row r="10386" ht="15.75" customHeight="1">
      <c r="K10386" s="8" t="s">
        <v>7</v>
      </c>
    </row>
    <row r="10387" ht="15.75" customHeight="1">
      <c r="K10387" s="8" t="s">
        <v>7</v>
      </c>
    </row>
    <row r="10388" ht="15.75" customHeight="1">
      <c r="K10388" s="8" t="s">
        <v>7</v>
      </c>
    </row>
    <row r="10389" ht="15.75" customHeight="1">
      <c r="K10389" s="8" t="s">
        <v>7</v>
      </c>
    </row>
    <row r="10390" ht="15.75" customHeight="1">
      <c r="K10390" s="8" t="s">
        <v>7</v>
      </c>
    </row>
    <row r="10391" ht="15.75" customHeight="1">
      <c r="K10391" s="8" t="s">
        <v>7</v>
      </c>
    </row>
    <row r="10392" ht="15.75" customHeight="1">
      <c r="K10392" s="8" t="s">
        <v>7</v>
      </c>
    </row>
    <row r="10393" ht="15.75" customHeight="1">
      <c r="K10393" s="8" t="s">
        <v>7</v>
      </c>
    </row>
    <row r="10394" ht="15.75" customHeight="1">
      <c r="K10394" s="8" t="s">
        <v>7</v>
      </c>
    </row>
    <row r="10395" ht="15.75" customHeight="1">
      <c r="K10395" s="8" t="s">
        <v>7</v>
      </c>
    </row>
    <row r="10396" ht="15.75" customHeight="1">
      <c r="K10396" s="8" t="s">
        <v>7</v>
      </c>
    </row>
    <row r="10397" ht="15.75" customHeight="1">
      <c r="K10397" s="8" t="s">
        <v>7</v>
      </c>
    </row>
    <row r="10398" ht="15.75" customHeight="1">
      <c r="K10398" s="8" t="s">
        <v>7</v>
      </c>
    </row>
    <row r="10399" ht="15.75" customHeight="1">
      <c r="K10399" s="8" t="s">
        <v>7</v>
      </c>
    </row>
    <row r="10400" ht="15.75" customHeight="1">
      <c r="K10400" s="8" t="s">
        <v>7</v>
      </c>
    </row>
    <row r="10401" ht="15.75" customHeight="1">
      <c r="K10401" s="8" t="s">
        <v>7</v>
      </c>
    </row>
    <row r="10402" ht="15.75" customHeight="1">
      <c r="K10402" s="8" t="s">
        <v>7</v>
      </c>
    </row>
    <row r="10403" ht="15.75" customHeight="1">
      <c r="K10403" s="8" t="s">
        <v>7</v>
      </c>
    </row>
    <row r="10404" ht="15.75" customHeight="1">
      <c r="K10404" s="8" t="s">
        <v>7</v>
      </c>
    </row>
    <row r="10405" ht="15.75" customHeight="1">
      <c r="K10405" s="8" t="s">
        <v>7</v>
      </c>
    </row>
    <row r="10406" ht="15.75" customHeight="1">
      <c r="K10406" s="8" t="s">
        <v>7</v>
      </c>
    </row>
    <row r="10407" ht="15.75" customHeight="1">
      <c r="K10407" s="8" t="s">
        <v>7</v>
      </c>
    </row>
    <row r="10408" ht="15.75" customHeight="1">
      <c r="K10408" s="8" t="s">
        <v>7</v>
      </c>
    </row>
    <row r="10409" ht="15.75" customHeight="1">
      <c r="K10409" s="8" t="s">
        <v>7</v>
      </c>
    </row>
    <row r="10410" ht="15.75" customHeight="1">
      <c r="K10410" s="8" t="s">
        <v>7</v>
      </c>
    </row>
    <row r="10411" ht="15.75" customHeight="1">
      <c r="K10411" s="8" t="s">
        <v>7</v>
      </c>
    </row>
    <row r="10412" ht="15.75" customHeight="1">
      <c r="K10412" s="8" t="s">
        <v>7</v>
      </c>
    </row>
    <row r="10413" ht="15.75" customHeight="1">
      <c r="K10413" s="8" t="s">
        <v>7</v>
      </c>
    </row>
    <row r="10414" ht="15.75" customHeight="1">
      <c r="K10414" s="8" t="s">
        <v>7</v>
      </c>
    </row>
    <row r="10415" ht="15.75" customHeight="1">
      <c r="K10415" s="8" t="s">
        <v>7</v>
      </c>
    </row>
    <row r="10416" ht="15.75" customHeight="1">
      <c r="K10416" s="8" t="s">
        <v>7</v>
      </c>
    </row>
    <row r="10417" ht="15.75" customHeight="1">
      <c r="K10417" s="8" t="s">
        <v>7</v>
      </c>
    </row>
    <row r="10418" ht="15.75" customHeight="1">
      <c r="K10418" s="8" t="s">
        <v>7</v>
      </c>
    </row>
    <row r="10419" ht="15.75" customHeight="1">
      <c r="K10419" s="8" t="s">
        <v>7</v>
      </c>
    </row>
    <row r="10420" ht="15.75" customHeight="1">
      <c r="K10420" s="8" t="s">
        <v>7</v>
      </c>
    </row>
    <row r="10421" ht="15.75" customHeight="1">
      <c r="K10421" s="8" t="s">
        <v>7</v>
      </c>
    </row>
    <row r="10422" ht="15.75" customHeight="1">
      <c r="K10422" s="8" t="s">
        <v>7</v>
      </c>
    </row>
    <row r="10423" ht="15.75" customHeight="1">
      <c r="K10423" s="8" t="s">
        <v>7</v>
      </c>
    </row>
    <row r="10424" ht="15.75" customHeight="1">
      <c r="K10424" s="8" t="s">
        <v>7</v>
      </c>
    </row>
    <row r="10425" ht="15.75" customHeight="1">
      <c r="K10425" s="8" t="s">
        <v>7</v>
      </c>
    </row>
    <row r="10426" ht="15.75" customHeight="1">
      <c r="K10426" s="8" t="s">
        <v>7</v>
      </c>
    </row>
    <row r="10427" ht="15.75" customHeight="1">
      <c r="K10427" s="8" t="s">
        <v>7</v>
      </c>
    </row>
    <row r="10428" ht="15.75" customHeight="1">
      <c r="K10428" s="8" t="s">
        <v>7</v>
      </c>
    </row>
    <row r="10429" ht="15.75" customHeight="1">
      <c r="K10429" s="8" t="s">
        <v>7</v>
      </c>
    </row>
    <row r="10430" ht="15.75" customHeight="1">
      <c r="K10430" s="8" t="s">
        <v>7</v>
      </c>
    </row>
    <row r="10431" ht="15.75" customHeight="1">
      <c r="K10431" s="8" t="s">
        <v>7</v>
      </c>
    </row>
    <row r="10432" ht="15.75" customHeight="1">
      <c r="K10432" s="8" t="s">
        <v>7</v>
      </c>
    </row>
    <row r="10433" ht="15.75" customHeight="1">
      <c r="K10433" s="8" t="s">
        <v>7</v>
      </c>
    </row>
    <row r="10434" ht="15.75" customHeight="1">
      <c r="K10434" s="8" t="s">
        <v>7</v>
      </c>
    </row>
    <row r="10435" ht="15.75" customHeight="1">
      <c r="K10435" s="8" t="s">
        <v>7</v>
      </c>
    </row>
    <row r="10436" ht="15.75" customHeight="1">
      <c r="K10436" s="8" t="s">
        <v>7</v>
      </c>
    </row>
    <row r="10437" ht="15.75" customHeight="1">
      <c r="K10437" s="8" t="s">
        <v>7</v>
      </c>
    </row>
    <row r="10438" ht="15.75" customHeight="1">
      <c r="K10438" s="8" t="s">
        <v>7</v>
      </c>
    </row>
    <row r="10439" ht="15.75" customHeight="1">
      <c r="K10439" s="8" t="s">
        <v>7</v>
      </c>
    </row>
    <row r="10440" ht="15.75" customHeight="1">
      <c r="K10440" s="8" t="s">
        <v>7</v>
      </c>
    </row>
    <row r="10441" ht="15.75" customHeight="1">
      <c r="K10441" s="8" t="s">
        <v>7</v>
      </c>
    </row>
    <row r="10442" ht="15.75" customHeight="1">
      <c r="K10442" s="8" t="s">
        <v>7</v>
      </c>
    </row>
    <row r="10443" ht="15.75" customHeight="1">
      <c r="K10443" s="8" t="s">
        <v>7</v>
      </c>
    </row>
    <row r="10444" ht="15.75" customHeight="1">
      <c r="K10444" s="8" t="s">
        <v>7</v>
      </c>
    </row>
    <row r="10445" ht="15.75" customHeight="1">
      <c r="K10445" s="8" t="s">
        <v>7</v>
      </c>
    </row>
    <row r="10446" ht="15.75" customHeight="1">
      <c r="K10446" s="8" t="s">
        <v>7</v>
      </c>
    </row>
    <row r="10447" ht="15.75" customHeight="1">
      <c r="K10447" s="8" t="s">
        <v>7</v>
      </c>
    </row>
    <row r="10448" ht="15.75" customHeight="1">
      <c r="K10448" s="8" t="s">
        <v>7</v>
      </c>
    </row>
    <row r="10449" ht="15.75" customHeight="1">
      <c r="K10449" s="8" t="s">
        <v>7</v>
      </c>
    </row>
    <row r="10450" ht="15.75" customHeight="1">
      <c r="K10450" s="8" t="s">
        <v>7</v>
      </c>
    </row>
    <row r="10451" ht="15.75" customHeight="1">
      <c r="K10451" s="8" t="s">
        <v>7</v>
      </c>
    </row>
    <row r="10452" ht="15.75" customHeight="1">
      <c r="K10452" s="8" t="s">
        <v>7</v>
      </c>
    </row>
    <row r="10453" ht="15.75" customHeight="1">
      <c r="K10453" s="8" t="s">
        <v>7</v>
      </c>
    </row>
    <row r="10454" ht="15.75" customHeight="1">
      <c r="K10454" s="8" t="s">
        <v>7</v>
      </c>
    </row>
    <row r="10455" ht="15.75" customHeight="1">
      <c r="K10455" s="8" t="s">
        <v>7</v>
      </c>
    </row>
    <row r="10456" ht="15.75" customHeight="1">
      <c r="K10456" s="8" t="s">
        <v>7</v>
      </c>
    </row>
    <row r="10457" ht="15.75" customHeight="1">
      <c r="K10457" s="8" t="s">
        <v>7</v>
      </c>
    </row>
    <row r="10458" ht="15.75" customHeight="1">
      <c r="K10458" s="8" t="s">
        <v>7</v>
      </c>
    </row>
    <row r="10459" ht="15.75" customHeight="1">
      <c r="K10459" s="8" t="s">
        <v>7</v>
      </c>
    </row>
    <row r="10460" ht="15.75" customHeight="1">
      <c r="K10460" s="8" t="s">
        <v>7</v>
      </c>
    </row>
    <row r="10461" ht="15.75" customHeight="1">
      <c r="K10461" s="8" t="s">
        <v>7</v>
      </c>
    </row>
    <row r="10462" ht="15.75" customHeight="1">
      <c r="K10462" s="8" t="s">
        <v>7</v>
      </c>
    </row>
    <row r="10463" ht="15.75" customHeight="1">
      <c r="K10463" s="8" t="s">
        <v>7</v>
      </c>
    </row>
    <row r="10464" ht="15.75" customHeight="1">
      <c r="K10464" s="8" t="s">
        <v>7</v>
      </c>
    </row>
    <row r="10465" ht="15.75" customHeight="1">
      <c r="K10465" s="8" t="s">
        <v>7</v>
      </c>
    </row>
    <row r="10466" ht="15.75" customHeight="1">
      <c r="K10466" s="8" t="s">
        <v>7</v>
      </c>
    </row>
    <row r="10467" ht="15.75" customHeight="1">
      <c r="K10467" s="8" t="s">
        <v>7</v>
      </c>
    </row>
    <row r="10468" ht="15.75" customHeight="1">
      <c r="K10468" s="8" t="s">
        <v>7</v>
      </c>
    </row>
    <row r="10469" ht="15.75" customHeight="1">
      <c r="K10469" s="8" t="s">
        <v>7</v>
      </c>
    </row>
    <row r="10470" ht="15.75" customHeight="1">
      <c r="K10470" s="8" t="s">
        <v>7</v>
      </c>
    </row>
    <row r="10471" ht="15.75" customHeight="1">
      <c r="K10471" s="8" t="s">
        <v>7</v>
      </c>
    </row>
    <row r="10472" ht="15.75" customHeight="1">
      <c r="K10472" s="8" t="s">
        <v>7</v>
      </c>
    </row>
    <row r="10473" ht="15.75" customHeight="1">
      <c r="K10473" s="8" t="s">
        <v>7</v>
      </c>
    </row>
    <row r="10474" ht="15.75" customHeight="1">
      <c r="K10474" s="8" t="s">
        <v>7</v>
      </c>
    </row>
    <row r="10475" ht="15.75" customHeight="1">
      <c r="K10475" s="8" t="s">
        <v>7</v>
      </c>
    </row>
    <row r="10476" ht="15.75" customHeight="1">
      <c r="K10476" s="8" t="s">
        <v>7</v>
      </c>
    </row>
    <row r="10477" ht="15.75" customHeight="1">
      <c r="K10477" s="8" t="s">
        <v>7</v>
      </c>
    </row>
    <row r="10478" ht="15.75" customHeight="1">
      <c r="K10478" s="8" t="s">
        <v>7</v>
      </c>
    </row>
    <row r="10479" ht="15.75" customHeight="1">
      <c r="K10479" s="8" t="s">
        <v>7</v>
      </c>
    </row>
    <row r="10480" ht="15.75" customHeight="1">
      <c r="K10480" s="8" t="s">
        <v>7</v>
      </c>
    </row>
    <row r="10481" ht="15.75" customHeight="1">
      <c r="K10481" s="8" t="s">
        <v>7</v>
      </c>
    </row>
    <row r="10482" ht="15.75" customHeight="1">
      <c r="K10482" s="8" t="s">
        <v>7</v>
      </c>
    </row>
    <row r="10483" ht="15.75" customHeight="1">
      <c r="K10483" s="8" t="s">
        <v>7</v>
      </c>
    </row>
    <row r="10484" ht="15.75" customHeight="1">
      <c r="K10484" s="8" t="s">
        <v>7</v>
      </c>
    </row>
    <row r="10485" ht="15.75" customHeight="1">
      <c r="K10485" s="8" t="s">
        <v>7</v>
      </c>
    </row>
    <row r="10486" ht="15.75" customHeight="1">
      <c r="K10486" s="8" t="s">
        <v>7</v>
      </c>
    </row>
    <row r="10487" ht="15.75" customHeight="1">
      <c r="K10487" s="8" t="s">
        <v>7</v>
      </c>
    </row>
    <row r="10488" ht="15.75" customHeight="1">
      <c r="K10488" s="8" t="s">
        <v>7</v>
      </c>
    </row>
    <row r="10489" ht="15.75" customHeight="1">
      <c r="K10489" s="8" t="s">
        <v>7</v>
      </c>
    </row>
    <row r="10490" ht="15.75" customHeight="1">
      <c r="K10490" s="8" t="s">
        <v>7</v>
      </c>
    </row>
    <row r="10491" ht="15.75" customHeight="1">
      <c r="K10491" s="8" t="s">
        <v>7</v>
      </c>
    </row>
    <row r="10492" ht="15.75" customHeight="1">
      <c r="K10492" s="8" t="s">
        <v>7</v>
      </c>
    </row>
    <row r="10493" ht="15.75" customHeight="1">
      <c r="K10493" s="8" t="s">
        <v>7</v>
      </c>
    </row>
    <row r="10494" ht="15.75" customHeight="1">
      <c r="K10494" s="8" t="s">
        <v>7</v>
      </c>
    </row>
    <row r="10495" ht="15.75" customHeight="1">
      <c r="K10495" s="8" t="s">
        <v>7</v>
      </c>
    </row>
    <row r="10496" ht="15.75" customHeight="1">
      <c r="K10496" s="8" t="s">
        <v>7</v>
      </c>
    </row>
    <row r="10497" ht="15.75" customHeight="1">
      <c r="K10497" s="8" t="s">
        <v>7</v>
      </c>
    </row>
    <row r="10498" ht="15.75" customHeight="1">
      <c r="K10498" s="8" t="s">
        <v>7</v>
      </c>
    </row>
    <row r="10499" ht="15.75" customHeight="1">
      <c r="K10499" s="8" t="s">
        <v>7</v>
      </c>
    </row>
    <row r="10500" ht="15.75" customHeight="1">
      <c r="K10500" s="8" t="s">
        <v>7</v>
      </c>
    </row>
    <row r="10501" ht="15.75" customHeight="1">
      <c r="K10501" s="8" t="s">
        <v>7</v>
      </c>
    </row>
    <row r="10502" ht="15.75" customHeight="1">
      <c r="K10502" s="8" t="s">
        <v>7</v>
      </c>
    </row>
    <row r="10503" ht="15.75" customHeight="1">
      <c r="K10503" s="8" t="s">
        <v>7</v>
      </c>
    </row>
    <row r="10504" ht="15.75" customHeight="1">
      <c r="K10504" s="8" t="s">
        <v>7</v>
      </c>
    </row>
    <row r="10505" ht="15.75" customHeight="1">
      <c r="K10505" s="8" t="s">
        <v>7</v>
      </c>
    </row>
    <row r="10506" ht="15.75" customHeight="1">
      <c r="K10506" s="8" t="s">
        <v>7</v>
      </c>
    </row>
    <row r="10507" ht="15.75" customHeight="1">
      <c r="K10507" s="8" t="s">
        <v>7</v>
      </c>
    </row>
    <row r="10508" ht="15.75" customHeight="1">
      <c r="K10508" s="8" t="s">
        <v>7</v>
      </c>
    </row>
    <row r="10509" ht="15.75" customHeight="1">
      <c r="K10509" s="8" t="s">
        <v>7</v>
      </c>
    </row>
    <row r="10510" ht="15.75" customHeight="1">
      <c r="K10510" s="8" t="s">
        <v>7</v>
      </c>
    </row>
    <row r="10511" ht="15.75" customHeight="1">
      <c r="K10511" s="8" t="s">
        <v>7</v>
      </c>
    </row>
    <row r="10512" ht="15.75" customHeight="1">
      <c r="K10512" s="8" t="s">
        <v>7</v>
      </c>
    </row>
    <row r="10513" ht="15.75" customHeight="1">
      <c r="K10513" s="8" t="s">
        <v>7</v>
      </c>
    </row>
    <row r="10514" ht="15.75" customHeight="1">
      <c r="K10514" s="8" t="s">
        <v>7</v>
      </c>
    </row>
    <row r="10515" ht="15.75" customHeight="1">
      <c r="K10515" s="8" t="s">
        <v>7</v>
      </c>
    </row>
    <row r="10516" ht="15.75" customHeight="1">
      <c r="K10516" s="8" t="s">
        <v>7</v>
      </c>
    </row>
    <row r="10517" ht="15.75" customHeight="1">
      <c r="K10517" s="8" t="s">
        <v>7</v>
      </c>
    </row>
    <row r="10518" ht="15.75" customHeight="1">
      <c r="K10518" s="8" t="s">
        <v>7</v>
      </c>
    </row>
    <row r="10519" ht="15.75" customHeight="1">
      <c r="K10519" s="8" t="s">
        <v>7</v>
      </c>
    </row>
    <row r="10520" ht="15.75" customHeight="1">
      <c r="K10520" s="8" t="s">
        <v>7</v>
      </c>
    </row>
    <row r="10521" ht="15.75" customHeight="1">
      <c r="K10521" s="8" t="s">
        <v>7</v>
      </c>
    </row>
    <row r="10522" ht="15.75" customHeight="1">
      <c r="K10522" s="8" t="s">
        <v>7</v>
      </c>
    </row>
    <row r="10523" ht="15.75" customHeight="1">
      <c r="K10523" s="8" t="s">
        <v>7</v>
      </c>
    </row>
    <row r="10524" ht="15.75" customHeight="1">
      <c r="K10524" s="8" t="s">
        <v>7</v>
      </c>
    </row>
    <row r="10525" ht="15.75" customHeight="1">
      <c r="K10525" s="8" t="s">
        <v>7</v>
      </c>
    </row>
    <row r="10526" ht="15.75" customHeight="1">
      <c r="K10526" s="8" t="s">
        <v>7</v>
      </c>
    </row>
    <row r="10527" ht="15.75" customHeight="1">
      <c r="K10527" s="8" t="s">
        <v>7</v>
      </c>
    </row>
    <row r="10528" ht="15.75" customHeight="1">
      <c r="K10528" s="8" t="s">
        <v>7</v>
      </c>
    </row>
    <row r="10529" ht="15.75" customHeight="1">
      <c r="K10529" s="8" t="s">
        <v>7</v>
      </c>
    </row>
    <row r="10530" ht="15.75" customHeight="1">
      <c r="K10530" s="8" t="s">
        <v>7</v>
      </c>
    </row>
    <row r="10531" ht="15.75" customHeight="1">
      <c r="K10531" s="8" t="s">
        <v>7</v>
      </c>
    </row>
    <row r="10532" ht="15.75" customHeight="1">
      <c r="K10532" s="8" t="s">
        <v>7</v>
      </c>
    </row>
    <row r="10533" ht="15.75" customHeight="1">
      <c r="K10533" s="8" t="s">
        <v>7</v>
      </c>
    </row>
    <row r="10534" ht="15.75" customHeight="1">
      <c r="K10534" s="8" t="s">
        <v>7</v>
      </c>
    </row>
    <row r="10535" ht="15.75" customHeight="1">
      <c r="K10535" s="8" t="s">
        <v>7</v>
      </c>
    </row>
    <row r="10536" ht="15.75" customHeight="1">
      <c r="K10536" s="8" t="s">
        <v>7</v>
      </c>
    </row>
    <row r="10537" ht="15.75" customHeight="1">
      <c r="K10537" s="8" t="s">
        <v>7</v>
      </c>
    </row>
    <row r="10538" ht="15.75" customHeight="1">
      <c r="K10538" s="8" t="s">
        <v>7</v>
      </c>
    </row>
    <row r="10539" ht="15.75" customHeight="1">
      <c r="K10539" s="8" t="s">
        <v>7</v>
      </c>
    </row>
    <row r="10540" ht="15.75" customHeight="1">
      <c r="K10540" s="8" t="s">
        <v>7</v>
      </c>
    </row>
    <row r="10541" ht="15.75" customHeight="1">
      <c r="K10541" s="8" t="s">
        <v>7</v>
      </c>
    </row>
    <row r="10542" ht="15.75" customHeight="1">
      <c r="K10542" s="8" t="s">
        <v>7</v>
      </c>
    </row>
    <row r="10543" ht="15.75" customHeight="1">
      <c r="K10543" s="8" t="s">
        <v>7</v>
      </c>
    </row>
    <row r="10544" ht="15.75" customHeight="1">
      <c r="K10544" s="8" t="s">
        <v>7</v>
      </c>
    </row>
    <row r="10545" ht="15.75" customHeight="1">
      <c r="K10545" s="8" t="s">
        <v>7</v>
      </c>
    </row>
    <row r="10546" ht="15.75" customHeight="1">
      <c r="K10546" s="8" t="s">
        <v>7</v>
      </c>
    </row>
    <row r="10547" ht="15.75" customHeight="1">
      <c r="K10547" s="8" t="s">
        <v>7</v>
      </c>
    </row>
    <row r="10548" ht="15.75" customHeight="1">
      <c r="K10548" s="8" t="s">
        <v>7</v>
      </c>
    </row>
    <row r="10549" ht="15.75" customHeight="1">
      <c r="K10549" s="8" t="s">
        <v>7</v>
      </c>
    </row>
    <row r="10550" ht="15.75" customHeight="1">
      <c r="K10550" s="8" t="s">
        <v>7</v>
      </c>
    </row>
    <row r="10551" ht="15.75" customHeight="1">
      <c r="K10551" s="8" t="s">
        <v>7</v>
      </c>
    </row>
    <row r="10552" ht="15.75" customHeight="1">
      <c r="K10552" s="8" t="s">
        <v>7</v>
      </c>
    </row>
    <row r="10553" ht="15.75" customHeight="1">
      <c r="K10553" s="8" t="s">
        <v>7</v>
      </c>
    </row>
    <row r="10554" ht="15.75" customHeight="1">
      <c r="K10554" s="8" t="s">
        <v>7</v>
      </c>
    </row>
    <row r="10555" ht="15.75" customHeight="1">
      <c r="K10555" s="8" t="s">
        <v>7</v>
      </c>
    </row>
    <row r="10556" ht="15.75" customHeight="1">
      <c r="K10556" s="8" t="s">
        <v>7</v>
      </c>
    </row>
    <row r="10557" ht="15.75" customHeight="1">
      <c r="K10557" s="8" t="s">
        <v>7</v>
      </c>
    </row>
    <row r="10558" ht="15.75" customHeight="1">
      <c r="K10558" s="8" t="s">
        <v>7</v>
      </c>
    </row>
    <row r="10559" ht="15.75" customHeight="1">
      <c r="K10559" s="8" t="s">
        <v>7</v>
      </c>
    </row>
    <row r="10560" ht="15.75" customHeight="1">
      <c r="K10560" s="8" t="s">
        <v>7</v>
      </c>
    </row>
    <row r="10561" ht="15.75" customHeight="1">
      <c r="K10561" s="8" t="s">
        <v>7</v>
      </c>
    </row>
    <row r="10562" ht="15.75" customHeight="1">
      <c r="K10562" s="8" t="s">
        <v>7</v>
      </c>
    </row>
    <row r="10563" ht="15.75" customHeight="1">
      <c r="K10563" s="8" t="s">
        <v>7</v>
      </c>
    </row>
    <row r="10564" ht="15.75" customHeight="1">
      <c r="K10564" s="8" t="s">
        <v>7</v>
      </c>
    </row>
    <row r="10565" ht="15.75" customHeight="1">
      <c r="K10565" s="8" t="s">
        <v>7</v>
      </c>
    </row>
    <row r="10566" ht="15.75" customHeight="1">
      <c r="K10566" s="8" t="s">
        <v>7</v>
      </c>
    </row>
    <row r="10567" ht="15.75" customHeight="1">
      <c r="K10567" s="8" t="s">
        <v>7</v>
      </c>
    </row>
    <row r="10568" ht="15.75" customHeight="1">
      <c r="K10568" s="8" t="s">
        <v>7</v>
      </c>
    </row>
    <row r="10569" ht="15.75" customHeight="1">
      <c r="K10569" s="8" t="s">
        <v>7</v>
      </c>
    </row>
    <row r="10570" ht="15.75" customHeight="1">
      <c r="K10570" s="8" t="s">
        <v>7</v>
      </c>
    </row>
    <row r="10571" ht="15.75" customHeight="1">
      <c r="K10571" s="8" t="s">
        <v>7</v>
      </c>
    </row>
    <row r="10572" ht="15.75" customHeight="1">
      <c r="K10572" s="8" t="s">
        <v>7</v>
      </c>
    </row>
    <row r="10573" ht="15.75" customHeight="1">
      <c r="K10573" s="8" t="s">
        <v>7</v>
      </c>
    </row>
    <row r="10574" ht="15.75" customHeight="1">
      <c r="K10574" s="8" t="s">
        <v>7</v>
      </c>
    </row>
    <row r="10575" ht="15.75" customHeight="1">
      <c r="K10575" s="8" t="s">
        <v>7</v>
      </c>
    </row>
    <row r="10576" ht="15.75" customHeight="1">
      <c r="K10576" s="8" t="s">
        <v>7</v>
      </c>
    </row>
    <row r="10577" ht="15.75" customHeight="1">
      <c r="K10577" s="8" t="s">
        <v>7</v>
      </c>
    </row>
    <row r="10578" ht="15.75" customHeight="1">
      <c r="K10578" s="8" t="s">
        <v>7</v>
      </c>
    </row>
    <row r="10579" ht="15.75" customHeight="1">
      <c r="K10579" s="8" t="s">
        <v>7</v>
      </c>
    </row>
    <row r="10580" ht="15.75" customHeight="1">
      <c r="K10580" s="8" t="s">
        <v>7</v>
      </c>
    </row>
    <row r="10581" ht="15.75" customHeight="1">
      <c r="K10581" s="8" t="s">
        <v>7</v>
      </c>
    </row>
    <row r="10582" ht="15.75" customHeight="1">
      <c r="K10582" s="8" t="s">
        <v>7</v>
      </c>
    </row>
    <row r="10583" ht="15.75" customHeight="1">
      <c r="K10583" s="8" t="s">
        <v>7</v>
      </c>
    </row>
    <row r="10584" ht="15.75" customHeight="1">
      <c r="K10584" s="8" t="s">
        <v>7</v>
      </c>
    </row>
    <row r="10585" ht="15.75" customHeight="1">
      <c r="K10585" s="8" t="s">
        <v>7</v>
      </c>
    </row>
    <row r="10586" ht="15.75" customHeight="1">
      <c r="K10586" s="8" t="s">
        <v>7</v>
      </c>
    </row>
    <row r="10587" ht="15.75" customHeight="1">
      <c r="K10587" s="8" t="s">
        <v>7</v>
      </c>
    </row>
    <row r="10588" ht="15.75" customHeight="1">
      <c r="K10588" s="8" t="s">
        <v>7</v>
      </c>
    </row>
    <row r="10589" ht="15.75" customHeight="1">
      <c r="K10589" s="8" t="s">
        <v>7</v>
      </c>
    </row>
    <row r="10590" ht="15.75" customHeight="1">
      <c r="K10590" s="8" t="s">
        <v>7</v>
      </c>
    </row>
    <row r="10591" ht="15.75" customHeight="1">
      <c r="K10591" s="8" t="s">
        <v>7</v>
      </c>
    </row>
    <row r="10592" ht="15.75" customHeight="1">
      <c r="K10592" s="8" t="s">
        <v>7</v>
      </c>
    </row>
    <row r="10593" ht="15.75" customHeight="1">
      <c r="K10593" s="8" t="s">
        <v>7</v>
      </c>
    </row>
    <row r="10594" ht="15.75" customHeight="1">
      <c r="K10594" s="8" t="s">
        <v>7</v>
      </c>
    </row>
    <row r="10595" ht="15.75" customHeight="1">
      <c r="K10595" s="8" t="s">
        <v>7</v>
      </c>
    </row>
    <row r="10596" ht="15.75" customHeight="1">
      <c r="K10596" s="8" t="s">
        <v>7</v>
      </c>
    </row>
    <row r="10597" ht="15.75" customHeight="1">
      <c r="K10597" s="8" t="s">
        <v>7</v>
      </c>
    </row>
    <row r="10598" ht="15.75" customHeight="1">
      <c r="K10598" s="8" t="s">
        <v>7</v>
      </c>
    </row>
    <row r="10599" ht="15.75" customHeight="1">
      <c r="K10599" s="8" t="s">
        <v>7</v>
      </c>
    </row>
    <row r="10600" ht="15.75" customHeight="1">
      <c r="K10600" s="8" t="s">
        <v>7</v>
      </c>
    </row>
    <row r="10601" ht="15.75" customHeight="1">
      <c r="K10601" s="8" t="s">
        <v>7</v>
      </c>
    </row>
    <row r="10602" ht="15.75" customHeight="1">
      <c r="K10602" s="8" t="s">
        <v>7</v>
      </c>
    </row>
    <row r="10603" ht="15.75" customHeight="1">
      <c r="K10603" s="8" t="s">
        <v>7</v>
      </c>
    </row>
    <row r="10604" ht="15.75" customHeight="1">
      <c r="K10604" s="8" t="s">
        <v>7</v>
      </c>
    </row>
    <row r="10605" ht="15.75" customHeight="1">
      <c r="K10605" s="8" t="s">
        <v>7</v>
      </c>
    </row>
    <row r="10606" ht="15.75" customHeight="1">
      <c r="K10606" s="8" t="s">
        <v>7</v>
      </c>
    </row>
    <row r="10607" ht="15.75" customHeight="1">
      <c r="K10607" s="8" t="s">
        <v>7</v>
      </c>
    </row>
    <row r="10608" ht="15.75" customHeight="1">
      <c r="K10608" s="8" t="s">
        <v>7</v>
      </c>
    </row>
    <row r="10609" ht="15.75" customHeight="1">
      <c r="K10609" s="8" t="s">
        <v>7</v>
      </c>
    </row>
    <row r="10610" ht="15.75" customHeight="1">
      <c r="K10610" s="8" t="s">
        <v>7</v>
      </c>
    </row>
    <row r="10611" ht="15.75" customHeight="1">
      <c r="K10611" s="8" t="s">
        <v>7</v>
      </c>
    </row>
    <row r="10612" ht="15.75" customHeight="1">
      <c r="K10612" s="8" t="s">
        <v>7</v>
      </c>
    </row>
    <row r="10613" ht="15.75" customHeight="1">
      <c r="K10613" s="8" t="s">
        <v>7</v>
      </c>
    </row>
    <row r="10614" ht="15.75" customHeight="1">
      <c r="K10614" s="8" t="s">
        <v>7</v>
      </c>
    </row>
    <row r="10615" ht="15.75" customHeight="1">
      <c r="K10615" s="8" t="s">
        <v>7</v>
      </c>
    </row>
    <row r="10616" ht="15.75" customHeight="1">
      <c r="K10616" s="8" t="s">
        <v>7</v>
      </c>
    </row>
    <row r="10617" ht="15.75" customHeight="1">
      <c r="K10617" s="8" t="s">
        <v>7</v>
      </c>
    </row>
    <row r="10618" ht="15.75" customHeight="1">
      <c r="K10618" s="8" t="s">
        <v>7</v>
      </c>
    </row>
    <row r="10619" ht="15.75" customHeight="1">
      <c r="K10619" s="8" t="s">
        <v>7</v>
      </c>
    </row>
    <row r="10620" ht="15.75" customHeight="1">
      <c r="K10620" s="8" t="s">
        <v>7</v>
      </c>
    </row>
    <row r="10621" ht="15.75" customHeight="1">
      <c r="K10621" s="8" t="s">
        <v>7</v>
      </c>
    </row>
    <row r="10622" ht="15.75" customHeight="1">
      <c r="K10622" s="8" t="s">
        <v>7</v>
      </c>
    </row>
    <row r="10623" ht="15.75" customHeight="1">
      <c r="K10623" s="8" t="s">
        <v>7</v>
      </c>
    </row>
    <row r="10624" ht="15.75" customHeight="1">
      <c r="K10624" s="8" t="s">
        <v>7</v>
      </c>
    </row>
    <row r="10625" ht="15.75" customHeight="1">
      <c r="K10625" s="8" t="s">
        <v>7</v>
      </c>
    </row>
    <row r="10626" ht="15.75" customHeight="1">
      <c r="K10626" s="8" t="s">
        <v>7</v>
      </c>
    </row>
    <row r="10627" ht="15.75" customHeight="1">
      <c r="K10627" s="8" t="s">
        <v>7</v>
      </c>
    </row>
    <row r="10628" ht="15.75" customHeight="1">
      <c r="K10628" s="8" t="s">
        <v>7</v>
      </c>
    </row>
    <row r="10629" ht="15.75" customHeight="1">
      <c r="K10629" s="8" t="s">
        <v>7</v>
      </c>
    </row>
    <row r="10630" ht="15.75" customHeight="1">
      <c r="K10630" s="8" t="s">
        <v>7</v>
      </c>
    </row>
    <row r="10631" ht="15.75" customHeight="1">
      <c r="K10631" s="8" t="s">
        <v>7</v>
      </c>
    </row>
    <row r="10632" ht="15.75" customHeight="1">
      <c r="K10632" s="8" t="s">
        <v>7</v>
      </c>
    </row>
    <row r="10633" ht="15.75" customHeight="1">
      <c r="K10633" s="8" t="s">
        <v>7</v>
      </c>
    </row>
    <row r="10634" ht="15.75" customHeight="1">
      <c r="K10634" s="8" t="s">
        <v>7</v>
      </c>
    </row>
    <row r="10635" ht="15.75" customHeight="1">
      <c r="K10635" s="8" t="s">
        <v>7</v>
      </c>
    </row>
    <row r="10636" ht="15.75" customHeight="1">
      <c r="K10636" s="8" t="s">
        <v>7</v>
      </c>
    </row>
    <row r="10637" ht="15.75" customHeight="1">
      <c r="K10637" s="8" t="s">
        <v>7</v>
      </c>
    </row>
    <row r="10638" ht="15.75" customHeight="1">
      <c r="K10638" s="8" t="s">
        <v>7</v>
      </c>
    </row>
    <row r="10639" ht="15.75" customHeight="1">
      <c r="K10639" s="8" t="s">
        <v>7</v>
      </c>
    </row>
    <row r="10640" ht="15.75" customHeight="1">
      <c r="K10640" s="8" t="s">
        <v>7</v>
      </c>
    </row>
    <row r="10641" ht="15.75" customHeight="1">
      <c r="K10641" s="8" t="s">
        <v>7</v>
      </c>
    </row>
    <row r="10642" ht="15.75" customHeight="1">
      <c r="K10642" s="8" t="s">
        <v>7</v>
      </c>
    </row>
    <row r="10643" ht="15.75" customHeight="1">
      <c r="K10643" s="8" t="s">
        <v>7</v>
      </c>
    </row>
    <row r="10644" ht="15.75" customHeight="1">
      <c r="K10644" s="8" t="s">
        <v>7</v>
      </c>
    </row>
    <row r="10645" ht="15.75" customHeight="1">
      <c r="K10645" s="8" t="s">
        <v>7</v>
      </c>
    </row>
    <row r="10646" ht="15.75" customHeight="1">
      <c r="K10646" s="8" t="s">
        <v>7</v>
      </c>
    </row>
    <row r="10647" ht="15.75" customHeight="1">
      <c r="K10647" s="8" t="s">
        <v>7</v>
      </c>
    </row>
    <row r="10648" ht="15.75" customHeight="1">
      <c r="K10648" s="8" t="s">
        <v>7</v>
      </c>
    </row>
    <row r="10649" ht="15.75" customHeight="1">
      <c r="K10649" s="8" t="s">
        <v>7</v>
      </c>
    </row>
    <row r="10650" ht="15.75" customHeight="1">
      <c r="K10650" s="8" t="s">
        <v>7</v>
      </c>
    </row>
    <row r="10651" ht="15.75" customHeight="1">
      <c r="K10651" s="8" t="s">
        <v>7</v>
      </c>
    </row>
    <row r="10652" ht="15.75" customHeight="1">
      <c r="K10652" s="8" t="s">
        <v>7</v>
      </c>
    </row>
    <row r="10653" ht="15.75" customHeight="1">
      <c r="K10653" s="8" t="s">
        <v>7</v>
      </c>
    </row>
    <row r="10654" ht="15.75" customHeight="1">
      <c r="K10654" s="8" t="s">
        <v>7</v>
      </c>
    </row>
    <row r="10655" ht="15.75" customHeight="1">
      <c r="K10655" s="8" t="s">
        <v>7</v>
      </c>
    </row>
    <row r="10656" ht="15.75" customHeight="1">
      <c r="K10656" s="8" t="s">
        <v>7</v>
      </c>
    </row>
    <row r="10657" ht="15.75" customHeight="1">
      <c r="K10657" s="8" t="s">
        <v>7</v>
      </c>
    </row>
    <row r="10658" ht="15.75" customHeight="1">
      <c r="K10658" s="8" t="s">
        <v>7</v>
      </c>
    </row>
    <row r="10659" ht="15.75" customHeight="1">
      <c r="K10659" s="8" t="s">
        <v>7</v>
      </c>
    </row>
    <row r="10660" ht="15.75" customHeight="1">
      <c r="K10660" s="8" t="s">
        <v>7</v>
      </c>
    </row>
    <row r="10661" ht="15.75" customHeight="1">
      <c r="K10661" s="8" t="s">
        <v>7</v>
      </c>
    </row>
    <row r="10662" ht="15.75" customHeight="1">
      <c r="K10662" s="8" t="s">
        <v>7</v>
      </c>
    </row>
    <row r="10663" ht="15.75" customHeight="1">
      <c r="K10663" s="8" t="s">
        <v>7</v>
      </c>
    </row>
    <row r="10664" ht="15.75" customHeight="1">
      <c r="K10664" s="8" t="s">
        <v>7</v>
      </c>
    </row>
    <row r="10665" ht="15.75" customHeight="1">
      <c r="K10665" s="8" t="s">
        <v>7</v>
      </c>
    </row>
    <row r="10666" ht="15.75" customHeight="1">
      <c r="K10666" s="8" t="s">
        <v>7</v>
      </c>
    </row>
    <row r="10667" ht="15.75" customHeight="1">
      <c r="K10667" s="8" t="s">
        <v>7</v>
      </c>
    </row>
    <row r="10668" ht="15.75" customHeight="1">
      <c r="K10668" s="8" t="s">
        <v>7</v>
      </c>
    </row>
    <row r="10669" ht="15.75" customHeight="1">
      <c r="K10669" s="8" t="s">
        <v>7</v>
      </c>
    </row>
    <row r="10670" ht="15.75" customHeight="1">
      <c r="K10670" s="8" t="s">
        <v>7</v>
      </c>
    </row>
    <row r="10671" ht="15.75" customHeight="1">
      <c r="K10671" s="8" t="s">
        <v>7</v>
      </c>
    </row>
    <row r="10672" ht="15.75" customHeight="1">
      <c r="K10672" s="8" t="s">
        <v>7</v>
      </c>
    </row>
    <row r="10673" ht="15.75" customHeight="1">
      <c r="K10673" s="8" t="s">
        <v>7</v>
      </c>
    </row>
    <row r="10674" ht="15.75" customHeight="1">
      <c r="K10674" s="8" t="s">
        <v>7</v>
      </c>
    </row>
    <row r="10675" ht="15.75" customHeight="1">
      <c r="K10675" s="8" t="s">
        <v>7</v>
      </c>
    </row>
    <row r="10676" ht="15.75" customHeight="1">
      <c r="K10676" s="8" t="s">
        <v>7</v>
      </c>
    </row>
    <row r="10677" ht="15.75" customHeight="1">
      <c r="K10677" s="8" t="s">
        <v>7</v>
      </c>
    </row>
    <row r="10678" ht="15.75" customHeight="1">
      <c r="K10678" s="8" t="s">
        <v>7</v>
      </c>
    </row>
    <row r="10679" ht="15.75" customHeight="1">
      <c r="K10679" s="8" t="s">
        <v>7</v>
      </c>
    </row>
    <row r="10680" ht="15.75" customHeight="1">
      <c r="K10680" s="8" t="s">
        <v>7</v>
      </c>
    </row>
    <row r="10681" ht="15.75" customHeight="1">
      <c r="K10681" s="8" t="s">
        <v>7</v>
      </c>
    </row>
    <row r="10682" ht="15.75" customHeight="1">
      <c r="K10682" s="8" t="s">
        <v>7</v>
      </c>
    </row>
    <row r="10683" ht="15.75" customHeight="1">
      <c r="K10683" s="8" t="s">
        <v>7</v>
      </c>
    </row>
    <row r="10684" ht="15.75" customHeight="1">
      <c r="K10684" s="8" t="s">
        <v>7</v>
      </c>
    </row>
    <row r="10685" ht="15.75" customHeight="1">
      <c r="K10685" s="8" t="s">
        <v>7</v>
      </c>
    </row>
    <row r="10686" ht="15.75" customHeight="1">
      <c r="K10686" s="8" t="s">
        <v>7</v>
      </c>
    </row>
    <row r="10687" ht="15.75" customHeight="1">
      <c r="K10687" s="8" t="s">
        <v>7</v>
      </c>
    </row>
    <row r="10688" ht="15.75" customHeight="1">
      <c r="K10688" s="8" t="s">
        <v>7</v>
      </c>
    </row>
    <row r="10689" ht="15.75" customHeight="1">
      <c r="K10689" s="8" t="s">
        <v>7</v>
      </c>
    </row>
    <row r="10690" ht="15.75" customHeight="1">
      <c r="K10690" s="8" t="s">
        <v>7</v>
      </c>
    </row>
    <row r="10691" ht="15.75" customHeight="1">
      <c r="K10691" s="8" t="s">
        <v>7</v>
      </c>
    </row>
    <row r="10692" ht="15.75" customHeight="1">
      <c r="K10692" s="8" t="s">
        <v>7</v>
      </c>
    </row>
    <row r="10693" ht="15.75" customHeight="1">
      <c r="K10693" s="8" t="s">
        <v>7</v>
      </c>
    </row>
    <row r="10694" ht="15.75" customHeight="1">
      <c r="K10694" s="8" t="s">
        <v>7</v>
      </c>
    </row>
    <row r="10695" ht="15.75" customHeight="1">
      <c r="K10695" s="8" t="s">
        <v>7</v>
      </c>
    </row>
    <row r="10696" ht="15.75" customHeight="1">
      <c r="K10696" s="8" t="s">
        <v>7</v>
      </c>
    </row>
    <row r="10697" ht="15.75" customHeight="1">
      <c r="K10697" s="8" t="s">
        <v>7</v>
      </c>
    </row>
    <row r="10698" ht="15.75" customHeight="1">
      <c r="K10698" s="8" t="s">
        <v>7</v>
      </c>
    </row>
    <row r="10699" ht="15.75" customHeight="1">
      <c r="K10699" s="8" t="s">
        <v>7</v>
      </c>
    </row>
    <row r="10700" ht="15.75" customHeight="1">
      <c r="K10700" s="8" t="s">
        <v>7</v>
      </c>
    </row>
    <row r="10701" ht="15.75" customHeight="1">
      <c r="K10701" s="8" t="s">
        <v>7</v>
      </c>
    </row>
    <row r="10702" ht="15.75" customHeight="1">
      <c r="K10702" s="8" t="s">
        <v>7</v>
      </c>
    </row>
    <row r="10703" ht="15.75" customHeight="1">
      <c r="K10703" s="8" t="s">
        <v>7</v>
      </c>
    </row>
    <row r="10704" ht="15.75" customHeight="1">
      <c r="K10704" s="8" t="s">
        <v>7</v>
      </c>
    </row>
    <row r="10705" ht="15.75" customHeight="1">
      <c r="K10705" s="8" t="s">
        <v>7</v>
      </c>
    </row>
    <row r="10706" ht="15.75" customHeight="1">
      <c r="K10706" s="8" t="s">
        <v>7</v>
      </c>
    </row>
    <row r="10707" ht="15.75" customHeight="1">
      <c r="K10707" s="8" t="s">
        <v>7</v>
      </c>
    </row>
    <row r="10708" ht="15.75" customHeight="1">
      <c r="K10708" s="8" t="s">
        <v>7</v>
      </c>
    </row>
    <row r="10709" ht="15.75" customHeight="1">
      <c r="K10709" s="8" t="s">
        <v>7</v>
      </c>
    </row>
    <row r="10710" ht="15.75" customHeight="1">
      <c r="K10710" s="8" t="s">
        <v>7</v>
      </c>
    </row>
    <row r="10711" ht="15.75" customHeight="1">
      <c r="K10711" s="8" t="s">
        <v>7</v>
      </c>
    </row>
    <row r="10712" ht="15.75" customHeight="1">
      <c r="K10712" s="8" t="s">
        <v>7</v>
      </c>
    </row>
    <row r="10713" ht="15.75" customHeight="1">
      <c r="K10713" s="8" t="s">
        <v>7</v>
      </c>
    </row>
    <row r="10714" ht="15.75" customHeight="1">
      <c r="K10714" s="8" t="s">
        <v>7</v>
      </c>
    </row>
    <row r="10715" ht="15.75" customHeight="1">
      <c r="K10715" s="8" t="s">
        <v>7</v>
      </c>
    </row>
    <row r="10716" ht="15.75" customHeight="1">
      <c r="K10716" s="8" t="s">
        <v>7</v>
      </c>
    </row>
    <row r="10717" ht="15.75" customHeight="1">
      <c r="K10717" s="8" t="s">
        <v>7</v>
      </c>
    </row>
    <row r="10718" ht="15.75" customHeight="1">
      <c r="K10718" s="8" t="s">
        <v>7</v>
      </c>
    </row>
    <row r="10719" ht="15.75" customHeight="1">
      <c r="K10719" s="8" t="s">
        <v>7</v>
      </c>
    </row>
    <row r="10720" ht="15.75" customHeight="1">
      <c r="K10720" s="8" t="s">
        <v>7</v>
      </c>
    </row>
    <row r="10721" ht="15.75" customHeight="1">
      <c r="K10721" s="8" t="s">
        <v>7</v>
      </c>
    </row>
    <row r="10722" ht="15.75" customHeight="1">
      <c r="K10722" s="8" t="s">
        <v>7</v>
      </c>
    </row>
    <row r="10723" ht="15.75" customHeight="1">
      <c r="K10723" s="8" t="s">
        <v>7</v>
      </c>
    </row>
    <row r="10724" ht="15.75" customHeight="1">
      <c r="K10724" s="8" t="s">
        <v>7</v>
      </c>
    </row>
    <row r="10725" ht="15.75" customHeight="1">
      <c r="K10725" s="8" t="s">
        <v>7</v>
      </c>
    </row>
    <row r="10726" ht="15.75" customHeight="1">
      <c r="K10726" s="8" t="s">
        <v>7</v>
      </c>
    </row>
    <row r="10727" ht="15.75" customHeight="1">
      <c r="K10727" s="8" t="s">
        <v>7</v>
      </c>
    </row>
    <row r="10728" ht="15.75" customHeight="1">
      <c r="K10728" s="8" t="s">
        <v>7</v>
      </c>
    </row>
    <row r="10729" ht="15.75" customHeight="1">
      <c r="K10729" s="8" t="s">
        <v>7</v>
      </c>
    </row>
    <row r="10730" ht="15.75" customHeight="1">
      <c r="K10730" s="8" t="s">
        <v>7</v>
      </c>
    </row>
    <row r="10731" ht="15.75" customHeight="1">
      <c r="K10731" s="8" t="s">
        <v>7</v>
      </c>
    </row>
    <row r="10732" ht="15.75" customHeight="1">
      <c r="K10732" s="8" t="s">
        <v>7</v>
      </c>
    </row>
    <row r="10733" ht="15.75" customHeight="1">
      <c r="K10733" s="8" t="s">
        <v>7</v>
      </c>
    </row>
    <row r="10734" ht="15.75" customHeight="1">
      <c r="K10734" s="8" t="s">
        <v>7</v>
      </c>
    </row>
    <row r="10735" ht="15.75" customHeight="1">
      <c r="K10735" s="8" t="s">
        <v>7</v>
      </c>
    </row>
    <row r="10736" ht="15.75" customHeight="1">
      <c r="K10736" s="8" t="s">
        <v>7</v>
      </c>
    </row>
    <row r="10737" ht="15.75" customHeight="1">
      <c r="K10737" s="8" t="s">
        <v>7</v>
      </c>
    </row>
    <row r="10738" ht="15.75" customHeight="1">
      <c r="K10738" s="8" t="s">
        <v>7</v>
      </c>
    </row>
    <row r="10739" ht="15.75" customHeight="1">
      <c r="K10739" s="8" t="s">
        <v>7</v>
      </c>
    </row>
    <row r="10740" ht="15.75" customHeight="1">
      <c r="K10740" s="8" t="s">
        <v>7</v>
      </c>
    </row>
    <row r="10741" ht="15.75" customHeight="1">
      <c r="K10741" s="8" t="s">
        <v>7</v>
      </c>
    </row>
    <row r="10742" ht="15.75" customHeight="1">
      <c r="K10742" s="8" t="s">
        <v>7</v>
      </c>
    </row>
    <row r="10743" ht="15.75" customHeight="1">
      <c r="K10743" s="8" t="s">
        <v>7</v>
      </c>
    </row>
    <row r="10744" ht="15.75" customHeight="1">
      <c r="K10744" s="8" t="s">
        <v>7</v>
      </c>
    </row>
    <row r="10745" ht="15.75" customHeight="1">
      <c r="K10745" s="8" t="s">
        <v>7</v>
      </c>
    </row>
    <row r="10746" ht="15.75" customHeight="1">
      <c r="K10746" s="8" t="s">
        <v>7</v>
      </c>
    </row>
    <row r="10747" ht="15.75" customHeight="1">
      <c r="K10747" s="8" t="s">
        <v>7</v>
      </c>
    </row>
    <row r="10748" ht="15.75" customHeight="1">
      <c r="K10748" s="8" t="s">
        <v>7</v>
      </c>
    </row>
    <row r="10749" ht="15.75" customHeight="1">
      <c r="K10749" s="8" t="s">
        <v>7</v>
      </c>
    </row>
    <row r="10750" ht="15.75" customHeight="1">
      <c r="K10750" s="8" t="s">
        <v>7</v>
      </c>
    </row>
    <row r="10751" ht="15.75" customHeight="1">
      <c r="K10751" s="8" t="s">
        <v>7</v>
      </c>
    </row>
    <row r="10752" ht="15.75" customHeight="1">
      <c r="K10752" s="8" t="s">
        <v>7</v>
      </c>
    </row>
    <row r="10753" ht="15.75" customHeight="1">
      <c r="K10753" s="8" t="s">
        <v>7</v>
      </c>
    </row>
    <row r="10754" ht="15.75" customHeight="1">
      <c r="K10754" s="8" t="s">
        <v>7</v>
      </c>
    </row>
    <row r="10755" ht="15.75" customHeight="1">
      <c r="K10755" s="8" t="s">
        <v>7</v>
      </c>
    </row>
    <row r="10756" ht="15.75" customHeight="1">
      <c r="K10756" s="8" t="s">
        <v>7</v>
      </c>
    </row>
    <row r="10757" ht="15.75" customHeight="1">
      <c r="K10757" s="8" t="s">
        <v>7</v>
      </c>
    </row>
    <row r="10758" ht="15.75" customHeight="1">
      <c r="K10758" s="8" t="s">
        <v>7</v>
      </c>
    </row>
    <row r="10759" ht="15.75" customHeight="1">
      <c r="K10759" s="8" t="s">
        <v>7</v>
      </c>
    </row>
    <row r="10760" ht="15.75" customHeight="1">
      <c r="K10760" s="8" t="s">
        <v>7</v>
      </c>
    </row>
    <row r="10761" ht="15.75" customHeight="1">
      <c r="K10761" s="8" t="s">
        <v>7</v>
      </c>
    </row>
    <row r="10762" ht="15.75" customHeight="1">
      <c r="K10762" s="8" t="s">
        <v>7</v>
      </c>
    </row>
    <row r="10763" ht="15.75" customHeight="1">
      <c r="K10763" s="8" t="s">
        <v>7</v>
      </c>
    </row>
    <row r="10764" ht="15.75" customHeight="1">
      <c r="K10764" s="8" t="s">
        <v>7</v>
      </c>
    </row>
    <row r="10765" ht="15.75" customHeight="1">
      <c r="K10765" s="8" t="s">
        <v>7</v>
      </c>
    </row>
    <row r="10766" ht="15.75" customHeight="1">
      <c r="K10766" s="8" t="s">
        <v>7</v>
      </c>
    </row>
    <row r="10767" ht="15.75" customHeight="1">
      <c r="K10767" s="8" t="s">
        <v>7</v>
      </c>
    </row>
    <row r="10768" ht="15.75" customHeight="1">
      <c r="K10768" s="8" t="s">
        <v>7</v>
      </c>
    </row>
    <row r="10769" ht="15.75" customHeight="1">
      <c r="K10769" s="8" t="s">
        <v>7</v>
      </c>
    </row>
    <row r="10770" ht="15.75" customHeight="1">
      <c r="K10770" s="8" t="s">
        <v>7</v>
      </c>
    </row>
    <row r="10771" ht="15.75" customHeight="1">
      <c r="K10771" s="8" t="s">
        <v>7</v>
      </c>
    </row>
    <row r="10772" ht="15.75" customHeight="1">
      <c r="K10772" s="8" t="s">
        <v>7</v>
      </c>
    </row>
    <row r="10773" ht="15.75" customHeight="1">
      <c r="K10773" s="8" t="s">
        <v>7</v>
      </c>
    </row>
    <row r="10774" ht="15.75" customHeight="1">
      <c r="K10774" s="8" t="s">
        <v>7</v>
      </c>
    </row>
    <row r="10775" ht="15.75" customHeight="1">
      <c r="K10775" s="8" t="s">
        <v>7</v>
      </c>
    </row>
    <row r="10776" ht="15.75" customHeight="1">
      <c r="K10776" s="8" t="s">
        <v>7</v>
      </c>
    </row>
    <row r="10777" ht="15.75" customHeight="1">
      <c r="K10777" s="8" t="s">
        <v>7</v>
      </c>
    </row>
    <row r="10778" ht="15.75" customHeight="1">
      <c r="K10778" s="8" t="s">
        <v>7</v>
      </c>
    </row>
    <row r="10779" ht="15.75" customHeight="1">
      <c r="K10779" s="8" t="s">
        <v>7</v>
      </c>
    </row>
    <row r="10780" ht="15.75" customHeight="1">
      <c r="K10780" s="8" t="s">
        <v>7</v>
      </c>
    </row>
    <row r="10781" ht="15.75" customHeight="1">
      <c r="K10781" s="8" t="s">
        <v>7</v>
      </c>
    </row>
    <row r="10782" ht="15.75" customHeight="1">
      <c r="K10782" s="8" t="s">
        <v>7</v>
      </c>
    </row>
    <row r="10783" ht="15.75" customHeight="1">
      <c r="K10783" s="8" t="s">
        <v>7</v>
      </c>
    </row>
    <row r="10784" ht="15.75" customHeight="1">
      <c r="K10784" s="8" t="s">
        <v>7</v>
      </c>
    </row>
    <row r="10785" ht="15.75" customHeight="1">
      <c r="K10785" s="8" t="s">
        <v>7</v>
      </c>
    </row>
    <row r="10786" ht="15.75" customHeight="1">
      <c r="K10786" s="8" t="s">
        <v>7</v>
      </c>
    </row>
    <row r="10787" ht="15.75" customHeight="1">
      <c r="K10787" s="8" t="s">
        <v>7</v>
      </c>
    </row>
    <row r="10788" ht="15.75" customHeight="1">
      <c r="K10788" s="8" t="s">
        <v>7</v>
      </c>
    </row>
    <row r="10789" ht="15.75" customHeight="1">
      <c r="K10789" s="8" t="s">
        <v>7</v>
      </c>
    </row>
    <row r="10790" ht="15.75" customHeight="1">
      <c r="K10790" s="8" t="s">
        <v>7</v>
      </c>
    </row>
    <row r="10791" ht="15.75" customHeight="1">
      <c r="K10791" s="8" t="s">
        <v>7</v>
      </c>
    </row>
    <row r="10792" ht="15.75" customHeight="1">
      <c r="K10792" s="8" t="s">
        <v>7</v>
      </c>
    </row>
    <row r="10793" ht="15.75" customHeight="1">
      <c r="K10793" s="8" t="s">
        <v>7</v>
      </c>
    </row>
    <row r="10794" ht="15.75" customHeight="1">
      <c r="K10794" s="8" t="s">
        <v>7</v>
      </c>
    </row>
    <row r="10795" ht="15.75" customHeight="1">
      <c r="K10795" s="8" t="s">
        <v>7</v>
      </c>
    </row>
    <row r="10796" ht="15.75" customHeight="1">
      <c r="K10796" s="8" t="s">
        <v>7</v>
      </c>
    </row>
    <row r="10797" ht="15.75" customHeight="1">
      <c r="K10797" s="8" t="s">
        <v>7</v>
      </c>
    </row>
    <row r="10798" ht="15.75" customHeight="1">
      <c r="K10798" s="8" t="s">
        <v>7</v>
      </c>
    </row>
    <row r="10799" ht="15.75" customHeight="1">
      <c r="K10799" s="8" t="s">
        <v>7</v>
      </c>
    </row>
    <row r="10800" ht="15.75" customHeight="1">
      <c r="K10800" s="8" t="s">
        <v>7</v>
      </c>
    </row>
    <row r="10801" ht="15.75" customHeight="1">
      <c r="K10801" s="8" t="s">
        <v>7</v>
      </c>
    </row>
    <row r="10802" ht="15.75" customHeight="1">
      <c r="K10802" s="8" t="s">
        <v>7</v>
      </c>
    </row>
    <row r="10803" ht="15.75" customHeight="1">
      <c r="K10803" s="8" t="s">
        <v>7</v>
      </c>
    </row>
    <row r="10804" ht="15.75" customHeight="1">
      <c r="K10804" s="8" t="s">
        <v>7</v>
      </c>
    </row>
    <row r="10805" ht="15.75" customHeight="1">
      <c r="K10805" s="8" t="s">
        <v>7</v>
      </c>
    </row>
    <row r="10806" ht="15.75" customHeight="1">
      <c r="K10806" s="8" t="s">
        <v>7</v>
      </c>
    </row>
    <row r="10807" ht="15.75" customHeight="1">
      <c r="K10807" s="8" t="s">
        <v>7</v>
      </c>
    </row>
    <row r="10808" ht="15.75" customHeight="1">
      <c r="K10808" s="8" t="s">
        <v>7</v>
      </c>
    </row>
    <row r="10809" ht="15.75" customHeight="1">
      <c r="K10809" s="8" t="s">
        <v>7</v>
      </c>
    </row>
    <row r="10810" ht="15.75" customHeight="1">
      <c r="K10810" s="8" t="s">
        <v>7</v>
      </c>
    </row>
    <row r="10811" ht="15.75" customHeight="1">
      <c r="K10811" s="8" t="s">
        <v>7</v>
      </c>
    </row>
    <row r="10812" ht="15.75" customHeight="1">
      <c r="K10812" s="8" t="s">
        <v>7</v>
      </c>
    </row>
    <row r="10813" ht="15.75" customHeight="1">
      <c r="K10813" s="8" t="s">
        <v>7</v>
      </c>
    </row>
    <row r="10814" ht="15.75" customHeight="1">
      <c r="K10814" s="8" t="s">
        <v>7</v>
      </c>
    </row>
    <row r="10815" ht="15.75" customHeight="1">
      <c r="K10815" s="8" t="s">
        <v>7</v>
      </c>
    </row>
    <row r="10816" ht="15.75" customHeight="1">
      <c r="K10816" s="8" t="s">
        <v>7</v>
      </c>
    </row>
    <row r="10817" ht="15.75" customHeight="1">
      <c r="K10817" s="8" t="s">
        <v>7</v>
      </c>
    </row>
    <row r="10818" ht="15.75" customHeight="1">
      <c r="K10818" s="8" t="s">
        <v>7</v>
      </c>
    </row>
    <row r="10819" ht="15.75" customHeight="1">
      <c r="K10819" s="8" t="s">
        <v>7</v>
      </c>
    </row>
    <row r="10820" ht="15.75" customHeight="1">
      <c r="K10820" s="8" t="s">
        <v>7</v>
      </c>
    </row>
    <row r="10821" ht="15.75" customHeight="1">
      <c r="K10821" s="8" t="s">
        <v>7</v>
      </c>
    </row>
    <row r="10822" ht="15.75" customHeight="1">
      <c r="K10822" s="8" t="s">
        <v>7</v>
      </c>
    </row>
    <row r="10823" ht="15.75" customHeight="1">
      <c r="K10823" s="8" t="s">
        <v>7</v>
      </c>
    </row>
    <row r="10824" ht="15.75" customHeight="1">
      <c r="K10824" s="8" t="s">
        <v>7</v>
      </c>
    </row>
    <row r="10825" ht="15.75" customHeight="1">
      <c r="K10825" s="8" t="s">
        <v>7</v>
      </c>
    </row>
    <row r="10826" ht="15.75" customHeight="1">
      <c r="K10826" s="8" t="s">
        <v>7</v>
      </c>
    </row>
    <row r="10827" ht="15.75" customHeight="1">
      <c r="K10827" s="8" t="s">
        <v>7</v>
      </c>
    </row>
    <row r="10828" ht="15.75" customHeight="1">
      <c r="K10828" s="8" t="s">
        <v>7</v>
      </c>
    </row>
    <row r="10829" ht="15.75" customHeight="1">
      <c r="K10829" s="8" t="s">
        <v>7</v>
      </c>
    </row>
    <row r="10830" ht="15.75" customHeight="1">
      <c r="K10830" s="8" t="s">
        <v>7</v>
      </c>
    </row>
    <row r="10831" ht="15.75" customHeight="1">
      <c r="K10831" s="8" t="s">
        <v>7</v>
      </c>
    </row>
    <row r="10832" ht="15.75" customHeight="1">
      <c r="K10832" s="8" t="s">
        <v>7</v>
      </c>
    </row>
    <row r="10833" ht="15.75" customHeight="1">
      <c r="K10833" s="8" t="s">
        <v>7</v>
      </c>
    </row>
    <row r="10834" ht="15.75" customHeight="1">
      <c r="K10834" s="8" t="s">
        <v>7</v>
      </c>
    </row>
    <row r="10835" ht="15.75" customHeight="1">
      <c r="K10835" s="8" t="s">
        <v>7</v>
      </c>
    </row>
    <row r="10836" ht="15.75" customHeight="1">
      <c r="K10836" s="8" t="s">
        <v>7</v>
      </c>
    </row>
    <row r="10837" ht="15.75" customHeight="1">
      <c r="K10837" s="8" t="s">
        <v>7</v>
      </c>
    </row>
    <row r="10838" ht="15.75" customHeight="1">
      <c r="K10838" s="8" t="s">
        <v>7</v>
      </c>
    </row>
    <row r="10839" ht="15.75" customHeight="1">
      <c r="K10839" s="8" t="s">
        <v>7</v>
      </c>
    </row>
    <row r="10840" ht="15.75" customHeight="1">
      <c r="K10840" s="8" t="s">
        <v>7</v>
      </c>
    </row>
    <row r="10841" ht="15.75" customHeight="1">
      <c r="K10841" s="8" t="s">
        <v>7</v>
      </c>
    </row>
    <row r="10842" ht="15.75" customHeight="1">
      <c r="K10842" s="8" t="s">
        <v>7</v>
      </c>
    </row>
    <row r="10843" ht="15.75" customHeight="1">
      <c r="K10843" s="8" t="s">
        <v>7</v>
      </c>
    </row>
    <row r="10844" ht="15.75" customHeight="1">
      <c r="K10844" s="8" t="s">
        <v>7</v>
      </c>
    </row>
    <row r="10845" ht="15.75" customHeight="1">
      <c r="K10845" s="8" t="s">
        <v>7</v>
      </c>
    </row>
    <row r="10846" ht="15.75" customHeight="1">
      <c r="K10846" s="8" t="s">
        <v>7</v>
      </c>
    </row>
    <row r="10847" ht="15.75" customHeight="1">
      <c r="K10847" s="8" t="s">
        <v>7</v>
      </c>
    </row>
    <row r="10848" ht="15.75" customHeight="1">
      <c r="K10848" s="8" t="s">
        <v>7</v>
      </c>
    </row>
    <row r="10849" ht="15.75" customHeight="1">
      <c r="K10849" s="8" t="s">
        <v>7</v>
      </c>
    </row>
    <row r="10850" ht="15.75" customHeight="1">
      <c r="K10850" s="8" t="s">
        <v>7</v>
      </c>
    </row>
    <row r="10851" ht="15.75" customHeight="1">
      <c r="K10851" s="8" t="s">
        <v>7</v>
      </c>
    </row>
    <row r="10852" ht="15.75" customHeight="1">
      <c r="K10852" s="8" t="s">
        <v>7</v>
      </c>
    </row>
    <row r="10853" ht="15.75" customHeight="1">
      <c r="K10853" s="8" t="s">
        <v>7</v>
      </c>
    </row>
    <row r="10854" ht="15.75" customHeight="1">
      <c r="K10854" s="8" t="s">
        <v>7</v>
      </c>
    </row>
    <row r="10855" ht="15.75" customHeight="1">
      <c r="K10855" s="8" t="s">
        <v>7</v>
      </c>
    </row>
    <row r="10856" ht="15.75" customHeight="1">
      <c r="K10856" s="8" t="s">
        <v>7</v>
      </c>
    </row>
    <row r="10857" ht="15.75" customHeight="1">
      <c r="K10857" s="8" t="s">
        <v>7</v>
      </c>
    </row>
    <row r="10858" ht="15.75" customHeight="1">
      <c r="K10858" s="8" t="s">
        <v>7</v>
      </c>
    </row>
    <row r="10859" ht="15.75" customHeight="1">
      <c r="K10859" s="8" t="s">
        <v>7</v>
      </c>
    </row>
    <row r="10860" ht="15.75" customHeight="1">
      <c r="K10860" s="8" t="s">
        <v>7</v>
      </c>
    </row>
    <row r="10861" ht="15.75" customHeight="1">
      <c r="K10861" s="8" t="s">
        <v>7</v>
      </c>
    </row>
    <row r="10862" ht="15.75" customHeight="1">
      <c r="K10862" s="8" t="s">
        <v>7</v>
      </c>
    </row>
    <row r="10863" ht="15.75" customHeight="1">
      <c r="K10863" s="8" t="s">
        <v>7</v>
      </c>
    </row>
    <row r="10864" ht="15.75" customHeight="1">
      <c r="K10864" s="8" t="s">
        <v>7</v>
      </c>
    </row>
    <row r="10865" ht="15.75" customHeight="1">
      <c r="K10865" s="8" t="s">
        <v>7</v>
      </c>
    </row>
    <row r="10866" ht="15.75" customHeight="1">
      <c r="K10866" s="8" t="s">
        <v>7</v>
      </c>
    </row>
    <row r="10867" ht="15.75" customHeight="1">
      <c r="K10867" s="8" t="s">
        <v>7</v>
      </c>
    </row>
    <row r="10868" ht="15.75" customHeight="1">
      <c r="K10868" s="8" t="s">
        <v>7</v>
      </c>
    </row>
    <row r="10869" ht="15.75" customHeight="1">
      <c r="K10869" s="8" t="s">
        <v>7</v>
      </c>
    </row>
    <row r="10870" ht="15.75" customHeight="1">
      <c r="K10870" s="8" t="s">
        <v>7</v>
      </c>
    </row>
    <row r="10871" ht="15.75" customHeight="1">
      <c r="K10871" s="8" t="s">
        <v>7</v>
      </c>
    </row>
    <row r="10872" ht="15.75" customHeight="1">
      <c r="K10872" s="8" t="s">
        <v>7</v>
      </c>
    </row>
    <row r="10873" ht="15.75" customHeight="1">
      <c r="K10873" s="8" t="s">
        <v>7</v>
      </c>
    </row>
    <row r="10874" ht="15.75" customHeight="1">
      <c r="K10874" s="8" t="s">
        <v>7</v>
      </c>
    </row>
    <row r="10875" ht="15.75" customHeight="1">
      <c r="K10875" s="8" t="s">
        <v>7</v>
      </c>
    </row>
    <row r="10876" ht="15.75" customHeight="1">
      <c r="K10876" s="8" t="s">
        <v>7</v>
      </c>
    </row>
    <row r="10877" ht="15.75" customHeight="1">
      <c r="K10877" s="8" t="s">
        <v>7</v>
      </c>
    </row>
    <row r="10878" ht="15.75" customHeight="1">
      <c r="K10878" s="8" t="s">
        <v>7</v>
      </c>
    </row>
    <row r="10879" ht="15.75" customHeight="1">
      <c r="K10879" s="8" t="s">
        <v>7</v>
      </c>
    </row>
    <row r="10880" ht="15.75" customHeight="1">
      <c r="K10880" s="8" t="s">
        <v>7</v>
      </c>
    </row>
    <row r="10881" ht="15.75" customHeight="1">
      <c r="K10881" s="8" t="s">
        <v>7</v>
      </c>
    </row>
    <row r="10882" ht="15.75" customHeight="1">
      <c r="K10882" s="8" t="s">
        <v>7</v>
      </c>
    </row>
    <row r="10883" ht="15.75" customHeight="1">
      <c r="K10883" s="8" t="s">
        <v>7</v>
      </c>
    </row>
    <row r="10884" ht="15.75" customHeight="1">
      <c r="K10884" s="8" t="s">
        <v>7</v>
      </c>
    </row>
    <row r="10885" ht="15.75" customHeight="1">
      <c r="K10885" s="8" t="s">
        <v>7</v>
      </c>
    </row>
    <row r="10886" ht="15.75" customHeight="1">
      <c r="K10886" s="8" t="s">
        <v>7</v>
      </c>
    </row>
    <row r="10887" ht="15.75" customHeight="1">
      <c r="K10887" s="8" t="s">
        <v>7</v>
      </c>
    </row>
    <row r="10888" ht="15.75" customHeight="1">
      <c r="K10888" s="8" t="s">
        <v>7</v>
      </c>
    </row>
    <row r="10889" ht="15.75" customHeight="1">
      <c r="K10889" s="8" t="s">
        <v>7</v>
      </c>
    </row>
    <row r="10890" ht="15.75" customHeight="1">
      <c r="K10890" s="8" t="s">
        <v>7</v>
      </c>
    </row>
    <row r="10891" ht="15.75" customHeight="1">
      <c r="K10891" s="8" t="s">
        <v>7</v>
      </c>
    </row>
    <row r="10892" ht="15.75" customHeight="1">
      <c r="K10892" s="8" t="s">
        <v>7</v>
      </c>
    </row>
    <row r="10893" ht="15.75" customHeight="1">
      <c r="K10893" s="8" t="s">
        <v>7</v>
      </c>
    </row>
    <row r="10894" ht="15.75" customHeight="1">
      <c r="K10894" s="8" t="s">
        <v>7</v>
      </c>
    </row>
    <row r="10895" ht="15.75" customHeight="1">
      <c r="K10895" s="8" t="s">
        <v>7</v>
      </c>
    </row>
    <row r="10896" ht="15.75" customHeight="1">
      <c r="K10896" s="8" t="s">
        <v>7</v>
      </c>
    </row>
    <row r="10897" ht="15.75" customHeight="1">
      <c r="K10897" s="8" t="s">
        <v>7</v>
      </c>
    </row>
    <row r="10898" ht="15.75" customHeight="1">
      <c r="K10898" s="8" t="s">
        <v>7</v>
      </c>
    </row>
    <row r="10899" ht="15.75" customHeight="1">
      <c r="K10899" s="8" t="s">
        <v>7</v>
      </c>
    </row>
    <row r="10900" ht="15.75" customHeight="1">
      <c r="K10900" s="8" t="s">
        <v>7</v>
      </c>
    </row>
    <row r="10901" ht="15.75" customHeight="1">
      <c r="K10901" s="8" t="s">
        <v>7</v>
      </c>
    </row>
    <row r="10902" ht="15.75" customHeight="1">
      <c r="K10902" s="8" t="s">
        <v>7</v>
      </c>
    </row>
    <row r="10903" ht="15.75" customHeight="1">
      <c r="K10903" s="8" t="s">
        <v>7</v>
      </c>
    </row>
    <row r="10904" ht="15.75" customHeight="1">
      <c r="K10904" s="8" t="s">
        <v>7</v>
      </c>
    </row>
    <row r="10905" ht="15.75" customHeight="1">
      <c r="K10905" s="8" t="s">
        <v>7</v>
      </c>
    </row>
    <row r="10906" ht="15.75" customHeight="1">
      <c r="K10906" s="8" t="s">
        <v>7</v>
      </c>
    </row>
    <row r="10907" ht="15.75" customHeight="1">
      <c r="K10907" s="8" t="s">
        <v>7</v>
      </c>
    </row>
    <row r="10908" ht="15.75" customHeight="1">
      <c r="K10908" s="8" t="s">
        <v>7</v>
      </c>
    </row>
    <row r="10909" ht="15.75" customHeight="1">
      <c r="K10909" s="8" t="s">
        <v>7</v>
      </c>
    </row>
    <row r="10910" ht="15.75" customHeight="1">
      <c r="K10910" s="8" t="s">
        <v>7</v>
      </c>
    </row>
    <row r="10911" ht="15.75" customHeight="1">
      <c r="K10911" s="8" t="s">
        <v>7</v>
      </c>
    </row>
    <row r="10912" ht="15.75" customHeight="1">
      <c r="K10912" s="8" t="s">
        <v>7</v>
      </c>
    </row>
    <row r="10913" ht="15.75" customHeight="1">
      <c r="K10913" s="8" t="s">
        <v>7</v>
      </c>
    </row>
    <row r="10914" ht="15.75" customHeight="1">
      <c r="K10914" s="8" t="s">
        <v>7</v>
      </c>
    </row>
    <row r="10915" ht="15.75" customHeight="1">
      <c r="K10915" s="8" t="s">
        <v>7</v>
      </c>
    </row>
    <row r="10916" ht="15.75" customHeight="1">
      <c r="K10916" s="8" t="s">
        <v>7</v>
      </c>
    </row>
    <row r="10917" ht="15.75" customHeight="1">
      <c r="K10917" s="8" t="s">
        <v>7</v>
      </c>
    </row>
    <row r="10918" ht="15.75" customHeight="1">
      <c r="K10918" s="8" t="s">
        <v>7</v>
      </c>
    </row>
    <row r="10919" ht="15.75" customHeight="1">
      <c r="K10919" s="8" t="s">
        <v>7</v>
      </c>
    </row>
    <row r="10920" ht="15.75" customHeight="1">
      <c r="K10920" s="8" t="s">
        <v>7</v>
      </c>
    </row>
    <row r="10921" ht="15.75" customHeight="1">
      <c r="K10921" s="8" t="s">
        <v>7</v>
      </c>
    </row>
    <row r="10922" ht="15.75" customHeight="1">
      <c r="K10922" s="8" t="s">
        <v>7</v>
      </c>
    </row>
    <row r="10923" ht="15.75" customHeight="1">
      <c r="K10923" s="8" t="s">
        <v>7</v>
      </c>
    </row>
    <row r="10924" ht="15.75" customHeight="1">
      <c r="K10924" s="8" t="s">
        <v>7</v>
      </c>
    </row>
    <row r="10925" ht="15.75" customHeight="1">
      <c r="K10925" s="8" t="s">
        <v>7</v>
      </c>
    </row>
    <row r="10926" ht="15.75" customHeight="1">
      <c r="K10926" s="8" t="s">
        <v>7</v>
      </c>
    </row>
    <row r="10927" ht="15.75" customHeight="1">
      <c r="K10927" s="8" t="s">
        <v>7</v>
      </c>
    </row>
    <row r="10928" ht="15.75" customHeight="1">
      <c r="K10928" s="8" t="s">
        <v>7</v>
      </c>
    </row>
    <row r="10929" ht="15.75" customHeight="1">
      <c r="K10929" s="8" t="s">
        <v>7</v>
      </c>
    </row>
    <row r="10930" ht="15.75" customHeight="1">
      <c r="K10930" s="8" t="s">
        <v>7</v>
      </c>
    </row>
    <row r="10931" ht="15.75" customHeight="1">
      <c r="K10931" s="8" t="s">
        <v>7</v>
      </c>
    </row>
    <row r="10932" ht="15.75" customHeight="1">
      <c r="K10932" s="8" t="s">
        <v>7</v>
      </c>
    </row>
    <row r="10933" ht="15.75" customHeight="1">
      <c r="K10933" s="8" t="s">
        <v>7</v>
      </c>
    </row>
    <row r="10934" ht="15.75" customHeight="1">
      <c r="K10934" s="8" t="s">
        <v>7</v>
      </c>
    </row>
    <row r="10935" ht="15.75" customHeight="1">
      <c r="K10935" s="8" t="s">
        <v>7</v>
      </c>
    </row>
    <row r="10936" ht="15.75" customHeight="1">
      <c r="K10936" s="8" t="s">
        <v>7</v>
      </c>
    </row>
    <row r="10937" ht="15.75" customHeight="1">
      <c r="K10937" s="8" t="s">
        <v>7</v>
      </c>
    </row>
    <row r="10938" ht="15.75" customHeight="1">
      <c r="K10938" s="8" t="s">
        <v>7</v>
      </c>
    </row>
    <row r="10939" ht="15.75" customHeight="1">
      <c r="K10939" s="8" t="s">
        <v>7</v>
      </c>
    </row>
    <row r="10940" ht="15.75" customHeight="1">
      <c r="K10940" s="8" t="s">
        <v>7</v>
      </c>
    </row>
    <row r="10941" ht="15.75" customHeight="1">
      <c r="K10941" s="8" t="s">
        <v>7</v>
      </c>
    </row>
    <row r="10942" ht="15.75" customHeight="1">
      <c r="K10942" s="8" t="s">
        <v>7</v>
      </c>
    </row>
    <row r="10943" ht="15.75" customHeight="1">
      <c r="K10943" s="8" t="s">
        <v>7</v>
      </c>
    </row>
    <row r="10944" ht="15.75" customHeight="1">
      <c r="K10944" s="8" t="s">
        <v>7</v>
      </c>
    </row>
    <row r="10945" ht="15.75" customHeight="1">
      <c r="K10945" s="8" t="s">
        <v>7</v>
      </c>
    </row>
    <row r="10946" ht="15.75" customHeight="1">
      <c r="K10946" s="8" t="s">
        <v>7</v>
      </c>
    </row>
    <row r="10947" ht="15.75" customHeight="1">
      <c r="K10947" s="8" t="s">
        <v>7</v>
      </c>
    </row>
    <row r="10948" ht="15.75" customHeight="1">
      <c r="K10948" s="8" t="s">
        <v>7</v>
      </c>
    </row>
    <row r="10949" ht="15.75" customHeight="1">
      <c r="K10949" s="8" t="s">
        <v>7</v>
      </c>
    </row>
    <row r="10950" ht="15.75" customHeight="1">
      <c r="K10950" s="8" t="s">
        <v>7</v>
      </c>
    </row>
    <row r="10951" ht="15.75" customHeight="1">
      <c r="K10951" s="8" t="s">
        <v>7</v>
      </c>
    </row>
    <row r="10952" ht="15.75" customHeight="1">
      <c r="K10952" s="8" t="s">
        <v>7</v>
      </c>
    </row>
    <row r="10953" ht="15.75" customHeight="1">
      <c r="K10953" s="8" t="s">
        <v>7</v>
      </c>
    </row>
    <row r="10954" ht="15.75" customHeight="1">
      <c r="K10954" s="8" t="s">
        <v>7</v>
      </c>
    </row>
    <row r="10955" ht="15.75" customHeight="1">
      <c r="K10955" s="8" t="s">
        <v>7</v>
      </c>
    </row>
    <row r="10956" ht="15.75" customHeight="1">
      <c r="K10956" s="8" t="s">
        <v>7</v>
      </c>
    </row>
    <row r="10957" ht="15.75" customHeight="1">
      <c r="K10957" s="8" t="s">
        <v>7</v>
      </c>
    </row>
    <row r="10958" ht="15.75" customHeight="1">
      <c r="K10958" s="8" t="s">
        <v>7</v>
      </c>
    </row>
    <row r="10959" ht="15.75" customHeight="1">
      <c r="K10959" s="8" t="s">
        <v>7</v>
      </c>
    </row>
    <row r="10960" ht="15.75" customHeight="1">
      <c r="K10960" s="8" t="s">
        <v>7</v>
      </c>
    </row>
    <row r="10961" ht="15.75" customHeight="1">
      <c r="K10961" s="8" t="s">
        <v>7</v>
      </c>
    </row>
    <row r="10962" ht="15.75" customHeight="1">
      <c r="K10962" s="8" t="s">
        <v>7</v>
      </c>
    </row>
    <row r="10963" ht="15.75" customHeight="1">
      <c r="K10963" s="8" t="s">
        <v>7</v>
      </c>
    </row>
    <row r="10964" ht="15.75" customHeight="1">
      <c r="K10964" s="8" t="s">
        <v>7</v>
      </c>
    </row>
    <row r="10965" ht="15.75" customHeight="1">
      <c r="K10965" s="8" t="s">
        <v>7</v>
      </c>
    </row>
    <row r="10966" ht="15.75" customHeight="1">
      <c r="K10966" s="8" t="s">
        <v>7</v>
      </c>
    </row>
    <row r="10967" ht="15.75" customHeight="1">
      <c r="K10967" s="8" t="s">
        <v>7</v>
      </c>
    </row>
    <row r="10968" ht="15.75" customHeight="1">
      <c r="K10968" s="8" t="s">
        <v>7</v>
      </c>
    </row>
    <row r="10969" ht="15.75" customHeight="1">
      <c r="K10969" s="8" t="s">
        <v>7</v>
      </c>
    </row>
    <row r="10970" ht="15.75" customHeight="1">
      <c r="K10970" s="8" t="s">
        <v>7</v>
      </c>
    </row>
    <row r="10971" ht="15.75" customHeight="1">
      <c r="K10971" s="8" t="s">
        <v>7</v>
      </c>
    </row>
    <row r="10972" ht="15.75" customHeight="1">
      <c r="K10972" s="8" t="s">
        <v>7</v>
      </c>
    </row>
    <row r="10973" ht="15.75" customHeight="1">
      <c r="K10973" s="8" t="s">
        <v>7</v>
      </c>
    </row>
    <row r="10974" ht="15.75" customHeight="1">
      <c r="K10974" s="8" t="s">
        <v>7</v>
      </c>
    </row>
    <row r="10975" ht="15.75" customHeight="1">
      <c r="K10975" s="8" t="s">
        <v>7</v>
      </c>
    </row>
    <row r="10976" ht="15.75" customHeight="1">
      <c r="K10976" s="8" t="s">
        <v>7</v>
      </c>
    </row>
    <row r="10977" ht="15.75" customHeight="1">
      <c r="K10977" s="8" t="s">
        <v>7</v>
      </c>
    </row>
    <row r="10978" ht="15.75" customHeight="1">
      <c r="K10978" s="8" t="s">
        <v>7</v>
      </c>
    </row>
    <row r="10979" ht="15.75" customHeight="1">
      <c r="K10979" s="8" t="s">
        <v>7</v>
      </c>
    </row>
    <row r="10980" ht="15.75" customHeight="1">
      <c r="K10980" s="8" t="s">
        <v>7</v>
      </c>
    </row>
    <row r="10981" ht="15.75" customHeight="1">
      <c r="K10981" s="8" t="s">
        <v>7</v>
      </c>
    </row>
    <row r="10982" ht="15.75" customHeight="1">
      <c r="K10982" s="8" t="s">
        <v>7</v>
      </c>
    </row>
    <row r="10983" ht="15.75" customHeight="1">
      <c r="K10983" s="8" t="s">
        <v>7</v>
      </c>
    </row>
    <row r="10984" ht="15.75" customHeight="1">
      <c r="K10984" s="8" t="s">
        <v>7</v>
      </c>
    </row>
    <row r="10985" ht="15.75" customHeight="1">
      <c r="K10985" s="8" t="s">
        <v>7</v>
      </c>
    </row>
    <row r="10986" ht="15.75" customHeight="1">
      <c r="K10986" s="8" t="s">
        <v>7</v>
      </c>
    </row>
    <row r="10987" ht="15.75" customHeight="1">
      <c r="K10987" s="8" t="s">
        <v>7</v>
      </c>
    </row>
    <row r="10988" ht="15.75" customHeight="1">
      <c r="K10988" s="8" t="s">
        <v>7</v>
      </c>
    </row>
    <row r="10989" ht="15.75" customHeight="1">
      <c r="K10989" s="8" t="s">
        <v>7</v>
      </c>
    </row>
    <row r="10990" ht="15.75" customHeight="1">
      <c r="K10990" s="8" t="s">
        <v>7</v>
      </c>
    </row>
    <row r="10991" ht="15.75" customHeight="1">
      <c r="K10991" s="8" t="s">
        <v>7</v>
      </c>
    </row>
    <row r="10992" ht="15.75" customHeight="1">
      <c r="K10992" s="8" t="s">
        <v>7</v>
      </c>
    </row>
    <row r="10993" ht="15.75" customHeight="1">
      <c r="K10993" s="8" t="s">
        <v>7</v>
      </c>
    </row>
    <row r="10994" ht="15.75" customHeight="1">
      <c r="K10994" s="8" t="s">
        <v>7</v>
      </c>
    </row>
    <row r="10995" ht="15.75" customHeight="1">
      <c r="K10995" s="8" t="s">
        <v>7</v>
      </c>
    </row>
    <row r="10996" ht="15.75" customHeight="1">
      <c r="K10996" s="8" t="s">
        <v>7</v>
      </c>
    </row>
    <row r="10997" ht="15.75" customHeight="1">
      <c r="K10997" s="8" t="s">
        <v>7</v>
      </c>
    </row>
    <row r="10998" ht="15.75" customHeight="1">
      <c r="K10998" s="8" t="s">
        <v>7</v>
      </c>
    </row>
    <row r="10999" ht="15.75" customHeight="1">
      <c r="K10999" s="8" t="s">
        <v>7</v>
      </c>
    </row>
    <row r="11000" ht="15.75" customHeight="1">
      <c r="K11000" s="8" t="s">
        <v>7</v>
      </c>
    </row>
    <row r="11001" ht="15.75" customHeight="1">
      <c r="K11001" s="8" t="s">
        <v>7</v>
      </c>
    </row>
    <row r="11002" ht="15.75" customHeight="1">
      <c r="K11002" s="8" t="s">
        <v>7</v>
      </c>
    </row>
    <row r="11003" ht="15.75" customHeight="1">
      <c r="K11003" s="8" t="s">
        <v>7</v>
      </c>
    </row>
    <row r="11004" ht="15.75" customHeight="1">
      <c r="K11004" s="8" t="s">
        <v>7</v>
      </c>
    </row>
    <row r="11005" ht="15.75" customHeight="1">
      <c r="K11005" s="8" t="s">
        <v>7</v>
      </c>
    </row>
    <row r="11006" ht="15.75" customHeight="1">
      <c r="K11006" s="8" t="s">
        <v>7</v>
      </c>
    </row>
    <row r="11007" ht="15.75" customHeight="1">
      <c r="K11007" s="8" t="s">
        <v>7</v>
      </c>
    </row>
    <row r="11008" ht="15.75" customHeight="1">
      <c r="K11008" s="8" t="s">
        <v>7</v>
      </c>
    </row>
    <row r="11009" ht="15.75" customHeight="1">
      <c r="K11009" s="8" t="s">
        <v>7</v>
      </c>
    </row>
    <row r="11010" ht="15.75" customHeight="1">
      <c r="K11010" s="8" t="s">
        <v>7</v>
      </c>
    </row>
    <row r="11011" ht="15.75" customHeight="1">
      <c r="K11011" s="8" t="s">
        <v>7</v>
      </c>
    </row>
    <row r="11012" ht="15.75" customHeight="1">
      <c r="K11012" s="8" t="s">
        <v>7</v>
      </c>
    </row>
    <row r="11013" ht="15.75" customHeight="1">
      <c r="K11013" s="8" t="s">
        <v>7</v>
      </c>
    </row>
    <row r="11014" ht="15.75" customHeight="1">
      <c r="K11014" s="8" t="s">
        <v>7</v>
      </c>
    </row>
    <row r="11015" ht="15.75" customHeight="1">
      <c r="K11015" s="8" t="s">
        <v>7</v>
      </c>
    </row>
    <row r="11016" ht="15.75" customHeight="1">
      <c r="K11016" s="8" t="s">
        <v>7</v>
      </c>
    </row>
    <row r="11017" ht="15.75" customHeight="1">
      <c r="K11017" s="8" t="s">
        <v>7</v>
      </c>
    </row>
    <row r="11018" ht="15.75" customHeight="1">
      <c r="K11018" s="8" t="s">
        <v>7</v>
      </c>
    </row>
    <row r="11019" ht="15.75" customHeight="1">
      <c r="K11019" s="8" t="s">
        <v>7</v>
      </c>
    </row>
    <row r="11020" ht="15.75" customHeight="1">
      <c r="K11020" s="8" t="s">
        <v>7</v>
      </c>
    </row>
    <row r="11021" ht="15.75" customHeight="1">
      <c r="K11021" s="8" t="s">
        <v>7</v>
      </c>
    </row>
    <row r="11022" ht="15.75" customHeight="1">
      <c r="K11022" s="8" t="s">
        <v>7</v>
      </c>
    </row>
    <row r="11023" ht="15.75" customHeight="1">
      <c r="K11023" s="8" t="s">
        <v>7</v>
      </c>
    </row>
    <row r="11024" ht="15.75" customHeight="1">
      <c r="K11024" s="8" t="s">
        <v>7</v>
      </c>
    </row>
    <row r="11025" ht="15.75" customHeight="1">
      <c r="K11025" s="8" t="s">
        <v>7</v>
      </c>
    </row>
    <row r="11026" ht="15.75" customHeight="1">
      <c r="K11026" s="8" t="s">
        <v>7</v>
      </c>
    </row>
    <row r="11027" ht="15.75" customHeight="1">
      <c r="K11027" s="8" t="s">
        <v>7</v>
      </c>
    </row>
    <row r="11028" ht="15.75" customHeight="1">
      <c r="K11028" s="8" t="s">
        <v>7</v>
      </c>
    </row>
    <row r="11029" ht="15.75" customHeight="1">
      <c r="K11029" s="8" t="s">
        <v>7</v>
      </c>
    </row>
    <row r="11030" ht="15.75" customHeight="1">
      <c r="K11030" s="8" t="s">
        <v>7</v>
      </c>
    </row>
    <row r="11031" ht="15.75" customHeight="1">
      <c r="K11031" s="8" t="s">
        <v>7</v>
      </c>
    </row>
    <row r="11032" ht="15.75" customHeight="1">
      <c r="K11032" s="8" t="s">
        <v>7</v>
      </c>
    </row>
    <row r="11033" ht="15.75" customHeight="1">
      <c r="K11033" s="8" t="s">
        <v>7</v>
      </c>
    </row>
    <row r="11034" ht="15.75" customHeight="1">
      <c r="K11034" s="8" t="s">
        <v>7</v>
      </c>
    </row>
    <row r="11035" ht="15.75" customHeight="1">
      <c r="K11035" s="8" t="s">
        <v>7</v>
      </c>
    </row>
    <row r="11036" ht="15.75" customHeight="1">
      <c r="K11036" s="8" t="s">
        <v>7</v>
      </c>
    </row>
    <row r="11037" ht="15.75" customHeight="1">
      <c r="K11037" s="8" t="s">
        <v>7</v>
      </c>
    </row>
    <row r="11038" ht="15.75" customHeight="1">
      <c r="K11038" s="8" t="s">
        <v>7</v>
      </c>
    </row>
    <row r="11039" ht="15.75" customHeight="1">
      <c r="K11039" s="8" t="s">
        <v>7</v>
      </c>
    </row>
    <row r="11040" ht="15.75" customHeight="1">
      <c r="K11040" s="8" t="s">
        <v>7</v>
      </c>
    </row>
    <row r="11041" ht="15.75" customHeight="1">
      <c r="K11041" s="8" t="s">
        <v>7</v>
      </c>
    </row>
    <row r="11042" ht="15.75" customHeight="1">
      <c r="K11042" s="8" t="s">
        <v>7</v>
      </c>
    </row>
    <row r="11043" ht="15.75" customHeight="1">
      <c r="K11043" s="8" t="s">
        <v>7</v>
      </c>
    </row>
    <row r="11044" ht="15.75" customHeight="1">
      <c r="K11044" s="8" t="s">
        <v>7</v>
      </c>
    </row>
    <row r="11045" ht="15.75" customHeight="1">
      <c r="K11045" s="8" t="s">
        <v>7</v>
      </c>
    </row>
    <row r="11046" ht="15.75" customHeight="1">
      <c r="K11046" s="8" t="s">
        <v>7</v>
      </c>
    </row>
    <row r="11047" ht="15.75" customHeight="1">
      <c r="K11047" s="8" t="s">
        <v>7</v>
      </c>
    </row>
    <row r="11048" ht="15.75" customHeight="1">
      <c r="K11048" s="8" t="s">
        <v>7</v>
      </c>
    </row>
    <row r="11049" ht="15.75" customHeight="1">
      <c r="K11049" s="8" t="s">
        <v>7</v>
      </c>
    </row>
    <row r="11050" ht="15.75" customHeight="1">
      <c r="K11050" s="8" t="s">
        <v>7</v>
      </c>
    </row>
    <row r="11051" ht="15.75" customHeight="1">
      <c r="K11051" s="8" t="s">
        <v>7</v>
      </c>
    </row>
    <row r="11052" ht="15.75" customHeight="1">
      <c r="K11052" s="8" t="s">
        <v>7</v>
      </c>
    </row>
    <row r="11053" ht="15.75" customHeight="1">
      <c r="K11053" s="8" t="s">
        <v>7</v>
      </c>
    </row>
    <row r="11054" ht="15.75" customHeight="1">
      <c r="K11054" s="8" t="s">
        <v>7</v>
      </c>
    </row>
    <row r="11055" ht="15.75" customHeight="1">
      <c r="K11055" s="8" t="s">
        <v>7</v>
      </c>
    </row>
    <row r="11056" ht="15.75" customHeight="1">
      <c r="K11056" s="8" t="s">
        <v>7</v>
      </c>
    </row>
    <row r="11057" ht="15.75" customHeight="1">
      <c r="K11057" s="8" t="s">
        <v>7</v>
      </c>
    </row>
    <row r="11058" ht="15.75" customHeight="1">
      <c r="K11058" s="8" t="s">
        <v>7</v>
      </c>
    </row>
    <row r="11059" ht="15.75" customHeight="1">
      <c r="K11059" s="8" t="s">
        <v>7</v>
      </c>
    </row>
    <row r="11060" ht="15.75" customHeight="1">
      <c r="K11060" s="8" t="s">
        <v>7</v>
      </c>
    </row>
    <row r="11061" ht="15.75" customHeight="1">
      <c r="K11061" s="8" t="s">
        <v>7</v>
      </c>
    </row>
    <row r="11062" ht="15.75" customHeight="1">
      <c r="K11062" s="8" t="s">
        <v>7</v>
      </c>
    </row>
    <row r="11063" ht="15.75" customHeight="1">
      <c r="K11063" s="8" t="s">
        <v>7</v>
      </c>
    </row>
    <row r="11064" ht="15.75" customHeight="1">
      <c r="K11064" s="8" t="s">
        <v>7</v>
      </c>
    </row>
    <row r="11065" ht="15.75" customHeight="1">
      <c r="K11065" s="8" t="s">
        <v>7</v>
      </c>
    </row>
    <row r="11066" ht="15.75" customHeight="1">
      <c r="K11066" s="8" t="s">
        <v>7</v>
      </c>
    </row>
    <row r="11067" ht="15.75" customHeight="1">
      <c r="K11067" s="8" t="s">
        <v>7</v>
      </c>
    </row>
    <row r="11068" ht="15.75" customHeight="1">
      <c r="K11068" s="8" t="s">
        <v>7</v>
      </c>
    </row>
    <row r="11069" ht="15.75" customHeight="1">
      <c r="K11069" s="8" t="s">
        <v>7</v>
      </c>
    </row>
    <row r="11070" ht="15.75" customHeight="1">
      <c r="K11070" s="8" t="s">
        <v>7</v>
      </c>
    </row>
    <row r="11071" ht="15.75" customHeight="1">
      <c r="K11071" s="8" t="s">
        <v>7</v>
      </c>
    </row>
    <row r="11072" ht="15.75" customHeight="1">
      <c r="K11072" s="8" t="s">
        <v>7</v>
      </c>
    </row>
    <row r="11073" ht="15.75" customHeight="1">
      <c r="K11073" s="8" t="s">
        <v>7</v>
      </c>
    </row>
    <row r="11074" ht="15.75" customHeight="1">
      <c r="K11074" s="8" t="s">
        <v>7</v>
      </c>
    </row>
    <row r="11075" ht="15.75" customHeight="1">
      <c r="K11075" s="8" t="s">
        <v>7</v>
      </c>
    </row>
    <row r="11076" ht="15.75" customHeight="1">
      <c r="K11076" s="8" t="s">
        <v>7</v>
      </c>
    </row>
    <row r="11077" ht="15.75" customHeight="1">
      <c r="K11077" s="8" t="s">
        <v>7</v>
      </c>
    </row>
    <row r="11078" ht="15.75" customHeight="1">
      <c r="K11078" s="8" t="s">
        <v>7</v>
      </c>
    </row>
    <row r="11079" ht="15.75" customHeight="1">
      <c r="K11079" s="8" t="s">
        <v>7</v>
      </c>
    </row>
    <row r="11080" ht="15.75" customHeight="1">
      <c r="K11080" s="8" t="s">
        <v>7</v>
      </c>
    </row>
    <row r="11081" ht="15.75" customHeight="1">
      <c r="K11081" s="8" t="s">
        <v>7</v>
      </c>
    </row>
    <row r="11082" ht="15.75" customHeight="1">
      <c r="K11082" s="8" t="s">
        <v>7</v>
      </c>
    </row>
    <row r="11083" ht="15.75" customHeight="1">
      <c r="K11083" s="8" t="s">
        <v>7</v>
      </c>
    </row>
    <row r="11084" ht="15.75" customHeight="1">
      <c r="K11084" s="8" t="s">
        <v>7</v>
      </c>
    </row>
    <row r="11085" ht="15.75" customHeight="1">
      <c r="K11085" s="8" t="s">
        <v>7</v>
      </c>
    </row>
    <row r="11086" ht="15.75" customHeight="1">
      <c r="K11086" s="8" t="s">
        <v>7</v>
      </c>
    </row>
    <row r="11087" ht="15.75" customHeight="1">
      <c r="K11087" s="8" t="s">
        <v>7</v>
      </c>
    </row>
    <row r="11088" ht="15.75" customHeight="1">
      <c r="K11088" s="8" t="s">
        <v>7</v>
      </c>
    </row>
    <row r="11089" ht="15.75" customHeight="1">
      <c r="K11089" s="8" t="s">
        <v>7</v>
      </c>
    </row>
    <row r="11090" ht="15.75" customHeight="1">
      <c r="K11090" s="8" t="s">
        <v>7</v>
      </c>
    </row>
    <row r="11091" ht="15.75" customHeight="1">
      <c r="K11091" s="8" t="s">
        <v>7</v>
      </c>
    </row>
    <row r="11092" ht="15.75" customHeight="1">
      <c r="K11092" s="8" t="s">
        <v>7</v>
      </c>
    </row>
    <row r="11093" ht="15.75" customHeight="1">
      <c r="K11093" s="8" t="s">
        <v>7</v>
      </c>
    </row>
    <row r="11094" ht="15.75" customHeight="1">
      <c r="K11094" s="8" t="s">
        <v>7</v>
      </c>
    </row>
    <row r="11095" ht="15.75" customHeight="1">
      <c r="K11095" s="8" t="s">
        <v>7</v>
      </c>
    </row>
    <row r="11096" ht="15.75" customHeight="1">
      <c r="K11096" s="8" t="s">
        <v>7</v>
      </c>
    </row>
    <row r="11097" ht="15.75" customHeight="1">
      <c r="K11097" s="8" t="s">
        <v>7</v>
      </c>
    </row>
    <row r="11098" ht="15.75" customHeight="1">
      <c r="K11098" s="8" t="s">
        <v>7</v>
      </c>
    </row>
    <row r="11099" ht="15.75" customHeight="1">
      <c r="K11099" s="8" t="s">
        <v>7</v>
      </c>
    </row>
    <row r="11100" ht="15.75" customHeight="1">
      <c r="K11100" s="8" t="s">
        <v>7</v>
      </c>
    </row>
    <row r="11101" ht="15.75" customHeight="1">
      <c r="K11101" s="8" t="s">
        <v>7</v>
      </c>
    </row>
    <row r="11102" ht="15.75" customHeight="1">
      <c r="K11102" s="8" t="s">
        <v>7</v>
      </c>
    </row>
    <row r="11103" ht="15.75" customHeight="1">
      <c r="K11103" s="8" t="s">
        <v>7</v>
      </c>
    </row>
    <row r="11104" ht="15.75" customHeight="1">
      <c r="K11104" s="8" t="s">
        <v>7</v>
      </c>
    </row>
    <row r="11105" ht="15.75" customHeight="1">
      <c r="K11105" s="8" t="s">
        <v>7</v>
      </c>
    </row>
    <row r="11106" ht="15.75" customHeight="1">
      <c r="K11106" s="8" t="s">
        <v>7</v>
      </c>
    </row>
    <row r="11107" ht="15.75" customHeight="1">
      <c r="K11107" s="8" t="s">
        <v>7</v>
      </c>
    </row>
    <row r="11108" ht="15.75" customHeight="1">
      <c r="K11108" s="8" t="s">
        <v>7</v>
      </c>
    </row>
    <row r="11109" ht="15.75" customHeight="1">
      <c r="K11109" s="8" t="s">
        <v>7</v>
      </c>
    </row>
    <row r="11110" ht="15.75" customHeight="1">
      <c r="K11110" s="8" t="s">
        <v>7</v>
      </c>
    </row>
    <row r="11111" ht="15.75" customHeight="1">
      <c r="K11111" s="8" t="s">
        <v>7</v>
      </c>
    </row>
    <row r="11112" ht="15.75" customHeight="1">
      <c r="K11112" s="8" t="s">
        <v>7</v>
      </c>
    </row>
    <row r="11113" ht="15.75" customHeight="1">
      <c r="K11113" s="8" t="s">
        <v>7</v>
      </c>
    </row>
    <row r="11114" ht="15.75" customHeight="1">
      <c r="K11114" s="8" t="s">
        <v>7</v>
      </c>
    </row>
    <row r="11115" ht="15.75" customHeight="1">
      <c r="K11115" s="8" t="s">
        <v>7</v>
      </c>
    </row>
    <row r="11116" ht="15.75" customHeight="1">
      <c r="K11116" s="8" t="s">
        <v>7</v>
      </c>
    </row>
    <row r="11117" ht="15.75" customHeight="1">
      <c r="K11117" s="8" t="s">
        <v>7</v>
      </c>
    </row>
    <row r="11118" ht="15.75" customHeight="1">
      <c r="K11118" s="8" t="s">
        <v>7</v>
      </c>
    </row>
    <row r="11119" ht="15.75" customHeight="1">
      <c r="K11119" s="8" t="s">
        <v>7</v>
      </c>
    </row>
    <row r="11120" ht="15.75" customHeight="1">
      <c r="K11120" s="8" t="s">
        <v>7</v>
      </c>
    </row>
    <row r="11121" ht="15.75" customHeight="1">
      <c r="K11121" s="8" t="s">
        <v>7</v>
      </c>
    </row>
    <row r="11122" ht="15.75" customHeight="1">
      <c r="K11122" s="8" t="s">
        <v>7</v>
      </c>
    </row>
    <row r="11123" ht="15.75" customHeight="1">
      <c r="K11123" s="8" t="s">
        <v>7</v>
      </c>
    </row>
    <row r="11124" ht="15.75" customHeight="1">
      <c r="K11124" s="8" t="s">
        <v>7</v>
      </c>
    </row>
    <row r="11125" ht="15.75" customHeight="1">
      <c r="K11125" s="8" t="s">
        <v>7</v>
      </c>
    </row>
    <row r="11126" ht="15.75" customHeight="1">
      <c r="K11126" s="8" t="s">
        <v>7</v>
      </c>
    </row>
    <row r="11127" ht="15.75" customHeight="1">
      <c r="K11127" s="8" t="s">
        <v>7</v>
      </c>
    </row>
    <row r="11128" ht="15.75" customHeight="1">
      <c r="K11128" s="8" t="s">
        <v>7</v>
      </c>
    </row>
    <row r="11129" ht="15.75" customHeight="1">
      <c r="K11129" s="8" t="s">
        <v>7</v>
      </c>
    </row>
    <row r="11130" ht="15.75" customHeight="1">
      <c r="K11130" s="8" t="s">
        <v>7</v>
      </c>
    </row>
    <row r="11131" ht="15.75" customHeight="1">
      <c r="K11131" s="8" t="s">
        <v>7</v>
      </c>
    </row>
    <row r="11132" ht="15.75" customHeight="1">
      <c r="K11132" s="8" t="s">
        <v>7</v>
      </c>
    </row>
    <row r="11133" ht="15.75" customHeight="1">
      <c r="K11133" s="8" t="s">
        <v>7</v>
      </c>
    </row>
    <row r="11134" ht="15.75" customHeight="1">
      <c r="K11134" s="8" t="s">
        <v>7</v>
      </c>
    </row>
    <row r="11135" ht="15.75" customHeight="1">
      <c r="K11135" s="8" t="s">
        <v>7</v>
      </c>
    </row>
    <row r="11136" ht="15.75" customHeight="1">
      <c r="K11136" s="8" t="s">
        <v>7</v>
      </c>
    </row>
    <row r="11137" ht="15.75" customHeight="1">
      <c r="K11137" s="8" t="s">
        <v>7</v>
      </c>
    </row>
    <row r="11138" ht="15.75" customHeight="1">
      <c r="K11138" s="8" t="s">
        <v>7</v>
      </c>
    </row>
    <row r="11139" ht="15.75" customHeight="1">
      <c r="K11139" s="8" t="s">
        <v>7</v>
      </c>
    </row>
    <row r="11140" ht="15.75" customHeight="1">
      <c r="K11140" s="8" t="s">
        <v>7</v>
      </c>
    </row>
    <row r="11141" ht="15.75" customHeight="1">
      <c r="K11141" s="8" t="s">
        <v>7</v>
      </c>
    </row>
    <row r="11142" ht="15.75" customHeight="1">
      <c r="K11142" s="8" t="s">
        <v>7</v>
      </c>
    </row>
    <row r="11143" ht="15.75" customHeight="1">
      <c r="K11143" s="8" t="s">
        <v>7</v>
      </c>
    </row>
    <row r="11144" ht="15.75" customHeight="1">
      <c r="K11144" s="8" t="s">
        <v>7</v>
      </c>
    </row>
    <row r="11145" ht="15.75" customHeight="1">
      <c r="K11145" s="8" t="s">
        <v>7</v>
      </c>
    </row>
    <row r="11146" ht="15.75" customHeight="1">
      <c r="K11146" s="8" t="s">
        <v>7</v>
      </c>
    </row>
    <row r="11147" ht="15.75" customHeight="1">
      <c r="K11147" s="8" t="s">
        <v>7</v>
      </c>
    </row>
    <row r="11148" ht="15.75" customHeight="1">
      <c r="K11148" s="8" t="s">
        <v>7</v>
      </c>
    </row>
    <row r="11149" ht="15.75" customHeight="1">
      <c r="K11149" s="8" t="s">
        <v>7</v>
      </c>
    </row>
    <row r="11150" ht="15.75" customHeight="1">
      <c r="K11150" s="8" t="s">
        <v>7</v>
      </c>
    </row>
    <row r="11151" ht="15.75" customHeight="1">
      <c r="K11151" s="8" t="s">
        <v>7</v>
      </c>
    </row>
    <row r="11152" ht="15.75" customHeight="1">
      <c r="K11152" s="8" t="s">
        <v>7</v>
      </c>
    </row>
    <row r="11153" ht="15.75" customHeight="1">
      <c r="K11153" s="8" t="s">
        <v>7</v>
      </c>
    </row>
    <row r="11154" ht="15.75" customHeight="1">
      <c r="K11154" s="8" t="s">
        <v>7</v>
      </c>
    </row>
    <row r="11155" ht="15.75" customHeight="1">
      <c r="K11155" s="8" t="s">
        <v>7</v>
      </c>
    </row>
    <row r="11156" ht="15.75" customHeight="1">
      <c r="K11156" s="8" t="s">
        <v>7</v>
      </c>
    </row>
    <row r="11157" ht="15.75" customHeight="1">
      <c r="K11157" s="8" t="s">
        <v>7</v>
      </c>
    </row>
    <row r="11158" ht="15.75" customHeight="1">
      <c r="K11158" s="8" t="s">
        <v>7</v>
      </c>
    </row>
    <row r="11159" ht="15.75" customHeight="1">
      <c r="K11159" s="8" t="s">
        <v>7</v>
      </c>
    </row>
    <row r="11160" ht="15.75" customHeight="1">
      <c r="K11160" s="8" t="s">
        <v>7</v>
      </c>
    </row>
    <row r="11161" ht="15.75" customHeight="1">
      <c r="K11161" s="8" t="s">
        <v>7</v>
      </c>
    </row>
    <row r="11162" ht="15.75" customHeight="1">
      <c r="K11162" s="8" t="s">
        <v>7</v>
      </c>
    </row>
    <row r="11163" ht="15.75" customHeight="1">
      <c r="K11163" s="8" t="s">
        <v>7</v>
      </c>
    </row>
    <row r="11164" ht="15.75" customHeight="1">
      <c r="K11164" s="8" t="s">
        <v>7</v>
      </c>
    </row>
    <row r="11165" ht="15.75" customHeight="1">
      <c r="K11165" s="8" t="s">
        <v>7</v>
      </c>
    </row>
    <row r="11166" ht="15.75" customHeight="1">
      <c r="K11166" s="8" t="s">
        <v>7</v>
      </c>
    </row>
    <row r="11167" ht="15.75" customHeight="1">
      <c r="K11167" s="8" t="s">
        <v>7</v>
      </c>
    </row>
    <row r="11168" ht="15.75" customHeight="1">
      <c r="K11168" s="8" t="s">
        <v>7</v>
      </c>
    </row>
    <row r="11169" ht="15.75" customHeight="1">
      <c r="K11169" s="8" t="s">
        <v>7</v>
      </c>
    </row>
    <row r="11170" ht="15.75" customHeight="1">
      <c r="K11170" s="8" t="s">
        <v>7</v>
      </c>
    </row>
    <row r="11171" ht="15.75" customHeight="1">
      <c r="K11171" s="8" t="s">
        <v>7</v>
      </c>
    </row>
    <row r="11172" ht="15.75" customHeight="1">
      <c r="K11172" s="8" t="s">
        <v>7</v>
      </c>
    </row>
    <row r="11173" ht="15.75" customHeight="1">
      <c r="K11173" s="8" t="s">
        <v>7</v>
      </c>
    </row>
    <row r="11174" ht="15.75" customHeight="1">
      <c r="K11174" s="8" t="s">
        <v>7</v>
      </c>
    </row>
    <row r="11175" ht="15.75" customHeight="1">
      <c r="K11175" s="8" t="s">
        <v>7</v>
      </c>
    </row>
    <row r="11176" ht="15.75" customHeight="1">
      <c r="K11176" s="8" t="s">
        <v>7</v>
      </c>
    </row>
    <row r="11177" ht="15.75" customHeight="1">
      <c r="K11177" s="8" t="s">
        <v>7</v>
      </c>
    </row>
    <row r="11178" ht="15.75" customHeight="1">
      <c r="K11178" s="8" t="s">
        <v>7</v>
      </c>
    </row>
    <row r="11179" ht="15.75" customHeight="1">
      <c r="K11179" s="8" t="s">
        <v>7</v>
      </c>
    </row>
    <row r="11180" ht="15.75" customHeight="1">
      <c r="K11180" s="8" t="s">
        <v>7</v>
      </c>
    </row>
    <row r="11181" ht="15.75" customHeight="1">
      <c r="K11181" s="8" t="s">
        <v>7</v>
      </c>
    </row>
    <row r="11182" ht="15.75" customHeight="1">
      <c r="K11182" s="8" t="s">
        <v>7</v>
      </c>
    </row>
    <row r="11183" ht="15.75" customHeight="1">
      <c r="K11183" s="8" t="s">
        <v>7</v>
      </c>
    </row>
    <row r="11184" ht="15.75" customHeight="1">
      <c r="K11184" s="8" t="s">
        <v>7</v>
      </c>
    </row>
    <row r="11185" ht="15.75" customHeight="1">
      <c r="K11185" s="8" t="s">
        <v>7</v>
      </c>
    </row>
    <row r="11186" ht="15.75" customHeight="1">
      <c r="K11186" s="8" t="s">
        <v>7</v>
      </c>
    </row>
    <row r="11187" ht="15.75" customHeight="1">
      <c r="K11187" s="8" t="s">
        <v>7</v>
      </c>
    </row>
    <row r="11188" ht="15.75" customHeight="1">
      <c r="K11188" s="8" t="s">
        <v>7</v>
      </c>
    </row>
    <row r="11189" ht="15.75" customHeight="1">
      <c r="K11189" s="8" t="s">
        <v>7</v>
      </c>
    </row>
    <row r="11190" ht="15.75" customHeight="1">
      <c r="K11190" s="8" t="s">
        <v>7</v>
      </c>
    </row>
    <row r="11191" ht="15.75" customHeight="1">
      <c r="K11191" s="8" t="s">
        <v>7</v>
      </c>
    </row>
    <row r="11192" ht="15.75" customHeight="1">
      <c r="K11192" s="8" t="s">
        <v>7</v>
      </c>
    </row>
    <row r="11193" ht="15.75" customHeight="1">
      <c r="K11193" s="8" t="s">
        <v>7</v>
      </c>
    </row>
    <row r="11194" ht="15.75" customHeight="1">
      <c r="K11194" s="8" t="s">
        <v>7</v>
      </c>
    </row>
    <row r="11195" ht="15.75" customHeight="1">
      <c r="K11195" s="8" t="s">
        <v>7</v>
      </c>
    </row>
    <row r="11196" ht="15.75" customHeight="1">
      <c r="K11196" s="8" t="s">
        <v>7</v>
      </c>
    </row>
    <row r="11197" ht="15.75" customHeight="1">
      <c r="K11197" s="8" t="s">
        <v>7</v>
      </c>
    </row>
    <row r="11198" ht="15.75" customHeight="1">
      <c r="K11198" s="8" t="s">
        <v>7</v>
      </c>
    </row>
    <row r="11199" ht="15.75" customHeight="1">
      <c r="K11199" s="8" t="s">
        <v>7</v>
      </c>
    </row>
    <row r="11200" ht="15.75" customHeight="1">
      <c r="K11200" s="8" t="s">
        <v>7</v>
      </c>
    </row>
    <row r="11201" ht="15.75" customHeight="1">
      <c r="K11201" s="8" t="s">
        <v>7</v>
      </c>
    </row>
    <row r="11202" ht="15.75" customHeight="1">
      <c r="K11202" s="8" t="s">
        <v>7</v>
      </c>
    </row>
    <row r="11203" ht="15.75" customHeight="1">
      <c r="K11203" s="8" t="s">
        <v>7</v>
      </c>
    </row>
    <row r="11204" ht="15.75" customHeight="1">
      <c r="K11204" s="8" t="s">
        <v>7</v>
      </c>
    </row>
    <row r="11205" ht="15.75" customHeight="1">
      <c r="K11205" s="8" t="s">
        <v>7</v>
      </c>
    </row>
    <row r="11206" ht="15.75" customHeight="1">
      <c r="K11206" s="8" t="s">
        <v>7</v>
      </c>
    </row>
    <row r="11207" ht="15.75" customHeight="1">
      <c r="K11207" s="8" t="s">
        <v>7</v>
      </c>
    </row>
    <row r="11208" ht="15.75" customHeight="1">
      <c r="K11208" s="8" t="s">
        <v>7</v>
      </c>
    </row>
    <row r="11209" ht="15.75" customHeight="1">
      <c r="K11209" s="8" t="s">
        <v>7</v>
      </c>
    </row>
    <row r="11210" ht="15.75" customHeight="1">
      <c r="K11210" s="8" t="s">
        <v>7</v>
      </c>
    </row>
    <row r="11211" ht="15.75" customHeight="1">
      <c r="K11211" s="8" t="s">
        <v>7</v>
      </c>
    </row>
    <row r="11212" ht="15.75" customHeight="1">
      <c r="K11212" s="8" t="s">
        <v>7</v>
      </c>
    </row>
    <row r="11213" ht="15.75" customHeight="1">
      <c r="K11213" s="8" t="s">
        <v>7</v>
      </c>
    </row>
    <row r="11214" ht="15.75" customHeight="1">
      <c r="K11214" s="8" t="s">
        <v>7</v>
      </c>
    </row>
    <row r="11215" ht="15.75" customHeight="1">
      <c r="K11215" s="8" t="s">
        <v>7</v>
      </c>
    </row>
    <row r="11216" ht="15.75" customHeight="1">
      <c r="K11216" s="8" t="s">
        <v>7</v>
      </c>
    </row>
    <row r="11217" ht="15.75" customHeight="1">
      <c r="K11217" s="8" t="s">
        <v>7</v>
      </c>
    </row>
    <row r="11218" ht="15.75" customHeight="1">
      <c r="K11218" s="8" t="s">
        <v>7</v>
      </c>
    </row>
    <row r="11219" ht="15.75" customHeight="1">
      <c r="K11219" s="8" t="s">
        <v>7</v>
      </c>
    </row>
    <row r="11220" ht="15.75" customHeight="1">
      <c r="K11220" s="8" t="s">
        <v>7</v>
      </c>
    </row>
    <row r="11221" ht="15.75" customHeight="1">
      <c r="K11221" s="8" t="s">
        <v>7</v>
      </c>
    </row>
    <row r="11222" ht="15.75" customHeight="1">
      <c r="K11222" s="8" t="s">
        <v>7</v>
      </c>
    </row>
    <row r="11223" ht="15.75" customHeight="1">
      <c r="K11223" s="8" t="s">
        <v>7</v>
      </c>
    </row>
    <row r="11224" ht="15.75" customHeight="1">
      <c r="K11224" s="8" t="s">
        <v>7</v>
      </c>
    </row>
    <row r="11225" ht="15.75" customHeight="1">
      <c r="K11225" s="8" t="s">
        <v>7</v>
      </c>
    </row>
    <row r="11226" ht="15.75" customHeight="1">
      <c r="K11226" s="8" t="s">
        <v>7</v>
      </c>
    </row>
    <row r="11227" ht="15.75" customHeight="1">
      <c r="K11227" s="8" t="s">
        <v>7</v>
      </c>
    </row>
    <row r="11228" ht="15.75" customHeight="1">
      <c r="K11228" s="8" t="s">
        <v>7</v>
      </c>
    </row>
    <row r="11229" ht="15.75" customHeight="1">
      <c r="K11229" s="8" t="s">
        <v>7</v>
      </c>
    </row>
    <row r="11230" ht="15.75" customHeight="1">
      <c r="K11230" s="8" t="s">
        <v>7</v>
      </c>
    </row>
    <row r="11231" ht="15.75" customHeight="1">
      <c r="K11231" s="8" t="s">
        <v>7</v>
      </c>
    </row>
    <row r="11232" ht="15.75" customHeight="1">
      <c r="K11232" s="8" t="s">
        <v>7</v>
      </c>
    </row>
    <row r="11233" ht="15.75" customHeight="1">
      <c r="K11233" s="8" t="s">
        <v>7</v>
      </c>
    </row>
    <row r="11234" ht="15.75" customHeight="1">
      <c r="K11234" s="8" t="s">
        <v>7</v>
      </c>
    </row>
    <row r="11235" ht="15.75" customHeight="1">
      <c r="K11235" s="8" t="s">
        <v>7</v>
      </c>
    </row>
    <row r="11236" ht="15.75" customHeight="1">
      <c r="K11236" s="8" t="s">
        <v>7</v>
      </c>
    </row>
    <row r="11237" ht="15.75" customHeight="1">
      <c r="K11237" s="8" t="s">
        <v>7</v>
      </c>
    </row>
    <row r="11238" ht="15.75" customHeight="1">
      <c r="K11238" s="8" t="s">
        <v>7</v>
      </c>
    </row>
    <row r="11239" ht="15.75" customHeight="1">
      <c r="K11239" s="8" t="s">
        <v>7</v>
      </c>
    </row>
    <row r="11240" ht="15.75" customHeight="1">
      <c r="K11240" s="8" t="s">
        <v>7</v>
      </c>
    </row>
    <row r="11241" ht="15.75" customHeight="1">
      <c r="K11241" s="8" t="s">
        <v>7</v>
      </c>
    </row>
    <row r="11242" ht="15.75" customHeight="1">
      <c r="K11242" s="8" t="s">
        <v>7</v>
      </c>
    </row>
    <row r="11243" ht="15.75" customHeight="1">
      <c r="K11243" s="8" t="s">
        <v>7</v>
      </c>
    </row>
    <row r="11244" ht="15.75" customHeight="1">
      <c r="K11244" s="8" t="s">
        <v>7</v>
      </c>
    </row>
    <row r="11245" ht="15.75" customHeight="1">
      <c r="K11245" s="8" t="s">
        <v>7</v>
      </c>
    </row>
    <row r="11246" ht="15.75" customHeight="1">
      <c r="K11246" s="8" t="s">
        <v>7</v>
      </c>
    </row>
    <row r="11247" ht="15.75" customHeight="1">
      <c r="K11247" s="8" t="s">
        <v>7</v>
      </c>
    </row>
    <row r="11248" ht="15.75" customHeight="1">
      <c r="K11248" s="8" t="s">
        <v>7</v>
      </c>
    </row>
    <row r="11249" ht="15.75" customHeight="1">
      <c r="K11249" s="8" t="s">
        <v>7</v>
      </c>
    </row>
    <row r="11250" ht="15.75" customHeight="1">
      <c r="K11250" s="8" t="s">
        <v>7</v>
      </c>
    </row>
    <row r="11251" ht="15.75" customHeight="1">
      <c r="K11251" s="8" t="s">
        <v>7</v>
      </c>
    </row>
    <row r="11252" ht="15.75" customHeight="1">
      <c r="K11252" s="8" t="s">
        <v>7</v>
      </c>
    </row>
    <row r="11253" ht="15.75" customHeight="1">
      <c r="K11253" s="8" t="s">
        <v>7</v>
      </c>
    </row>
    <row r="11254" ht="15.75" customHeight="1">
      <c r="K11254" s="8" t="s">
        <v>7</v>
      </c>
    </row>
    <row r="11255" ht="15.75" customHeight="1">
      <c r="K11255" s="8" t="s">
        <v>7</v>
      </c>
    </row>
    <row r="11256" ht="15.75" customHeight="1">
      <c r="K11256" s="8" t="s">
        <v>7</v>
      </c>
    </row>
    <row r="11257" ht="15.75" customHeight="1">
      <c r="K11257" s="8" t="s">
        <v>7</v>
      </c>
    </row>
    <row r="11258" ht="15.75" customHeight="1">
      <c r="K11258" s="8" t="s">
        <v>7</v>
      </c>
    </row>
    <row r="11259" ht="15.75" customHeight="1">
      <c r="K11259" s="8" t="s">
        <v>7</v>
      </c>
    </row>
    <row r="11260" ht="15.75" customHeight="1">
      <c r="K11260" s="8" t="s">
        <v>7</v>
      </c>
    </row>
    <row r="11261" ht="15.75" customHeight="1">
      <c r="K11261" s="8" t="s">
        <v>7</v>
      </c>
    </row>
    <row r="11262" ht="15.75" customHeight="1">
      <c r="K11262" s="8" t="s">
        <v>7</v>
      </c>
    </row>
    <row r="11263" ht="15.75" customHeight="1">
      <c r="K11263" s="8" t="s">
        <v>7</v>
      </c>
    </row>
    <row r="11264" ht="15.75" customHeight="1">
      <c r="K11264" s="8" t="s">
        <v>7</v>
      </c>
    </row>
    <row r="11265" ht="15.75" customHeight="1">
      <c r="K11265" s="8" t="s">
        <v>7</v>
      </c>
    </row>
    <row r="11266" ht="15.75" customHeight="1">
      <c r="K11266" s="8" t="s">
        <v>7</v>
      </c>
    </row>
    <row r="11267" ht="15.75" customHeight="1">
      <c r="K11267" s="8" t="s">
        <v>7</v>
      </c>
    </row>
    <row r="11268" ht="15.75" customHeight="1">
      <c r="K11268" s="8" t="s">
        <v>7</v>
      </c>
    </row>
    <row r="11269" ht="15.75" customHeight="1">
      <c r="K11269" s="8" t="s">
        <v>7</v>
      </c>
    </row>
    <row r="11270" ht="15.75" customHeight="1">
      <c r="K11270" s="8" t="s">
        <v>7</v>
      </c>
    </row>
    <row r="11271" ht="15.75" customHeight="1">
      <c r="K11271" s="8" t="s">
        <v>7</v>
      </c>
    </row>
    <row r="11272" ht="15.75" customHeight="1">
      <c r="K11272" s="8" t="s">
        <v>7</v>
      </c>
    </row>
    <row r="11273" ht="15.75" customHeight="1">
      <c r="K11273" s="8" t="s">
        <v>7</v>
      </c>
    </row>
    <row r="11274" ht="15.75" customHeight="1">
      <c r="K11274" s="8" t="s">
        <v>7</v>
      </c>
    </row>
    <row r="11275" ht="15.75" customHeight="1">
      <c r="K11275" s="8" t="s">
        <v>7</v>
      </c>
    </row>
    <row r="11276" ht="15.75" customHeight="1">
      <c r="K11276" s="8" t="s">
        <v>7</v>
      </c>
    </row>
    <row r="11277" ht="15.75" customHeight="1">
      <c r="K11277" s="8" t="s">
        <v>7</v>
      </c>
    </row>
    <row r="11278" ht="15.75" customHeight="1">
      <c r="K11278" s="8" t="s">
        <v>7</v>
      </c>
    </row>
    <row r="11279" ht="15.75" customHeight="1">
      <c r="K11279" s="8" t="s">
        <v>7</v>
      </c>
    </row>
    <row r="11280" ht="15.75" customHeight="1">
      <c r="K11280" s="8" t="s">
        <v>7</v>
      </c>
    </row>
    <row r="11281" ht="15.75" customHeight="1">
      <c r="K11281" s="8" t="s">
        <v>7</v>
      </c>
    </row>
    <row r="11282" ht="15.75" customHeight="1">
      <c r="K11282" s="8" t="s">
        <v>7</v>
      </c>
    </row>
    <row r="11283" ht="15.75" customHeight="1">
      <c r="K11283" s="8" t="s">
        <v>7</v>
      </c>
    </row>
    <row r="11284" ht="15.75" customHeight="1">
      <c r="K11284" s="8" t="s">
        <v>7</v>
      </c>
    </row>
    <row r="11285" ht="15.75" customHeight="1">
      <c r="K11285" s="8" t="s">
        <v>7</v>
      </c>
    </row>
    <row r="11286" ht="15.75" customHeight="1">
      <c r="K11286" s="8" t="s">
        <v>7</v>
      </c>
    </row>
    <row r="11287" ht="15.75" customHeight="1">
      <c r="K11287" s="8" t="s">
        <v>7</v>
      </c>
    </row>
    <row r="11288" ht="15.75" customHeight="1">
      <c r="K11288" s="8" t="s">
        <v>7</v>
      </c>
    </row>
    <row r="11289" ht="15.75" customHeight="1">
      <c r="K11289" s="8" t="s">
        <v>7</v>
      </c>
    </row>
    <row r="11290" ht="15.75" customHeight="1">
      <c r="K11290" s="8" t="s">
        <v>7</v>
      </c>
    </row>
    <row r="11291" ht="15.75" customHeight="1">
      <c r="K11291" s="8" t="s">
        <v>7</v>
      </c>
    </row>
    <row r="11292" ht="15.75" customHeight="1">
      <c r="K11292" s="8" t="s">
        <v>7</v>
      </c>
    </row>
    <row r="11293" ht="15.75" customHeight="1">
      <c r="K11293" s="8" t="s">
        <v>7</v>
      </c>
    </row>
    <row r="11294" ht="15.75" customHeight="1">
      <c r="K11294" s="8" t="s">
        <v>7</v>
      </c>
    </row>
    <row r="11295" ht="15.75" customHeight="1">
      <c r="K11295" s="8" t="s">
        <v>7</v>
      </c>
    </row>
    <row r="11296" ht="15.75" customHeight="1">
      <c r="K11296" s="8" t="s">
        <v>7</v>
      </c>
    </row>
    <row r="11297" ht="15.75" customHeight="1">
      <c r="K11297" s="8" t="s">
        <v>7</v>
      </c>
    </row>
    <row r="11298" ht="15.75" customHeight="1">
      <c r="K11298" s="8" t="s">
        <v>7</v>
      </c>
    </row>
    <row r="11299" ht="15.75" customHeight="1">
      <c r="K11299" s="8" t="s">
        <v>7</v>
      </c>
    </row>
    <row r="11300" ht="15.75" customHeight="1">
      <c r="K11300" s="8" t="s">
        <v>7</v>
      </c>
    </row>
    <row r="11301" ht="15.75" customHeight="1">
      <c r="K11301" s="8" t="s">
        <v>7</v>
      </c>
    </row>
    <row r="11302" ht="15.75" customHeight="1">
      <c r="K11302" s="8" t="s">
        <v>7</v>
      </c>
    </row>
    <row r="11303" ht="15.75" customHeight="1">
      <c r="K11303" s="8" t="s">
        <v>7</v>
      </c>
    </row>
    <row r="11304" ht="15.75" customHeight="1">
      <c r="K11304" s="8" t="s">
        <v>7</v>
      </c>
    </row>
    <row r="11305" ht="15.75" customHeight="1">
      <c r="K11305" s="8" t="s">
        <v>7</v>
      </c>
    </row>
    <row r="11306" ht="15.75" customHeight="1">
      <c r="K11306" s="8" t="s">
        <v>7</v>
      </c>
    </row>
    <row r="11307" ht="15.75" customHeight="1">
      <c r="K11307" s="8" t="s">
        <v>7</v>
      </c>
    </row>
    <row r="11308" ht="15.75" customHeight="1">
      <c r="K11308" s="8" t="s">
        <v>7</v>
      </c>
    </row>
    <row r="11309" ht="15.75" customHeight="1">
      <c r="K11309" s="8" t="s">
        <v>7</v>
      </c>
    </row>
    <row r="11310" ht="15.75" customHeight="1">
      <c r="K11310" s="8" t="s">
        <v>7</v>
      </c>
    </row>
    <row r="11311" ht="15.75" customHeight="1">
      <c r="K11311" s="8" t="s">
        <v>7</v>
      </c>
    </row>
    <row r="11312" ht="15.75" customHeight="1">
      <c r="K11312" s="8" t="s">
        <v>7</v>
      </c>
    </row>
    <row r="11313" ht="15.75" customHeight="1">
      <c r="K11313" s="8" t="s">
        <v>7</v>
      </c>
    </row>
    <row r="11314" ht="15.75" customHeight="1">
      <c r="K11314" s="8" t="s">
        <v>7</v>
      </c>
    </row>
    <row r="11315" ht="15.75" customHeight="1">
      <c r="K11315" s="8" t="s">
        <v>7</v>
      </c>
    </row>
    <row r="11316" ht="15.75" customHeight="1">
      <c r="K11316" s="8" t="s">
        <v>7</v>
      </c>
    </row>
    <row r="11317" ht="15.75" customHeight="1">
      <c r="K11317" s="8" t="s">
        <v>7</v>
      </c>
    </row>
    <row r="11318" ht="15.75" customHeight="1">
      <c r="K11318" s="8" t="s">
        <v>7</v>
      </c>
    </row>
    <row r="11319" ht="15.75" customHeight="1">
      <c r="K11319" s="8" t="s">
        <v>7</v>
      </c>
    </row>
    <row r="11320" ht="15.75" customHeight="1">
      <c r="K11320" s="8" t="s">
        <v>7</v>
      </c>
    </row>
    <row r="11321" ht="15.75" customHeight="1">
      <c r="K11321" s="8" t="s">
        <v>7</v>
      </c>
    </row>
    <row r="11322" ht="15.75" customHeight="1">
      <c r="K11322" s="8" t="s">
        <v>7</v>
      </c>
    </row>
    <row r="11323" ht="15.75" customHeight="1">
      <c r="K11323" s="8" t="s">
        <v>7</v>
      </c>
    </row>
    <row r="11324" ht="15.75" customHeight="1">
      <c r="K11324" s="8" t="s">
        <v>7</v>
      </c>
    </row>
    <row r="11325" ht="15.75" customHeight="1">
      <c r="K11325" s="8" t="s">
        <v>7</v>
      </c>
    </row>
    <row r="11326" ht="15.75" customHeight="1">
      <c r="K11326" s="8" t="s">
        <v>7</v>
      </c>
    </row>
    <row r="11327" ht="15.75" customHeight="1">
      <c r="K11327" s="8" t="s">
        <v>7</v>
      </c>
    </row>
    <row r="11328" ht="15.75" customHeight="1">
      <c r="K11328" s="8" t="s">
        <v>7</v>
      </c>
    </row>
    <row r="11329" ht="15.75" customHeight="1">
      <c r="K11329" s="8" t="s">
        <v>7</v>
      </c>
    </row>
    <row r="11330" ht="15.75" customHeight="1">
      <c r="K11330" s="8" t="s">
        <v>7</v>
      </c>
    </row>
    <row r="11331" ht="15.75" customHeight="1">
      <c r="K11331" s="8" t="s">
        <v>7</v>
      </c>
    </row>
    <row r="11332" ht="15.75" customHeight="1">
      <c r="K11332" s="8" t="s">
        <v>7</v>
      </c>
    </row>
    <row r="11333" ht="15.75" customHeight="1">
      <c r="K11333" s="8" t="s">
        <v>7</v>
      </c>
    </row>
    <row r="11334" ht="15.75" customHeight="1">
      <c r="K11334" s="8" t="s">
        <v>7</v>
      </c>
    </row>
    <row r="11335" ht="15.75" customHeight="1">
      <c r="K11335" s="8" t="s">
        <v>7</v>
      </c>
    </row>
    <row r="11336" ht="15.75" customHeight="1">
      <c r="K11336" s="8" t="s">
        <v>7</v>
      </c>
    </row>
    <row r="11337" ht="15.75" customHeight="1">
      <c r="K11337" s="8" t="s">
        <v>7</v>
      </c>
    </row>
    <row r="11338" ht="15.75" customHeight="1">
      <c r="K11338" s="8" t="s">
        <v>7</v>
      </c>
    </row>
    <row r="11339" ht="15.75" customHeight="1">
      <c r="K11339" s="8" t="s">
        <v>7</v>
      </c>
    </row>
    <row r="11340" ht="15.75" customHeight="1">
      <c r="K11340" s="8" t="s">
        <v>7</v>
      </c>
    </row>
    <row r="11341" ht="15.75" customHeight="1">
      <c r="K11341" s="8" t="s">
        <v>7</v>
      </c>
    </row>
    <row r="11342" ht="15.75" customHeight="1">
      <c r="K11342" s="8" t="s">
        <v>7</v>
      </c>
    </row>
    <row r="11343" ht="15.75" customHeight="1">
      <c r="K11343" s="8" t="s">
        <v>7</v>
      </c>
    </row>
    <row r="11344" ht="15.75" customHeight="1">
      <c r="K11344" s="8" t="s">
        <v>7</v>
      </c>
    </row>
    <row r="11345" ht="15.75" customHeight="1">
      <c r="K11345" s="8" t="s">
        <v>7</v>
      </c>
    </row>
    <row r="11346" ht="15.75" customHeight="1">
      <c r="K11346" s="8" t="s">
        <v>7</v>
      </c>
    </row>
    <row r="11347" ht="15.75" customHeight="1">
      <c r="K11347" s="8" t="s">
        <v>7</v>
      </c>
    </row>
    <row r="11348" ht="15.75" customHeight="1">
      <c r="K11348" s="8" t="s">
        <v>7</v>
      </c>
    </row>
    <row r="11349" ht="15.75" customHeight="1">
      <c r="K11349" s="8" t="s">
        <v>7</v>
      </c>
    </row>
    <row r="11350" ht="15.75" customHeight="1">
      <c r="K11350" s="8" t="s">
        <v>7</v>
      </c>
    </row>
    <row r="11351" ht="15.75" customHeight="1">
      <c r="K11351" s="8" t="s">
        <v>7</v>
      </c>
    </row>
    <row r="11352" ht="15.75" customHeight="1">
      <c r="K11352" s="8" t="s">
        <v>7</v>
      </c>
    </row>
    <row r="11353" ht="15.75" customHeight="1">
      <c r="K11353" s="8" t="s">
        <v>7</v>
      </c>
    </row>
    <row r="11354" ht="15.75" customHeight="1">
      <c r="K11354" s="8" t="s">
        <v>7</v>
      </c>
    </row>
    <row r="11355" ht="15.75" customHeight="1">
      <c r="K11355" s="8" t="s">
        <v>7</v>
      </c>
    </row>
    <row r="11356" ht="15.75" customHeight="1">
      <c r="K11356" s="8" t="s">
        <v>7</v>
      </c>
    </row>
    <row r="11357" ht="15.75" customHeight="1">
      <c r="K11357" s="8" t="s">
        <v>7</v>
      </c>
    </row>
    <row r="11358" ht="15.75" customHeight="1">
      <c r="K11358" s="8" t="s">
        <v>7</v>
      </c>
    </row>
    <row r="11359" ht="15.75" customHeight="1">
      <c r="K11359" s="8" t="s">
        <v>7</v>
      </c>
    </row>
    <row r="11360" ht="15.75" customHeight="1">
      <c r="K11360" s="8" t="s">
        <v>7</v>
      </c>
    </row>
    <row r="11361" ht="15.75" customHeight="1">
      <c r="K11361" s="8" t="s">
        <v>7</v>
      </c>
    </row>
    <row r="11362" ht="15.75" customHeight="1">
      <c r="K11362" s="8" t="s">
        <v>7</v>
      </c>
    </row>
    <row r="11363" ht="15.75" customHeight="1">
      <c r="K11363" s="8" t="s">
        <v>7</v>
      </c>
    </row>
    <row r="11364" ht="15.75" customHeight="1">
      <c r="K11364" s="8" t="s">
        <v>7</v>
      </c>
    </row>
    <row r="11365" ht="15.75" customHeight="1">
      <c r="K11365" s="8" t="s">
        <v>7</v>
      </c>
    </row>
    <row r="11366" ht="15.75" customHeight="1">
      <c r="K11366" s="8" t="s">
        <v>7</v>
      </c>
    </row>
    <row r="11367" ht="15.75" customHeight="1">
      <c r="K11367" s="8" t="s">
        <v>7</v>
      </c>
    </row>
    <row r="11368" ht="15.75" customHeight="1">
      <c r="K11368" s="8" t="s">
        <v>7</v>
      </c>
    </row>
    <row r="11369" ht="15.75" customHeight="1">
      <c r="K11369" s="8" t="s">
        <v>7</v>
      </c>
    </row>
    <row r="11370" ht="15.75" customHeight="1">
      <c r="K11370" s="8" t="s">
        <v>7</v>
      </c>
    </row>
    <row r="11371" ht="15.75" customHeight="1">
      <c r="K11371" s="8" t="s">
        <v>7</v>
      </c>
    </row>
    <row r="11372" ht="15.75" customHeight="1">
      <c r="K11372" s="8" t="s">
        <v>7</v>
      </c>
    </row>
    <row r="11373" ht="15.75" customHeight="1">
      <c r="K11373" s="8" t="s">
        <v>7</v>
      </c>
    </row>
    <row r="11374" ht="15.75" customHeight="1">
      <c r="K11374" s="8" t="s">
        <v>7</v>
      </c>
    </row>
    <row r="11375" ht="15.75" customHeight="1">
      <c r="K11375" s="8" t="s">
        <v>7</v>
      </c>
    </row>
    <row r="11376" ht="15.75" customHeight="1">
      <c r="K11376" s="8" t="s">
        <v>7</v>
      </c>
    </row>
    <row r="11377" ht="15.75" customHeight="1">
      <c r="K11377" s="8" t="s">
        <v>7</v>
      </c>
    </row>
    <row r="11378" ht="15.75" customHeight="1">
      <c r="K11378" s="8" t="s">
        <v>7</v>
      </c>
    </row>
    <row r="11379" ht="15.75" customHeight="1">
      <c r="K11379" s="8" t="s">
        <v>7</v>
      </c>
    </row>
    <row r="11380" ht="15.75" customHeight="1">
      <c r="K11380" s="8" t="s">
        <v>7</v>
      </c>
    </row>
    <row r="11381" ht="15.75" customHeight="1">
      <c r="K11381" s="8" t="s">
        <v>7</v>
      </c>
    </row>
    <row r="11382" ht="15.75" customHeight="1">
      <c r="K11382" s="8" t="s">
        <v>7</v>
      </c>
    </row>
    <row r="11383" ht="15.75" customHeight="1">
      <c r="K11383" s="8" t="s">
        <v>7</v>
      </c>
    </row>
    <row r="11384" ht="15.75" customHeight="1">
      <c r="K11384" s="8" t="s">
        <v>7</v>
      </c>
    </row>
    <row r="11385" ht="15.75" customHeight="1">
      <c r="K11385" s="8" t="s">
        <v>7</v>
      </c>
    </row>
    <row r="11386" ht="15.75" customHeight="1">
      <c r="K11386" s="8" t="s">
        <v>7</v>
      </c>
    </row>
    <row r="11387" ht="15.75" customHeight="1">
      <c r="K11387" s="8" t="s">
        <v>7</v>
      </c>
    </row>
    <row r="11388" ht="15.75" customHeight="1">
      <c r="K11388" s="8" t="s">
        <v>7</v>
      </c>
    </row>
    <row r="11389" ht="15.75" customHeight="1">
      <c r="K11389" s="8" t="s">
        <v>7</v>
      </c>
    </row>
    <row r="11390" ht="15.75" customHeight="1">
      <c r="K11390" s="8" t="s">
        <v>7</v>
      </c>
    </row>
    <row r="11391" ht="15.75" customHeight="1">
      <c r="K11391" s="8" t="s">
        <v>7</v>
      </c>
    </row>
    <row r="11392" ht="15.75" customHeight="1">
      <c r="K11392" s="8" t="s">
        <v>7</v>
      </c>
    </row>
    <row r="11393" ht="15.75" customHeight="1">
      <c r="K11393" s="8" t="s">
        <v>7</v>
      </c>
    </row>
    <row r="11394" ht="15.75" customHeight="1">
      <c r="K11394" s="8" t="s">
        <v>7</v>
      </c>
    </row>
    <row r="11395" ht="15.75" customHeight="1">
      <c r="K11395" s="8" t="s">
        <v>7</v>
      </c>
    </row>
    <row r="11396" ht="15.75" customHeight="1">
      <c r="K11396" s="8" t="s">
        <v>7</v>
      </c>
    </row>
    <row r="11397" ht="15.75" customHeight="1">
      <c r="K11397" s="8" t="s">
        <v>7</v>
      </c>
    </row>
    <row r="11398" ht="15.75" customHeight="1">
      <c r="K11398" s="8" t="s">
        <v>7</v>
      </c>
    </row>
    <row r="11399" ht="15.75" customHeight="1">
      <c r="K11399" s="8" t="s">
        <v>7</v>
      </c>
    </row>
    <row r="11400" ht="15.75" customHeight="1">
      <c r="K11400" s="8" t="s">
        <v>7</v>
      </c>
    </row>
    <row r="11401" ht="15.75" customHeight="1">
      <c r="K11401" s="8" t="s">
        <v>7</v>
      </c>
    </row>
    <row r="11402" ht="15.75" customHeight="1">
      <c r="K11402" s="8" t="s">
        <v>7</v>
      </c>
    </row>
    <row r="11403" ht="15.75" customHeight="1">
      <c r="K11403" s="8" t="s">
        <v>7</v>
      </c>
    </row>
    <row r="11404" ht="15.75" customHeight="1">
      <c r="K11404" s="8" t="s">
        <v>7</v>
      </c>
    </row>
    <row r="11405" ht="15.75" customHeight="1">
      <c r="K11405" s="8" t="s">
        <v>7</v>
      </c>
    </row>
    <row r="11406" ht="15.75" customHeight="1">
      <c r="K11406" s="8" t="s">
        <v>7</v>
      </c>
    </row>
    <row r="11407" ht="15.75" customHeight="1">
      <c r="K11407" s="8" t="s">
        <v>7</v>
      </c>
    </row>
    <row r="11408" ht="15.75" customHeight="1">
      <c r="K11408" s="8" t="s">
        <v>7</v>
      </c>
    </row>
    <row r="11409" ht="15.75" customHeight="1">
      <c r="K11409" s="8" t="s">
        <v>7</v>
      </c>
    </row>
    <row r="11410" ht="15.75" customHeight="1">
      <c r="K11410" s="8" t="s">
        <v>7</v>
      </c>
    </row>
    <row r="11411" ht="15.75" customHeight="1">
      <c r="K11411" s="8" t="s">
        <v>7</v>
      </c>
    </row>
    <row r="11412" ht="15.75" customHeight="1">
      <c r="K11412" s="8" t="s">
        <v>7</v>
      </c>
    </row>
    <row r="11413" ht="15.75" customHeight="1">
      <c r="K11413" s="8" t="s">
        <v>7</v>
      </c>
    </row>
    <row r="11414" ht="15.75" customHeight="1">
      <c r="K11414" s="8" t="s">
        <v>7</v>
      </c>
    </row>
    <row r="11415" ht="15.75" customHeight="1">
      <c r="K11415" s="8" t="s">
        <v>7</v>
      </c>
    </row>
    <row r="11416" ht="15.75" customHeight="1">
      <c r="K11416" s="8" t="s">
        <v>7</v>
      </c>
    </row>
    <row r="11417" ht="15.75" customHeight="1">
      <c r="K11417" s="8" t="s">
        <v>7</v>
      </c>
    </row>
    <row r="11418" ht="15.75" customHeight="1">
      <c r="K11418" s="8" t="s">
        <v>7</v>
      </c>
    </row>
    <row r="11419" ht="15.75" customHeight="1">
      <c r="K11419" s="8" t="s">
        <v>7</v>
      </c>
    </row>
    <row r="11420" ht="15.75" customHeight="1">
      <c r="K11420" s="8" t="s">
        <v>7</v>
      </c>
    </row>
    <row r="11421" ht="15.75" customHeight="1">
      <c r="K11421" s="8" t="s">
        <v>7</v>
      </c>
    </row>
    <row r="11422" ht="15.75" customHeight="1">
      <c r="K11422" s="8" t="s">
        <v>7</v>
      </c>
    </row>
    <row r="11423" ht="15.75" customHeight="1">
      <c r="K11423" s="8" t="s">
        <v>7</v>
      </c>
    </row>
    <row r="11424" ht="15.75" customHeight="1">
      <c r="K11424" s="8" t="s">
        <v>7</v>
      </c>
    </row>
    <row r="11425" ht="15.75" customHeight="1">
      <c r="K11425" s="8" t="s">
        <v>7</v>
      </c>
    </row>
    <row r="11426" ht="15.75" customHeight="1">
      <c r="K11426" s="8" t="s">
        <v>7</v>
      </c>
    </row>
    <row r="11427" ht="15.75" customHeight="1">
      <c r="K11427" s="8" t="s">
        <v>7</v>
      </c>
    </row>
    <row r="11428" ht="15.75" customHeight="1">
      <c r="K11428" s="8" t="s">
        <v>7</v>
      </c>
    </row>
    <row r="11429" ht="15.75" customHeight="1">
      <c r="K11429" s="8" t="s">
        <v>7</v>
      </c>
    </row>
    <row r="11430" ht="15.75" customHeight="1">
      <c r="K11430" s="8" t="s">
        <v>7</v>
      </c>
    </row>
    <row r="11431" ht="15.75" customHeight="1">
      <c r="K11431" s="8" t="s">
        <v>7</v>
      </c>
    </row>
    <row r="11432" ht="15.75" customHeight="1">
      <c r="K11432" s="8" t="s">
        <v>7</v>
      </c>
    </row>
    <row r="11433" ht="15.75" customHeight="1">
      <c r="K11433" s="8" t="s">
        <v>7</v>
      </c>
    </row>
    <row r="11434" ht="15.75" customHeight="1">
      <c r="K11434" s="8" t="s">
        <v>7</v>
      </c>
    </row>
    <row r="11435" ht="15.75" customHeight="1">
      <c r="K11435" s="8" t="s">
        <v>7</v>
      </c>
    </row>
    <row r="11436" ht="15.75" customHeight="1">
      <c r="K11436" s="8" t="s">
        <v>7</v>
      </c>
    </row>
    <row r="11437" ht="15.75" customHeight="1">
      <c r="K11437" s="8" t="s">
        <v>7</v>
      </c>
    </row>
    <row r="11438" ht="15.75" customHeight="1">
      <c r="K11438" s="8" t="s">
        <v>7</v>
      </c>
    </row>
    <row r="11439" ht="15.75" customHeight="1">
      <c r="K11439" s="8" t="s">
        <v>7</v>
      </c>
    </row>
    <row r="11440" ht="15.75" customHeight="1">
      <c r="K11440" s="8" t="s">
        <v>7</v>
      </c>
    </row>
    <row r="11441" ht="15.75" customHeight="1">
      <c r="K11441" s="8" t="s">
        <v>7</v>
      </c>
    </row>
    <row r="11442" ht="15.75" customHeight="1">
      <c r="K11442" s="8" t="s">
        <v>7</v>
      </c>
    </row>
    <row r="11443" ht="15.75" customHeight="1">
      <c r="K11443" s="8" t="s">
        <v>7</v>
      </c>
    </row>
    <row r="11444" ht="15.75" customHeight="1">
      <c r="K11444" s="8" t="s">
        <v>7</v>
      </c>
    </row>
    <row r="11445" ht="15.75" customHeight="1">
      <c r="K11445" s="8" t="s">
        <v>7</v>
      </c>
    </row>
    <row r="11446" ht="15.75" customHeight="1">
      <c r="K11446" s="8" t="s">
        <v>7</v>
      </c>
    </row>
    <row r="11447" ht="15.75" customHeight="1">
      <c r="K11447" s="8" t="s">
        <v>7</v>
      </c>
    </row>
    <row r="11448" ht="15.75" customHeight="1">
      <c r="K11448" s="8" t="s">
        <v>7</v>
      </c>
    </row>
    <row r="11449" ht="15.75" customHeight="1">
      <c r="K11449" s="8" t="s">
        <v>7</v>
      </c>
    </row>
    <row r="11450" ht="15.75" customHeight="1">
      <c r="K11450" s="8" t="s">
        <v>7</v>
      </c>
    </row>
    <row r="11451" ht="15.75" customHeight="1">
      <c r="K11451" s="8" t="s">
        <v>7</v>
      </c>
    </row>
    <row r="11452" ht="15.75" customHeight="1">
      <c r="K11452" s="8" t="s">
        <v>7</v>
      </c>
    </row>
    <row r="11453" ht="15.75" customHeight="1">
      <c r="K11453" s="8" t="s">
        <v>7</v>
      </c>
    </row>
    <row r="11454" ht="15.75" customHeight="1">
      <c r="K11454" s="8" t="s">
        <v>7</v>
      </c>
    </row>
    <row r="11455" ht="15.75" customHeight="1">
      <c r="K11455" s="8" t="s">
        <v>7</v>
      </c>
    </row>
    <row r="11456" ht="15.75" customHeight="1">
      <c r="K11456" s="8" t="s">
        <v>7</v>
      </c>
    </row>
    <row r="11457" ht="15.75" customHeight="1">
      <c r="K11457" s="8" t="s">
        <v>7</v>
      </c>
    </row>
    <row r="11458" ht="15.75" customHeight="1">
      <c r="K11458" s="8" t="s">
        <v>7</v>
      </c>
    </row>
    <row r="11459" ht="15.75" customHeight="1">
      <c r="K11459" s="8" t="s">
        <v>7</v>
      </c>
    </row>
    <row r="11460" ht="15.75" customHeight="1">
      <c r="K11460" s="8" t="s">
        <v>7</v>
      </c>
    </row>
    <row r="11461" ht="15.75" customHeight="1">
      <c r="K11461" s="8" t="s">
        <v>7</v>
      </c>
    </row>
    <row r="11462" ht="15.75" customHeight="1">
      <c r="K11462" s="8" t="s">
        <v>7</v>
      </c>
    </row>
    <row r="11463" ht="15.75" customHeight="1">
      <c r="K11463" s="8" t="s">
        <v>7</v>
      </c>
    </row>
    <row r="11464" ht="15.75" customHeight="1">
      <c r="K11464" s="8" t="s">
        <v>7</v>
      </c>
    </row>
    <row r="11465" ht="15.75" customHeight="1">
      <c r="K11465" s="8" t="s">
        <v>7</v>
      </c>
    </row>
    <row r="11466" ht="15.75" customHeight="1">
      <c r="K11466" s="8" t="s">
        <v>7</v>
      </c>
    </row>
    <row r="11467" ht="15.75" customHeight="1">
      <c r="K11467" s="8" t="s">
        <v>7</v>
      </c>
    </row>
    <row r="11468" ht="15.75" customHeight="1">
      <c r="K11468" s="8" t="s">
        <v>7</v>
      </c>
    </row>
    <row r="11469" ht="15.75" customHeight="1">
      <c r="K11469" s="8" t="s">
        <v>7</v>
      </c>
    </row>
    <row r="11470" ht="15.75" customHeight="1">
      <c r="K11470" s="8" t="s">
        <v>7</v>
      </c>
    </row>
    <row r="11471" ht="15.75" customHeight="1">
      <c r="K11471" s="8" t="s">
        <v>7</v>
      </c>
    </row>
    <row r="11472" ht="15.75" customHeight="1">
      <c r="K11472" s="8" t="s">
        <v>7</v>
      </c>
    </row>
    <row r="11473" ht="15.75" customHeight="1">
      <c r="K11473" s="8" t="s">
        <v>7</v>
      </c>
    </row>
    <row r="11474" ht="15.75" customHeight="1">
      <c r="K11474" s="8" t="s">
        <v>7</v>
      </c>
    </row>
    <row r="11475" ht="15.75" customHeight="1">
      <c r="K11475" s="8" t="s">
        <v>7</v>
      </c>
    </row>
    <row r="11476" ht="15.75" customHeight="1">
      <c r="K11476" s="8" t="s">
        <v>7</v>
      </c>
    </row>
    <row r="11477" ht="15.75" customHeight="1">
      <c r="K11477" s="8" t="s">
        <v>7</v>
      </c>
    </row>
    <row r="11478" ht="15.75" customHeight="1">
      <c r="K11478" s="8" t="s">
        <v>7</v>
      </c>
    </row>
    <row r="11479" ht="15.75" customHeight="1">
      <c r="K11479" s="8" t="s">
        <v>7</v>
      </c>
    </row>
    <row r="11480" ht="15.75" customHeight="1">
      <c r="K11480" s="8" t="s">
        <v>7</v>
      </c>
    </row>
    <row r="11481" ht="15.75" customHeight="1">
      <c r="K11481" s="8" t="s">
        <v>7</v>
      </c>
    </row>
    <row r="11482" ht="15.75" customHeight="1">
      <c r="K11482" s="8" t="s">
        <v>7</v>
      </c>
    </row>
    <row r="11483" ht="15.75" customHeight="1">
      <c r="K11483" s="8" t="s">
        <v>7</v>
      </c>
    </row>
    <row r="11484" ht="15.75" customHeight="1">
      <c r="K11484" s="8" t="s">
        <v>7</v>
      </c>
    </row>
    <row r="11485" ht="15.75" customHeight="1">
      <c r="K11485" s="8" t="s">
        <v>7</v>
      </c>
    </row>
    <row r="11486" ht="15.75" customHeight="1">
      <c r="K11486" s="8" t="s">
        <v>7</v>
      </c>
    </row>
    <row r="11487" ht="15.75" customHeight="1">
      <c r="K11487" s="8" t="s">
        <v>7</v>
      </c>
    </row>
    <row r="11488" ht="15.75" customHeight="1">
      <c r="K11488" s="8" t="s">
        <v>7</v>
      </c>
    </row>
    <row r="11489" ht="15.75" customHeight="1">
      <c r="K11489" s="8" t="s">
        <v>7</v>
      </c>
    </row>
    <row r="11490" ht="15.75" customHeight="1">
      <c r="K11490" s="8" t="s">
        <v>7</v>
      </c>
    </row>
    <row r="11491" ht="15.75" customHeight="1">
      <c r="K11491" s="8" t="s">
        <v>7</v>
      </c>
    </row>
    <row r="11492" ht="15.75" customHeight="1">
      <c r="K11492" s="8" t="s">
        <v>7</v>
      </c>
    </row>
    <row r="11493" ht="15.75" customHeight="1">
      <c r="K11493" s="8" t="s">
        <v>7</v>
      </c>
    </row>
    <row r="11494" ht="15.75" customHeight="1">
      <c r="K11494" s="8" t="s">
        <v>7</v>
      </c>
    </row>
    <row r="11495" ht="15.75" customHeight="1">
      <c r="K11495" s="8" t="s">
        <v>7</v>
      </c>
    </row>
    <row r="11496" ht="15.75" customHeight="1">
      <c r="K11496" s="8" t="s">
        <v>7</v>
      </c>
    </row>
    <row r="11497" ht="15.75" customHeight="1">
      <c r="K11497" s="8" t="s">
        <v>7</v>
      </c>
    </row>
    <row r="11498" ht="15.75" customHeight="1">
      <c r="K11498" s="8" t="s">
        <v>7</v>
      </c>
    </row>
    <row r="11499" ht="15.75" customHeight="1">
      <c r="K11499" s="8" t="s">
        <v>7</v>
      </c>
    </row>
    <row r="11500" ht="15.75" customHeight="1">
      <c r="K11500" s="8" t="s">
        <v>7</v>
      </c>
    </row>
    <row r="11501" ht="15.75" customHeight="1">
      <c r="K11501" s="8" t="s">
        <v>7</v>
      </c>
    </row>
    <row r="11502" ht="15.75" customHeight="1">
      <c r="K11502" s="8" t="s">
        <v>7</v>
      </c>
    </row>
    <row r="11503" ht="15.75" customHeight="1">
      <c r="K11503" s="8" t="s">
        <v>7</v>
      </c>
    </row>
    <row r="11504" ht="15.75" customHeight="1">
      <c r="K11504" s="8" t="s">
        <v>7</v>
      </c>
    </row>
    <row r="11505" ht="15.75" customHeight="1">
      <c r="K11505" s="8" t="s">
        <v>7</v>
      </c>
    </row>
    <row r="11506" ht="15.75" customHeight="1">
      <c r="K11506" s="8" t="s">
        <v>7</v>
      </c>
    </row>
    <row r="11507" ht="15.75" customHeight="1">
      <c r="K11507" s="8" t="s">
        <v>7</v>
      </c>
    </row>
    <row r="11508" ht="15.75" customHeight="1">
      <c r="K11508" s="8" t="s">
        <v>7</v>
      </c>
    </row>
    <row r="11509" ht="15.75" customHeight="1">
      <c r="K11509" s="8" t="s">
        <v>7</v>
      </c>
    </row>
    <row r="11510" ht="15.75" customHeight="1">
      <c r="K11510" s="8" t="s">
        <v>7</v>
      </c>
    </row>
    <row r="11511" ht="15.75" customHeight="1">
      <c r="K11511" s="8" t="s">
        <v>7</v>
      </c>
    </row>
    <row r="11512" ht="15.75" customHeight="1">
      <c r="K11512" s="8" t="s">
        <v>7</v>
      </c>
    </row>
    <row r="11513" ht="15.75" customHeight="1">
      <c r="K11513" s="8" t="s">
        <v>7</v>
      </c>
    </row>
    <row r="11514" ht="15.75" customHeight="1">
      <c r="K11514" s="8" t="s">
        <v>7</v>
      </c>
    </row>
    <row r="11515" ht="15.75" customHeight="1">
      <c r="K11515" s="8" t="s">
        <v>7</v>
      </c>
    </row>
    <row r="11516" ht="15.75" customHeight="1">
      <c r="K11516" s="8" t="s">
        <v>7</v>
      </c>
    </row>
    <row r="11517" ht="15.75" customHeight="1">
      <c r="K11517" s="8" t="s">
        <v>7</v>
      </c>
    </row>
    <row r="11518" ht="15.75" customHeight="1">
      <c r="K11518" s="8" t="s">
        <v>7</v>
      </c>
    </row>
    <row r="11519" ht="15.75" customHeight="1">
      <c r="K11519" s="8" t="s">
        <v>7</v>
      </c>
    </row>
    <row r="11520" ht="15.75" customHeight="1">
      <c r="K11520" s="8" t="s">
        <v>7</v>
      </c>
    </row>
    <row r="11521" ht="15.75" customHeight="1">
      <c r="K11521" s="8" t="s">
        <v>7</v>
      </c>
    </row>
    <row r="11522" ht="15.75" customHeight="1">
      <c r="K11522" s="8" t="s">
        <v>7</v>
      </c>
    </row>
    <row r="11523" ht="15.75" customHeight="1">
      <c r="K11523" s="8" t="s">
        <v>7</v>
      </c>
    </row>
    <row r="11524" ht="15.75" customHeight="1">
      <c r="K11524" s="8" t="s">
        <v>7</v>
      </c>
    </row>
    <row r="11525" ht="15.75" customHeight="1">
      <c r="K11525" s="8" t="s">
        <v>7</v>
      </c>
    </row>
    <row r="11526" ht="15.75" customHeight="1">
      <c r="K11526" s="8" t="s">
        <v>7</v>
      </c>
    </row>
    <row r="11527" ht="15.75" customHeight="1">
      <c r="K11527" s="8" t="s">
        <v>7</v>
      </c>
    </row>
    <row r="11528" ht="15.75" customHeight="1">
      <c r="K11528" s="8" t="s">
        <v>7</v>
      </c>
    </row>
    <row r="11529" ht="15.75" customHeight="1">
      <c r="K11529" s="8" t="s">
        <v>7</v>
      </c>
    </row>
    <row r="11530" ht="15.75" customHeight="1">
      <c r="K11530" s="8" t="s">
        <v>7</v>
      </c>
    </row>
    <row r="11531" ht="15.75" customHeight="1">
      <c r="K11531" s="8" t="s">
        <v>7</v>
      </c>
    </row>
    <row r="11532" ht="15.75" customHeight="1">
      <c r="K11532" s="8" t="s">
        <v>7</v>
      </c>
    </row>
    <row r="11533" ht="15.75" customHeight="1">
      <c r="K11533" s="8" t="s">
        <v>7</v>
      </c>
    </row>
    <row r="11534" ht="15.75" customHeight="1">
      <c r="K11534" s="8" t="s">
        <v>7</v>
      </c>
    </row>
    <row r="11535" ht="15.75" customHeight="1">
      <c r="K11535" s="8" t="s">
        <v>7</v>
      </c>
    </row>
    <row r="11536" ht="15.75" customHeight="1">
      <c r="K11536" s="8" t="s">
        <v>7</v>
      </c>
    </row>
    <row r="11537" ht="15.75" customHeight="1">
      <c r="K11537" s="8" t="s">
        <v>7</v>
      </c>
    </row>
    <row r="11538" ht="15.75" customHeight="1">
      <c r="K11538" s="8" t="s">
        <v>7</v>
      </c>
    </row>
    <row r="11539" ht="15.75" customHeight="1">
      <c r="K11539" s="8" t="s">
        <v>7</v>
      </c>
    </row>
    <row r="11540" ht="15.75" customHeight="1">
      <c r="K11540" s="8" t="s">
        <v>7</v>
      </c>
    </row>
    <row r="11541" ht="15.75" customHeight="1">
      <c r="K11541" s="8" t="s">
        <v>7</v>
      </c>
    </row>
    <row r="11542" ht="15.75" customHeight="1">
      <c r="K11542" s="8" t="s">
        <v>7</v>
      </c>
    </row>
    <row r="11543" ht="15.75" customHeight="1">
      <c r="K11543" s="8" t="s">
        <v>7</v>
      </c>
    </row>
    <row r="11544" ht="15.75" customHeight="1">
      <c r="K11544" s="8" t="s">
        <v>7</v>
      </c>
    </row>
    <row r="11545" ht="15.75" customHeight="1">
      <c r="K11545" s="8" t="s">
        <v>7</v>
      </c>
    </row>
    <row r="11546" ht="15.75" customHeight="1">
      <c r="K11546" s="8" t="s">
        <v>7</v>
      </c>
    </row>
    <row r="11547" ht="15.75" customHeight="1">
      <c r="K11547" s="8" t="s">
        <v>7</v>
      </c>
    </row>
    <row r="11548" ht="15.75" customHeight="1">
      <c r="K11548" s="8" t="s">
        <v>7</v>
      </c>
    </row>
    <row r="11549" ht="15.75" customHeight="1">
      <c r="K11549" s="8" t="s">
        <v>7</v>
      </c>
    </row>
    <row r="11550" ht="15.75" customHeight="1">
      <c r="K11550" s="8" t="s">
        <v>7</v>
      </c>
    </row>
    <row r="11551" ht="15.75" customHeight="1">
      <c r="K11551" s="8" t="s">
        <v>7</v>
      </c>
    </row>
    <row r="11552" ht="15.75" customHeight="1">
      <c r="K11552" s="8" t="s">
        <v>7</v>
      </c>
    </row>
    <row r="11553" ht="15.75" customHeight="1">
      <c r="K11553" s="8" t="s">
        <v>7</v>
      </c>
    </row>
    <row r="11554" ht="15.75" customHeight="1">
      <c r="K11554" s="8" t="s">
        <v>7</v>
      </c>
    </row>
    <row r="11555" ht="15.75" customHeight="1">
      <c r="K11555" s="8" t="s">
        <v>7</v>
      </c>
    </row>
    <row r="11556" ht="15.75" customHeight="1">
      <c r="K11556" s="8" t="s">
        <v>7</v>
      </c>
    </row>
    <row r="11557" ht="15.75" customHeight="1">
      <c r="K11557" s="8" t="s">
        <v>7</v>
      </c>
    </row>
    <row r="11558" ht="15.75" customHeight="1">
      <c r="K11558" s="8" t="s">
        <v>7</v>
      </c>
    </row>
    <row r="11559" ht="15.75" customHeight="1">
      <c r="K11559" s="8" t="s">
        <v>7</v>
      </c>
    </row>
    <row r="11560" ht="15.75" customHeight="1">
      <c r="K11560" s="8" t="s">
        <v>7</v>
      </c>
    </row>
    <row r="11561" ht="15.75" customHeight="1">
      <c r="K11561" s="8" t="s">
        <v>7</v>
      </c>
    </row>
    <row r="11562" ht="15.75" customHeight="1">
      <c r="K11562" s="8" t="s">
        <v>7</v>
      </c>
    </row>
    <row r="11563" ht="15.75" customHeight="1">
      <c r="K11563" s="8" t="s">
        <v>7</v>
      </c>
    </row>
    <row r="11564" ht="15.75" customHeight="1">
      <c r="K11564" s="8" t="s">
        <v>7</v>
      </c>
    </row>
    <row r="11565" ht="15.75" customHeight="1">
      <c r="K11565" s="8" t="s">
        <v>7</v>
      </c>
    </row>
    <row r="11566" ht="15.75" customHeight="1">
      <c r="K11566" s="8" t="s">
        <v>7</v>
      </c>
    </row>
    <row r="11567" ht="15.75" customHeight="1">
      <c r="K11567" s="8" t="s">
        <v>7</v>
      </c>
    </row>
    <row r="11568" ht="15.75" customHeight="1">
      <c r="K11568" s="8" t="s">
        <v>7</v>
      </c>
    </row>
    <row r="11569" ht="15.75" customHeight="1">
      <c r="K11569" s="8" t="s">
        <v>7</v>
      </c>
    </row>
    <row r="11570" ht="15.75" customHeight="1">
      <c r="K11570" s="8" t="s">
        <v>7</v>
      </c>
    </row>
    <row r="11571" ht="15.75" customHeight="1">
      <c r="K11571" s="8" t="s">
        <v>7</v>
      </c>
    </row>
    <row r="11572" ht="15.75" customHeight="1">
      <c r="K11572" s="8" t="s">
        <v>7</v>
      </c>
    </row>
    <row r="11573" ht="15.75" customHeight="1">
      <c r="K11573" s="8" t="s">
        <v>7</v>
      </c>
    </row>
    <row r="11574" ht="15.75" customHeight="1">
      <c r="K11574" s="8" t="s">
        <v>7</v>
      </c>
    </row>
    <row r="11575" ht="15.75" customHeight="1">
      <c r="K11575" s="8" t="s">
        <v>7</v>
      </c>
    </row>
    <row r="11576" ht="15.75" customHeight="1">
      <c r="K11576" s="8" t="s">
        <v>7</v>
      </c>
    </row>
    <row r="11577" ht="15.75" customHeight="1">
      <c r="K11577" s="8" t="s">
        <v>7</v>
      </c>
    </row>
    <row r="11578" ht="15.75" customHeight="1">
      <c r="K11578" s="8" t="s">
        <v>7</v>
      </c>
    </row>
    <row r="11579" ht="15.75" customHeight="1">
      <c r="K11579" s="8" t="s">
        <v>7</v>
      </c>
    </row>
    <row r="11580" ht="15.75" customHeight="1">
      <c r="K11580" s="8" t="s">
        <v>7</v>
      </c>
    </row>
    <row r="11581" ht="15.75" customHeight="1">
      <c r="K11581" s="8" t="s">
        <v>7</v>
      </c>
    </row>
    <row r="11582" ht="15.75" customHeight="1">
      <c r="K11582" s="8" t="s">
        <v>7</v>
      </c>
    </row>
    <row r="11583" ht="15.75" customHeight="1">
      <c r="K11583" s="8" t="s">
        <v>7</v>
      </c>
    </row>
    <row r="11584" ht="15.75" customHeight="1">
      <c r="K11584" s="8" t="s">
        <v>7</v>
      </c>
    </row>
    <row r="11585" ht="15.75" customHeight="1">
      <c r="K11585" s="8" t="s">
        <v>7</v>
      </c>
    </row>
    <row r="11586" ht="15.75" customHeight="1">
      <c r="K11586" s="8" t="s">
        <v>7</v>
      </c>
    </row>
    <row r="11587" ht="15.75" customHeight="1">
      <c r="K11587" s="8" t="s">
        <v>7</v>
      </c>
    </row>
    <row r="11588" ht="15.75" customHeight="1">
      <c r="K11588" s="8" t="s">
        <v>7</v>
      </c>
    </row>
    <row r="11589" ht="15.75" customHeight="1">
      <c r="K11589" s="8" t="s">
        <v>7</v>
      </c>
    </row>
    <row r="11590" ht="15.75" customHeight="1">
      <c r="K11590" s="8" t="s">
        <v>7</v>
      </c>
    </row>
    <row r="11591" ht="15.75" customHeight="1">
      <c r="K11591" s="8" t="s">
        <v>7</v>
      </c>
    </row>
    <row r="11592" ht="15.75" customHeight="1">
      <c r="K11592" s="8" t="s">
        <v>7</v>
      </c>
    </row>
    <row r="11593" ht="15.75" customHeight="1">
      <c r="K11593" s="8" t="s">
        <v>7</v>
      </c>
    </row>
    <row r="11594" ht="15.75" customHeight="1">
      <c r="K11594" s="8" t="s">
        <v>7</v>
      </c>
    </row>
    <row r="11595" ht="15.75" customHeight="1">
      <c r="K11595" s="8" t="s">
        <v>7</v>
      </c>
    </row>
    <row r="11596" ht="15.75" customHeight="1">
      <c r="K11596" s="8" t="s">
        <v>7</v>
      </c>
    </row>
    <row r="11597" ht="15.75" customHeight="1">
      <c r="K11597" s="8" t="s">
        <v>7</v>
      </c>
    </row>
    <row r="11598" ht="15.75" customHeight="1">
      <c r="K11598" s="8" t="s">
        <v>7</v>
      </c>
    </row>
    <row r="11599" ht="15.75" customHeight="1">
      <c r="K11599" s="8" t="s">
        <v>7</v>
      </c>
    </row>
    <row r="11600" ht="15.75" customHeight="1">
      <c r="K11600" s="8" t="s">
        <v>7</v>
      </c>
    </row>
    <row r="11601" ht="15.75" customHeight="1">
      <c r="K11601" s="8" t="s">
        <v>7</v>
      </c>
    </row>
    <row r="11602" ht="15.75" customHeight="1">
      <c r="K11602" s="8" t="s">
        <v>7</v>
      </c>
    </row>
    <row r="11603" ht="15.75" customHeight="1">
      <c r="K11603" s="8" t="s">
        <v>7</v>
      </c>
    </row>
    <row r="11604" ht="15.75" customHeight="1">
      <c r="K11604" s="8" t="s">
        <v>7</v>
      </c>
    </row>
    <row r="11605" ht="15.75" customHeight="1">
      <c r="K11605" s="8" t="s">
        <v>7</v>
      </c>
    </row>
    <row r="11606" ht="15.75" customHeight="1">
      <c r="K11606" s="8" t="s">
        <v>7</v>
      </c>
    </row>
    <row r="11607" ht="15.75" customHeight="1">
      <c r="K11607" s="8" t="s">
        <v>7</v>
      </c>
    </row>
    <row r="11608" ht="15.75" customHeight="1">
      <c r="K11608" s="8" t="s">
        <v>7</v>
      </c>
    </row>
    <row r="11609" ht="15.75" customHeight="1">
      <c r="K11609" s="8" t="s">
        <v>7</v>
      </c>
    </row>
    <row r="11610" ht="15.75" customHeight="1">
      <c r="K11610" s="8" t="s">
        <v>7</v>
      </c>
    </row>
    <row r="11611" ht="15.75" customHeight="1">
      <c r="K11611" s="8" t="s">
        <v>7</v>
      </c>
    </row>
    <row r="11612" ht="15.75" customHeight="1">
      <c r="K11612" s="8" t="s">
        <v>7</v>
      </c>
    </row>
    <row r="11613" ht="15.75" customHeight="1">
      <c r="K11613" s="8" t="s">
        <v>7</v>
      </c>
    </row>
    <row r="11614" ht="15.75" customHeight="1">
      <c r="K11614" s="8" t="s">
        <v>7</v>
      </c>
    </row>
    <row r="11615" ht="15.75" customHeight="1">
      <c r="K11615" s="8" t="s">
        <v>7</v>
      </c>
    </row>
    <row r="11616" ht="15.75" customHeight="1">
      <c r="K11616" s="8" t="s">
        <v>7</v>
      </c>
    </row>
    <row r="11617" ht="15.75" customHeight="1">
      <c r="K11617" s="8" t="s">
        <v>7</v>
      </c>
    </row>
    <row r="11618" ht="15.75" customHeight="1">
      <c r="K11618" s="8" t="s">
        <v>7</v>
      </c>
    </row>
    <row r="11619" ht="15.75" customHeight="1">
      <c r="K11619" s="8" t="s">
        <v>7</v>
      </c>
    </row>
    <row r="11620" ht="15.75" customHeight="1">
      <c r="K11620" s="8" t="s">
        <v>7</v>
      </c>
    </row>
    <row r="11621" ht="15.75" customHeight="1">
      <c r="K11621" s="8" t="s">
        <v>7</v>
      </c>
    </row>
    <row r="11622" ht="15.75" customHeight="1">
      <c r="K11622" s="8" t="s">
        <v>7</v>
      </c>
    </row>
    <row r="11623" ht="15.75" customHeight="1">
      <c r="K11623" s="8" t="s">
        <v>7</v>
      </c>
    </row>
    <row r="11624" ht="15.75" customHeight="1">
      <c r="K11624" s="8" t="s">
        <v>7</v>
      </c>
    </row>
    <row r="11625" ht="15.75" customHeight="1">
      <c r="K11625" s="8" t="s">
        <v>7</v>
      </c>
    </row>
    <row r="11626" ht="15.75" customHeight="1">
      <c r="K11626" s="8" t="s">
        <v>7</v>
      </c>
    </row>
    <row r="11627" ht="15.75" customHeight="1">
      <c r="K11627" s="8" t="s">
        <v>7</v>
      </c>
    </row>
    <row r="11628" ht="15.75" customHeight="1">
      <c r="K11628" s="8" t="s">
        <v>7</v>
      </c>
    </row>
    <row r="11629" ht="15.75" customHeight="1">
      <c r="K11629" s="8" t="s">
        <v>7</v>
      </c>
    </row>
    <row r="11630" ht="15.75" customHeight="1">
      <c r="K11630" s="8" t="s">
        <v>7</v>
      </c>
    </row>
    <row r="11631" ht="15.75" customHeight="1">
      <c r="K11631" s="8" t="s">
        <v>7</v>
      </c>
    </row>
    <row r="11632" ht="15.75" customHeight="1">
      <c r="K11632" s="8" t="s">
        <v>7</v>
      </c>
    </row>
    <row r="11633" ht="15.75" customHeight="1">
      <c r="K11633" s="8" t="s">
        <v>7</v>
      </c>
    </row>
    <row r="11634" ht="15.75" customHeight="1">
      <c r="K11634" s="8" t="s">
        <v>7</v>
      </c>
    </row>
    <row r="11635" ht="15.75" customHeight="1">
      <c r="K11635" s="8" t="s">
        <v>7</v>
      </c>
    </row>
    <row r="11636" ht="15.75" customHeight="1">
      <c r="K11636" s="8" t="s">
        <v>7</v>
      </c>
    </row>
    <row r="11637" ht="15.75" customHeight="1">
      <c r="K11637" s="8" t="s">
        <v>7</v>
      </c>
    </row>
    <row r="11638" ht="15.75" customHeight="1">
      <c r="K11638" s="8" t="s">
        <v>7</v>
      </c>
    </row>
    <row r="11639" ht="15.75" customHeight="1">
      <c r="K11639" s="8" t="s">
        <v>7</v>
      </c>
    </row>
    <row r="11640" ht="15.75" customHeight="1">
      <c r="K11640" s="8" t="s">
        <v>7</v>
      </c>
    </row>
    <row r="11641" ht="15.75" customHeight="1">
      <c r="K11641" s="8" t="s">
        <v>7</v>
      </c>
    </row>
    <row r="11642" ht="15.75" customHeight="1">
      <c r="K11642" s="8" t="s">
        <v>7</v>
      </c>
    </row>
    <row r="11643" ht="15.75" customHeight="1">
      <c r="K11643" s="8" t="s">
        <v>7</v>
      </c>
    </row>
    <row r="11644" ht="15.75" customHeight="1">
      <c r="K11644" s="8" t="s">
        <v>7</v>
      </c>
    </row>
    <row r="11645" ht="15.75" customHeight="1">
      <c r="K11645" s="8" t="s">
        <v>7</v>
      </c>
    </row>
    <row r="11646" ht="15.75" customHeight="1">
      <c r="K11646" s="8" t="s">
        <v>7</v>
      </c>
    </row>
    <row r="11647" ht="15.75" customHeight="1">
      <c r="K11647" s="8" t="s">
        <v>7</v>
      </c>
    </row>
    <row r="11648" ht="15.75" customHeight="1">
      <c r="K11648" s="8" t="s">
        <v>7</v>
      </c>
    </row>
    <row r="11649" ht="15.75" customHeight="1">
      <c r="K11649" s="8" t="s">
        <v>7</v>
      </c>
    </row>
    <row r="11650" ht="15.75" customHeight="1">
      <c r="K11650" s="8" t="s">
        <v>7</v>
      </c>
    </row>
    <row r="11651" ht="15.75" customHeight="1">
      <c r="K11651" s="8" t="s">
        <v>7</v>
      </c>
    </row>
    <row r="11652" ht="15.75" customHeight="1">
      <c r="K11652" s="8" t="s">
        <v>7</v>
      </c>
    </row>
    <row r="11653" ht="15.75" customHeight="1">
      <c r="K11653" s="8" t="s">
        <v>7</v>
      </c>
    </row>
    <row r="11654" ht="15.75" customHeight="1">
      <c r="K11654" s="8" t="s">
        <v>7</v>
      </c>
    </row>
    <row r="11655" ht="15.75" customHeight="1">
      <c r="K11655" s="8" t="s">
        <v>7</v>
      </c>
    </row>
    <row r="11656" ht="15.75" customHeight="1">
      <c r="K11656" s="8" t="s">
        <v>7</v>
      </c>
    </row>
    <row r="11657" ht="15.75" customHeight="1">
      <c r="K11657" s="8" t="s">
        <v>7</v>
      </c>
    </row>
    <row r="11658" ht="15.75" customHeight="1">
      <c r="K11658" s="8" t="s">
        <v>7</v>
      </c>
    </row>
    <row r="11659" ht="15.75" customHeight="1">
      <c r="K11659" s="8" t="s">
        <v>7</v>
      </c>
    </row>
    <row r="11660" ht="15.75" customHeight="1">
      <c r="K11660" s="8" t="s">
        <v>7</v>
      </c>
    </row>
    <row r="11661" ht="15.75" customHeight="1">
      <c r="K11661" s="8" t="s">
        <v>7</v>
      </c>
    </row>
    <row r="11662" ht="15.75" customHeight="1">
      <c r="K11662" s="8" t="s">
        <v>7</v>
      </c>
    </row>
    <row r="11663" ht="15.75" customHeight="1">
      <c r="K11663" s="8" t="s">
        <v>7</v>
      </c>
    </row>
    <row r="11664" ht="15.75" customHeight="1">
      <c r="K11664" s="8" t="s">
        <v>7</v>
      </c>
    </row>
    <row r="11665" ht="15.75" customHeight="1">
      <c r="K11665" s="8" t="s">
        <v>7</v>
      </c>
    </row>
    <row r="11666" ht="15.75" customHeight="1">
      <c r="K11666" s="8" t="s">
        <v>7</v>
      </c>
    </row>
    <row r="11667" ht="15.75" customHeight="1">
      <c r="K11667" s="8" t="s">
        <v>7</v>
      </c>
    </row>
    <row r="11668" ht="15.75" customHeight="1">
      <c r="K11668" s="8" t="s">
        <v>7</v>
      </c>
    </row>
    <row r="11669" ht="15.75" customHeight="1">
      <c r="K11669" s="8" t="s">
        <v>7</v>
      </c>
    </row>
    <row r="11670" ht="15.75" customHeight="1">
      <c r="K11670" s="8" t="s">
        <v>7</v>
      </c>
    </row>
    <row r="11671" ht="15.75" customHeight="1">
      <c r="K11671" s="8" t="s">
        <v>7</v>
      </c>
    </row>
    <row r="11672" ht="15.75" customHeight="1">
      <c r="K11672" s="8" t="s">
        <v>7</v>
      </c>
    </row>
    <row r="11673" ht="15.75" customHeight="1">
      <c r="K11673" s="8" t="s">
        <v>7</v>
      </c>
    </row>
    <row r="11674" ht="15.75" customHeight="1">
      <c r="K11674" s="8" t="s">
        <v>7</v>
      </c>
    </row>
    <row r="11675" ht="15.75" customHeight="1">
      <c r="K11675" s="8" t="s">
        <v>7</v>
      </c>
    </row>
    <row r="11676" ht="15.75" customHeight="1">
      <c r="K11676" s="8" t="s">
        <v>7</v>
      </c>
    </row>
    <row r="11677" ht="15.75" customHeight="1">
      <c r="K11677" s="8" t="s">
        <v>7</v>
      </c>
    </row>
    <row r="11678" ht="15.75" customHeight="1">
      <c r="K11678" s="8" t="s">
        <v>7</v>
      </c>
    </row>
    <row r="11679" ht="15.75" customHeight="1">
      <c r="K11679" s="8" t="s">
        <v>7</v>
      </c>
    </row>
    <row r="11680" ht="15.75" customHeight="1">
      <c r="K11680" s="8" t="s">
        <v>7</v>
      </c>
    </row>
    <row r="11681" ht="15.75" customHeight="1">
      <c r="K11681" s="8" t="s">
        <v>7</v>
      </c>
    </row>
    <row r="11682" ht="15.75" customHeight="1">
      <c r="K11682" s="8" t="s">
        <v>7</v>
      </c>
    </row>
    <row r="11683" ht="15.75" customHeight="1">
      <c r="K11683" s="8" t="s">
        <v>7</v>
      </c>
    </row>
    <row r="11684" ht="15.75" customHeight="1">
      <c r="K11684" s="8" t="s">
        <v>7</v>
      </c>
    </row>
    <row r="11685" ht="15.75" customHeight="1">
      <c r="K11685" s="8" t="s">
        <v>7</v>
      </c>
    </row>
    <row r="11686" ht="15.75" customHeight="1">
      <c r="K11686" s="8" t="s">
        <v>7</v>
      </c>
    </row>
    <row r="11687" ht="15.75" customHeight="1">
      <c r="K11687" s="8" t="s">
        <v>7</v>
      </c>
    </row>
    <row r="11688" ht="15.75" customHeight="1">
      <c r="K11688" s="8" t="s">
        <v>7</v>
      </c>
    </row>
    <row r="11689" ht="15.75" customHeight="1">
      <c r="K11689" s="8" t="s">
        <v>7</v>
      </c>
    </row>
    <row r="11690" ht="15.75" customHeight="1">
      <c r="K11690" s="8" t="s">
        <v>7</v>
      </c>
    </row>
    <row r="11691" ht="15.75" customHeight="1">
      <c r="K11691" s="8" t="s">
        <v>7</v>
      </c>
    </row>
    <row r="11692" ht="15.75" customHeight="1">
      <c r="K11692" s="8" t="s">
        <v>7</v>
      </c>
    </row>
    <row r="11693" ht="15.75" customHeight="1">
      <c r="K11693" s="8" t="s">
        <v>7</v>
      </c>
    </row>
    <row r="11694" ht="15.75" customHeight="1">
      <c r="K11694" s="8" t="s">
        <v>7</v>
      </c>
    </row>
    <row r="11695" ht="15.75" customHeight="1">
      <c r="K11695" s="8" t="s">
        <v>7</v>
      </c>
    </row>
    <row r="11696" ht="15.75" customHeight="1">
      <c r="K11696" s="8" t="s">
        <v>7</v>
      </c>
    </row>
    <row r="11697" ht="15.75" customHeight="1">
      <c r="K11697" s="8" t="s">
        <v>7</v>
      </c>
    </row>
    <row r="11698" ht="15.75" customHeight="1">
      <c r="K11698" s="8" t="s">
        <v>7</v>
      </c>
    </row>
    <row r="11699" ht="15.75" customHeight="1">
      <c r="K11699" s="8" t="s">
        <v>7</v>
      </c>
    </row>
    <row r="11700" ht="15.75" customHeight="1">
      <c r="K11700" s="8" t="s">
        <v>7</v>
      </c>
    </row>
    <row r="11701" ht="15.75" customHeight="1">
      <c r="K11701" s="8" t="s">
        <v>7</v>
      </c>
    </row>
    <row r="11702" ht="15.75" customHeight="1">
      <c r="K11702" s="8" t="s">
        <v>7</v>
      </c>
    </row>
    <row r="11703" ht="15.75" customHeight="1">
      <c r="K11703" s="8" t="s">
        <v>7</v>
      </c>
    </row>
    <row r="11704" ht="15.75" customHeight="1">
      <c r="K11704" s="8" t="s">
        <v>7</v>
      </c>
    </row>
    <row r="11705" ht="15.75" customHeight="1">
      <c r="K11705" s="8" t="s">
        <v>7</v>
      </c>
    </row>
    <row r="11706" ht="15.75" customHeight="1">
      <c r="K11706" s="8" t="s">
        <v>7</v>
      </c>
    </row>
    <row r="11707" ht="15.75" customHeight="1">
      <c r="K11707" s="8" t="s">
        <v>7</v>
      </c>
    </row>
    <row r="11708" ht="15.75" customHeight="1">
      <c r="K11708" s="8" t="s">
        <v>7</v>
      </c>
    </row>
    <row r="11709" ht="15.75" customHeight="1">
      <c r="K11709" s="8" t="s">
        <v>7</v>
      </c>
    </row>
    <row r="11710" ht="15.75" customHeight="1">
      <c r="K11710" s="8" t="s">
        <v>7</v>
      </c>
    </row>
    <row r="11711" ht="15.75" customHeight="1">
      <c r="K11711" s="8" t="s">
        <v>7</v>
      </c>
    </row>
    <row r="11712" ht="15.75" customHeight="1">
      <c r="K11712" s="8" t="s">
        <v>7</v>
      </c>
    </row>
    <row r="11713" ht="15.75" customHeight="1">
      <c r="K11713" s="8" t="s">
        <v>7</v>
      </c>
    </row>
    <row r="11714" ht="15.75" customHeight="1">
      <c r="K11714" s="8" t="s">
        <v>7</v>
      </c>
    </row>
    <row r="11715" ht="15.75" customHeight="1">
      <c r="K11715" s="8" t="s">
        <v>7</v>
      </c>
    </row>
    <row r="11716" ht="15.75" customHeight="1">
      <c r="K11716" s="8" t="s">
        <v>7</v>
      </c>
    </row>
    <row r="11717" ht="15.75" customHeight="1">
      <c r="K11717" s="8" t="s">
        <v>7</v>
      </c>
    </row>
    <row r="11718" ht="15.75" customHeight="1">
      <c r="K11718" s="8" t="s">
        <v>7</v>
      </c>
    </row>
    <row r="11719" ht="15.75" customHeight="1">
      <c r="K11719" s="8" t="s">
        <v>7</v>
      </c>
    </row>
    <row r="11720" ht="15.75" customHeight="1">
      <c r="K11720" s="8" t="s">
        <v>7</v>
      </c>
    </row>
    <row r="11721" ht="15.75" customHeight="1">
      <c r="K11721" s="8" t="s">
        <v>7</v>
      </c>
    </row>
    <row r="11722" ht="15.75" customHeight="1">
      <c r="K11722" s="8" t="s">
        <v>7</v>
      </c>
    </row>
    <row r="11723" ht="15.75" customHeight="1">
      <c r="K11723" s="8" t="s">
        <v>7</v>
      </c>
    </row>
    <row r="11724" ht="15.75" customHeight="1">
      <c r="K11724" s="8" t="s">
        <v>7</v>
      </c>
    </row>
    <row r="11725" ht="15.75" customHeight="1">
      <c r="K11725" s="8" t="s">
        <v>7</v>
      </c>
    </row>
    <row r="11726" ht="15.75" customHeight="1">
      <c r="K11726" s="8" t="s">
        <v>7</v>
      </c>
    </row>
    <row r="11727" ht="15.75" customHeight="1">
      <c r="K11727" s="8" t="s">
        <v>7</v>
      </c>
    </row>
    <row r="11728" ht="15.75" customHeight="1">
      <c r="K11728" s="8" t="s">
        <v>7</v>
      </c>
    </row>
    <row r="11729" ht="15.75" customHeight="1">
      <c r="K11729" s="8" t="s">
        <v>7</v>
      </c>
    </row>
    <row r="11730" ht="15.75" customHeight="1">
      <c r="K11730" s="8" t="s">
        <v>7</v>
      </c>
    </row>
    <row r="11731" ht="15.75" customHeight="1">
      <c r="K11731" s="8" t="s">
        <v>7</v>
      </c>
    </row>
    <row r="11732" ht="15.75" customHeight="1">
      <c r="K11732" s="8" t="s">
        <v>7</v>
      </c>
    </row>
    <row r="11733" ht="15.75" customHeight="1">
      <c r="K11733" s="8" t="s">
        <v>7</v>
      </c>
    </row>
    <row r="11734" ht="15.75" customHeight="1">
      <c r="K11734" s="8" t="s">
        <v>7</v>
      </c>
    </row>
    <row r="11735" ht="15.75" customHeight="1">
      <c r="K11735" s="8" t="s">
        <v>7</v>
      </c>
    </row>
    <row r="11736" ht="15.75" customHeight="1">
      <c r="K11736" s="8" t="s">
        <v>7</v>
      </c>
    </row>
    <row r="11737" ht="15.75" customHeight="1">
      <c r="K11737" s="8" t="s">
        <v>7</v>
      </c>
    </row>
    <row r="11738" ht="15.75" customHeight="1">
      <c r="K11738" s="8" t="s">
        <v>7</v>
      </c>
    </row>
    <row r="11739" ht="15.75" customHeight="1">
      <c r="K11739" s="8" t="s">
        <v>7</v>
      </c>
    </row>
    <row r="11740" ht="15.75" customHeight="1">
      <c r="K11740" s="8" t="s">
        <v>7</v>
      </c>
    </row>
    <row r="11741" ht="15.75" customHeight="1">
      <c r="K11741" s="8" t="s">
        <v>7</v>
      </c>
    </row>
    <row r="11742" ht="15.75" customHeight="1">
      <c r="K11742" s="8" t="s">
        <v>7</v>
      </c>
    </row>
    <row r="11743" ht="15.75" customHeight="1">
      <c r="K11743" s="8" t="s">
        <v>7</v>
      </c>
    </row>
    <row r="11744" ht="15.75" customHeight="1">
      <c r="K11744" s="8" t="s">
        <v>7</v>
      </c>
    </row>
    <row r="11745" ht="15.75" customHeight="1">
      <c r="K11745" s="8" t="s">
        <v>7</v>
      </c>
    </row>
    <row r="11746" ht="15.75" customHeight="1">
      <c r="K11746" s="8" t="s">
        <v>7</v>
      </c>
    </row>
    <row r="11747" ht="15.75" customHeight="1">
      <c r="K11747" s="8" t="s">
        <v>7</v>
      </c>
    </row>
    <row r="11748" ht="15.75" customHeight="1">
      <c r="K11748" s="8" t="s">
        <v>7</v>
      </c>
    </row>
    <row r="11749" ht="15.75" customHeight="1">
      <c r="K11749" s="8" t="s">
        <v>7</v>
      </c>
    </row>
    <row r="11750" ht="15.75" customHeight="1">
      <c r="K11750" s="8" t="s">
        <v>7</v>
      </c>
    </row>
    <row r="11751" ht="15.75" customHeight="1">
      <c r="K11751" s="8" t="s">
        <v>7</v>
      </c>
    </row>
    <row r="11752" ht="15.75" customHeight="1">
      <c r="K11752" s="8" t="s">
        <v>7</v>
      </c>
    </row>
    <row r="11753" ht="15.75" customHeight="1">
      <c r="K11753" s="8" t="s">
        <v>7</v>
      </c>
    </row>
    <row r="11754" ht="15.75" customHeight="1">
      <c r="K11754" s="8" t="s">
        <v>7</v>
      </c>
    </row>
    <row r="11755" ht="15.75" customHeight="1">
      <c r="K11755" s="8" t="s">
        <v>7</v>
      </c>
    </row>
    <row r="11756" ht="15.75" customHeight="1">
      <c r="K11756" s="8" t="s">
        <v>7</v>
      </c>
    </row>
    <row r="11757" ht="15.75" customHeight="1">
      <c r="K11757" s="8" t="s">
        <v>7</v>
      </c>
    </row>
    <row r="11758" ht="15.75" customHeight="1">
      <c r="K11758" s="8" t="s">
        <v>7</v>
      </c>
    </row>
    <row r="11759" ht="15.75" customHeight="1">
      <c r="K11759" s="8" t="s">
        <v>7</v>
      </c>
    </row>
    <row r="11760" ht="15.75" customHeight="1">
      <c r="K11760" s="8" t="s">
        <v>7</v>
      </c>
    </row>
    <row r="11761" ht="15.75" customHeight="1">
      <c r="K11761" s="8" t="s">
        <v>7</v>
      </c>
    </row>
    <row r="11762" ht="15.75" customHeight="1">
      <c r="K11762" s="8" t="s">
        <v>7</v>
      </c>
    </row>
    <row r="11763" ht="15.75" customHeight="1">
      <c r="K11763" s="8" t="s">
        <v>7</v>
      </c>
    </row>
    <row r="11764" ht="15.75" customHeight="1">
      <c r="K11764" s="8" t="s">
        <v>7</v>
      </c>
    </row>
    <row r="11765" ht="15.75" customHeight="1">
      <c r="K11765" s="8" t="s">
        <v>7</v>
      </c>
    </row>
    <row r="11766" ht="15.75" customHeight="1">
      <c r="K11766" s="8" t="s">
        <v>7</v>
      </c>
    </row>
    <row r="11767" ht="15.75" customHeight="1">
      <c r="K11767" s="8" t="s">
        <v>7</v>
      </c>
    </row>
    <row r="11768" ht="15.75" customHeight="1">
      <c r="K11768" s="8" t="s">
        <v>7</v>
      </c>
    </row>
    <row r="11769" ht="15.75" customHeight="1">
      <c r="K11769" s="8" t="s">
        <v>7</v>
      </c>
    </row>
    <row r="11770" ht="15.75" customHeight="1">
      <c r="K11770" s="8" t="s">
        <v>7</v>
      </c>
    </row>
    <row r="11771" ht="15.75" customHeight="1">
      <c r="K11771" s="8" t="s">
        <v>7</v>
      </c>
    </row>
    <row r="11772" ht="15.75" customHeight="1">
      <c r="K11772" s="8" t="s">
        <v>7</v>
      </c>
    </row>
    <row r="11773" ht="15.75" customHeight="1">
      <c r="K11773" s="8" t="s">
        <v>7</v>
      </c>
    </row>
    <row r="11774" ht="15.75" customHeight="1">
      <c r="K11774" s="8" t="s">
        <v>7</v>
      </c>
    </row>
    <row r="11775" ht="15.75" customHeight="1">
      <c r="K11775" s="8" t="s">
        <v>7</v>
      </c>
    </row>
    <row r="11776" ht="15.75" customHeight="1">
      <c r="K11776" s="8" t="s">
        <v>7</v>
      </c>
    </row>
    <row r="11777" ht="15.75" customHeight="1">
      <c r="K11777" s="8" t="s">
        <v>7</v>
      </c>
    </row>
    <row r="11778" ht="15.75" customHeight="1">
      <c r="K11778" s="8" t="s">
        <v>7</v>
      </c>
    </row>
    <row r="11779" ht="15.75" customHeight="1">
      <c r="K11779" s="8" t="s">
        <v>7</v>
      </c>
    </row>
    <row r="11780" ht="15.75" customHeight="1">
      <c r="K11780" s="8" t="s">
        <v>7</v>
      </c>
    </row>
    <row r="11781" ht="15.75" customHeight="1">
      <c r="K11781" s="8" t="s">
        <v>7</v>
      </c>
    </row>
    <row r="11782" ht="15.75" customHeight="1">
      <c r="K11782" s="8" t="s">
        <v>7</v>
      </c>
    </row>
    <row r="11783" ht="15.75" customHeight="1">
      <c r="K11783" s="8" t="s">
        <v>7</v>
      </c>
    </row>
    <row r="11784" ht="15.75" customHeight="1">
      <c r="K11784" s="8" t="s">
        <v>7</v>
      </c>
    </row>
    <row r="11785" ht="15.75" customHeight="1">
      <c r="K11785" s="8" t="s">
        <v>7</v>
      </c>
    </row>
    <row r="11786" ht="15.75" customHeight="1">
      <c r="K11786" s="8" t="s">
        <v>7</v>
      </c>
    </row>
    <row r="11787" ht="15.75" customHeight="1">
      <c r="K11787" s="8" t="s">
        <v>7</v>
      </c>
    </row>
    <row r="11788" ht="15.75" customHeight="1">
      <c r="K11788" s="8" t="s">
        <v>7</v>
      </c>
    </row>
    <row r="11789" ht="15.75" customHeight="1">
      <c r="K11789" s="8" t="s">
        <v>7</v>
      </c>
    </row>
    <row r="11790" ht="15.75" customHeight="1">
      <c r="K11790" s="8" t="s">
        <v>7</v>
      </c>
    </row>
    <row r="11791" ht="15.75" customHeight="1">
      <c r="K11791" s="8" t="s">
        <v>7</v>
      </c>
    </row>
    <row r="11792" ht="15.75" customHeight="1">
      <c r="K11792" s="8" t="s">
        <v>7</v>
      </c>
    </row>
    <row r="11793" ht="15.75" customHeight="1">
      <c r="K11793" s="8" t="s">
        <v>7</v>
      </c>
    </row>
    <row r="11794" ht="15.75" customHeight="1">
      <c r="K11794" s="8" t="s">
        <v>7</v>
      </c>
    </row>
    <row r="11795" ht="15.75" customHeight="1">
      <c r="K11795" s="8" t="s">
        <v>7</v>
      </c>
    </row>
    <row r="11796" ht="15.75" customHeight="1">
      <c r="K11796" s="8" t="s">
        <v>7</v>
      </c>
    </row>
    <row r="11797" ht="15.75" customHeight="1">
      <c r="K11797" s="8" t="s">
        <v>7</v>
      </c>
    </row>
    <row r="11798" ht="15.75" customHeight="1">
      <c r="K11798" s="8" t="s">
        <v>7</v>
      </c>
    </row>
    <row r="11799" ht="15.75" customHeight="1">
      <c r="K11799" s="8" t="s">
        <v>7</v>
      </c>
    </row>
    <row r="11800" ht="15.75" customHeight="1">
      <c r="K11800" s="8" t="s">
        <v>7</v>
      </c>
    </row>
    <row r="11801" ht="15.75" customHeight="1">
      <c r="K11801" s="8" t="s">
        <v>7</v>
      </c>
    </row>
    <row r="11802" ht="15.75" customHeight="1">
      <c r="K11802" s="8" t="s">
        <v>7</v>
      </c>
    </row>
    <row r="11803" ht="15.75" customHeight="1">
      <c r="K11803" s="8" t="s">
        <v>7</v>
      </c>
    </row>
    <row r="11804" ht="15.75" customHeight="1">
      <c r="K11804" s="8" t="s">
        <v>7</v>
      </c>
    </row>
    <row r="11805" ht="15.75" customHeight="1">
      <c r="K11805" s="8" t="s">
        <v>7</v>
      </c>
    </row>
    <row r="11806" ht="15.75" customHeight="1">
      <c r="K11806" s="8" t="s">
        <v>7</v>
      </c>
    </row>
    <row r="11807" ht="15.75" customHeight="1">
      <c r="K11807" s="8" t="s">
        <v>7</v>
      </c>
    </row>
    <row r="11808" ht="15.75" customHeight="1">
      <c r="K11808" s="8" t="s">
        <v>7</v>
      </c>
    </row>
    <row r="11809" ht="15.75" customHeight="1">
      <c r="K11809" s="8" t="s">
        <v>7</v>
      </c>
    </row>
    <row r="11810" ht="15.75" customHeight="1">
      <c r="K11810" s="8" t="s">
        <v>7</v>
      </c>
    </row>
    <row r="11811" ht="15.75" customHeight="1">
      <c r="K11811" s="8" t="s">
        <v>7</v>
      </c>
    </row>
    <row r="11812" ht="15.75" customHeight="1">
      <c r="K11812" s="8" t="s">
        <v>7</v>
      </c>
    </row>
    <row r="11813" ht="15.75" customHeight="1">
      <c r="K11813" s="8" t="s">
        <v>7</v>
      </c>
    </row>
    <row r="11814" ht="15.75" customHeight="1">
      <c r="K11814" s="8" t="s">
        <v>7</v>
      </c>
    </row>
    <row r="11815" ht="15.75" customHeight="1">
      <c r="K11815" s="8" t="s">
        <v>7</v>
      </c>
    </row>
    <row r="11816" ht="15.75" customHeight="1">
      <c r="K11816" s="8" t="s">
        <v>7</v>
      </c>
    </row>
    <row r="11817" ht="15.75" customHeight="1">
      <c r="K11817" s="8" t="s">
        <v>7</v>
      </c>
    </row>
    <row r="11818" ht="15.75" customHeight="1">
      <c r="K11818" s="8" t="s">
        <v>7</v>
      </c>
    </row>
    <row r="11819" ht="15.75" customHeight="1">
      <c r="K11819" s="8" t="s">
        <v>7</v>
      </c>
    </row>
    <row r="11820" ht="15.75" customHeight="1">
      <c r="K11820" s="8" t="s">
        <v>7</v>
      </c>
    </row>
    <row r="11821" ht="15.75" customHeight="1">
      <c r="K11821" s="8" t="s">
        <v>7</v>
      </c>
    </row>
    <row r="11822" ht="15.75" customHeight="1">
      <c r="K11822" s="8" t="s">
        <v>7</v>
      </c>
    </row>
    <row r="11823" ht="15.75" customHeight="1">
      <c r="K11823" s="8" t="s">
        <v>7</v>
      </c>
    </row>
    <row r="11824" ht="15.75" customHeight="1">
      <c r="K11824" s="8" t="s">
        <v>7</v>
      </c>
    </row>
    <row r="11825" ht="15.75" customHeight="1">
      <c r="K11825" s="8" t="s">
        <v>7</v>
      </c>
    </row>
    <row r="11826" ht="15.75" customHeight="1">
      <c r="K11826" s="8" t="s">
        <v>7</v>
      </c>
    </row>
    <row r="11827" ht="15.75" customHeight="1">
      <c r="K11827" s="8" t="s">
        <v>7</v>
      </c>
    </row>
    <row r="11828" ht="15.75" customHeight="1">
      <c r="K11828" s="8" t="s">
        <v>7</v>
      </c>
    </row>
    <row r="11829" ht="15.75" customHeight="1">
      <c r="K11829" s="8" t="s">
        <v>7</v>
      </c>
    </row>
    <row r="11830" ht="15.75" customHeight="1">
      <c r="K11830" s="8" t="s">
        <v>7</v>
      </c>
    </row>
    <row r="11831" ht="15.75" customHeight="1">
      <c r="K11831" s="8" t="s">
        <v>7</v>
      </c>
    </row>
    <row r="11832" ht="15.75" customHeight="1">
      <c r="K11832" s="8" t="s">
        <v>7</v>
      </c>
    </row>
    <row r="11833" ht="15.75" customHeight="1">
      <c r="K11833" s="8" t="s">
        <v>7</v>
      </c>
    </row>
    <row r="11834" ht="15.75" customHeight="1">
      <c r="K11834" s="8" t="s">
        <v>7</v>
      </c>
    </row>
    <row r="11835" ht="15.75" customHeight="1">
      <c r="K11835" s="8" t="s">
        <v>7</v>
      </c>
    </row>
    <row r="11836" ht="15.75" customHeight="1">
      <c r="K11836" s="8" t="s">
        <v>7</v>
      </c>
    </row>
    <row r="11837" ht="15.75" customHeight="1">
      <c r="K11837" s="8" t="s">
        <v>7</v>
      </c>
    </row>
    <row r="11838" ht="15.75" customHeight="1">
      <c r="K11838" s="8" t="s">
        <v>7</v>
      </c>
    </row>
    <row r="11839" ht="15.75" customHeight="1">
      <c r="K11839" s="8" t="s">
        <v>7</v>
      </c>
    </row>
    <row r="11840" ht="15.75" customHeight="1">
      <c r="K11840" s="8" t="s">
        <v>7</v>
      </c>
    </row>
    <row r="11841" ht="15.75" customHeight="1">
      <c r="K11841" s="8" t="s">
        <v>7</v>
      </c>
    </row>
    <row r="11842" ht="15.75" customHeight="1">
      <c r="K11842" s="8" t="s">
        <v>7</v>
      </c>
    </row>
    <row r="11843" ht="15.75" customHeight="1">
      <c r="K11843" s="8" t="s">
        <v>7</v>
      </c>
    </row>
    <row r="11844" ht="15.75" customHeight="1">
      <c r="K11844" s="8" t="s">
        <v>7</v>
      </c>
    </row>
    <row r="11845" ht="15.75" customHeight="1">
      <c r="K11845" s="8" t="s">
        <v>7</v>
      </c>
    </row>
    <row r="11846" ht="15.75" customHeight="1">
      <c r="K11846" s="8" t="s">
        <v>7</v>
      </c>
    </row>
    <row r="11847" ht="15.75" customHeight="1">
      <c r="K11847" s="8" t="s">
        <v>7</v>
      </c>
    </row>
    <row r="11848" ht="15.75" customHeight="1">
      <c r="K11848" s="8" t="s">
        <v>7</v>
      </c>
    </row>
    <row r="11849" ht="15.75" customHeight="1">
      <c r="K11849" s="8" t="s">
        <v>7</v>
      </c>
    </row>
    <row r="11850" ht="15.75" customHeight="1">
      <c r="K11850" s="8" t="s">
        <v>7</v>
      </c>
    </row>
    <row r="11851" ht="15.75" customHeight="1">
      <c r="K11851" s="8" t="s">
        <v>7</v>
      </c>
    </row>
    <row r="11852" ht="15.75" customHeight="1">
      <c r="K11852" s="8" t="s">
        <v>7</v>
      </c>
    </row>
    <row r="11853" ht="15.75" customHeight="1">
      <c r="K11853" s="8" t="s">
        <v>7</v>
      </c>
    </row>
    <row r="11854" ht="15.75" customHeight="1">
      <c r="K11854" s="8" t="s">
        <v>7</v>
      </c>
    </row>
    <row r="11855" ht="15.75" customHeight="1">
      <c r="K11855" s="8" t="s">
        <v>7</v>
      </c>
    </row>
    <row r="11856" ht="15.75" customHeight="1">
      <c r="K11856" s="8" t="s">
        <v>7</v>
      </c>
    </row>
    <row r="11857" ht="15.75" customHeight="1">
      <c r="K11857" s="8" t="s">
        <v>7</v>
      </c>
    </row>
    <row r="11858" ht="15.75" customHeight="1">
      <c r="K11858" s="8" t="s">
        <v>7</v>
      </c>
    </row>
    <row r="11859" ht="15.75" customHeight="1">
      <c r="K11859" s="8" t="s">
        <v>7</v>
      </c>
    </row>
    <row r="11860" ht="15.75" customHeight="1">
      <c r="K11860" s="8" t="s">
        <v>7</v>
      </c>
    </row>
    <row r="11861" ht="15.75" customHeight="1">
      <c r="K11861" s="8" t="s">
        <v>7</v>
      </c>
    </row>
    <row r="11862" ht="15.75" customHeight="1">
      <c r="K11862" s="8" t="s">
        <v>7</v>
      </c>
    </row>
    <row r="11863" ht="15.75" customHeight="1">
      <c r="K11863" s="8" t="s">
        <v>7</v>
      </c>
    </row>
    <row r="11864" ht="15.75" customHeight="1">
      <c r="K11864" s="8" t="s">
        <v>7</v>
      </c>
    </row>
    <row r="11865" ht="15.75" customHeight="1">
      <c r="K11865" s="8" t="s">
        <v>7</v>
      </c>
    </row>
    <row r="11866" ht="15.75" customHeight="1">
      <c r="K11866" s="8" t="s">
        <v>7</v>
      </c>
    </row>
    <row r="11867" ht="15.75" customHeight="1">
      <c r="K11867" s="8" t="s">
        <v>7</v>
      </c>
    </row>
    <row r="11868" ht="15.75" customHeight="1">
      <c r="K11868" s="8" t="s">
        <v>7</v>
      </c>
    </row>
    <row r="11869" ht="15.75" customHeight="1">
      <c r="K11869" s="8" t="s">
        <v>7</v>
      </c>
    </row>
    <row r="11870" ht="15.75" customHeight="1">
      <c r="K11870" s="8" t="s">
        <v>7</v>
      </c>
    </row>
    <row r="11871" ht="15.75" customHeight="1">
      <c r="K11871" s="8" t="s">
        <v>7</v>
      </c>
    </row>
    <row r="11872" ht="15.75" customHeight="1">
      <c r="K11872" s="8" t="s">
        <v>7</v>
      </c>
    </row>
    <row r="11873" ht="15.75" customHeight="1">
      <c r="K11873" s="8" t="s">
        <v>7</v>
      </c>
    </row>
    <row r="11874" ht="15.75" customHeight="1">
      <c r="K11874" s="8" t="s">
        <v>7</v>
      </c>
    </row>
    <row r="11875" ht="15.75" customHeight="1">
      <c r="K11875" s="8" t="s">
        <v>7</v>
      </c>
    </row>
    <row r="11876" ht="15.75" customHeight="1">
      <c r="K11876" s="8" t="s">
        <v>7</v>
      </c>
    </row>
    <row r="11877" ht="15.75" customHeight="1">
      <c r="K11877" s="8" t="s">
        <v>7</v>
      </c>
    </row>
    <row r="11878" ht="15.75" customHeight="1">
      <c r="K11878" s="8" t="s">
        <v>7</v>
      </c>
    </row>
    <row r="11879" ht="15.75" customHeight="1">
      <c r="K11879" s="8" t="s">
        <v>7</v>
      </c>
    </row>
    <row r="11880" ht="15.75" customHeight="1">
      <c r="K11880" s="8" t="s">
        <v>7</v>
      </c>
    </row>
    <row r="11881" ht="15.75" customHeight="1">
      <c r="K11881" s="8" t="s">
        <v>7</v>
      </c>
    </row>
    <row r="11882" ht="15.75" customHeight="1">
      <c r="K11882" s="8" t="s">
        <v>7</v>
      </c>
    </row>
    <row r="11883" ht="15.75" customHeight="1">
      <c r="K11883" s="8" t="s">
        <v>7</v>
      </c>
    </row>
    <row r="11884" ht="15.75" customHeight="1">
      <c r="K11884" s="8" t="s">
        <v>7</v>
      </c>
    </row>
    <row r="11885" ht="15.75" customHeight="1">
      <c r="K11885" s="8" t="s">
        <v>7</v>
      </c>
    </row>
    <row r="11886" ht="15.75" customHeight="1">
      <c r="K11886" s="8" t="s">
        <v>7</v>
      </c>
    </row>
    <row r="11887" ht="15.75" customHeight="1">
      <c r="K11887" s="8" t="s">
        <v>7</v>
      </c>
    </row>
    <row r="11888" ht="15.75" customHeight="1">
      <c r="K11888" s="8" t="s">
        <v>7</v>
      </c>
    </row>
    <row r="11889" ht="15.75" customHeight="1">
      <c r="K11889" s="8" t="s">
        <v>7</v>
      </c>
    </row>
    <row r="11890" ht="15.75" customHeight="1">
      <c r="K11890" s="8" t="s">
        <v>7</v>
      </c>
    </row>
    <row r="11891" ht="15.75" customHeight="1">
      <c r="K11891" s="8" t="s">
        <v>7</v>
      </c>
    </row>
    <row r="11892" ht="15.75" customHeight="1">
      <c r="K11892" s="8" t="s">
        <v>7</v>
      </c>
    </row>
    <row r="11893" ht="15.75" customHeight="1">
      <c r="K11893" s="8" t="s">
        <v>7</v>
      </c>
    </row>
    <row r="11894" ht="15.75" customHeight="1">
      <c r="K11894" s="8" t="s">
        <v>7</v>
      </c>
    </row>
    <row r="11895" ht="15.75" customHeight="1">
      <c r="K11895" s="8" t="s">
        <v>7</v>
      </c>
    </row>
    <row r="11896" ht="15.75" customHeight="1">
      <c r="K11896" s="8" t="s">
        <v>7</v>
      </c>
    </row>
    <row r="11897" ht="15.75" customHeight="1">
      <c r="K11897" s="8" t="s">
        <v>7</v>
      </c>
    </row>
    <row r="11898" ht="15.75" customHeight="1">
      <c r="K11898" s="8" t="s">
        <v>7</v>
      </c>
    </row>
    <row r="11899" ht="15.75" customHeight="1">
      <c r="K11899" s="8" t="s">
        <v>7</v>
      </c>
    </row>
    <row r="11900" ht="15.75" customHeight="1">
      <c r="K11900" s="8" t="s">
        <v>7</v>
      </c>
    </row>
    <row r="11901" ht="15.75" customHeight="1">
      <c r="K11901" s="8" t="s">
        <v>7</v>
      </c>
    </row>
    <row r="11902" ht="15.75" customHeight="1">
      <c r="K11902" s="8" t="s">
        <v>7</v>
      </c>
    </row>
    <row r="11903" ht="15.75" customHeight="1">
      <c r="K11903" s="8" t="s">
        <v>7</v>
      </c>
    </row>
    <row r="11904" ht="15.75" customHeight="1">
      <c r="K11904" s="8" t="s">
        <v>7</v>
      </c>
    </row>
    <row r="11905" ht="15.75" customHeight="1">
      <c r="K11905" s="8" t="s">
        <v>7</v>
      </c>
    </row>
    <row r="11906" ht="15.75" customHeight="1">
      <c r="K11906" s="8" t="s">
        <v>7</v>
      </c>
    </row>
    <row r="11907" ht="15.75" customHeight="1">
      <c r="K11907" s="8" t="s">
        <v>7</v>
      </c>
    </row>
    <row r="11908" ht="15.75" customHeight="1">
      <c r="K11908" s="8" t="s">
        <v>7</v>
      </c>
    </row>
    <row r="11909" ht="15.75" customHeight="1">
      <c r="K11909" s="8" t="s">
        <v>7</v>
      </c>
    </row>
    <row r="11910" ht="15.75" customHeight="1">
      <c r="K11910" s="8" t="s">
        <v>7</v>
      </c>
    </row>
    <row r="11911" ht="15.75" customHeight="1">
      <c r="K11911" s="8" t="s">
        <v>7</v>
      </c>
    </row>
    <row r="11912" ht="15.75" customHeight="1">
      <c r="K11912" s="8" t="s">
        <v>7</v>
      </c>
    </row>
    <row r="11913" ht="15.75" customHeight="1">
      <c r="K11913" s="8" t="s">
        <v>7</v>
      </c>
    </row>
    <row r="11914" ht="15.75" customHeight="1">
      <c r="K11914" s="8" t="s">
        <v>7</v>
      </c>
    </row>
    <row r="11915" ht="15.75" customHeight="1">
      <c r="K11915" s="8" t="s">
        <v>7</v>
      </c>
    </row>
    <row r="11916" ht="15.75" customHeight="1">
      <c r="K11916" s="8" t="s">
        <v>7</v>
      </c>
    </row>
    <row r="11917" ht="15.75" customHeight="1">
      <c r="K11917" s="8" t="s">
        <v>7</v>
      </c>
    </row>
    <row r="11918" ht="15.75" customHeight="1">
      <c r="K11918" s="8" t="s">
        <v>7</v>
      </c>
    </row>
    <row r="11919" ht="15.75" customHeight="1">
      <c r="K11919" s="8" t="s">
        <v>7</v>
      </c>
    </row>
    <row r="11920" ht="15.75" customHeight="1">
      <c r="K11920" s="8" t="s">
        <v>7</v>
      </c>
    </row>
    <row r="11921" ht="15.75" customHeight="1">
      <c r="K11921" s="8" t="s">
        <v>7</v>
      </c>
    </row>
    <row r="11922" ht="15.75" customHeight="1">
      <c r="K11922" s="8" t="s">
        <v>7</v>
      </c>
    </row>
    <row r="11923" ht="15.75" customHeight="1">
      <c r="K11923" s="8" t="s">
        <v>7</v>
      </c>
    </row>
    <row r="11924" ht="15.75" customHeight="1">
      <c r="K11924" s="8" t="s">
        <v>7</v>
      </c>
    </row>
    <row r="11925" ht="15.75" customHeight="1">
      <c r="K11925" s="8" t="s">
        <v>7</v>
      </c>
    </row>
    <row r="11926" ht="15.75" customHeight="1">
      <c r="K11926" s="8" t="s">
        <v>7</v>
      </c>
    </row>
    <row r="11927" ht="15.75" customHeight="1">
      <c r="K11927" s="8" t="s">
        <v>7</v>
      </c>
    </row>
    <row r="11928" ht="15.75" customHeight="1">
      <c r="K11928" s="8" t="s">
        <v>7</v>
      </c>
    </row>
    <row r="11929" ht="15.75" customHeight="1">
      <c r="K11929" s="8" t="s">
        <v>7</v>
      </c>
    </row>
    <row r="11930" ht="15.75" customHeight="1">
      <c r="K11930" s="8" t="s">
        <v>7</v>
      </c>
    </row>
    <row r="11931" ht="15.75" customHeight="1">
      <c r="K11931" s="8" t="s">
        <v>7</v>
      </c>
    </row>
    <row r="11932" ht="15.75" customHeight="1">
      <c r="K11932" s="8" t="s">
        <v>7</v>
      </c>
    </row>
    <row r="11933" ht="15.75" customHeight="1">
      <c r="K11933" s="8" t="s">
        <v>7</v>
      </c>
    </row>
    <row r="11934" ht="15.75" customHeight="1">
      <c r="K11934" s="8" t="s">
        <v>7</v>
      </c>
    </row>
    <row r="11935" ht="15.75" customHeight="1">
      <c r="K11935" s="8" t="s">
        <v>7</v>
      </c>
    </row>
    <row r="11936" ht="15.75" customHeight="1">
      <c r="K11936" s="8" t="s">
        <v>7</v>
      </c>
    </row>
    <row r="11937" ht="15.75" customHeight="1">
      <c r="K11937" s="8" t="s">
        <v>7</v>
      </c>
    </row>
    <row r="11938" ht="15.75" customHeight="1">
      <c r="K11938" s="8" t="s">
        <v>7</v>
      </c>
    </row>
    <row r="11939" ht="15.75" customHeight="1">
      <c r="K11939" s="8" t="s">
        <v>7</v>
      </c>
    </row>
    <row r="11940" ht="15.75" customHeight="1">
      <c r="K11940" s="8" t="s">
        <v>7</v>
      </c>
    </row>
    <row r="11941" ht="15.75" customHeight="1">
      <c r="K11941" s="8" t="s">
        <v>7</v>
      </c>
    </row>
    <row r="11942" ht="15.75" customHeight="1">
      <c r="K11942" s="8" t="s">
        <v>7</v>
      </c>
    </row>
    <row r="11943" ht="15.75" customHeight="1">
      <c r="K11943" s="8" t="s">
        <v>7</v>
      </c>
    </row>
    <row r="11944" ht="15.75" customHeight="1">
      <c r="K11944" s="8" t="s">
        <v>7</v>
      </c>
    </row>
    <row r="11945" ht="15.75" customHeight="1">
      <c r="K11945" s="8" t="s">
        <v>7</v>
      </c>
    </row>
    <row r="11946" ht="15.75" customHeight="1">
      <c r="K11946" s="8" t="s">
        <v>7</v>
      </c>
    </row>
    <row r="11947" ht="15.75" customHeight="1">
      <c r="K11947" s="8" t="s">
        <v>7</v>
      </c>
    </row>
    <row r="11948" ht="15.75" customHeight="1">
      <c r="K11948" s="8" t="s">
        <v>7</v>
      </c>
    </row>
    <row r="11949" ht="15.75" customHeight="1">
      <c r="K11949" s="8" t="s">
        <v>7</v>
      </c>
    </row>
    <row r="11950" ht="15.75" customHeight="1">
      <c r="K11950" s="8" t="s">
        <v>7</v>
      </c>
    </row>
    <row r="11951" ht="15.75" customHeight="1">
      <c r="K11951" s="8" t="s">
        <v>7</v>
      </c>
    </row>
    <row r="11952" ht="15.75" customHeight="1">
      <c r="K11952" s="8" t="s">
        <v>7</v>
      </c>
    </row>
    <row r="11953" ht="15.75" customHeight="1">
      <c r="K11953" s="8" t="s">
        <v>7</v>
      </c>
    </row>
    <row r="11954" ht="15.75" customHeight="1">
      <c r="K11954" s="8" t="s">
        <v>7</v>
      </c>
    </row>
    <row r="11955" ht="15.75" customHeight="1">
      <c r="K11955" s="8" t="s">
        <v>7</v>
      </c>
    </row>
    <row r="11956" ht="15.75" customHeight="1">
      <c r="K11956" s="8" t="s">
        <v>7</v>
      </c>
    </row>
    <row r="11957" ht="15.75" customHeight="1">
      <c r="K11957" s="8" t="s">
        <v>7</v>
      </c>
    </row>
    <row r="11958" ht="15.75" customHeight="1">
      <c r="K11958" s="8" t="s">
        <v>7</v>
      </c>
    </row>
    <row r="11959" ht="15.75" customHeight="1">
      <c r="K11959" s="8" t="s">
        <v>7</v>
      </c>
    </row>
    <row r="11960" ht="15.75" customHeight="1">
      <c r="K11960" s="8" t="s">
        <v>7</v>
      </c>
    </row>
    <row r="11961" ht="15.75" customHeight="1">
      <c r="K11961" s="8" t="s">
        <v>7</v>
      </c>
    </row>
    <row r="11962" ht="15.75" customHeight="1">
      <c r="K11962" s="8" t="s">
        <v>7</v>
      </c>
    </row>
    <row r="11963" ht="15.75" customHeight="1">
      <c r="K11963" s="8" t="s">
        <v>7</v>
      </c>
    </row>
    <row r="11964" ht="15.75" customHeight="1">
      <c r="K11964" s="8" t="s">
        <v>7</v>
      </c>
    </row>
    <row r="11965" ht="15.75" customHeight="1">
      <c r="K11965" s="8" t="s">
        <v>7</v>
      </c>
    </row>
    <row r="11966" ht="15.75" customHeight="1">
      <c r="K11966" s="8" t="s">
        <v>7</v>
      </c>
    </row>
    <row r="11967" ht="15.75" customHeight="1">
      <c r="K11967" s="8" t="s">
        <v>7</v>
      </c>
    </row>
    <row r="11968" ht="15.75" customHeight="1">
      <c r="K11968" s="8" t="s">
        <v>7</v>
      </c>
    </row>
    <row r="11969" ht="15.75" customHeight="1">
      <c r="K11969" s="8" t="s">
        <v>7</v>
      </c>
    </row>
    <row r="11970" ht="15.75" customHeight="1">
      <c r="K11970" s="8" t="s">
        <v>7</v>
      </c>
    </row>
    <row r="11971" ht="15.75" customHeight="1">
      <c r="K11971" s="8" t="s">
        <v>7</v>
      </c>
    </row>
    <row r="11972" ht="15.75" customHeight="1">
      <c r="K11972" s="8" t="s">
        <v>7</v>
      </c>
    </row>
    <row r="11973" ht="15.75" customHeight="1">
      <c r="K11973" s="8" t="s">
        <v>7</v>
      </c>
    </row>
    <row r="11974" ht="15.75" customHeight="1">
      <c r="K11974" s="8" t="s">
        <v>7</v>
      </c>
    </row>
    <row r="11975" ht="15.75" customHeight="1">
      <c r="K11975" s="8" t="s">
        <v>7</v>
      </c>
    </row>
    <row r="11976" ht="15.75" customHeight="1">
      <c r="K11976" s="8" t="s">
        <v>7</v>
      </c>
    </row>
    <row r="11977" ht="15.75" customHeight="1">
      <c r="K11977" s="8" t="s">
        <v>7</v>
      </c>
    </row>
    <row r="11978" ht="15.75" customHeight="1">
      <c r="K11978" s="8" t="s">
        <v>7</v>
      </c>
    </row>
    <row r="11979" ht="15.75" customHeight="1">
      <c r="K11979" s="8" t="s">
        <v>7</v>
      </c>
    </row>
    <row r="11980" ht="15.75" customHeight="1">
      <c r="K11980" s="8" t="s">
        <v>7</v>
      </c>
    </row>
    <row r="11981" ht="15.75" customHeight="1">
      <c r="K11981" s="8" t="s">
        <v>7</v>
      </c>
    </row>
    <row r="11982" ht="15.75" customHeight="1">
      <c r="K11982" s="8" t="s">
        <v>7</v>
      </c>
    </row>
    <row r="11983" ht="15.75" customHeight="1">
      <c r="K11983" s="8" t="s">
        <v>7</v>
      </c>
    </row>
    <row r="11984" ht="15.75" customHeight="1">
      <c r="K11984" s="8" t="s">
        <v>7</v>
      </c>
    </row>
    <row r="11985" ht="15.75" customHeight="1">
      <c r="K11985" s="8" t="s">
        <v>7</v>
      </c>
    </row>
    <row r="11986" ht="15.75" customHeight="1">
      <c r="K11986" s="8" t="s">
        <v>7</v>
      </c>
    </row>
    <row r="11987" ht="15.75" customHeight="1">
      <c r="K11987" s="8" t="s">
        <v>7</v>
      </c>
    </row>
    <row r="11988" ht="15.75" customHeight="1">
      <c r="K11988" s="8" t="s">
        <v>7</v>
      </c>
    </row>
    <row r="11989" ht="15.75" customHeight="1">
      <c r="K11989" s="8" t="s">
        <v>7</v>
      </c>
    </row>
    <row r="11990" ht="15.75" customHeight="1">
      <c r="K11990" s="8" t="s">
        <v>7</v>
      </c>
    </row>
    <row r="11991" ht="15.75" customHeight="1">
      <c r="K11991" s="8" t="s">
        <v>7</v>
      </c>
    </row>
    <row r="11992" ht="15.75" customHeight="1">
      <c r="K11992" s="8" t="s">
        <v>7</v>
      </c>
    </row>
    <row r="11993" ht="15.75" customHeight="1">
      <c r="K11993" s="8" t="s">
        <v>7</v>
      </c>
    </row>
    <row r="11994" ht="15.75" customHeight="1">
      <c r="K11994" s="8" t="s">
        <v>7</v>
      </c>
    </row>
    <row r="11995" ht="15.75" customHeight="1">
      <c r="K11995" s="8" t="s">
        <v>7</v>
      </c>
    </row>
    <row r="11996" ht="15.75" customHeight="1">
      <c r="K11996" s="8" t="s">
        <v>7</v>
      </c>
    </row>
    <row r="11997" ht="15.75" customHeight="1">
      <c r="K11997" s="8" t="s">
        <v>7</v>
      </c>
    </row>
    <row r="11998" ht="15.75" customHeight="1">
      <c r="K11998" s="8" t="s">
        <v>7</v>
      </c>
    </row>
    <row r="11999" ht="15.75" customHeight="1">
      <c r="K11999" s="8" t="s">
        <v>7</v>
      </c>
    </row>
    <row r="12000" ht="15.75" customHeight="1">
      <c r="K12000" s="8" t="s">
        <v>7</v>
      </c>
    </row>
    <row r="12001" ht="15.75" customHeight="1">
      <c r="K12001" s="8" t="s">
        <v>7</v>
      </c>
    </row>
    <row r="12002" ht="15.75" customHeight="1">
      <c r="K12002" s="8" t="s">
        <v>7</v>
      </c>
    </row>
    <row r="12003" ht="15.75" customHeight="1">
      <c r="K12003" s="8" t="s">
        <v>7</v>
      </c>
    </row>
    <row r="12004" ht="15.75" customHeight="1">
      <c r="K12004" s="8" t="s">
        <v>7</v>
      </c>
    </row>
    <row r="12005" ht="15.75" customHeight="1">
      <c r="K12005" s="8" t="s">
        <v>7</v>
      </c>
    </row>
    <row r="12006" ht="15.75" customHeight="1">
      <c r="K12006" s="8" t="s">
        <v>7</v>
      </c>
    </row>
    <row r="12007" ht="15.75" customHeight="1">
      <c r="K12007" s="8" t="s">
        <v>7</v>
      </c>
    </row>
    <row r="12008" ht="15.75" customHeight="1">
      <c r="K12008" s="8" t="s">
        <v>7</v>
      </c>
    </row>
    <row r="12009" ht="15.75" customHeight="1">
      <c r="K12009" s="8" t="s">
        <v>7</v>
      </c>
    </row>
    <row r="12010" ht="15.75" customHeight="1">
      <c r="K12010" s="8" t="s">
        <v>7</v>
      </c>
    </row>
    <row r="12011" ht="15.75" customHeight="1">
      <c r="K12011" s="8" t="s">
        <v>7</v>
      </c>
    </row>
    <row r="12012" ht="15.75" customHeight="1">
      <c r="K12012" s="8" t="s">
        <v>7</v>
      </c>
    </row>
    <row r="12013" ht="15.75" customHeight="1">
      <c r="K12013" s="8" t="s">
        <v>7</v>
      </c>
    </row>
    <row r="12014" ht="15.75" customHeight="1">
      <c r="K12014" s="8" t="s">
        <v>7</v>
      </c>
    </row>
    <row r="12015" ht="15.75" customHeight="1">
      <c r="K12015" s="8" t="s">
        <v>7</v>
      </c>
    </row>
    <row r="12016" ht="15.75" customHeight="1">
      <c r="K12016" s="8" t="s">
        <v>7</v>
      </c>
    </row>
    <row r="12017" ht="15.75" customHeight="1">
      <c r="K12017" s="8" t="s">
        <v>7</v>
      </c>
    </row>
    <row r="12018" ht="15.75" customHeight="1">
      <c r="K12018" s="8" t="s">
        <v>7</v>
      </c>
    </row>
    <row r="12019" ht="15.75" customHeight="1">
      <c r="K12019" s="8" t="s">
        <v>7</v>
      </c>
    </row>
    <row r="12020" ht="15.75" customHeight="1">
      <c r="K12020" s="8" t="s">
        <v>7</v>
      </c>
    </row>
    <row r="12021" ht="15.75" customHeight="1">
      <c r="K12021" s="8" t="s">
        <v>7</v>
      </c>
    </row>
    <row r="12022" ht="15.75" customHeight="1">
      <c r="K12022" s="8" t="s">
        <v>7</v>
      </c>
    </row>
    <row r="12023" ht="15.75" customHeight="1">
      <c r="K12023" s="8" t="s">
        <v>7</v>
      </c>
    </row>
    <row r="12024" ht="15.75" customHeight="1">
      <c r="K12024" s="8" t="s">
        <v>7</v>
      </c>
    </row>
    <row r="12025" ht="15.75" customHeight="1">
      <c r="K12025" s="8" t="s">
        <v>7</v>
      </c>
    </row>
    <row r="12026" ht="15.75" customHeight="1">
      <c r="K12026" s="8" t="s">
        <v>7</v>
      </c>
    </row>
    <row r="12027" ht="15.75" customHeight="1">
      <c r="K12027" s="8" t="s">
        <v>7</v>
      </c>
    </row>
    <row r="12028" ht="15.75" customHeight="1">
      <c r="K12028" s="8" t="s">
        <v>7</v>
      </c>
    </row>
    <row r="12029" ht="15.75" customHeight="1">
      <c r="K12029" s="8" t="s">
        <v>7</v>
      </c>
    </row>
    <row r="12030" ht="15.75" customHeight="1">
      <c r="K12030" s="8" t="s">
        <v>7</v>
      </c>
    </row>
    <row r="12031" ht="15.75" customHeight="1">
      <c r="K12031" s="8" t="s">
        <v>7</v>
      </c>
    </row>
    <row r="12032" ht="15.75" customHeight="1">
      <c r="K12032" s="8" t="s">
        <v>7</v>
      </c>
    </row>
    <row r="12033" ht="15.75" customHeight="1">
      <c r="K12033" s="8" t="s">
        <v>7</v>
      </c>
    </row>
    <row r="12034" ht="15.75" customHeight="1">
      <c r="K12034" s="8" t="s">
        <v>7</v>
      </c>
    </row>
    <row r="12035" ht="15.75" customHeight="1">
      <c r="K12035" s="8" t="s">
        <v>7</v>
      </c>
    </row>
    <row r="12036" ht="15.75" customHeight="1">
      <c r="K12036" s="8" t="s">
        <v>7</v>
      </c>
    </row>
    <row r="12037" ht="15.75" customHeight="1">
      <c r="K12037" s="8" t="s">
        <v>7</v>
      </c>
    </row>
    <row r="12038" ht="15.75" customHeight="1">
      <c r="K12038" s="8" t="s">
        <v>7</v>
      </c>
    </row>
    <row r="12039" ht="15.75" customHeight="1">
      <c r="K12039" s="8" t="s">
        <v>7</v>
      </c>
    </row>
    <row r="12040" ht="15.75" customHeight="1">
      <c r="K12040" s="8" t="s">
        <v>7</v>
      </c>
    </row>
    <row r="12041" ht="15.75" customHeight="1">
      <c r="K12041" s="8" t="s">
        <v>7</v>
      </c>
    </row>
    <row r="12042" ht="15.75" customHeight="1">
      <c r="K12042" s="8" t="s">
        <v>7</v>
      </c>
    </row>
    <row r="12043" ht="15.75" customHeight="1">
      <c r="K12043" s="8" t="s">
        <v>7</v>
      </c>
    </row>
    <row r="12044" ht="15.75" customHeight="1">
      <c r="K12044" s="8" t="s">
        <v>7</v>
      </c>
    </row>
    <row r="12045" ht="15.75" customHeight="1">
      <c r="K12045" s="8" t="s">
        <v>7</v>
      </c>
    </row>
    <row r="12046" ht="15.75" customHeight="1">
      <c r="K12046" s="8" t="s">
        <v>7</v>
      </c>
    </row>
    <row r="12047" ht="15.75" customHeight="1">
      <c r="K12047" s="8" t="s">
        <v>7</v>
      </c>
    </row>
    <row r="12048" ht="15.75" customHeight="1">
      <c r="K12048" s="8" t="s">
        <v>7</v>
      </c>
    </row>
    <row r="12049" ht="15.75" customHeight="1">
      <c r="K12049" s="8" t="s">
        <v>7</v>
      </c>
    </row>
    <row r="12050" ht="15.75" customHeight="1">
      <c r="K12050" s="8" t="s">
        <v>7</v>
      </c>
    </row>
    <row r="12051" ht="15.75" customHeight="1">
      <c r="K12051" s="8" t="s">
        <v>7</v>
      </c>
    </row>
    <row r="12052" ht="15.75" customHeight="1">
      <c r="K12052" s="8" t="s">
        <v>7</v>
      </c>
    </row>
    <row r="12053" ht="15.75" customHeight="1">
      <c r="K12053" s="8" t="s">
        <v>7</v>
      </c>
    </row>
    <row r="12054" ht="15.75" customHeight="1">
      <c r="K12054" s="8" t="s">
        <v>7</v>
      </c>
    </row>
    <row r="12055" ht="15.75" customHeight="1">
      <c r="K12055" s="8" t="s">
        <v>7</v>
      </c>
    </row>
    <row r="12056" ht="15.75" customHeight="1">
      <c r="K12056" s="8" t="s">
        <v>7</v>
      </c>
    </row>
    <row r="12057" ht="15.75" customHeight="1">
      <c r="K12057" s="8" t="s">
        <v>7</v>
      </c>
    </row>
    <row r="12058" ht="15.75" customHeight="1">
      <c r="K12058" s="8" t="s">
        <v>7</v>
      </c>
    </row>
    <row r="12059" ht="15.75" customHeight="1">
      <c r="K12059" s="8" t="s">
        <v>7</v>
      </c>
    </row>
    <row r="12060" ht="15.75" customHeight="1">
      <c r="K12060" s="8" t="s">
        <v>7</v>
      </c>
    </row>
    <row r="12061" ht="15.75" customHeight="1">
      <c r="K12061" s="8" t="s">
        <v>7</v>
      </c>
    </row>
    <row r="12062" ht="15.75" customHeight="1">
      <c r="K12062" s="8" t="s">
        <v>7</v>
      </c>
    </row>
    <row r="12063" ht="15.75" customHeight="1">
      <c r="K12063" s="8" t="s">
        <v>7</v>
      </c>
    </row>
    <row r="12064" ht="15.75" customHeight="1">
      <c r="K12064" s="8" t="s">
        <v>7</v>
      </c>
    </row>
    <row r="12065" ht="15.75" customHeight="1">
      <c r="K12065" s="8" t="s">
        <v>7</v>
      </c>
    </row>
    <row r="12066" ht="15.75" customHeight="1">
      <c r="K12066" s="8" t="s">
        <v>7</v>
      </c>
    </row>
    <row r="12067" ht="15.75" customHeight="1">
      <c r="K12067" s="8" t="s">
        <v>7</v>
      </c>
    </row>
    <row r="12068" ht="15.75" customHeight="1">
      <c r="K12068" s="8" t="s">
        <v>7</v>
      </c>
    </row>
    <row r="12069" ht="15.75" customHeight="1">
      <c r="K12069" s="8" t="s">
        <v>7</v>
      </c>
    </row>
    <row r="12070" ht="15.75" customHeight="1">
      <c r="K12070" s="8" t="s">
        <v>7</v>
      </c>
    </row>
    <row r="12071" ht="15.75" customHeight="1">
      <c r="K12071" s="8" t="s">
        <v>7</v>
      </c>
    </row>
    <row r="12072" ht="15.75" customHeight="1">
      <c r="K12072" s="8" t="s">
        <v>7</v>
      </c>
    </row>
    <row r="12073" ht="15.75" customHeight="1">
      <c r="K12073" s="8" t="s">
        <v>7</v>
      </c>
    </row>
    <row r="12074" ht="15.75" customHeight="1">
      <c r="K12074" s="8" t="s">
        <v>7</v>
      </c>
    </row>
    <row r="12075" ht="15.75" customHeight="1">
      <c r="K12075" s="8" t="s">
        <v>7</v>
      </c>
    </row>
    <row r="12076" ht="15.75" customHeight="1">
      <c r="K12076" s="8" t="s">
        <v>7</v>
      </c>
    </row>
    <row r="12077" ht="15.75" customHeight="1">
      <c r="K12077" s="8" t="s">
        <v>7</v>
      </c>
    </row>
    <row r="12078" ht="15.75" customHeight="1">
      <c r="K12078" s="8" t="s">
        <v>7</v>
      </c>
    </row>
    <row r="12079" ht="15.75" customHeight="1">
      <c r="K12079" s="8" t="s">
        <v>7</v>
      </c>
    </row>
    <row r="12080" ht="15.75" customHeight="1">
      <c r="K12080" s="8" t="s">
        <v>7</v>
      </c>
    </row>
    <row r="12081" ht="15.75" customHeight="1">
      <c r="K12081" s="8" t="s">
        <v>7</v>
      </c>
    </row>
    <row r="12082" ht="15.75" customHeight="1">
      <c r="K12082" s="8" t="s">
        <v>7</v>
      </c>
    </row>
    <row r="12083" ht="15.75" customHeight="1">
      <c r="K12083" s="8" t="s">
        <v>7</v>
      </c>
    </row>
    <row r="12084" ht="15.75" customHeight="1">
      <c r="K12084" s="8" t="s">
        <v>7</v>
      </c>
    </row>
    <row r="12085" ht="15.75" customHeight="1">
      <c r="K12085" s="8" t="s">
        <v>7</v>
      </c>
    </row>
    <row r="12086" ht="15.75" customHeight="1">
      <c r="K12086" s="8" t="s">
        <v>7</v>
      </c>
    </row>
    <row r="12087" ht="15.75" customHeight="1">
      <c r="K12087" s="8" t="s">
        <v>7</v>
      </c>
    </row>
    <row r="12088" ht="15.75" customHeight="1">
      <c r="K12088" s="8" t="s">
        <v>7</v>
      </c>
    </row>
    <row r="12089" ht="15.75" customHeight="1">
      <c r="K12089" s="8" t="s">
        <v>7</v>
      </c>
    </row>
    <row r="12090" ht="15.75" customHeight="1">
      <c r="K12090" s="8" t="s">
        <v>7</v>
      </c>
    </row>
    <row r="12091" ht="15.75" customHeight="1">
      <c r="K12091" s="8" t="s">
        <v>7</v>
      </c>
    </row>
    <row r="12092" ht="15.75" customHeight="1">
      <c r="K12092" s="8" t="s">
        <v>7</v>
      </c>
    </row>
    <row r="12093" ht="15.75" customHeight="1">
      <c r="K12093" s="8" t="s">
        <v>7</v>
      </c>
    </row>
    <row r="12094" ht="15.75" customHeight="1">
      <c r="K12094" s="8" t="s">
        <v>7</v>
      </c>
    </row>
    <row r="12095" ht="15.75" customHeight="1">
      <c r="K12095" s="8" t="s">
        <v>7</v>
      </c>
    </row>
    <row r="12096" ht="15.75" customHeight="1">
      <c r="K12096" s="8" t="s">
        <v>7</v>
      </c>
    </row>
    <row r="12097" ht="15.75" customHeight="1">
      <c r="K12097" s="8" t="s">
        <v>7</v>
      </c>
    </row>
    <row r="12098" ht="15.75" customHeight="1">
      <c r="K12098" s="8" t="s">
        <v>7</v>
      </c>
    </row>
    <row r="12099" ht="15.75" customHeight="1">
      <c r="K12099" s="8" t="s">
        <v>7</v>
      </c>
    </row>
    <row r="12100" ht="15.75" customHeight="1">
      <c r="K12100" s="8" t="s">
        <v>7</v>
      </c>
    </row>
    <row r="12101" ht="15.75" customHeight="1">
      <c r="K12101" s="8" t="s">
        <v>7</v>
      </c>
    </row>
    <row r="12102" ht="15.75" customHeight="1">
      <c r="K12102" s="8" t="s">
        <v>7</v>
      </c>
    </row>
    <row r="12103" ht="15.75" customHeight="1">
      <c r="K12103" s="8" t="s">
        <v>7</v>
      </c>
    </row>
    <row r="12104" ht="15.75" customHeight="1">
      <c r="K12104" s="8" t="s">
        <v>7</v>
      </c>
    </row>
    <row r="12105" ht="15.75" customHeight="1">
      <c r="K12105" s="8" t="s">
        <v>7</v>
      </c>
    </row>
    <row r="12106" ht="15.75" customHeight="1">
      <c r="K12106" s="8" t="s">
        <v>7</v>
      </c>
    </row>
    <row r="12107" ht="15.75" customHeight="1">
      <c r="K12107" s="8" t="s">
        <v>7</v>
      </c>
    </row>
    <row r="12108" ht="15.75" customHeight="1">
      <c r="K12108" s="8" t="s">
        <v>7</v>
      </c>
    </row>
    <row r="12109" ht="15.75" customHeight="1">
      <c r="K12109" s="8" t="s">
        <v>7</v>
      </c>
    </row>
    <row r="12110" ht="15.75" customHeight="1">
      <c r="K12110" s="8" t="s">
        <v>7</v>
      </c>
    </row>
    <row r="12111" ht="15.75" customHeight="1">
      <c r="K12111" s="8" t="s">
        <v>7</v>
      </c>
    </row>
    <row r="12112" ht="15.75" customHeight="1">
      <c r="K12112" s="8" t="s">
        <v>7</v>
      </c>
    </row>
    <row r="12113" ht="15.75" customHeight="1">
      <c r="K12113" s="8" t="s">
        <v>7</v>
      </c>
    </row>
    <row r="12114" ht="15.75" customHeight="1">
      <c r="K12114" s="8" t="s">
        <v>7</v>
      </c>
    </row>
    <row r="12115" ht="15.75" customHeight="1">
      <c r="K12115" s="8" t="s">
        <v>7</v>
      </c>
    </row>
    <row r="12116" ht="15.75" customHeight="1">
      <c r="K12116" s="8" t="s">
        <v>7</v>
      </c>
    </row>
    <row r="12117" ht="15.75" customHeight="1">
      <c r="K12117" s="8" t="s">
        <v>7</v>
      </c>
    </row>
    <row r="12118" ht="15.75" customHeight="1">
      <c r="K12118" s="8" t="s">
        <v>7</v>
      </c>
    </row>
    <row r="12119" ht="15.75" customHeight="1">
      <c r="K12119" s="8" t="s">
        <v>7</v>
      </c>
    </row>
    <row r="12120" ht="15.75" customHeight="1">
      <c r="K12120" s="8" t="s">
        <v>7</v>
      </c>
    </row>
    <row r="12121" ht="15.75" customHeight="1">
      <c r="K12121" s="8" t="s">
        <v>7</v>
      </c>
    </row>
    <row r="12122" ht="15.75" customHeight="1">
      <c r="K12122" s="8" t="s">
        <v>7</v>
      </c>
    </row>
    <row r="12123" ht="15.75" customHeight="1">
      <c r="K12123" s="8" t="s">
        <v>7</v>
      </c>
    </row>
    <row r="12124" ht="15.75" customHeight="1">
      <c r="K12124" s="8" t="s">
        <v>7</v>
      </c>
    </row>
    <row r="12125" ht="15.75" customHeight="1">
      <c r="K12125" s="8" t="s">
        <v>7</v>
      </c>
    </row>
    <row r="12126" ht="15.75" customHeight="1">
      <c r="K12126" s="8" t="s">
        <v>7</v>
      </c>
    </row>
    <row r="12127" ht="15.75" customHeight="1">
      <c r="K12127" s="8" t="s">
        <v>7</v>
      </c>
    </row>
    <row r="12128" ht="15.75" customHeight="1">
      <c r="K12128" s="8" t="s">
        <v>7</v>
      </c>
    </row>
    <row r="12129" ht="15.75" customHeight="1">
      <c r="K12129" s="8" t="s">
        <v>7</v>
      </c>
    </row>
    <row r="12130" ht="15.75" customHeight="1">
      <c r="K12130" s="8" t="s">
        <v>7</v>
      </c>
    </row>
    <row r="12131" ht="15.75" customHeight="1">
      <c r="K12131" s="8" t="s">
        <v>7</v>
      </c>
    </row>
    <row r="12132" ht="15.75" customHeight="1">
      <c r="K12132" s="8" t="s">
        <v>7</v>
      </c>
    </row>
    <row r="12133" ht="15.75" customHeight="1">
      <c r="K12133" s="8" t="s">
        <v>7</v>
      </c>
    </row>
    <row r="12134" ht="15.75" customHeight="1">
      <c r="K12134" s="8" t="s">
        <v>7</v>
      </c>
    </row>
    <row r="12135" ht="15.75" customHeight="1">
      <c r="K12135" s="8" t="s">
        <v>7</v>
      </c>
    </row>
    <row r="12136" ht="15.75" customHeight="1">
      <c r="K12136" s="8" t="s">
        <v>7</v>
      </c>
    </row>
    <row r="12137" ht="15.75" customHeight="1">
      <c r="K12137" s="8" t="s">
        <v>7</v>
      </c>
    </row>
    <row r="12138" ht="15.75" customHeight="1">
      <c r="K12138" s="8" t="s">
        <v>7</v>
      </c>
    </row>
    <row r="12139" ht="15.75" customHeight="1">
      <c r="K12139" s="8" t="s">
        <v>7</v>
      </c>
    </row>
    <row r="12140" ht="15.75" customHeight="1">
      <c r="K12140" s="8" t="s">
        <v>7</v>
      </c>
    </row>
    <row r="12141" ht="15.75" customHeight="1">
      <c r="K12141" s="8" t="s">
        <v>7</v>
      </c>
    </row>
    <row r="12142" ht="15.75" customHeight="1">
      <c r="K12142" s="8" t="s">
        <v>7</v>
      </c>
    </row>
    <row r="12143" ht="15.75" customHeight="1">
      <c r="K12143" s="8" t="s">
        <v>7</v>
      </c>
    </row>
    <row r="12144" ht="15.75" customHeight="1">
      <c r="K12144" s="8" t="s">
        <v>7</v>
      </c>
    </row>
    <row r="12145" ht="15.75" customHeight="1">
      <c r="K12145" s="8" t="s">
        <v>7</v>
      </c>
    </row>
    <row r="12146" ht="15.75" customHeight="1">
      <c r="K12146" s="8" t="s">
        <v>7</v>
      </c>
    </row>
    <row r="12147" ht="15.75" customHeight="1">
      <c r="K12147" s="8" t="s">
        <v>7</v>
      </c>
    </row>
    <row r="12148" ht="15.75" customHeight="1">
      <c r="K12148" s="8" t="s">
        <v>7</v>
      </c>
    </row>
    <row r="12149" ht="15.75" customHeight="1">
      <c r="K12149" s="8" t="s">
        <v>7</v>
      </c>
    </row>
    <row r="12150" ht="15.75" customHeight="1">
      <c r="K12150" s="8" t="s">
        <v>7</v>
      </c>
    </row>
    <row r="12151" ht="15.75" customHeight="1">
      <c r="K12151" s="8" t="s">
        <v>7</v>
      </c>
    </row>
    <row r="12152" ht="15.75" customHeight="1">
      <c r="K12152" s="8" t="s">
        <v>7</v>
      </c>
    </row>
    <row r="12153" ht="15.75" customHeight="1">
      <c r="K12153" s="8" t="s">
        <v>7</v>
      </c>
    </row>
    <row r="12154" ht="15.75" customHeight="1">
      <c r="K12154" s="8" t="s">
        <v>7</v>
      </c>
    </row>
    <row r="12155" ht="15.75" customHeight="1">
      <c r="K12155" s="8" t="s">
        <v>7</v>
      </c>
    </row>
    <row r="12156" ht="15.75" customHeight="1">
      <c r="K12156" s="8" t="s">
        <v>7</v>
      </c>
    </row>
    <row r="12157" ht="15.75" customHeight="1">
      <c r="K12157" s="8" t="s">
        <v>7</v>
      </c>
    </row>
    <row r="12158" ht="15.75" customHeight="1">
      <c r="K12158" s="8" t="s">
        <v>7</v>
      </c>
    </row>
    <row r="12159" ht="15.75" customHeight="1">
      <c r="K12159" s="8" t="s">
        <v>7</v>
      </c>
    </row>
    <row r="12160" ht="15.75" customHeight="1">
      <c r="K12160" s="8" t="s">
        <v>7</v>
      </c>
    </row>
    <row r="12161" ht="15.75" customHeight="1">
      <c r="K12161" s="8" t="s">
        <v>7</v>
      </c>
    </row>
    <row r="12162" ht="15.75" customHeight="1">
      <c r="K12162" s="8" t="s">
        <v>7</v>
      </c>
    </row>
    <row r="12163" ht="15.75" customHeight="1">
      <c r="K12163" s="8" t="s">
        <v>7</v>
      </c>
    </row>
    <row r="12164" ht="15.75" customHeight="1">
      <c r="K12164" s="8" t="s">
        <v>7</v>
      </c>
    </row>
    <row r="12165" ht="15.75" customHeight="1">
      <c r="K12165" s="8" t="s">
        <v>7</v>
      </c>
    </row>
    <row r="12166" ht="15.75" customHeight="1">
      <c r="K12166" s="8" t="s">
        <v>7</v>
      </c>
    </row>
    <row r="12167" ht="15.75" customHeight="1">
      <c r="K12167" s="8" t="s">
        <v>7</v>
      </c>
    </row>
    <row r="12168" ht="15.75" customHeight="1">
      <c r="K12168" s="8" t="s">
        <v>7</v>
      </c>
    </row>
    <row r="12169" ht="15.75" customHeight="1">
      <c r="K12169" s="8" t="s">
        <v>7</v>
      </c>
    </row>
    <row r="12170" ht="15.75" customHeight="1">
      <c r="K12170" s="8" t="s">
        <v>7</v>
      </c>
    </row>
    <row r="12171" ht="15.75" customHeight="1">
      <c r="K12171" s="8" t="s">
        <v>7</v>
      </c>
    </row>
    <row r="12172" ht="15.75" customHeight="1">
      <c r="K12172" s="8" t="s">
        <v>7</v>
      </c>
    </row>
    <row r="12173" ht="15.75" customHeight="1">
      <c r="K12173" s="8" t="s">
        <v>7</v>
      </c>
    </row>
    <row r="12174" ht="15.75" customHeight="1">
      <c r="K12174" s="8" t="s">
        <v>7</v>
      </c>
    </row>
    <row r="12175" ht="15.75" customHeight="1">
      <c r="K12175" s="8" t="s">
        <v>7</v>
      </c>
    </row>
    <row r="12176" ht="15.75" customHeight="1">
      <c r="K12176" s="8" t="s">
        <v>7</v>
      </c>
    </row>
    <row r="12177" ht="15.75" customHeight="1">
      <c r="K12177" s="8" t="s">
        <v>7</v>
      </c>
    </row>
    <row r="12178" ht="15.75" customHeight="1">
      <c r="K12178" s="8" t="s">
        <v>7</v>
      </c>
    </row>
    <row r="12179" ht="15.75" customHeight="1">
      <c r="K12179" s="8" t="s">
        <v>7</v>
      </c>
    </row>
    <row r="12180" ht="15.75" customHeight="1">
      <c r="K12180" s="8" t="s">
        <v>7</v>
      </c>
    </row>
    <row r="12181" ht="15.75" customHeight="1">
      <c r="K12181" s="8" t="s">
        <v>7</v>
      </c>
    </row>
    <row r="12182" ht="15.75" customHeight="1">
      <c r="K12182" s="8" t="s">
        <v>7</v>
      </c>
    </row>
    <row r="12183" ht="15.75" customHeight="1">
      <c r="K12183" s="8" t="s">
        <v>7</v>
      </c>
    </row>
    <row r="12184" ht="15.75" customHeight="1">
      <c r="K12184" s="8" t="s">
        <v>7</v>
      </c>
    </row>
    <row r="12185" ht="15.75" customHeight="1">
      <c r="K12185" s="8" t="s">
        <v>7</v>
      </c>
    </row>
    <row r="12186" ht="15.75" customHeight="1">
      <c r="K12186" s="8" t="s">
        <v>7</v>
      </c>
    </row>
    <row r="12187" ht="15.75" customHeight="1">
      <c r="K12187" s="8" t="s">
        <v>7</v>
      </c>
    </row>
    <row r="12188" ht="15.75" customHeight="1">
      <c r="K12188" s="8" t="s">
        <v>7</v>
      </c>
    </row>
    <row r="12189" ht="15.75" customHeight="1">
      <c r="K12189" s="8" t="s">
        <v>7</v>
      </c>
    </row>
    <row r="12190" ht="15.75" customHeight="1">
      <c r="K12190" s="8" t="s">
        <v>7</v>
      </c>
    </row>
    <row r="12191" ht="15.75" customHeight="1">
      <c r="K12191" s="8" t="s">
        <v>7</v>
      </c>
    </row>
    <row r="12192" ht="15.75" customHeight="1">
      <c r="K12192" s="8" t="s">
        <v>7</v>
      </c>
    </row>
    <row r="12193" ht="15.75" customHeight="1">
      <c r="K12193" s="8" t="s">
        <v>7</v>
      </c>
    </row>
    <row r="12194" ht="15.75" customHeight="1">
      <c r="K12194" s="8" t="s">
        <v>7</v>
      </c>
    </row>
    <row r="12195" ht="15.75" customHeight="1">
      <c r="K12195" s="8" t="s">
        <v>7</v>
      </c>
    </row>
    <row r="12196" ht="15.75" customHeight="1">
      <c r="K12196" s="8" t="s">
        <v>7</v>
      </c>
    </row>
    <row r="12197" ht="15.75" customHeight="1">
      <c r="K12197" s="8" t="s">
        <v>7</v>
      </c>
    </row>
    <row r="12198" ht="15.75" customHeight="1">
      <c r="K12198" s="8" t="s">
        <v>7</v>
      </c>
    </row>
    <row r="12199" ht="15.75" customHeight="1">
      <c r="K12199" s="8" t="s">
        <v>7</v>
      </c>
    </row>
    <row r="12200" ht="15.75" customHeight="1">
      <c r="K12200" s="8" t="s">
        <v>7</v>
      </c>
    </row>
    <row r="12201" ht="15.75" customHeight="1">
      <c r="K12201" s="8" t="s">
        <v>7</v>
      </c>
    </row>
    <row r="12202" ht="15.75" customHeight="1">
      <c r="K12202" s="8" t="s">
        <v>7</v>
      </c>
    </row>
    <row r="12203" ht="15.75" customHeight="1">
      <c r="K12203" s="8" t="s">
        <v>7</v>
      </c>
    </row>
    <row r="12204" ht="15.75" customHeight="1">
      <c r="K12204" s="8" t="s">
        <v>7</v>
      </c>
    </row>
    <row r="12205" ht="15.75" customHeight="1">
      <c r="K12205" s="8" t="s">
        <v>7</v>
      </c>
    </row>
    <row r="12206" ht="15.75" customHeight="1">
      <c r="K12206" s="8" t="s">
        <v>7</v>
      </c>
    </row>
    <row r="12207" ht="15.75" customHeight="1">
      <c r="K12207" s="8" t="s">
        <v>7</v>
      </c>
    </row>
    <row r="12208" ht="15.75" customHeight="1">
      <c r="K12208" s="8" t="s">
        <v>7</v>
      </c>
    </row>
    <row r="12209" ht="15.75" customHeight="1">
      <c r="K12209" s="8" t="s">
        <v>7</v>
      </c>
    </row>
    <row r="12210" ht="15.75" customHeight="1">
      <c r="K12210" s="8" t="s">
        <v>7</v>
      </c>
    </row>
    <row r="12211" ht="15.75" customHeight="1">
      <c r="K12211" s="8" t="s">
        <v>7</v>
      </c>
    </row>
    <row r="12212" ht="15.75" customHeight="1">
      <c r="K12212" s="8" t="s">
        <v>7</v>
      </c>
    </row>
    <row r="12213" ht="15.75" customHeight="1">
      <c r="K12213" s="8" t="s">
        <v>7</v>
      </c>
    </row>
    <row r="12214" ht="15.75" customHeight="1">
      <c r="K12214" s="8" t="s">
        <v>7</v>
      </c>
    </row>
    <row r="12215" ht="15.75" customHeight="1">
      <c r="K12215" s="8" t="s">
        <v>7</v>
      </c>
    </row>
    <row r="12216" ht="15.75" customHeight="1">
      <c r="K12216" s="8" t="s">
        <v>7</v>
      </c>
    </row>
    <row r="12217" ht="15.75" customHeight="1">
      <c r="K12217" s="8" t="s">
        <v>7</v>
      </c>
    </row>
    <row r="12218" ht="15.75" customHeight="1">
      <c r="K12218" s="8" t="s">
        <v>7</v>
      </c>
    </row>
    <row r="12219" ht="15.75" customHeight="1">
      <c r="K12219" s="8" t="s">
        <v>7</v>
      </c>
    </row>
    <row r="12220" ht="15.75" customHeight="1">
      <c r="K12220" s="8" t="s">
        <v>7</v>
      </c>
    </row>
    <row r="12221" ht="15.75" customHeight="1">
      <c r="K12221" s="8" t="s">
        <v>7</v>
      </c>
    </row>
    <row r="12222" ht="15.75" customHeight="1">
      <c r="K12222" s="8" t="s">
        <v>7</v>
      </c>
    </row>
    <row r="12223" ht="15.75" customHeight="1">
      <c r="K12223" s="8" t="s">
        <v>7</v>
      </c>
    </row>
    <row r="12224" ht="15.75" customHeight="1">
      <c r="K12224" s="8" t="s">
        <v>7</v>
      </c>
    </row>
    <row r="12225" ht="15.75" customHeight="1">
      <c r="K12225" s="8" t="s">
        <v>7</v>
      </c>
    </row>
    <row r="12226" ht="15.75" customHeight="1">
      <c r="K12226" s="8" t="s">
        <v>7</v>
      </c>
    </row>
    <row r="12227" ht="15.75" customHeight="1">
      <c r="K12227" s="8" t="s">
        <v>7</v>
      </c>
    </row>
    <row r="12228" ht="15.75" customHeight="1">
      <c r="K12228" s="8" t="s">
        <v>7</v>
      </c>
    </row>
    <row r="12229" ht="15.75" customHeight="1">
      <c r="K12229" s="8" t="s">
        <v>7</v>
      </c>
    </row>
    <row r="12230" ht="15.75" customHeight="1">
      <c r="K12230" s="8" t="s">
        <v>7</v>
      </c>
    </row>
    <row r="12231" ht="15.75" customHeight="1">
      <c r="K12231" s="8" t="s">
        <v>7</v>
      </c>
    </row>
    <row r="12232" ht="15.75" customHeight="1">
      <c r="K12232" s="8" t="s">
        <v>7</v>
      </c>
    </row>
    <row r="12233" ht="15.75" customHeight="1">
      <c r="K12233" s="8" t="s">
        <v>7</v>
      </c>
    </row>
    <row r="12234" ht="15.75" customHeight="1">
      <c r="K12234" s="8" t="s">
        <v>7</v>
      </c>
    </row>
    <row r="12235" ht="15.75" customHeight="1">
      <c r="K12235" s="8" t="s">
        <v>7</v>
      </c>
    </row>
    <row r="12236" ht="15.75" customHeight="1">
      <c r="K12236" s="8" t="s">
        <v>7</v>
      </c>
    </row>
    <row r="12237" ht="15.75" customHeight="1">
      <c r="K12237" s="8" t="s">
        <v>7</v>
      </c>
    </row>
    <row r="12238" ht="15.75" customHeight="1">
      <c r="K12238" s="8" t="s">
        <v>7</v>
      </c>
    </row>
    <row r="12239" ht="15.75" customHeight="1">
      <c r="K12239" s="8" t="s">
        <v>7</v>
      </c>
    </row>
    <row r="12240" ht="15.75" customHeight="1">
      <c r="K12240" s="8" t="s">
        <v>7</v>
      </c>
    </row>
    <row r="12241" ht="15.75" customHeight="1">
      <c r="K12241" s="8" t="s">
        <v>7</v>
      </c>
    </row>
    <row r="12242" ht="15.75" customHeight="1">
      <c r="K12242" s="8" t="s">
        <v>7</v>
      </c>
    </row>
    <row r="12243" ht="15.75" customHeight="1">
      <c r="K12243" s="8" t="s">
        <v>7</v>
      </c>
    </row>
    <row r="12244" ht="15.75" customHeight="1">
      <c r="K12244" s="8" t="s">
        <v>7</v>
      </c>
    </row>
    <row r="12245" ht="15.75" customHeight="1">
      <c r="K12245" s="8" t="s">
        <v>7</v>
      </c>
    </row>
    <row r="12246" ht="15.75" customHeight="1">
      <c r="K12246" s="8" t="s">
        <v>7</v>
      </c>
    </row>
    <row r="12247" ht="15.75" customHeight="1">
      <c r="K12247" s="8" t="s">
        <v>7</v>
      </c>
    </row>
    <row r="12248" ht="15.75" customHeight="1">
      <c r="K12248" s="8" t="s">
        <v>7</v>
      </c>
    </row>
    <row r="12249" ht="15.75" customHeight="1">
      <c r="K12249" s="8" t="s">
        <v>7</v>
      </c>
    </row>
    <row r="12250" ht="15.75" customHeight="1">
      <c r="K12250" s="8" t="s">
        <v>7</v>
      </c>
    </row>
    <row r="12251" ht="15.75" customHeight="1">
      <c r="K12251" s="8" t="s">
        <v>7</v>
      </c>
    </row>
    <row r="12252" ht="15.75" customHeight="1">
      <c r="K12252" s="8" t="s">
        <v>7</v>
      </c>
    </row>
    <row r="12253" ht="15.75" customHeight="1">
      <c r="K12253" s="8" t="s">
        <v>7</v>
      </c>
    </row>
    <row r="12254" ht="15.75" customHeight="1">
      <c r="K12254" s="8" t="s">
        <v>7</v>
      </c>
    </row>
    <row r="12255" ht="15.75" customHeight="1">
      <c r="K12255" s="8" t="s">
        <v>7</v>
      </c>
    </row>
    <row r="12256" ht="15.75" customHeight="1">
      <c r="K12256" s="8" t="s">
        <v>7</v>
      </c>
    </row>
    <row r="12257" ht="15.75" customHeight="1">
      <c r="K12257" s="8" t="s">
        <v>7</v>
      </c>
    </row>
    <row r="12258" ht="15.75" customHeight="1">
      <c r="K12258" s="8" t="s">
        <v>7</v>
      </c>
    </row>
    <row r="12259" ht="15.75" customHeight="1">
      <c r="K12259" s="8" t="s">
        <v>7</v>
      </c>
    </row>
    <row r="12260" ht="15.75" customHeight="1">
      <c r="K12260" s="8" t="s">
        <v>7</v>
      </c>
    </row>
    <row r="12261" ht="15.75" customHeight="1">
      <c r="K12261" s="8" t="s">
        <v>7</v>
      </c>
    </row>
    <row r="12262" ht="15.75" customHeight="1">
      <c r="K12262" s="8" t="s">
        <v>7</v>
      </c>
    </row>
    <row r="12263" ht="15.75" customHeight="1">
      <c r="K12263" s="8" t="s">
        <v>7</v>
      </c>
    </row>
    <row r="12264" ht="15.75" customHeight="1">
      <c r="K12264" s="8" t="s">
        <v>7</v>
      </c>
    </row>
    <row r="12265" ht="15.75" customHeight="1">
      <c r="K12265" s="8" t="s">
        <v>7</v>
      </c>
    </row>
    <row r="12266" ht="15.75" customHeight="1">
      <c r="K12266" s="8" t="s">
        <v>7</v>
      </c>
    </row>
    <row r="12267" ht="15.75" customHeight="1">
      <c r="K12267" s="8" t="s">
        <v>7</v>
      </c>
    </row>
    <row r="12268" ht="15.75" customHeight="1">
      <c r="K12268" s="8" t="s">
        <v>7</v>
      </c>
    </row>
    <row r="12269" ht="15.75" customHeight="1">
      <c r="K12269" s="8" t="s">
        <v>7</v>
      </c>
    </row>
    <row r="12270" ht="15.75" customHeight="1">
      <c r="K12270" s="8" t="s">
        <v>7</v>
      </c>
    </row>
    <row r="12271" ht="15.75" customHeight="1">
      <c r="K12271" s="8" t="s">
        <v>7</v>
      </c>
    </row>
    <row r="12272" ht="15.75" customHeight="1">
      <c r="K12272" s="8" t="s">
        <v>7</v>
      </c>
    </row>
    <row r="12273" ht="15.75" customHeight="1">
      <c r="K12273" s="8" t="s">
        <v>7</v>
      </c>
    </row>
    <row r="12274" ht="15.75" customHeight="1">
      <c r="K12274" s="8" t="s">
        <v>7</v>
      </c>
    </row>
    <row r="12275" ht="15.75" customHeight="1">
      <c r="K12275" s="8" t="s">
        <v>7</v>
      </c>
    </row>
    <row r="12276" ht="15.75" customHeight="1">
      <c r="K12276" s="8" t="s">
        <v>7</v>
      </c>
    </row>
    <row r="12277" ht="15.75" customHeight="1">
      <c r="K12277" s="8" t="s">
        <v>7</v>
      </c>
    </row>
    <row r="12278" ht="15.75" customHeight="1">
      <c r="K12278" s="8" t="s">
        <v>7</v>
      </c>
    </row>
    <row r="12279" ht="15.75" customHeight="1">
      <c r="K12279" s="8" t="s">
        <v>7</v>
      </c>
    </row>
    <row r="12280" ht="15.75" customHeight="1">
      <c r="K12280" s="8" t="s">
        <v>7</v>
      </c>
    </row>
    <row r="12281" ht="15.75" customHeight="1">
      <c r="K12281" s="8" t="s">
        <v>7</v>
      </c>
    </row>
    <row r="12282" ht="15.75" customHeight="1">
      <c r="K12282" s="8" t="s">
        <v>7</v>
      </c>
    </row>
    <row r="12283" ht="15.75" customHeight="1">
      <c r="K12283" s="8" t="s">
        <v>7</v>
      </c>
    </row>
    <row r="12284" ht="15.75" customHeight="1">
      <c r="K12284" s="8" t="s">
        <v>7</v>
      </c>
    </row>
    <row r="12285" ht="15.75" customHeight="1">
      <c r="K12285" s="8" t="s">
        <v>7</v>
      </c>
    </row>
    <row r="12286" ht="15.75" customHeight="1">
      <c r="K12286" s="8" t="s">
        <v>7</v>
      </c>
    </row>
    <row r="12287" ht="15.75" customHeight="1">
      <c r="K12287" s="8" t="s">
        <v>7</v>
      </c>
    </row>
    <row r="12288" ht="15.75" customHeight="1">
      <c r="K12288" s="8" t="s">
        <v>7</v>
      </c>
    </row>
    <row r="12289" ht="15.75" customHeight="1">
      <c r="K12289" s="8" t="s">
        <v>7</v>
      </c>
    </row>
    <row r="12290" ht="15.75" customHeight="1">
      <c r="K12290" s="8" t="s">
        <v>7</v>
      </c>
    </row>
    <row r="12291" ht="15.75" customHeight="1">
      <c r="K12291" s="8" t="s">
        <v>7</v>
      </c>
    </row>
    <row r="12292" ht="15.75" customHeight="1">
      <c r="K12292" s="8" t="s">
        <v>7</v>
      </c>
    </row>
    <row r="12293" ht="15.75" customHeight="1">
      <c r="K12293" s="8" t="s">
        <v>7</v>
      </c>
    </row>
    <row r="12294" ht="15.75" customHeight="1">
      <c r="K12294" s="8" t="s">
        <v>7</v>
      </c>
    </row>
    <row r="12295" ht="15.75" customHeight="1">
      <c r="K12295" s="8" t="s">
        <v>7</v>
      </c>
    </row>
    <row r="12296" ht="15.75" customHeight="1">
      <c r="K12296" s="8" t="s">
        <v>7</v>
      </c>
    </row>
    <row r="12297" ht="15.75" customHeight="1">
      <c r="K12297" s="8" t="s">
        <v>7</v>
      </c>
    </row>
    <row r="12298" ht="15.75" customHeight="1">
      <c r="K12298" s="8" t="s">
        <v>7</v>
      </c>
    </row>
    <row r="12299" ht="15.75" customHeight="1">
      <c r="K12299" s="8" t="s">
        <v>7</v>
      </c>
    </row>
    <row r="12300" ht="15.75" customHeight="1">
      <c r="K12300" s="8" t="s">
        <v>7</v>
      </c>
    </row>
    <row r="12301" ht="15.75" customHeight="1">
      <c r="K12301" s="8" t="s">
        <v>7</v>
      </c>
    </row>
    <row r="12302" ht="15.75" customHeight="1">
      <c r="K12302" s="8" t="s">
        <v>7</v>
      </c>
    </row>
    <row r="12303" ht="15.75" customHeight="1">
      <c r="K12303" s="8" t="s">
        <v>7</v>
      </c>
    </row>
    <row r="12304" ht="15.75" customHeight="1">
      <c r="K12304" s="8" t="s">
        <v>7</v>
      </c>
    </row>
    <row r="12305" ht="15.75" customHeight="1">
      <c r="K12305" s="8" t="s">
        <v>7</v>
      </c>
    </row>
    <row r="12306" ht="15.75" customHeight="1">
      <c r="K12306" s="8" t="s">
        <v>7</v>
      </c>
    </row>
    <row r="12307" ht="15.75" customHeight="1">
      <c r="K12307" s="8" t="s">
        <v>7</v>
      </c>
    </row>
    <row r="12308" ht="15.75" customHeight="1">
      <c r="K12308" s="8" t="s">
        <v>7</v>
      </c>
    </row>
    <row r="12309" ht="15.75" customHeight="1">
      <c r="K12309" s="8" t="s">
        <v>7</v>
      </c>
    </row>
    <row r="12310" ht="15.75" customHeight="1">
      <c r="K12310" s="8" t="s">
        <v>7</v>
      </c>
    </row>
    <row r="12311" ht="15.75" customHeight="1">
      <c r="K12311" s="8" t="s">
        <v>7</v>
      </c>
    </row>
    <row r="12312" ht="15.75" customHeight="1">
      <c r="K12312" s="8" t="s">
        <v>7</v>
      </c>
    </row>
    <row r="12313" ht="15.75" customHeight="1">
      <c r="K12313" s="8" t="s">
        <v>7</v>
      </c>
    </row>
    <row r="12314" ht="15.75" customHeight="1">
      <c r="K12314" s="8" t="s">
        <v>7</v>
      </c>
    </row>
    <row r="12315" ht="15.75" customHeight="1">
      <c r="K12315" s="8" t="s">
        <v>7</v>
      </c>
    </row>
    <row r="12316" ht="15.75" customHeight="1">
      <c r="K12316" s="8" t="s">
        <v>7</v>
      </c>
    </row>
    <row r="12317" ht="15.75" customHeight="1">
      <c r="K12317" s="8" t="s">
        <v>7</v>
      </c>
    </row>
    <row r="12318" ht="15.75" customHeight="1">
      <c r="K12318" s="8" t="s">
        <v>7</v>
      </c>
    </row>
    <row r="12319" ht="15.75" customHeight="1">
      <c r="K12319" s="8" t="s">
        <v>7</v>
      </c>
    </row>
    <row r="12320" ht="15.75" customHeight="1">
      <c r="K12320" s="8" t="s">
        <v>7</v>
      </c>
    </row>
    <row r="12321" ht="15.75" customHeight="1">
      <c r="K12321" s="8" t="s">
        <v>7</v>
      </c>
    </row>
    <row r="12322" ht="15.75" customHeight="1">
      <c r="K12322" s="8" t="s">
        <v>7</v>
      </c>
    </row>
    <row r="12323" ht="15.75" customHeight="1">
      <c r="K12323" s="8" t="s">
        <v>7</v>
      </c>
    </row>
    <row r="12324" ht="15.75" customHeight="1">
      <c r="K12324" s="8" t="s">
        <v>7</v>
      </c>
    </row>
    <row r="12325" ht="15.75" customHeight="1">
      <c r="K12325" s="8" t="s">
        <v>7</v>
      </c>
    </row>
    <row r="12326" ht="15.75" customHeight="1">
      <c r="K12326" s="8" t="s">
        <v>7</v>
      </c>
    </row>
    <row r="12327" ht="15.75" customHeight="1">
      <c r="K12327" s="8" t="s">
        <v>7</v>
      </c>
    </row>
    <row r="12328" ht="15.75" customHeight="1">
      <c r="K12328" s="8" t="s">
        <v>7</v>
      </c>
    </row>
    <row r="12329" ht="15.75" customHeight="1">
      <c r="K12329" s="8" t="s">
        <v>7</v>
      </c>
    </row>
    <row r="12330" ht="15.75" customHeight="1">
      <c r="K12330" s="8" t="s">
        <v>7</v>
      </c>
    </row>
    <row r="12331" ht="15.75" customHeight="1">
      <c r="K12331" s="8" t="s">
        <v>7</v>
      </c>
    </row>
    <row r="12332" ht="15.75" customHeight="1">
      <c r="K12332" s="8" t="s">
        <v>7</v>
      </c>
    </row>
    <row r="12333" ht="15.75" customHeight="1">
      <c r="K12333" s="8" t="s">
        <v>7</v>
      </c>
    </row>
    <row r="12334" ht="15.75" customHeight="1">
      <c r="K12334" s="8" t="s">
        <v>7</v>
      </c>
    </row>
    <row r="12335" ht="15.75" customHeight="1">
      <c r="K12335" s="8" t="s">
        <v>7</v>
      </c>
    </row>
    <row r="12336" ht="15.75" customHeight="1">
      <c r="K12336" s="8" t="s">
        <v>7</v>
      </c>
    </row>
    <row r="12337" ht="15.75" customHeight="1">
      <c r="K12337" s="8" t="s">
        <v>7</v>
      </c>
    </row>
    <row r="12338" ht="15.75" customHeight="1">
      <c r="K12338" s="8" t="s">
        <v>7</v>
      </c>
    </row>
    <row r="12339" ht="15.75" customHeight="1">
      <c r="K12339" s="8" t="s">
        <v>7</v>
      </c>
    </row>
    <row r="12340" ht="15.75" customHeight="1">
      <c r="K12340" s="8" t="s">
        <v>7</v>
      </c>
    </row>
    <row r="12341" ht="15.75" customHeight="1">
      <c r="K12341" s="8" t="s">
        <v>7</v>
      </c>
    </row>
    <row r="12342" ht="15.75" customHeight="1">
      <c r="K12342" s="8" t="s">
        <v>7</v>
      </c>
    </row>
    <row r="12343" ht="15.75" customHeight="1">
      <c r="K12343" s="8" t="s">
        <v>7</v>
      </c>
    </row>
    <row r="12344" ht="15.75" customHeight="1">
      <c r="K12344" s="8" t="s">
        <v>7</v>
      </c>
    </row>
    <row r="12345" ht="15.75" customHeight="1">
      <c r="K12345" s="8" t="s">
        <v>7</v>
      </c>
    </row>
    <row r="12346" ht="15.75" customHeight="1">
      <c r="K12346" s="8" t="s">
        <v>7</v>
      </c>
    </row>
    <row r="12347" ht="15.75" customHeight="1">
      <c r="K12347" s="8" t="s">
        <v>7</v>
      </c>
    </row>
    <row r="12348" ht="15.75" customHeight="1">
      <c r="K12348" s="8" t="s">
        <v>7</v>
      </c>
    </row>
    <row r="12349" ht="15.75" customHeight="1">
      <c r="K12349" s="8" t="s">
        <v>7</v>
      </c>
    </row>
    <row r="12350" ht="15.75" customHeight="1">
      <c r="K12350" s="8" t="s">
        <v>7</v>
      </c>
    </row>
    <row r="12351" ht="15.75" customHeight="1">
      <c r="K12351" s="8" t="s">
        <v>7</v>
      </c>
    </row>
    <row r="12352" ht="15.75" customHeight="1">
      <c r="K12352" s="8" t="s">
        <v>7</v>
      </c>
    </row>
    <row r="12353" ht="15.75" customHeight="1">
      <c r="K12353" s="8" t="s">
        <v>7</v>
      </c>
    </row>
    <row r="12354" ht="15.75" customHeight="1">
      <c r="K12354" s="8" t="s">
        <v>7</v>
      </c>
    </row>
    <row r="12355" ht="15.75" customHeight="1">
      <c r="K12355" s="8" t="s">
        <v>7</v>
      </c>
    </row>
    <row r="12356" ht="15.75" customHeight="1">
      <c r="K12356" s="8" t="s">
        <v>7</v>
      </c>
    </row>
    <row r="12357" ht="15.75" customHeight="1">
      <c r="K12357" s="8" t="s">
        <v>7</v>
      </c>
    </row>
    <row r="12358" ht="15.75" customHeight="1">
      <c r="K12358" s="8" t="s">
        <v>7</v>
      </c>
    </row>
    <row r="12359" ht="15.75" customHeight="1">
      <c r="K12359" s="8" t="s">
        <v>7</v>
      </c>
    </row>
    <row r="12360" ht="15.75" customHeight="1">
      <c r="K12360" s="8" t="s">
        <v>7</v>
      </c>
    </row>
    <row r="12361" ht="15.75" customHeight="1">
      <c r="K12361" s="8" t="s">
        <v>7</v>
      </c>
    </row>
    <row r="12362" ht="15.75" customHeight="1">
      <c r="K12362" s="8" t="s">
        <v>7</v>
      </c>
    </row>
    <row r="12363" ht="15.75" customHeight="1">
      <c r="K12363" s="8" t="s">
        <v>7</v>
      </c>
    </row>
    <row r="12364" ht="15.75" customHeight="1">
      <c r="K12364" s="8" t="s">
        <v>7</v>
      </c>
    </row>
    <row r="12365" ht="15.75" customHeight="1">
      <c r="K12365" s="8" t="s">
        <v>7</v>
      </c>
    </row>
    <row r="12366" ht="15.75" customHeight="1">
      <c r="K12366" s="8" t="s">
        <v>7</v>
      </c>
    </row>
    <row r="12367" ht="15.75" customHeight="1">
      <c r="K12367" s="8" t="s">
        <v>7</v>
      </c>
    </row>
    <row r="12368" ht="15.75" customHeight="1">
      <c r="K12368" s="8" t="s">
        <v>7</v>
      </c>
    </row>
    <row r="12369" ht="15.75" customHeight="1">
      <c r="K12369" s="8" t="s">
        <v>7</v>
      </c>
    </row>
    <row r="12370" ht="15.75" customHeight="1">
      <c r="K12370" s="8" t="s">
        <v>7</v>
      </c>
    </row>
    <row r="12371" ht="15.75" customHeight="1">
      <c r="K12371" s="8" t="s">
        <v>7</v>
      </c>
    </row>
    <row r="12372" ht="15.75" customHeight="1">
      <c r="K12372" s="8" t="s">
        <v>7</v>
      </c>
    </row>
    <row r="12373" ht="15.75" customHeight="1">
      <c r="K12373" s="8" t="s">
        <v>7</v>
      </c>
    </row>
    <row r="12374" ht="15.75" customHeight="1">
      <c r="K12374" s="8" t="s">
        <v>7</v>
      </c>
    </row>
    <row r="12375" ht="15.75" customHeight="1">
      <c r="K12375" s="8" t="s">
        <v>7</v>
      </c>
    </row>
    <row r="12376" ht="15.75" customHeight="1">
      <c r="K12376" s="8" t="s">
        <v>7</v>
      </c>
    </row>
    <row r="12377" ht="15.75" customHeight="1">
      <c r="K12377" s="8" t="s">
        <v>7</v>
      </c>
    </row>
    <row r="12378" ht="15.75" customHeight="1">
      <c r="K12378" s="8" t="s">
        <v>7</v>
      </c>
    </row>
    <row r="12379" ht="15.75" customHeight="1">
      <c r="K12379" s="8" t="s">
        <v>7</v>
      </c>
    </row>
    <row r="12380" ht="15.75" customHeight="1">
      <c r="K12380" s="8" t="s">
        <v>7</v>
      </c>
    </row>
    <row r="12381" ht="15.75" customHeight="1">
      <c r="K12381" s="8" t="s">
        <v>7</v>
      </c>
    </row>
    <row r="12382" ht="15.75" customHeight="1">
      <c r="K12382" s="8" t="s">
        <v>7</v>
      </c>
    </row>
    <row r="12383" ht="15.75" customHeight="1">
      <c r="K12383" s="8" t="s">
        <v>7</v>
      </c>
    </row>
    <row r="12384" ht="15.75" customHeight="1">
      <c r="K12384" s="8" t="s">
        <v>7</v>
      </c>
    </row>
    <row r="12385" ht="15.75" customHeight="1">
      <c r="K12385" s="8" t="s">
        <v>7</v>
      </c>
    </row>
    <row r="12386" ht="15.75" customHeight="1">
      <c r="K12386" s="8" t="s">
        <v>7</v>
      </c>
    </row>
    <row r="12387" ht="15.75" customHeight="1">
      <c r="K12387" s="8" t="s">
        <v>7</v>
      </c>
    </row>
    <row r="12388" ht="15.75" customHeight="1">
      <c r="K12388" s="8" t="s">
        <v>7</v>
      </c>
    </row>
    <row r="12389" ht="15.75" customHeight="1">
      <c r="K12389" s="8" t="s">
        <v>7</v>
      </c>
    </row>
    <row r="12390" ht="15.75" customHeight="1">
      <c r="K12390" s="8" t="s">
        <v>7</v>
      </c>
    </row>
    <row r="12391" ht="15.75" customHeight="1">
      <c r="K12391" s="8" t="s">
        <v>7</v>
      </c>
    </row>
    <row r="12392" ht="15.75" customHeight="1">
      <c r="K12392" s="8" t="s">
        <v>7</v>
      </c>
    </row>
    <row r="12393" ht="15.75" customHeight="1">
      <c r="K12393" s="8" t="s">
        <v>7</v>
      </c>
    </row>
    <row r="12394" ht="15.75" customHeight="1">
      <c r="K12394" s="8" t="s">
        <v>7</v>
      </c>
    </row>
    <row r="12395" ht="15.75" customHeight="1">
      <c r="K12395" s="8" t="s">
        <v>7</v>
      </c>
    </row>
    <row r="12396" ht="15.75" customHeight="1">
      <c r="K12396" s="8" t="s">
        <v>7</v>
      </c>
    </row>
    <row r="12397" ht="15.75" customHeight="1">
      <c r="K12397" s="8" t="s">
        <v>7</v>
      </c>
    </row>
    <row r="12398" ht="15.75" customHeight="1">
      <c r="K12398" s="8" t="s">
        <v>7</v>
      </c>
    </row>
    <row r="12399" ht="15.75" customHeight="1">
      <c r="K12399" s="8" t="s">
        <v>7</v>
      </c>
    </row>
    <row r="12400" ht="15.75" customHeight="1">
      <c r="K12400" s="8" t="s">
        <v>7</v>
      </c>
    </row>
    <row r="12401" ht="15.75" customHeight="1">
      <c r="K12401" s="8" t="s">
        <v>7</v>
      </c>
    </row>
    <row r="12402" ht="15.75" customHeight="1">
      <c r="K12402" s="8" t="s">
        <v>7</v>
      </c>
    </row>
    <row r="12403" ht="15.75" customHeight="1">
      <c r="K12403" s="8" t="s">
        <v>7</v>
      </c>
    </row>
    <row r="12404" ht="15.75" customHeight="1">
      <c r="K12404" s="8" t="s">
        <v>7</v>
      </c>
    </row>
    <row r="12405" ht="15.75" customHeight="1">
      <c r="K12405" s="8" t="s">
        <v>7</v>
      </c>
    </row>
    <row r="12406" ht="15.75" customHeight="1">
      <c r="K12406" s="8" t="s">
        <v>7</v>
      </c>
    </row>
    <row r="12407" ht="15.75" customHeight="1">
      <c r="K12407" s="8" t="s">
        <v>7</v>
      </c>
    </row>
    <row r="12408" ht="15.75" customHeight="1">
      <c r="K12408" s="8" t="s">
        <v>7</v>
      </c>
    </row>
    <row r="12409" ht="15.75" customHeight="1">
      <c r="K12409" s="8" t="s">
        <v>7</v>
      </c>
    </row>
    <row r="12410" ht="15.75" customHeight="1">
      <c r="K12410" s="8" t="s">
        <v>7</v>
      </c>
    </row>
    <row r="12411" ht="15.75" customHeight="1">
      <c r="K12411" s="8" t="s">
        <v>7</v>
      </c>
    </row>
    <row r="12412" ht="15.75" customHeight="1">
      <c r="K12412" s="8" t="s">
        <v>7</v>
      </c>
    </row>
    <row r="12413" ht="15.75" customHeight="1">
      <c r="K12413" s="8" t="s">
        <v>7</v>
      </c>
    </row>
    <row r="12414" ht="15.75" customHeight="1">
      <c r="K12414" s="8" t="s">
        <v>7</v>
      </c>
    </row>
    <row r="12415" ht="15.75" customHeight="1">
      <c r="K12415" s="8" t="s">
        <v>7</v>
      </c>
    </row>
    <row r="12416" ht="15.75" customHeight="1">
      <c r="K12416" s="8" t="s">
        <v>7</v>
      </c>
    </row>
    <row r="12417" ht="15.75" customHeight="1">
      <c r="K12417" s="8" t="s">
        <v>7</v>
      </c>
    </row>
    <row r="12418" ht="15.75" customHeight="1">
      <c r="K12418" s="8" t="s">
        <v>7</v>
      </c>
    </row>
    <row r="12419" ht="15.75" customHeight="1">
      <c r="K12419" s="8" t="s">
        <v>7</v>
      </c>
    </row>
    <row r="12420" ht="15.75" customHeight="1">
      <c r="K12420" s="8" t="s">
        <v>7</v>
      </c>
    </row>
    <row r="12421" ht="15.75" customHeight="1">
      <c r="K12421" s="8" t="s">
        <v>7</v>
      </c>
    </row>
    <row r="12422" ht="15.75" customHeight="1">
      <c r="K12422" s="8" t="s">
        <v>7</v>
      </c>
    </row>
    <row r="12423" ht="15.75" customHeight="1">
      <c r="K12423" s="8" t="s">
        <v>7</v>
      </c>
    </row>
    <row r="12424" ht="15.75" customHeight="1">
      <c r="K12424" s="8" t="s">
        <v>7</v>
      </c>
    </row>
    <row r="12425" ht="15.75" customHeight="1">
      <c r="K12425" s="8" t="s">
        <v>7</v>
      </c>
    </row>
    <row r="12426" ht="15.75" customHeight="1">
      <c r="K12426" s="8" t="s">
        <v>7</v>
      </c>
    </row>
    <row r="12427" ht="15.75" customHeight="1">
      <c r="K12427" s="8" t="s">
        <v>7</v>
      </c>
    </row>
    <row r="12428" ht="15.75" customHeight="1">
      <c r="K12428" s="8" t="s">
        <v>7</v>
      </c>
    </row>
    <row r="12429" ht="15.75" customHeight="1">
      <c r="K12429" s="8" t="s">
        <v>7</v>
      </c>
    </row>
    <row r="12430" ht="15.75" customHeight="1">
      <c r="K12430" s="8" t="s">
        <v>7</v>
      </c>
    </row>
    <row r="12431" ht="15.75" customHeight="1">
      <c r="K12431" s="8" t="s">
        <v>7</v>
      </c>
    </row>
    <row r="12432" ht="15.75" customHeight="1">
      <c r="K12432" s="8" t="s">
        <v>7</v>
      </c>
    </row>
    <row r="12433" ht="15.75" customHeight="1">
      <c r="K12433" s="8" t="s">
        <v>7</v>
      </c>
    </row>
    <row r="12434" ht="15.75" customHeight="1">
      <c r="K12434" s="8" t="s">
        <v>7</v>
      </c>
    </row>
    <row r="12435" ht="15.75" customHeight="1">
      <c r="K12435" s="8" t="s">
        <v>7</v>
      </c>
    </row>
    <row r="12436" ht="15.75" customHeight="1">
      <c r="K12436" s="8" t="s">
        <v>7</v>
      </c>
    </row>
    <row r="12437" ht="15.75" customHeight="1">
      <c r="K12437" s="8" t="s">
        <v>7</v>
      </c>
    </row>
    <row r="12438" ht="15.75" customHeight="1">
      <c r="K12438" s="8" t="s">
        <v>7</v>
      </c>
    </row>
    <row r="12439" ht="15.75" customHeight="1">
      <c r="K12439" s="8" t="s">
        <v>7</v>
      </c>
    </row>
    <row r="12440" ht="15.75" customHeight="1">
      <c r="K12440" s="8" t="s">
        <v>7</v>
      </c>
    </row>
    <row r="12441" ht="15.75" customHeight="1">
      <c r="K12441" s="8" t="s">
        <v>7</v>
      </c>
    </row>
    <row r="12442" ht="15.75" customHeight="1">
      <c r="K12442" s="8" t="s">
        <v>7</v>
      </c>
    </row>
    <row r="12443" ht="15.75" customHeight="1">
      <c r="K12443" s="8" t="s">
        <v>7</v>
      </c>
    </row>
    <row r="12444" ht="15.75" customHeight="1">
      <c r="K12444" s="8" t="s">
        <v>7</v>
      </c>
    </row>
    <row r="12445" ht="15.75" customHeight="1">
      <c r="K12445" s="8" t="s">
        <v>7</v>
      </c>
    </row>
    <row r="12446" ht="15.75" customHeight="1">
      <c r="K12446" s="8" t="s">
        <v>7</v>
      </c>
    </row>
    <row r="12447" ht="15.75" customHeight="1">
      <c r="K12447" s="8" t="s">
        <v>7</v>
      </c>
    </row>
    <row r="12448" ht="15.75" customHeight="1">
      <c r="K12448" s="8" t="s">
        <v>7</v>
      </c>
    </row>
    <row r="12449" ht="15.75" customHeight="1">
      <c r="K12449" s="8" t="s">
        <v>7</v>
      </c>
    </row>
    <row r="12450" ht="15.75" customHeight="1">
      <c r="K12450" s="8" t="s">
        <v>7</v>
      </c>
    </row>
    <row r="12451" ht="15.75" customHeight="1">
      <c r="K12451" s="8" t="s">
        <v>7</v>
      </c>
    </row>
    <row r="12452" ht="15.75" customHeight="1">
      <c r="K12452" s="8" t="s">
        <v>7</v>
      </c>
    </row>
    <row r="12453" ht="15.75" customHeight="1">
      <c r="K12453" s="8" t="s">
        <v>7</v>
      </c>
    </row>
    <row r="12454" ht="15.75" customHeight="1">
      <c r="K12454" s="8" t="s">
        <v>7</v>
      </c>
    </row>
    <row r="12455" ht="15.75" customHeight="1">
      <c r="K12455" s="8" t="s">
        <v>7</v>
      </c>
    </row>
    <row r="12456" ht="15.75" customHeight="1">
      <c r="K12456" s="8" t="s">
        <v>7</v>
      </c>
    </row>
    <row r="12457" ht="15.75" customHeight="1">
      <c r="K12457" s="8" t="s">
        <v>7</v>
      </c>
    </row>
    <row r="12458" ht="15.75" customHeight="1">
      <c r="K12458" s="8" t="s">
        <v>7</v>
      </c>
    </row>
    <row r="12459" ht="15.75" customHeight="1">
      <c r="K12459" s="8" t="s">
        <v>7</v>
      </c>
    </row>
    <row r="12460" ht="15.75" customHeight="1">
      <c r="K12460" s="8" t="s">
        <v>7</v>
      </c>
    </row>
    <row r="12461" ht="15.75" customHeight="1">
      <c r="K12461" s="8" t="s">
        <v>7</v>
      </c>
    </row>
    <row r="12462" ht="15.75" customHeight="1">
      <c r="K12462" s="8" t="s">
        <v>7</v>
      </c>
    </row>
    <row r="12463" ht="15.75" customHeight="1">
      <c r="K12463" s="8" t="s">
        <v>7</v>
      </c>
    </row>
    <row r="12464" ht="15.75" customHeight="1">
      <c r="K12464" s="8" t="s">
        <v>7</v>
      </c>
    </row>
    <row r="12465" ht="15.75" customHeight="1">
      <c r="K12465" s="8" t="s">
        <v>7</v>
      </c>
    </row>
    <row r="12466" ht="15.75" customHeight="1">
      <c r="K12466" s="8" t="s">
        <v>7</v>
      </c>
    </row>
    <row r="12467" ht="15.75" customHeight="1">
      <c r="K12467" s="8" t="s">
        <v>7</v>
      </c>
    </row>
    <row r="12468" ht="15.75" customHeight="1">
      <c r="K12468" s="8" t="s">
        <v>7</v>
      </c>
    </row>
    <row r="12469" ht="15.75" customHeight="1">
      <c r="K12469" s="8" t="s">
        <v>7</v>
      </c>
    </row>
    <row r="12470" ht="15.75" customHeight="1">
      <c r="K12470" s="8" t="s">
        <v>7</v>
      </c>
    </row>
    <row r="12471" ht="15.75" customHeight="1">
      <c r="K12471" s="8" t="s">
        <v>7</v>
      </c>
    </row>
    <row r="12472" ht="15.75" customHeight="1">
      <c r="K12472" s="8" t="s">
        <v>7</v>
      </c>
    </row>
    <row r="12473" ht="15.75" customHeight="1">
      <c r="K12473" s="8" t="s">
        <v>7</v>
      </c>
    </row>
    <row r="12474" ht="15.75" customHeight="1">
      <c r="K12474" s="8" t="s">
        <v>7</v>
      </c>
    </row>
    <row r="12475" ht="15.75" customHeight="1">
      <c r="K12475" s="8" t="s">
        <v>7</v>
      </c>
    </row>
    <row r="12476" ht="15.75" customHeight="1">
      <c r="K12476" s="8" t="s">
        <v>7</v>
      </c>
    </row>
    <row r="12477" ht="15.75" customHeight="1">
      <c r="K12477" s="8" t="s">
        <v>7</v>
      </c>
    </row>
    <row r="12478" ht="15.75" customHeight="1">
      <c r="K12478" s="8" t="s">
        <v>7</v>
      </c>
    </row>
    <row r="12479" ht="15.75" customHeight="1">
      <c r="K12479" s="8" t="s">
        <v>7</v>
      </c>
    </row>
    <row r="12480" ht="15.75" customHeight="1">
      <c r="K12480" s="8" t="s">
        <v>7</v>
      </c>
    </row>
    <row r="12481" ht="15.75" customHeight="1">
      <c r="K12481" s="8" t="s">
        <v>7</v>
      </c>
    </row>
    <row r="12482" ht="15.75" customHeight="1">
      <c r="K12482" s="8" t="s">
        <v>7</v>
      </c>
    </row>
    <row r="12483" ht="15.75" customHeight="1">
      <c r="K12483" s="8" t="s">
        <v>7</v>
      </c>
    </row>
    <row r="12484" ht="15.75" customHeight="1">
      <c r="K12484" s="8" t="s">
        <v>7</v>
      </c>
    </row>
    <row r="12485" ht="15.75" customHeight="1">
      <c r="K12485" s="8" t="s">
        <v>7</v>
      </c>
    </row>
    <row r="12486" ht="15.75" customHeight="1">
      <c r="K12486" s="8" t="s">
        <v>7</v>
      </c>
    </row>
    <row r="12487" ht="15.75" customHeight="1">
      <c r="K12487" s="8" t="s">
        <v>7</v>
      </c>
    </row>
    <row r="12488" ht="15.75" customHeight="1">
      <c r="K12488" s="8" t="s">
        <v>7</v>
      </c>
    </row>
    <row r="12489" ht="15.75" customHeight="1">
      <c r="K12489" s="8" t="s">
        <v>7</v>
      </c>
    </row>
    <row r="12490" ht="15.75" customHeight="1">
      <c r="K12490" s="8" t="s">
        <v>7</v>
      </c>
    </row>
    <row r="12491" ht="15.75" customHeight="1">
      <c r="K12491" s="8" t="s">
        <v>7</v>
      </c>
    </row>
    <row r="12492" ht="15.75" customHeight="1">
      <c r="K12492" s="8" t="s">
        <v>7</v>
      </c>
    </row>
    <row r="12493" ht="15.75" customHeight="1">
      <c r="K12493" s="8" t="s">
        <v>7</v>
      </c>
    </row>
    <row r="12494" ht="15.75" customHeight="1">
      <c r="K12494" s="8" t="s">
        <v>7</v>
      </c>
    </row>
    <row r="12495" ht="15.75" customHeight="1">
      <c r="K12495" s="8" t="s">
        <v>7</v>
      </c>
    </row>
    <row r="12496" ht="15.75" customHeight="1">
      <c r="K12496" s="8" t="s">
        <v>7</v>
      </c>
    </row>
    <row r="12497" ht="15.75" customHeight="1">
      <c r="K12497" s="8" t="s">
        <v>7</v>
      </c>
    </row>
    <row r="12498" ht="15.75" customHeight="1">
      <c r="K12498" s="8" t="s">
        <v>7</v>
      </c>
    </row>
    <row r="12499" ht="15.75" customHeight="1">
      <c r="K12499" s="8" t="s">
        <v>7</v>
      </c>
    </row>
    <row r="12500" ht="15.75" customHeight="1">
      <c r="K12500" s="8" t="s">
        <v>7</v>
      </c>
    </row>
    <row r="12501" ht="15.75" customHeight="1">
      <c r="K12501" s="8" t="s">
        <v>7</v>
      </c>
    </row>
    <row r="12502" ht="15.75" customHeight="1">
      <c r="K12502" s="8" t="s">
        <v>7</v>
      </c>
    </row>
    <row r="12503" ht="15.75" customHeight="1">
      <c r="K12503" s="8" t="s">
        <v>7</v>
      </c>
    </row>
    <row r="12504" ht="15.75" customHeight="1">
      <c r="K12504" s="8" t="s">
        <v>7</v>
      </c>
    </row>
    <row r="12505" ht="15.75" customHeight="1">
      <c r="K12505" s="8" t="s">
        <v>7</v>
      </c>
    </row>
    <row r="12506" ht="15.75" customHeight="1">
      <c r="K12506" s="8" t="s">
        <v>7</v>
      </c>
    </row>
    <row r="12507" ht="15.75" customHeight="1">
      <c r="K12507" s="8" t="s">
        <v>7</v>
      </c>
    </row>
    <row r="12508" ht="15.75" customHeight="1">
      <c r="K12508" s="8" t="s">
        <v>7</v>
      </c>
    </row>
    <row r="12509" ht="15.75" customHeight="1">
      <c r="K12509" s="8" t="s">
        <v>7</v>
      </c>
    </row>
    <row r="12510" ht="15.75" customHeight="1">
      <c r="K12510" s="8" t="s">
        <v>7</v>
      </c>
    </row>
    <row r="12511" ht="15.75" customHeight="1">
      <c r="K12511" s="8" t="s">
        <v>7</v>
      </c>
    </row>
    <row r="12512" ht="15.75" customHeight="1">
      <c r="K12512" s="8" t="s">
        <v>7</v>
      </c>
    </row>
    <row r="12513" ht="15.75" customHeight="1">
      <c r="K12513" s="8" t="s">
        <v>7</v>
      </c>
    </row>
    <row r="12514" ht="15.75" customHeight="1">
      <c r="K12514" s="8" t="s">
        <v>7</v>
      </c>
    </row>
    <row r="12515" ht="15.75" customHeight="1">
      <c r="K12515" s="8" t="s">
        <v>7</v>
      </c>
    </row>
    <row r="12516" ht="15.75" customHeight="1">
      <c r="K12516" s="8" t="s">
        <v>7</v>
      </c>
    </row>
    <row r="12517" ht="15.75" customHeight="1">
      <c r="K12517" s="8" t="s">
        <v>7</v>
      </c>
    </row>
    <row r="12518" ht="15.75" customHeight="1">
      <c r="K12518" s="8" t="s">
        <v>7</v>
      </c>
    </row>
    <row r="12519" ht="15.75" customHeight="1">
      <c r="K12519" s="8" t="s">
        <v>7</v>
      </c>
    </row>
    <row r="12520" ht="15.75" customHeight="1">
      <c r="K12520" s="8" t="s">
        <v>7</v>
      </c>
    </row>
    <row r="12521" ht="15.75" customHeight="1">
      <c r="K12521" s="8" t="s">
        <v>7</v>
      </c>
    </row>
    <row r="12522" ht="15.75" customHeight="1">
      <c r="K12522" s="8" t="s">
        <v>7</v>
      </c>
    </row>
    <row r="12523" ht="15.75" customHeight="1">
      <c r="K12523" s="8" t="s">
        <v>7</v>
      </c>
    </row>
    <row r="12524" ht="15.75" customHeight="1">
      <c r="K12524" s="8" t="s">
        <v>7</v>
      </c>
    </row>
    <row r="12525" ht="15.75" customHeight="1">
      <c r="K12525" s="8" t="s">
        <v>7</v>
      </c>
    </row>
    <row r="12526" ht="15.75" customHeight="1">
      <c r="K12526" s="8" t="s">
        <v>7</v>
      </c>
    </row>
    <row r="12527" ht="15.75" customHeight="1">
      <c r="K12527" s="8" t="s">
        <v>7</v>
      </c>
    </row>
    <row r="12528" ht="15.75" customHeight="1">
      <c r="K12528" s="8" t="s">
        <v>7</v>
      </c>
    </row>
    <row r="12529" ht="15.75" customHeight="1">
      <c r="K12529" s="8" t="s">
        <v>7</v>
      </c>
    </row>
    <row r="12530" ht="15.75" customHeight="1">
      <c r="K12530" s="8" t="s">
        <v>7</v>
      </c>
    </row>
    <row r="12531" ht="15.75" customHeight="1">
      <c r="K12531" s="8" t="s">
        <v>7</v>
      </c>
    </row>
    <row r="12532" ht="15.75" customHeight="1">
      <c r="K12532" s="8" t="s">
        <v>7</v>
      </c>
    </row>
    <row r="12533" ht="15.75" customHeight="1">
      <c r="K12533" s="8" t="s">
        <v>7</v>
      </c>
    </row>
    <row r="12534" ht="15.75" customHeight="1">
      <c r="K12534" s="8" t="s">
        <v>7</v>
      </c>
    </row>
    <row r="12535" ht="15.75" customHeight="1">
      <c r="K12535" s="8" t="s">
        <v>7</v>
      </c>
    </row>
    <row r="12536" ht="15.75" customHeight="1">
      <c r="K12536" s="8" t="s">
        <v>7</v>
      </c>
    </row>
    <row r="12537" ht="15.75" customHeight="1">
      <c r="K12537" s="8" t="s">
        <v>7</v>
      </c>
    </row>
    <row r="12538" ht="15.75" customHeight="1">
      <c r="K12538" s="8" t="s">
        <v>7</v>
      </c>
    </row>
    <row r="12539" ht="15.75" customHeight="1">
      <c r="K12539" s="8" t="s">
        <v>7</v>
      </c>
    </row>
    <row r="12540" ht="15.75" customHeight="1">
      <c r="K12540" s="8" t="s">
        <v>7</v>
      </c>
    </row>
    <row r="12541" ht="15.75" customHeight="1">
      <c r="K12541" s="8" t="s">
        <v>7</v>
      </c>
    </row>
    <row r="12542" ht="15.75" customHeight="1">
      <c r="K12542" s="8" t="s">
        <v>7</v>
      </c>
    </row>
    <row r="12543" ht="15.75" customHeight="1">
      <c r="K12543" s="8" t="s">
        <v>7</v>
      </c>
    </row>
    <row r="12544" ht="15.75" customHeight="1">
      <c r="K12544" s="8" t="s">
        <v>7</v>
      </c>
    </row>
    <row r="12545" ht="15.75" customHeight="1">
      <c r="K12545" s="8" t="s">
        <v>7</v>
      </c>
    </row>
    <row r="12546" ht="15.75" customHeight="1">
      <c r="K12546" s="8" t="s">
        <v>7</v>
      </c>
    </row>
    <row r="12547" ht="15.75" customHeight="1">
      <c r="K12547" s="8" t="s">
        <v>7</v>
      </c>
    </row>
    <row r="12548" ht="15.75" customHeight="1">
      <c r="K12548" s="8" t="s">
        <v>7</v>
      </c>
    </row>
    <row r="12549" ht="15.75" customHeight="1">
      <c r="K12549" s="8" t="s">
        <v>7</v>
      </c>
    </row>
    <row r="12550" ht="15.75" customHeight="1">
      <c r="K12550" s="8" t="s">
        <v>7</v>
      </c>
    </row>
    <row r="12551" ht="15.75" customHeight="1">
      <c r="K12551" s="8" t="s">
        <v>7</v>
      </c>
    </row>
    <row r="12552" ht="15.75" customHeight="1">
      <c r="K12552" s="8" t="s">
        <v>7</v>
      </c>
    </row>
    <row r="12553" ht="15.75" customHeight="1">
      <c r="K12553" s="8" t="s">
        <v>7</v>
      </c>
    </row>
    <row r="12554" ht="15.75" customHeight="1">
      <c r="K12554" s="8" t="s">
        <v>7</v>
      </c>
    </row>
    <row r="12555" ht="15.75" customHeight="1">
      <c r="K12555" s="8" t="s">
        <v>7</v>
      </c>
    </row>
    <row r="12556" ht="15.75" customHeight="1">
      <c r="K12556" s="8" t="s">
        <v>7</v>
      </c>
    </row>
    <row r="12557" ht="15.75" customHeight="1">
      <c r="K12557" s="8" t="s">
        <v>7</v>
      </c>
    </row>
    <row r="12558" ht="15.75" customHeight="1">
      <c r="K12558" s="8" t="s">
        <v>7</v>
      </c>
    </row>
    <row r="12559" ht="15.75" customHeight="1">
      <c r="K12559" s="8" t="s">
        <v>7</v>
      </c>
    </row>
    <row r="12560" ht="15.75" customHeight="1">
      <c r="K12560" s="8" t="s">
        <v>7</v>
      </c>
    </row>
    <row r="12561" ht="15.75" customHeight="1">
      <c r="K12561" s="8" t="s">
        <v>7</v>
      </c>
    </row>
    <row r="12562" ht="15.75" customHeight="1">
      <c r="K12562" s="8" t="s">
        <v>7</v>
      </c>
    </row>
    <row r="12563" ht="15.75" customHeight="1">
      <c r="K12563" s="8" t="s">
        <v>7</v>
      </c>
    </row>
    <row r="12564" ht="15.75" customHeight="1">
      <c r="K12564" s="8" t="s">
        <v>7</v>
      </c>
    </row>
    <row r="12565" ht="15.75" customHeight="1">
      <c r="K12565" s="8" t="s">
        <v>7</v>
      </c>
    </row>
    <row r="12566" ht="15.75" customHeight="1">
      <c r="K12566" s="8" t="s">
        <v>7</v>
      </c>
    </row>
    <row r="12567" ht="15.75" customHeight="1">
      <c r="K12567" s="8" t="s">
        <v>7</v>
      </c>
    </row>
    <row r="12568" ht="15.75" customHeight="1">
      <c r="K12568" s="8" t="s">
        <v>7</v>
      </c>
    </row>
    <row r="12569" ht="15.75" customHeight="1">
      <c r="K12569" s="8" t="s">
        <v>7</v>
      </c>
    </row>
    <row r="12570" ht="15.75" customHeight="1">
      <c r="K12570" s="8" t="s">
        <v>7</v>
      </c>
    </row>
    <row r="12571" ht="15.75" customHeight="1">
      <c r="K12571" s="8" t="s">
        <v>7</v>
      </c>
    </row>
    <row r="12572" ht="15.75" customHeight="1">
      <c r="K12572" s="8" t="s">
        <v>7</v>
      </c>
    </row>
    <row r="12573" ht="15.75" customHeight="1">
      <c r="K12573" s="8" t="s">
        <v>7</v>
      </c>
    </row>
    <row r="12574" ht="15.75" customHeight="1">
      <c r="K12574" s="8" t="s">
        <v>7</v>
      </c>
    </row>
    <row r="12575" ht="15.75" customHeight="1">
      <c r="K12575" s="8" t="s">
        <v>7</v>
      </c>
    </row>
    <row r="12576" ht="15.75" customHeight="1">
      <c r="K12576" s="8" t="s">
        <v>7</v>
      </c>
    </row>
    <row r="12577" ht="15.75" customHeight="1">
      <c r="K12577" s="8" t="s">
        <v>7</v>
      </c>
    </row>
    <row r="12578" ht="15.75" customHeight="1">
      <c r="K12578" s="8" t="s">
        <v>7</v>
      </c>
    </row>
    <row r="12579" ht="15.75" customHeight="1">
      <c r="K12579" s="8" t="s">
        <v>7</v>
      </c>
    </row>
    <row r="12580" ht="15.75" customHeight="1">
      <c r="K12580" s="8" t="s">
        <v>7</v>
      </c>
    </row>
    <row r="12581" ht="15.75" customHeight="1">
      <c r="K12581" s="8" t="s">
        <v>7</v>
      </c>
    </row>
    <row r="12582" ht="15.75" customHeight="1">
      <c r="K12582" s="8" t="s">
        <v>7</v>
      </c>
    </row>
    <row r="12583" ht="15.75" customHeight="1">
      <c r="K12583" s="8" t="s">
        <v>7</v>
      </c>
    </row>
    <row r="12584" ht="15.75" customHeight="1">
      <c r="K12584" s="8" t="s">
        <v>7</v>
      </c>
    </row>
    <row r="12585" ht="15.75" customHeight="1">
      <c r="K12585" s="8" t="s">
        <v>7</v>
      </c>
    </row>
    <row r="12586" ht="15.75" customHeight="1">
      <c r="K12586" s="8" t="s">
        <v>7</v>
      </c>
    </row>
    <row r="12587" ht="15.75" customHeight="1">
      <c r="K12587" s="8" t="s">
        <v>7</v>
      </c>
    </row>
    <row r="12588" ht="15.75" customHeight="1">
      <c r="K12588" s="8" t="s">
        <v>7</v>
      </c>
    </row>
    <row r="12589" ht="15.75" customHeight="1">
      <c r="K12589" s="8" t="s">
        <v>7</v>
      </c>
    </row>
    <row r="12590" ht="15.75" customHeight="1">
      <c r="K12590" s="8" t="s">
        <v>7</v>
      </c>
    </row>
    <row r="12591" ht="15.75" customHeight="1">
      <c r="K12591" s="8" t="s">
        <v>7</v>
      </c>
    </row>
    <row r="12592" ht="15.75" customHeight="1">
      <c r="K12592" s="8" t="s">
        <v>7</v>
      </c>
    </row>
    <row r="12593" ht="15.75" customHeight="1">
      <c r="K12593" s="8" t="s">
        <v>7</v>
      </c>
    </row>
    <row r="12594" ht="15.75" customHeight="1">
      <c r="K12594" s="8" t="s">
        <v>7</v>
      </c>
    </row>
    <row r="12595" ht="15.75" customHeight="1">
      <c r="K12595" s="8" t="s">
        <v>7</v>
      </c>
    </row>
    <row r="12596" ht="15.75" customHeight="1">
      <c r="K12596" s="8" t="s">
        <v>7</v>
      </c>
    </row>
    <row r="12597" ht="15.75" customHeight="1">
      <c r="K12597" s="8" t="s">
        <v>7</v>
      </c>
    </row>
    <row r="12598" ht="15.75" customHeight="1">
      <c r="K12598" s="8" t="s">
        <v>7</v>
      </c>
    </row>
    <row r="12599" ht="15.75" customHeight="1">
      <c r="K12599" s="8" t="s">
        <v>7</v>
      </c>
    </row>
    <row r="12600" ht="15.75" customHeight="1">
      <c r="K12600" s="8" t="s">
        <v>7</v>
      </c>
    </row>
    <row r="12601" ht="15.75" customHeight="1">
      <c r="K12601" s="8" t="s">
        <v>7</v>
      </c>
    </row>
    <row r="12602" ht="15.75" customHeight="1">
      <c r="K12602" s="8" t="s">
        <v>7</v>
      </c>
    </row>
    <row r="12603" ht="15.75" customHeight="1">
      <c r="K12603" s="8" t="s">
        <v>7</v>
      </c>
    </row>
    <row r="12604" ht="15.75" customHeight="1">
      <c r="K12604" s="8" t="s">
        <v>7</v>
      </c>
    </row>
    <row r="12605" ht="15.75" customHeight="1">
      <c r="K12605" s="8" t="s">
        <v>7</v>
      </c>
    </row>
    <row r="12606" ht="15.75" customHeight="1">
      <c r="K12606" s="8" t="s">
        <v>7</v>
      </c>
    </row>
    <row r="12607" ht="15.75" customHeight="1">
      <c r="K12607" s="8" t="s">
        <v>7</v>
      </c>
    </row>
    <row r="12608" ht="15.75" customHeight="1">
      <c r="K12608" s="8" t="s">
        <v>7</v>
      </c>
    </row>
    <row r="12609" ht="15.75" customHeight="1">
      <c r="K12609" s="8" t="s">
        <v>7</v>
      </c>
    </row>
    <row r="12610" ht="15.75" customHeight="1">
      <c r="K12610" s="8" t="s">
        <v>7</v>
      </c>
    </row>
    <row r="12611" ht="15.75" customHeight="1">
      <c r="K12611" s="8" t="s">
        <v>7</v>
      </c>
    </row>
    <row r="12612" ht="15.75" customHeight="1">
      <c r="K12612" s="8" t="s">
        <v>7</v>
      </c>
    </row>
    <row r="12613" ht="15.75" customHeight="1">
      <c r="K12613" s="8" t="s">
        <v>7</v>
      </c>
    </row>
    <row r="12614" ht="15.75" customHeight="1">
      <c r="K12614" s="8" t="s">
        <v>7</v>
      </c>
    </row>
    <row r="12615" ht="15.75" customHeight="1">
      <c r="K12615" s="8" t="s">
        <v>7</v>
      </c>
    </row>
    <row r="12616" ht="15.75" customHeight="1">
      <c r="K12616" s="8" t="s">
        <v>7</v>
      </c>
    </row>
    <row r="12617" ht="15.75" customHeight="1">
      <c r="K12617" s="8" t="s">
        <v>7</v>
      </c>
    </row>
    <row r="12618" ht="15.75" customHeight="1">
      <c r="K12618" s="8" t="s">
        <v>7</v>
      </c>
    </row>
    <row r="12619" ht="15.75" customHeight="1">
      <c r="K12619" s="8" t="s">
        <v>7</v>
      </c>
    </row>
    <row r="12620" ht="15.75" customHeight="1">
      <c r="K12620" s="8" t="s">
        <v>7</v>
      </c>
    </row>
    <row r="12621" ht="15.75" customHeight="1">
      <c r="K12621" s="8" t="s">
        <v>7</v>
      </c>
    </row>
    <row r="12622" ht="15.75" customHeight="1">
      <c r="K12622" s="8" t="s">
        <v>7</v>
      </c>
    </row>
    <row r="12623" ht="15.75" customHeight="1">
      <c r="K12623" s="8" t="s">
        <v>7</v>
      </c>
    </row>
    <row r="12624" ht="15.75" customHeight="1">
      <c r="K12624" s="8" t="s">
        <v>7</v>
      </c>
    </row>
    <row r="12625" ht="15.75" customHeight="1">
      <c r="K12625" s="8" t="s">
        <v>7</v>
      </c>
    </row>
    <row r="12626" ht="15.75" customHeight="1">
      <c r="K12626" s="8" t="s">
        <v>7</v>
      </c>
    </row>
    <row r="12627" ht="15.75" customHeight="1">
      <c r="K12627" s="8" t="s">
        <v>7</v>
      </c>
    </row>
    <row r="12628" ht="15.75" customHeight="1">
      <c r="K12628" s="8" t="s">
        <v>7</v>
      </c>
    </row>
    <row r="12629" ht="15.75" customHeight="1">
      <c r="K12629" s="8" t="s">
        <v>7</v>
      </c>
    </row>
    <row r="12630" ht="15.75" customHeight="1">
      <c r="K12630" s="8" t="s">
        <v>7</v>
      </c>
    </row>
    <row r="12631" ht="15.75" customHeight="1">
      <c r="K12631" s="8" t="s">
        <v>7</v>
      </c>
    </row>
    <row r="12632" ht="15.75" customHeight="1">
      <c r="K12632" s="8" t="s">
        <v>7</v>
      </c>
    </row>
    <row r="12633" ht="15.75" customHeight="1">
      <c r="K12633" s="8" t="s">
        <v>7</v>
      </c>
    </row>
    <row r="12634" ht="15.75" customHeight="1">
      <c r="K12634" s="8" t="s">
        <v>7</v>
      </c>
    </row>
    <row r="12635" ht="15.75" customHeight="1">
      <c r="K12635" s="8" t="s">
        <v>7</v>
      </c>
    </row>
    <row r="12636" ht="15.75" customHeight="1">
      <c r="K12636" s="8" t="s">
        <v>7</v>
      </c>
    </row>
    <row r="12637" ht="15.75" customHeight="1">
      <c r="K12637" s="8" t="s">
        <v>7</v>
      </c>
    </row>
    <row r="12638" ht="15.75" customHeight="1">
      <c r="K12638" s="8" t="s">
        <v>7</v>
      </c>
    </row>
    <row r="12639" ht="15.75" customHeight="1">
      <c r="K12639" s="8" t="s">
        <v>7</v>
      </c>
    </row>
    <row r="12640" ht="15.75" customHeight="1">
      <c r="K12640" s="8" t="s">
        <v>7</v>
      </c>
    </row>
    <row r="12641" ht="15.75" customHeight="1">
      <c r="K12641" s="8" t="s">
        <v>7</v>
      </c>
    </row>
    <row r="12642" ht="15.75" customHeight="1">
      <c r="K12642" s="8" t="s">
        <v>7</v>
      </c>
    </row>
    <row r="12643" ht="15.75" customHeight="1">
      <c r="K12643" s="8" t="s">
        <v>7</v>
      </c>
    </row>
    <row r="12644" ht="15.75" customHeight="1">
      <c r="K12644" s="8" t="s">
        <v>7</v>
      </c>
    </row>
    <row r="12645" ht="15.75" customHeight="1">
      <c r="K12645" s="8" t="s">
        <v>7</v>
      </c>
    </row>
    <row r="12646" ht="15.75" customHeight="1">
      <c r="K12646" s="8" t="s">
        <v>7</v>
      </c>
    </row>
    <row r="12647" ht="15.75" customHeight="1">
      <c r="K12647" s="8" t="s">
        <v>7</v>
      </c>
    </row>
    <row r="12648" ht="15.75" customHeight="1">
      <c r="K12648" s="8" t="s">
        <v>7</v>
      </c>
    </row>
    <row r="12649" ht="15.75" customHeight="1">
      <c r="K12649" s="8" t="s">
        <v>7</v>
      </c>
    </row>
    <row r="12650" ht="15.75" customHeight="1">
      <c r="K12650" s="8" t="s">
        <v>7</v>
      </c>
    </row>
    <row r="12651" ht="15.75" customHeight="1">
      <c r="K12651" s="8" t="s">
        <v>7</v>
      </c>
    </row>
    <row r="12652" ht="15.75" customHeight="1">
      <c r="K12652" s="8" t="s">
        <v>7</v>
      </c>
    </row>
    <row r="12653" ht="15.75" customHeight="1">
      <c r="K12653" s="8" t="s">
        <v>7</v>
      </c>
    </row>
    <row r="12654" ht="15.75" customHeight="1">
      <c r="K12654" s="8" t="s">
        <v>7</v>
      </c>
    </row>
    <row r="12655" ht="15.75" customHeight="1">
      <c r="K12655" s="8" t="s">
        <v>7</v>
      </c>
    </row>
    <row r="12656" ht="15.75" customHeight="1">
      <c r="K12656" s="8" t="s">
        <v>7</v>
      </c>
    </row>
    <row r="12657" ht="15.75" customHeight="1">
      <c r="K12657" s="8" t="s">
        <v>7</v>
      </c>
    </row>
    <row r="12658" ht="15.75" customHeight="1">
      <c r="K12658" s="8" t="s">
        <v>7</v>
      </c>
    </row>
    <row r="12659" ht="15.75" customHeight="1">
      <c r="K12659" s="8" t="s">
        <v>7</v>
      </c>
    </row>
    <row r="12660" ht="15.75" customHeight="1">
      <c r="K12660" s="8" t="s">
        <v>7</v>
      </c>
    </row>
    <row r="12661" ht="15.75" customHeight="1">
      <c r="K12661" s="8" t="s">
        <v>7</v>
      </c>
    </row>
    <row r="12662" ht="15.75" customHeight="1">
      <c r="K12662" s="8" t="s">
        <v>7</v>
      </c>
    </row>
    <row r="12663" ht="15.75" customHeight="1">
      <c r="K12663" s="8" t="s">
        <v>7</v>
      </c>
    </row>
    <row r="12664" ht="15.75" customHeight="1">
      <c r="K12664" s="8" t="s">
        <v>7</v>
      </c>
    </row>
    <row r="12665" ht="15.75" customHeight="1">
      <c r="K12665" s="8" t="s">
        <v>7</v>
      </c>
    </row>
    <row r="12666" ht="15.75" customHeight="1">
      <c r="K12666" s="8" t="s">
        <v>7</v>
      </c>
    </row>
    <row r="12667" ht="15.75" customHeight="1">
      <c r="K12667" s="8" t="s">
        <v>7</v>
      </c>
    </row>
    <row r="12668" ht="15.75" customHeight="1">
      <c r="K12668" s="8" t="s">
        <v>7</v>
      </c>
    </row>
    <row r="12669" ht="15.75" customHeight="1">
      <c r="K12669" s="8" t="s">
        <v>7</v>
      </c>
    </row>
    <row r="12670" ht="15.75" customHeight="1">
      <c r="K12670" s="8" t="s">
        <v>7</v>
      </c>
    </row>
    <row r="12671" ht="15.75" customHeight="1">
      <c r="K12671" s="8" t="s">
        <v>7</v>
      </c>
    </row>
    <row r="12672" ht="15.75" customHeight="1">
      <c r="K12672" s="8" t="s">
        <v>7</v>
      </c>
    </row>
    <row r="12673" ht="15.75" customHeight="1">
      <c r="K12673" s="8" t="s">
        <v>7</v>
      </c>
    </row>
    <row r="12674" ht="15.75" customHeight="1">
      <c r="K12674" s="8" t="s">
        <v>7</v>
      </c>
    </row>
    <row r="12675" ht="15.75" customHeight="1">
      <c r="K12675" s="8" t="s">
        <v>7</v>
      </c>
    </row>
    <row r="12676" ht="15.75" customHeight="1">
      <c r="K12676" s="8" t="s">
        <v>7</v>
      </c>
    </row>
    <row r="12677" ht="15.75" customHeight="1">
      <c r="K12677" s="8" t="s">
        <v>7</v>
      </c>
    </row>
    <row r="12678" ht="15.75" customHeight="1">
      <c r="K12678" s="8" t="s">
        <v>7</v>
      </c>
    </row>
    <row r="12679" ht="15.75" customHeight="1">
      <c r="K12679" s="8" t="s">
        <v>7</v>
      </c>
    </row>
    <row r="12680" ht="15.75" customHeight="1">
      <c r="K12680" s="8" t="s">
        <v>7</v>
      </c>
    </row>
    <row r="12681" ht="15.75" customHeight="1">
      <c r="K12681" s="8" t="s">
        <v>7</v>
      </c>
    </row>
    <row r="12682" ht="15.75" customHeight="1">
      <c r="K12682" s="8" t="s">
        <v>7</v>
      </c>
    </row>
    <row r="12683" ht="15.75" customHeight="1">
      <c r="K12683" s="8" t="s">
        <v>7</v>
      </c>
    </row>
    <row r="12684" ht="15.75" customHeight="1">
      <c r="K12684" s="8" t="s">
        <v>7</v>
      </c>
    </row>
    <row r="12685" ht="15.75" customHeight="1">
      <c r="K12685" s="8" t="s">
        <v>7</v>
      </c>
    </row>
    <row r="12686" ht="15.75" customHeight="1">
      <c r="K12686" s="8" t="s">
        <v>7</v>
      </c>
    </row>
    <row r="12687" ht="15.75" customHeight="1">
      <c r="K12687" s="8" t="s">
        <v>7</v>
      </c>
    </row>
    <row r="12688" ht="15.75" customHeight="1">
      <c r="K12688" s="8" t="s">
        <v>7</v>
      </c>
    </row>
    <row r="12689" ht="15.75" customHeight="1">
      <c r="K12689" s="8" t="s">
        <v>7</v>
      </c>
    </row>
    <row r="12690" ht="15.75" customHeight="1">
      <c r="K12690" s="8" t="s">
        <v>7</v>
      </c>
    </row>
    <row r="12691" ht="15.75" customHeight="1">
      <c r="K12691" s="8" t="s">
        <v>7</v>
      </c>
    </row>
    <row r="12692" ht="15.75" customHeight="1">
      <c r="K12692" s="8" t="s">
        <v>7</v>
      </c>
    </row>
    <row r="12693" ht="15.75" customHeight="1">
      <c r="K12693" s="8" t="s">
        <v>7</v>
      </c>
    </row>
    <row r="12694" ht="15.75" customHeight="1">
      <c r="K12694" s="8" t="s">
        <v>7</v>
      </c>
    </row>
    <row r="12695" ht="15.75" customHeight="1">
      <c r="K12695" s="8" t="s">
        <v>7</v>
      </c>
    </row>
    <row r="12696" ht="15.75" customHeight="1">
      <c r="K12696" s="8" t="s">
        <v>7</v>
      </c>
    </row>
    <row r="12697" ht="15.75" customHeight="1">
      <c r="K12697" s="8" t="s">
        <v>7</v>
      </c>
    </row>
    <row r="12698" ht="15.75" customHeight="1">
      <c r="K12698" s="8" t="s">
        <v>7</v>
      </c>
    </row>
    <row r="12699" ht="15.75" customHeight="1">
      <c r="K12699" s="8" t="s">
        <v>7</v>
      </c>
    </row>
    <row r="12700" ht="15.75" customHeight="1">
      <c r="K12700" s="8" t="s">
        <v>7</v>
      </c>
    </row>
    <row r="12701" ht="15.75" customHeight="1">
      <c r="K12701" s="8" t="s">
        <v>7</v>
      </c>
    </row>
    <row r="12702" ht="15.75" customHeight="1">
      <c r="K12702" s="8" t="s">
        <v>7</v>
      </c>
    </row>
    <row r="12703" ht="15.75" customHeight="1">
      <c r="K12703" s="8" t="s">
        <v>7</v>
      </c>
    </row>
    <row r="12704" ht="15.75" customHeight="1">
      <c r="K12704" s="8" t="s">
        <v>7</v>
      </c>
    </row>
    <row r="12705" ht="15.75" customHeight="1">
      <c r="K12705" s="8" t="s">
        <v>7</v>
      </c>
    </row>
    <row r="12706" ht="15.75" customHeight="1">
      <c r="K12706" s="8" t="s">
        <v>7</v>
      </c>
    </row>
    <row r="12707" ht="15.75" customHeight="1">
      <c r="K12707" s="8" t="s">
        <v>7</v>
      </c>
    </row>
    <row r="12708" ht="15.75" customHeight="1">
      <c r="K12708" s="8" t="s">
        <v>7</v>
      </c>
    </row>
    <row r="12709" ht="15.75" customHeight="1">
      <c r="K12709" s="8" t="s">
        <v>7</v>
      </c>
    </row>
    <row r="12710" ht="15.75" customHeight="1">
      <c r="K12710" s="8" t="s">
        <v>7</v>
      </c>
    </row>
    <row r="12711" ht="15.75" customHeight="1">
      <c r="K12711" s="8" t="s">
        <v>7</v>
      </c>
    </row>
    <row r="12712" ht="15.75" customHeight="1">
      <c r="K12712" s="8" t="s">
        <v>7</v>
      </c>
    </row>
    <row r="12713" ht="15.75" customHeight="1">
      <c r="K12713" s="8" t="s">
        <v>7</v>
      </c>
    </row>
    <row r="12714" ht="15.75" customHeight="1">
      <c r="K12714" s="8" t="s">
        <v>7</v>
      </c>
    </row>
    <row r="12715" ht="15.75" customHeight="1">
      <c r="K12715" s="8" t="s">
        <v>7</v>
      </c>
    </row>
    <row r="12716" ht="15.75" customHeight="1">
      <c r="K12716" s="8" t="s">
        <v>7</v>
      </c>
    </row>
    <row r="12717" ht="15.75" customHeight="1">
      <c r="K12717" s="8" t="s">
        <v>7</v>
      </c>
    </row>
    <row r="12718" ht="15.75" customHeight="1">
      <c r="K12718" s="8" t="s">
        <v>7</v>
      </c>
    </row>
    <row r="12719" ht="15.75" customHeight="1">
      <c r="K12719" s="8" t="s">
        <v>7</v>
      </c>
    </row>
    <row r="12720" ht="15.75" customHeight="1">
      <c r="K12720" s="8" t="s">
        <v>7</v>
      </c>
    </row>
    <row r="12721" ht="15.75" customHeight="1">
      <c r="K12721" s="8" t="s">
        <v>7</v>
      </c>
    </row>
    <row r="12722" ht="15.75" customHeight="1">
      <c r="K12722" s="8" t="s">
        <v>7</v>
      </c>
    </row>
    <row r="12723" ht="15.75" customHeight="1">
      <c r="K12723" s="8" t="s">
        <v>7</v>
      </c>
    </row>
    <row r="12724" ht="15.75" customHeight="1">
      <c r="K12724" s="8" t="s">
        <v>7</v>
      </c>
    </row>
    <row r="12725" ht="15.75" customHeight="1">
      <c r="K12725" s="8" t="s">
        <v>7</v>
      </c>
    </row>
    <row r="12726" ht="15.75" customHeight="1">
      <c r="K12726" s="8" t="s">
        <v>7</v>
      </c>
    </row>
    <row r="12727" ht="15.75" customHeight="1">
      <c r="K12727" s="8" t="s">
        <v>7</v>
      </c>
    </row>
    <row r="12728" ht="15.75" customHeight="1">
      <c r="K12728" s="8" t="s">
        <v>7</v>
      </c>
    </row>
    <row r="12729" ht="15.75" customHeight="1">
      <c r="K12729" s="8" t="s">
        <v>7</v>
      </c>
    </row>
    <row r="12730" ht="15.75" customHeight="1">
      <c r="K12730" s="8" t="s">
        <v>7</v>
      </c>
    </row>
    <row r="12731" ht="15.75" customHeight="1">
      <c r="K12731" s="8" t="s">
        <v>7</v>
      </c>
    </row>
    <row r="12732" ht="15.75" customHeight="1">
      <c r="K12732" s="8" t="s">
        <v>7</v>
      </c>
    </row>
    <row r="12733" ht="15.75" customHeight="1">
      <c r="K12733" s="8" t="s">
        <v>7</v>
      </c>
    </row>
    <row r="12734" ht="15.75" customHeight="1">
      <c r="K12734" s="8" t="s">
        <v>7</v>
      </c>
    </row>
    <row r="12735" ht="15.75" customHeight="1">
      <c r="K12735" s="8" t="s">
        <v>7</v>
      </c>
    </row>
    <row r="12736" ht="15.75" customHeight="1">
      <c r="K12736" s="8" t="s">
        <v>7</v>
      </c>
    </row>
    <row r="12737" ht="15.75" customHeight="1">
      <c r="K12737" s="8" t="s">
        <v>7</v>
      </c>
    </row>
    <row r="12738" ht="15.75" customHeight="1">
      <c r="K12738" s="8" t="s">
        <v>7</v>
      </c>
    </row>
    <row r="12739" ht="15.75" customHeight="1">
      <c r="K12739" s="8" t="s">
        <v>7</v>
      </c>
    </row>
    <row r="12740" ht="15.75" customHeight="1">
      <c r="K12740" s="8" t="s">
        <v>7</v>
      </c>
    </row>
    <row r="12741" ht="15.75" customHeight="1">
      <c r="K12741" s="8" t="s">
        <v>7</v>
      </c>
    </row>
    <row r="12742" ht="15.75" customHeight="1">
      <c r="K12742" s="8" t="s">
        <v>7</v>
      </c>
    </row>
    <row r="12743" ht="15.75" customHeight="1">
      <c r="K12743" s="8" t="s">
        <v>7</v>
      </c>
    </row>
    <row r="12744" ht="15.75" customHeight="1">
      <c r="K12744" s="8" t="s">
        <v>7</v>
      </c>
    </row>
    <row r="12745" ht="15.75" customHeight="1">
      <c r="K12745" s="8" t="s">
        <v>7</v>
      </c>
    </row>
    <row r="12746" ht="15.75" customHeight="1">
      <c r="K12746" s="8" t="s">
        <v>7</v>
      </c>
    </row>
    <row r="12747" ht="15.75" customHeight="1">
      <c r="K12747" s="8" t="s">
        <v>7</v>
      </c>
    </row>
    <row r="12748" ht="15.75" customHeight="1">
      <c r="K12748" s="8" t="s">
        <v>7</v>
      </c>
    </row>
    <row r="12749" ht="15.75" customHeight="1">
      <c r="K12749" s="8" t="s">
        <v>7</v>
      </c>
    </row>
    <row r="12750" ht="15.75" customHeight="1">
      <c r="K12750" s="8" t="s">
        <v>7</v>
      </c>
    </row>
    <row r="12751" ht="15.75" customHeight="1">
      <c r="K12751" s="8" t="s">
        <v>7</v>
      </c>
    </row>
    <row r="12752" ht="15.75" customHeight="1">
      <c r="K12752" s="8" t="s">
        <v>7</v>
      </c>
    </row>
    <row r="12753" ht="15.75" customHeight="1">
      <c r="K12753" s="8" t="s">
        <v>7</v>
      </c>
    </row>
    <row r="12754" ht="15.75" customHeight="1">
      <c r="K12754" s="8" t="s">
        <v>7</v>
      </c>
    </row>
    <row r="12755" ht="15.75" customHeight="1">
      <c r="K12755" s="8" t="s">
        <v>7</v>
      </c>
    </row>
    <row r="12756" ht="15.75" customHeight="1">
      <c r="K12756" s="8" t="s">
        <v>7</v>
      </c>
    </row>
    <row r="12757" ht="15.75" customHeight="1">
      <c r="K12757" s="8" t="s">
        <v>7</v>
      </c>
    </row>
    <row r="12758" ht="15.75" customHeight="1">
      <c r="K12758" s="8" t="s">
        <v>7</v>
      </c>
    </row>
    <row r="12759" ht="15.75" customHeight="1">
      <c r="K12759" s="8" t="s">
        <v>7</v>
      </c>
    </row>
    <row r="12760" ht="15.75" customHeight="1">
      <c r="K12760" s="8" t="s">
        <v>7</v>
      </c>
    </row>
    <row r="12761" ht="15.75" customHeight="1">
      <c r="K12761" s="8" t="s">
        <v>7</v>
      </c>
    </row>
    <row r="12762" ht="15.75" customHeight="1">
      <c r="K12762" s="8" t="s">
        <v>7</v>
      </c>
    </row>
    <row r="12763" ht="15.75" customHeight="1">
      <c r="K12763" s="8" t="s">
        <v>7</v>
      </c>
    </row>
    <row r="12764" ht="15.75" customHeight="1">
      <c r="K12764" s="8" t="s">
        <v>7</v>
      </c>
    </row>
    <row r="12765" ht="15.75" customHeight="1">
      <c r="K12765" s="8" t="s">
        <v>7</v>
      </c>
    </row>
    <row r="12766" ht="15.75" customHeight="1">
      <c r="K12766" s="8" t="s">
        <v>7</v>
      </c>
    </row>
    <row r="12767" ht="15.75" customHeight="1">
      <c r="K12767" s="8" t="s">
        <v>7</v>
      </c>
    </row>
    <row r="12768" ht="15.75" customHeight="1">
      <c r="K12768" s="8" t="s">
        <v>7</v>
      </c>
    </row>
    <row r="12769" ht="15.75" customHeight="1">
      <c r="K12769" s="8" t="s">
        <v>7</v>
      </c>
    </row>
    <row r="12770" ht="15.75" customHeight="1">
      <c r="K12770" s="8" t="s">
        <v>7</v>
      </c>
    </row>
    <row r="12771" ht="15.75" customHeight="1">
      <c r="K12771" s="8" t="s">
        <v>7</v>
      </c>
    </row>
    <row r="12772" ht="15.75" customHeight="1">
      <c r="K12772" s="8" t="s">
        <v>7</v>
      </c>
    </row>
    <row r="12773" ht="15.75" customHeight="1">
      <c r="K12773" s="8" t="s">
        <v>7</v>
      </c>
    </row>
    <row r="12774" ht="15.75" customHeight="1">
      <c r="K12774" s="8" t="s">
        <v>7</v>
      </c>
    </row>
    <row r="12775" ht="15.75" customHeight="1">
      <c r="K12775" s="8" t="s">
        <v>7</v>
      </c>
    </row>
    <row r="12776" ht="15.75" customHeight="1">
      <c r="K12776" s="8" t="s">
        <v>7</v>
      </c>
    </row>
    <row r="12777" ht="15.75" customHeight="1">
      <c r="K12777" s="8" t="s">
        <v>7</v>
      </c>
    </row>
    <row r="12778" ht="15.75" customHeight="1">
      <c r="K12778" s="8" t="s">
        <v>7</v>
      </c>
    </row>
    <row r="12779" ht="15.75" customHeight="1">
      <c r="K12779" s="8" t="s">
        <v>7</v>
      </c>
    </row>
    <row r="12780" ht="15.75" customHeight="1">
      <c r="K12780" s="8" t="s">
        <v>7</v>
      </c>
    </row>
    <row r="12781" ht="15.75" customHeight="1">
      <c r="K12781" s="8" t="s">
        <v>7</v>
      </c>
    </row>
    <row r="12782" ht="15.75" customHeight="1">
      <c r="K12782" s="8" t="s">
        <v>7</v>
      </c>
    </row>
    <row r="12783" ht="15.75" customHeight="1">
      <c r="K12783" s="8" t="s">
        <v>7</v>
      </c>
    </row>
    <row r="12784" ht="15.75" customHeight="1">
      <c r="K12784" s="8" t="s">
        <v>7</v>
      </c>
    </row>
    <row r="12785" ht="15.75" customHeight="1">
      <c r="K12785" s="8" t="s">
        <v>7</v>
      </c>
    </row>
    <row r="12786" ht="15.75" customHeight="1">
      <c r="K12786" s="8" t="s">
        <v>7</v>
      </c>
    </row>
    <row r="12787" ht="15.75" customHeight="1">
      <c r="K12787" s="8" t="s">
        <v>7</v>
      </c>
    </row>
    <row r="12788" ht="15.75" customHeight="1">
      <c r="K12788" s="8" t="s">
        <v>7</v>
      </c>
    </row>
    <row r="12789" ht="15.75" customHeight="1">
      <c r="K12789" s="8" t="s">
        <v>7</v>
      </c>
    </row>
    <row r="12790" ht="15.75" customHeight="1">
      <c r="K12790" s="8" t="s">
        <v>7</v>
      </c>
    </row>
    <row r="12791" ht="15.75" customHeight="1">
      <c r="K12791" s="8" t="s">
        <v>7</v>
      </c>
    </row>
    <row r="12792" ht="15.75" customHeight="1">
      <c r="K12792" s="8" t="s">
        <v>7</v>
      </c>
    </row>
    <row r="12793" ht="15.75" customHeight="1">
      <c r="K12793" s="8" t="s">
        <v>7</v>
      </c>
    </row>
    <row r="12794" ht="15.75" customHeight="1">
      <c r="K12794" s="8" t="s">
        <v>7</v>
      </c>
    </row>
    <row r="12795" ht="15.75" customHeight="1">
      <c r="K12795" s="8" t="s">
        <v>7</v>
      </c>
    </row>
    <row r="12796" ht="15.75" customHeight="1">
      <c r="K12796" s="8" t="s">
        <v>7</v>
      </c>
    </row>
    <row r="12797" ht="15.75" customHeight="1">
      <c r="K12797" s="8" t="s">
        <v>7</v>
      </c>
    </row>
    <row r="12798" ht="15.75" customHeight="1">
      <c r="K12798" s="8" t="s">
        <v>7</v>
      </c>
    </row>
    <row r="12799" ht="15.75" customHeight="1">
      <c r="K12799" s="8" t="s">
        <v>7</v>
      </c>
    </row>
    <row r="12800" ht="15.75" customHeight="1">
      <c r="K12800" s="8" t="s">
        <v>7</v>
      </c>
    </row>
    <row r="12801" ht="15.75" customHeight="1">
      <c r="K12801" s="8" t="s">
        <v>7</v>
      </c>
    </row>
    <row r="12802" ht="15.75" customHeight="1">
      <c r="K12802" s="8" t="s">
        <v>7</v>
      </c>
    </row>
    <row r="12803" ht="15.75" customHeight="1">
      <c r="K12803" s="8" t="s">
        <v>7</v>
      </c>
    </row>
    <row r="12804" ht="15.75" customHeight="1">
      <c r="K12804" s="8" t="s">
        <v>7</v>
      </c>
    </row>
    <row r="12805" ht="15.75" customHeight="1">
      <c r="K12805" s="8" t="s">
        <v>7</v>
      </c>
    </row>
    <row r="12806" ht="15.75" customHeight="1">
      <c r="K12806" s="8" t="s">
        <v>7</v>
      </c>
    </row>
    <row r="12807" ht="15.75" customHeight="1">
      <c r="K12807" s="8" t="s">
        <v>7</v>
      </c>
    </row>
    <row r="12808" ht="15.75" customHeight="1">
      <c r="K12808" s="8" t="s">
        <v>7</v>
      </c>
    </row>
    <row r="12809" ht="15.75" customHeight="1">
      <c r="K12809" s="8" t="s">
        <v>7</v>
      </c>
    </row>
    <row r="12810" ht="15.75" customHeight="1">
      <c r="K12810" s="8" t="s">
        <v>7</v>
      </c>
    </row>
    <row r="12811" ht="15.75" customHeight="1">
      <c r="K12811" s="8" t="s">
        <v>7</v>
      </c>
    </row>
    <row r="12812" ht="15.75" customHeight="1">
      <c r="K12812" s="8" t="s">
        <v>7</v>
      </c>
    </row>
    <row r="12813" ht="15.75" customHeight="1">
      <c r="K12813" s="8" t="s">
        <v>7</v>
      </c>
    </row>
    <row r="12814" ht="15.75" customHeight="1">
      <c r="K12814" s="8" t="s">
        <v>7</v>
      </c>
    </row>
    <row r="12815" ht="15.75" customHeight="1">
      <c r="K12815" s="8" t="s">
        <v>7</v>
      </c>
    </row>
    <row r="12816" ht="15.75" customHeight="1">
      <c r="K12816" s="8" t="s">
        <v>7</v>
      </c>
    </row>
    <row r="12817" ht="15.75" customHeight="1">
      <c r="K12817" s="8" t="s">
        <v>7</v>
      </c>
    </row>
    <row r="12818" ht="15.75" customHeight="1">
      <c r="K12818" s="8" t="s">
        <v>7</v>
      </c>
    </row>
    <row r="12819" ht="15.75" customHeight="1">
      <c r="K12819" s="8" t="s">
        <v>7</v>
      </c>
    </row>
    <row r="12820" ht="15.75" customHeight="1">
      <c r="K12820" s="8" t="s">
        <v>7</v>
      </c>
    </row>
    <row r="12821" ht="15.75" customHeight="1">
      <c r="K12821" s="8" t="s">
        <v>7</v>
      </c>
    </row>
    <row r="12822" ht="15.75" customHeight="1">
      <c r="K12822" s="8" t="s">
        <v>7</v>
      </c>
    </row>
    <row r="12823" ht="15.75" customHeight="1">
      <c r="K12823" s="8" t="s">
        <v>7</v>
      </c>
    </row>
    <row r="12824" ht="15.75" customHeight="1">
      <c r="K12824" s="8" t="s">
        <v>7</v>
      </c>
    </row>
    <row r="12825" ht="15.75" customHeight="1">
      <c r="K12825" s="8" t="s">
        <v>7</v>
      </c>
    </row>
    <row r="12826" ht="15.75" customHeight="1">
      <c r="K12826" s="8" t="s">
        <v>7</v>
      </c>
    </row>
    <row r="12827" ht="15.75" customHeight="1">
      <c r="K12827" s="8" t="s">
        <v>7</v>
      </c>
    </row>
    <row r="12828" ht="15.75" customHeight="1">
      <c r="K12828" s="8" t="s">
        <v>7</v>
      </c>
    </row>
    <row r="12829" ht="15.75" customHeight="1">
      <c r="K12829" s="8" t="s">
        <v>7</v>
      </c>
    </row>
    <row r="12830" ht="15.75" customHeight="1">
      <c r="K12830" s="8" t="s">
        <v>7</v>
      </c>
    </row>
    <row r="12831" ht="15.75" customHeight="1">
      <c r="K12831" s="8" t="s">
        <v>7</v>
      </c>
    </row>
    <row r="12832" ht="15.75" customHeight="1">
      <c r="K12832" s="8" t="s">
        <v>7</v>
      </c>
    </row>
    <row r="12833" ht="15.75" customHeight="1">
      <c r="K12833" s="8" t="s">
        <v>7</v>
      </c>
    </row>
    <row r="12834" ht="15.75" customHeight="1">
      <c r="K12834" s="8" t="s">
        <v>7</v>
      </c>
    </row>
    <row r="12835" ht="15.75" customHeight="1">
      <c r="K12835" s="8" t="s">
        <v>7</v>
      </c>
    </row>
    <row r="12836" ht="15.75" customHeight="1">
      <c r="K12836" s="8" t="s">
        <v>7</v>
      </c>
    </row>
    <row r="12837" ht="15.75" customHeight="1">
      <c r="K12837" s="8" t="s">
        <v>7</v>
      </c>
    </row>
    <row r="12838" ht="15.75" customHeight="1">
      <c r="K12838" s="8" t="s">
        <v>7</v>
      </c>
    </row>
    <row r="12839" ht="15.75" customHeight="1">
      <c r="K12839" s="8" t="s">
        <v>7</v>
      </c>
    </row>
    <row r="12840" ht="15.75" customHeight="1">
      <c r="K12840" s="8" t="s">
        <v>7</v>
      </c>
    </row>
    <row r="12841" ht="15.75" customHeight="1">
      <c r="K12841" s="8" t="s">
        <v>7</v>
      </c>
    </row>
    <row r="12842" ht="15.75" customHeight="1">
      <c r="K12842" s="8" t="s">
        <v>7</v>
      </c>
    </row>
    <row r="12843" ht="15.75" customHeight="1">
      <c r="K12843" s="8" t="s">
        <v>7</v>
      </c>
    </row>
    <row r="12844" ht="15.75" customHeight="1">
      <c r="K12844" s="8" t="s">
        <v>7</v>
      </c>
    </row>
    <row r="12845" ht="15.75" customHeight="1">
      <c r="K12845" s="8" t="s">
        <v>7</v>
      </c>
    </row>
    <row r="12846" ht="15.75" customHeight="1">
      <c r="K12846" s="8" t="s">
        <v>7</v>
      </c>
    </row>
    <row r="12847" ht="15.75" customHeight="1">
      <c r="K12847" s="8" t="s">
        <v>7</v>
      </c>
    </row>
    <row r="12848" ht="15.75" customHeight="1">
      <c r="K12848" s="8" t="s">
        <v>7</v>
      </c>
    </row>
    <row r="12849" ht="15.75" customHeight="1">
      <c r="K12849" s="8" t="s">
        <v>7</v>
      </c>
    </row>
    <row r="12850" ht="15.75" customHeight="1">
      <c r="K12850" s="8" t="s">
        <v>7</v>
      </c>
    </row>
    <row r="12851" ht="15.75" customHeight="1">
      <c r="K12851" s="8" t="s">
        <v>7</v>
      </c>
    </row>
    <row r="12852" ht="15.75" customHeight="1">
      <c r="K12852" s="8" t="s">
        <v>7</v>
      </c>
    </row>
    <row r="12853" ht="15.75" customHeight="1">
      <c r="K12853" s="8" t="s">
        <v>7</v>
      </c>
    </row>
    <row r="12854" ht="15.75" customHeight="1">
      <c r="K12854" s="8" t="s">
        <v>7</v>
      </c>
    </row>
    <row r="12855" ht="15.75" customHeight="1">
      <c r="K12855" s="8" t="s">
        <v>7</v>
      </c>
    </row>
    <row r="12856" ht="15.75" customHeight="1">
      <c r="K12856" s="8" t="s">
        <v>7</v>
      </c>
    </row>
    <row r="12857" ht="15.75" customHeight="1">
      <c r="K12857" s="8" t="s">
        <v>7</v>
      </c>
    </row>
    <row r="12858" ht="15.75" customHeight="1">
      <c r="K12858" s="8" t="s">
        <v>7</v>
      </c>
    </row>
    <row r="12859" ht="15.75" customHeight="1">
      <c r="K12859" s="8" t="s">
        <v>7</v>
      </c>
    </row>
    <row r="12860" ht="15.75" customHeight="1">
      <c r="K12860" s="8" t="s">
        <v>7</v>
      </c>
    </row>
    <row r="12861" ht="15.75" customHeight="1">
      <c r="K12861" s="8" t="s">
        <v>7</v>
      </c>
    </row>
    <row r="12862" ht="15.75" customHeight="1">
      <c r="K12862" s="8" t="s">
        <v>7</v>
      </c>
    </row>
    <row r="12863" ht="15.75" customHeight="1">
      <c r="K12863" s="8" t="s">
        <v>7</v>
      </c>
    </row>
    <row r="12864" ht="15.75" customHeight="1">
      <c r="K12864" s="8" t="s">
        <v>7</v>
      </c>
    </row>
    <row r="12865" ht="15.75" customHeight="1">
      <c r="K12865" s="8" t="s">
        <v>7</v>
      </c>
    </row>
    <row r="12866" ht="15.75" customHeight="1">
      <c r="K12866" s="8" t="s">
        <v>7</v>
      </c>
    </row>
    <row r="12867" ht="15.75" customHeight="1">
      <c r="K12867" s="8" t="s">
        <v>7</v>
      </c>
    </row>
    <row r="12868" ht="15.75" customHeight="1">
      <c r="K12868" s="8" t="s">
        <v>7</v>
      </c>
    </row>
    <row r="12869" ht="15.75" customHeight="1">
      <c r="K12869" s="8" t="s">
        <v>7</v>
      </c>
    </row>
    <row r="12870" ht="15.75" customHeight="1">
      <c r="K12870" s="8" t="s">
        <v>7</v>
      </c>
    </row>
    <row r="12871" ht="15.75" customHeight="1">
      <c r="K12871" s="8" t="s">
        <v>7</v>
      </c>
    </row>
    <row r="12872" ht="15.75" customHeight="1">
      <c r="K12872" s="8" t="s">
        <v>7</v>
      </c>
    </row>
    <row r="12873" ht="15.75" customHeight="1">
      <c r="K12873" s="8" t="s">
        <v>7</v>
      </c>
    </row>
    <row r="12874" ht="15.75" customHeight="1">
      <c r="K12874" s="8" t="s">
        <v>7</v>
      </c>
    </row>
    <row r="12875" ht="15.75" customHeight="1">
      <c r="K12875" s="8" t="s">
        <v>7</v>
      </c>
    </row>
    <row r="12876" ht="15.75" customHeight="1">
      <c r="K12876" s="8" t="s">
        <v>7</v>
      </c>
    </row>
    <row r="12877" ht="15.75" customHeight="1">
      <c r="K12877" s="8" t="s">
        <v>7</v>
      </c>
    </row>
    <row r="12878" ht="15.75" customHeight="1">
      <c r="K12878" s="8" t="s">
        <v>7</v>
      </c>
    </row>
    <row r="12879" ht="15.75" customHeight="1">
      <c r="K12879" s="8" t="s">
        <v>7</v>
      </c>
    </row>
    <row r="12880" ht="15.75" customHeight="1">
      <c r="K12880" s="8" t="s">
        <v>7</v>
      </c>
    </row>
    <row r="12881" ht="15.75" customHeight="1">
      <c r="K12881" s="8" t="s">
        <v>7</v>
      </c>
    </row>
    <row r="12882" ht="15.75" customHeight="1">
      <c r="K12882" s="8" t="s">
        <v>7</v>
      </c>
    </row>
    <row r="12883" ht="15.75" customHeight="1">
      <c r="K12883" s="8" t="s">
        <v>7</v>
      </c>
    </row>
    <row r="12884" ht="15.75" customHeight="1">
      <c r="K12884" s="8" t="s">
        <v>7</v>
      </c>
    </row>
    <row r="12885" ht="15.75" customHeight="1">
      <c r="K12885" s="8" t="s">
        <v>7</v>
      </c>
    </row>
    <row r="12886" ht="15.75" customHeight="1">
      <c r="K12886" s="8" t="s">
        <v>7</v>
      </c>
    </row>
    <row r="12887" ht="15.75" customHeight="1">
      <c r="K12887" s="8" t="s">
        <v>7</v>
      </c>
    </row>
    <row r="12888" ht="15.75" customHeight="1">
      <c r="K12888" s="8" t="s">
        <v>7</v>
      </c>
    </row>
    <row r="12889" ht="15.75" customHeight="1">
      <c r="K12889" s="8" t="s">
        <v>7</v>
      </c>
    </row>
    <row r="12890" ht="15.75" customHeight="1">
      <c r="K12890" s="8" t="s">
        <v>7</v>
      </c>
    </row>
    <row r="12891" ht="15.75" customHeight="1">
      <c r="K12891" s="8" t="s">
        <v>7</v>
      </c>
    </row>
    <row r="12892" ht="15.75" customHeight="1">
      <c r="K12892" s="8" t="s">
        <v>7</v>
      </c>
    </row>
    <row r="12893" ht="15.75" customHeight="1">
      <c r="K12893" s="8" t="s">
        <v>7</v>
      </c>
    </row>
    <row r="12894" ht="15.75" customHeight="1">
      <c r="K12894" s="8" t="s">
        <v>7</v>
      </c>
    </row>
    <row r="12895" ht="15.75" customHeight="1">
      <c r="K12895" s="8" t="s">
        <v>7</v>
      </c>
    </row>
    <row r="12896" ht="15.75" customHeight="1">
      <c r="K12896" s="8" t="s">
        <v>7</v>
      </c>
    </row>
    <row r="12897" ht="15.75" customHeight="1">
      <c r="K12897" s="8" t="s">
        <v>7</v>
      </c>
    </row>
    <row r="12898" ht="15.75" customHeight="1">
      <c r="K12898" s="8" t="s">
        <v>7</v>
      </c>
    </row>
    <row r="12899" ht="15.75" customHeight="1">
      <c r="K12899" s="8" t="s">
        <v>7</v>
      </c>
    </row>
    <row r="12900" ht="15.75" customHeight="1">
      <c r="K12900" s="8" t="s">
        <v>7</v>
      </c>
    </row>
    <row r="12901" ht="15.75" customHeight="1">
      <c r="K12901" s="8" t="s">
        <v>7</v>
      </c>
    </row>
    <row r="12902" ht="15.75" customHeight="1">
      <c r="K12902" s="8" t="s">
        <v>7</v>
      </c>
    </row>
    <row r="12903" ht="15.75" customHeight="1">
      <c r="K12903" s="8" t="s">
        <v>7</v>
      </c>
    </row>
    <row r="12904" ht="15.75" customHeight="1">
      <c r="K12904" s="8" t="s">
        <v>7</v>
      </c>
    </row>
    <row r="12905" ht="15.75" customHeight="1">
      <c r="K12905" s="8" t="s">
        <v>7</v>
      </c>
    </row>
    <row r="12906" ht="15.75" customHeight="1">
      <c r="K12906" s="8" t="s">
        <v>7</v>
      </c>
    </row>
    <row r="12907" ht="15.75" customHeight="1">
      <c r="K12907" s="8" t="s">
        <v>7</v>
      </c>
    </row>
    <row r="12908" ht="15.75" customHeight="1">
      <c r="K12908" s="8" t="s">
        <v>7</v>
      </c>
    </row>
    <row r="12909" ht="15.75" customHeight="1">
      <c r="K12909" s="8" t="s">
        <v>7</v>
      </c>
    </row>
    <row r="12910" ht="15.75" customHeight="1">
      <c r="K12910" s="8" t="s">
        <v>7</v>
      </c>
    </row>
    <row r="12911" ht="15.75" customHeight="1">
      <c r="K12911" s="8" t="s">
        <v>7</v>
      </c>
    </row>
    <row r="12912" ht="15.75" customHeight="1">
      <c r="K12912" s="8" t="s">
        <v>7</v>
      </c>
    </row>
    <row r="12913" ht="15.75" customHeight="1">
      <c r="K12913" s="8" t="s">
        <v>7</v>
      </c>
    </row>
    <row r="12914" ht="15.75" customHeight="1">
      <c r="K12914" s="8" t="s">
        <v>7</v>
      </c>
    </row>
    <row r="12915" ht="15.75" customHeight="1">
      <c r="K12915" s="8" t="s">
        <v>7</v>
      </c>
    </row>
    <row r="12916" ht="15.75" customHeight="1">
      <c r="K12916" s="8" t="s">
        <v>7</v>
      </c>
    </row>
    <row r="12917" ht="15.75" customHeight="1">
      <c r="K12917" s="8" t="s">
        <v>7</v>
      </c>
    </row>
    <row r="12918" ht="15.75" customHeight="1">
      <c r="K12918" s="8" t="s">
        <v>7</v>
      </c>
    </row>
    <row r="12919" ht="15.75" customHeight="1">
      <c r="K12919" s="8" t="s">
        <v>7</v>
      </c>
    </row>
    <row r="12920" ht="15.75" customHeight="1">
      <c r="K12920" s="8" t="s">
        <v>7</v>
      </c>
    </row>
    <row r="12921" ht="15.75" customHeight="1">
      <c r="K12921" s="8" t="s">
        <v>7</v>
      </c>
    </row>
    <row r="12922" ht="15.75" customHeight="1">
      <c r="K12922" s="8" t="s">
        <v>7</v>
      </c>
    </row>
    <row r="12923" ht="15.75" customHeight="1">
      <c r="K12923" s="8" t="s">
        <v>7</v>
      </c>
    </row>
    <row r="12924" ht="15.75" customHeight="1">
      <c r="K12924" s="8" t="s">
        <v>7</v>
      </c>
    </row>
    <row r="12925" ht="15.75" customHeight="1">
      <c r="K12925" s="8" t="s">
        <v>7</v>
      </c>
    </row>
    <row r="12926" ht="15.75" customHeight="1">
      <c r="K12926" s="8" t="s">
        <v>7</v>
      </c>
    </row>
    <row r="12927" ht="15.75" customHeight="1">
      <c r="K12927" s="8" t="s">
        <v>7</v>
      </c>
    </row>
    <row r="12928" ht="15.75" customHeight="1">
      <c r="K12928" s="8" t="s">
        <v>7</v>
      </c>
    </row>
    <row r="12929" ht="15.75" customHeight="1">
      <c r="K12929" s="8" t="s">
        <v>7</v>
      </c>
    </row>
    <row r="12930" ht="15.75" customHeight="1">
      <c r="K12930" s="8" t="s">
        <v>7</v>
      </c>
    </row>
    <row r="12931" ht="15.75" customHeight="1">
      <c r="K12931" s="8" t="s">
        <v>7</v>
      </c>
    </row>
    <row r="12932" ht="15.75" customHeight="1">
      <c r="K12932" s="8" t="s">
        <v>7</v>
      </c>
    </row>
    <row r="12933" ht="15.75" customHeight="1">
      <c r="K12933" s="8" t="s">
        <v>7</v>
      </c>
    </row>
    <row r="12934" ht="15.75" customHeight="1">
      <c r="K12934" s="8" t="s">
        <v>7</v>
      </c>
    </row>
    <row r="12935" ht="15.75" customHeight="1">
      <c r="K12935" s="8" t="s">
        <v>7</v>
      </c>
    </row>
    <row r="12936" ht="15.75" customHeight="1">
      <c r="K12936" s="8" t="s">
        <v>7</v>
      </c>
    </row>
    <row r="12937" ht="15.75" customHeight="1">
      <c r="K12937" s="8" t="s">
        <v>7</v>
      </c>
    </row>
    <row r="12938" ht="15.75" customHeight="1">
      <c r="K12938" s="8" t="s">
        <v>7</v>
      </c>
    </row>
    <row r="12939" ht="15.75" customHeight="1">
      <c r="K12939" s="8" t="s">
        <v>7</v>
      </c>
    </row>
    <row r="12940" ht="15.75" customHeight="1">
      <c r="K12940" s="8" t="s">
        <v>7</v>
      </c>
    </row>
    <row r="12941" ht="15.75" customHeight="1">
      <c r="K12941" s="8" t="s">
        <v>7</v>
      </c>
    </row>
    <row r="12942" ht="15.75" customHeight="1">
      <c r="K12942" s="8" t="s">
        <v>7</v>
      </c>
    </row>
    <row r="12943" ht="15.75" customHeight="1">
      <c r="K12943" s="8" t="s">
        <v>7</v>
      </c>
    </row>
    <row r="12944" ht="15.75" customHeight="1">
      <c r="K12944" s="8" t="s">
        <v>7</v>
      </c>
    </row>
    <row r="12945" ht="15.75" customHeight="1">
      <c r="K12945" s="8" t="s">
        <v>7</v>
      </c>
    </row>
    <row r="12946" ht="15.75" customHeight="1">
      <c r="K12946" s="8" t="s">
        <v>7</v>
      </c>
    </row>
    <row r="12947" ht="15.75" customHeight="1">
      <c r="K12947" s="8" t="s">
        <v>7</v>
      </c>
    </row>
    <row r="12948" ht="15.75" customHeight="1">
      <c r="K12948" s="8" t="s">
        <v>7</v>
      </c>
    </row>
    <row r="12949" ht="15.75" customHeight="1">
      <c r="K12949" s="8" t="s">
        <v>7</v>
      </c>
    </row>
    <row r="12950" ht="15.75" customHeight="1">
      <c r="K12950" s="8" t="s">
        <v>7</v>
      </c>
    </row>
    <row r="12951" ht="15.75" customHeight="1">
      <c r="K12951" s="8" t="s">
        <v>7</v>
      </c>
    </row>
    <row r="12952" ht="15.75" customHeight="1">
      <c r="K12952" s="8" t="s">
        <v>7</v>
      </c>
    </row>
    <row r="12953" ht="15.75" customHeight="1">
      <c r="K12953" s="8" t="s">
        <v>7</v>
      </c>
    </row>
    <row r="12954" ht="15.75" customHeight="1">
      <c r="K12954" s="8" t="s">
        <v>7</v>
      </c>
    </row>
    <row r="12955" ht="15.75" customHeight="1">
      <c r="K12955" s="8" t="s">
        <v>7</v>
      </c>
    </row>
    <row r="12956" ht="15.75" customHeight="1">
      <c r="K12956" s="8" t="s">
        <v>7</v>
      </c>
    </row>
    <row r="12957" ht="15.75" customHeight="1">
      <c r="K12957" s="8" t="s">
        <v>7</v>
      </c>
    </row>
    <row r="12958" ht="15.75" customHeight="1">
      <c r="K12958" s="8" t="s">
        <v>7</v>
      </c>
    </row>
    <row r="12959" ht="15.75" customHeight="1">
      <c r="K12959" s="8" t="s">
        <v>7</v>
      </c>
    </row>
    <row r="12960" ht="15.75" customHeight="1">
      <c r="K12960" s="8" t="s">
        <v>7</v>
      </c>
    </row>
    <row r="12961" ht="15.75" customHeight="1">
      <c r="K12961" s="8" t="s">
        <v>7</v>
      </c>
    </row>
    <row r="12962" ht="15.75" customHeight="1">
      <c r="K12962" s="8" t="s">
        <v>7</v>
      </c>
    </row>
    <row r="12963" ht="15.75" customHeight="1">
      <c r="K12963" s="8" t="s">
        <v>7</v>
      </c>
    </row>
    <row r="12964" ht="15.75" customHeight="1">
      <c r="K12964" s="8" t="s">
        <v>7</v>
      </c>
    </row>
    <row r="12965" ht="15.75" customHeight="1">
      <c r="K12965" s="8" t="s">
        <v>7</v>
      </c>
    </row>
    <row r="12966" ht="15.75" customHeight="1">
      <c r="K12966" s="8" t="s">
        <v>7</v>
      </c>
    </row>
    <row r="12967" ht="15.75" customHeight="1">
      <c r="K12967" s="8" t="s">
        <v>7</v>
      </c>
    </row>
    <row r="12968" ht="15.75" customHeight="1">
      <c r="K12968" s="8" t="s">
        <v>7</v>
      </c>
    </row>
    <row r="12969" ht="15.75" customHeight="1">
      <c r="K12969" s="8" t="s">
        <v>7</v>
      </c>
    </row>
    <row r="12970" ht="15.75" customHeight="1">
      <c r="K12970" s="8" t="s">
        <v>7</v>
      </c>
    </row>
    <row r="12971" ht="15.75" customHeight="1">
      <c r="K12971" s="8" t="s">
        <v>7</v>
      </c>
    </row>
    <row r="12972" ht="15.75" customHeight="1">
      <c r="K12972" s="8" t="s">
        <v>7</v>
      </c>
    </row>
    <row r="12973" ht="15.75" customHeight="1">
      <c r="K12973" s="8" t="s">
        <v>7</v>
      </c>
    </row>
    <row r="12974" ht="15.75" customHeight="1">
      <c r="K12974" s="8" t="s">
        <v>7</v>
      </c>
    </row>
    <row r="12975" ht="15.75" customHeight="1">
      <c r="K12975" s="8" t="s">
        <v>7</v>
      </c>
    </row>
    <row r="12976" ht="15.75" customHeight="1">
      <c r="K12976" s="8" t="s">
        <v>7</v>
      </c>
    </row>
    <row r="12977" ht="15.75" customHeight="1">
      <c r="K12977" s="8" t="s">
        <v>7</v>
      </c>
    </row>
    <row r="12978" ht="15.75" customHeight="1">
      <c r="K12978" s="8" t="s">
        <v>7</v>
      </c>
    </row>
    <row r="12979" ht="15.75" customHeight="1">
      <c r="K12979" s="8" t="s">
        <v>7</v>
      </c>
    </row>
    <row r="12980" ht="15.75" customHeight="1">
      <c r="K12980" s="8" t="s">
        <v>7</v>
      </c>
    </row>
    <row r="12981" ht="15.75" customHeight="1">
      <c r="K12981" s="8" t="s">
        <v>7</v>
      </c>
    </row>
    <row r="12982" ht="15.75" customHeight="1">
      <c r="K12982" s="8" t="s">
        <v>7</v>
      </c>
    </row>
    <row r="12983" ht="15.75" customHeight="1">
      <c r="K12983" s="8" t="s">
        <v>7</v>
      </c>
    </row>
    <row r="12984" ht="15.75" customHeight="1">
      <c r="K12984" s="8" t="s">
        <v>7</v>
      </c>
    </row>
    <row r="12985" ht="15.75" customHeight="1">
      <c r="K12985" s="8" t="s">
        <v>7</v>
      </c>
    </row>
    <row r="12986" ht="15.75" customHeight="1">
      <c r="K12986" s="8" t="s">
        <v>7</v>
      </c>
    </row>
    <row r="12987" ht="15.75" customHeight="1">
      <c r="K12987" s="8" t="s">
        <v>7</v>
      </c>
    </row>
    <row r="12988" ht="15.75" customHeight="1">
      <c r="K12988" s="8" t="s">
        <v>7</v>
      </c>
    </row>
    <row r="12989" ht="15.75" customHeight="1">
      <c r="K12989" s="8" t="s">
        <v>7</v>
      </c>
    </row>
    <row r="12990" ht="15.75" customHeight="1">
      <c r="K12990" s="8" t="s">
        <v>7</v>
      </c>
    </row>
    <row r="12991" ht="15.75" customHeight="1">
      <c r="K12991" s="8" t="s">
        <v>7</v>
      </c>
    </row>
    <row r="12992" ht="15.75" customHeight="1">
      <c r="K12992" s="8" t="s">
        <v>7</v>
      </c>
    </row>
    <row r="12993" ht="15.75" customHeight="1">
      <c r="K12993" s="8" t="s">
        <v>7</v>
      </c>
    </row>
    <row r="12994" ht="15.75" customHeight="1">
      <c r="K12994" s="8" t="s">
        <v>7</v>
      </c>
    </row>
    <row r="12995" ht="15.75" customHeight="1">
      <c r="K12995" s="8" t="s">
        <v>7</v>
      </c>
    </row>
    <row r="12996" ht="15.75" customHeight="1">
      <c r="K12996" s="8" t="s">
        <v>7</v>
      </c>
    </row>
    <row r="12997" ht="15.75" customHeight="1">
      <c r="K12997" s="8" t="s">
        <v>7</v>
      </c>
    </row>
    <row r="12998" ht="15.75" customHeight="1">
      <c r="K12998" s="8" t="s">
        <v>7</v>
      </c>
    </row>
    <row r="12999" ht="15.75" customHeight="1">
      <c r="K12999" s="8" t="s">
        <v>7</v>
      </c>
    </row>
    <row r="13000" ht="15.75" customHeight="1">
      <c r="K13000" s="8" t="s">
        <v>7</v>
      </c>
    </row>
    <row r="13001" ht="15.75" customHeight="1">
      <c r="K13001" s="8" t="s">
        <v>7</v>
      </c>
    </row>
    <row r="13002" ht="15.75" customHeight="1">
      <c r="K13002" s="8" t="s">
        <v>7</v>
      </c>
    </row>
    <row r="13003" ht="15.75" customHeight="1">
      <c r="K13003" s="8" t="s">
        <v>7</v>
      </c>
    </row>
    <row r="13004" ht="15.75" customHeight="1">
      <c r="K13004" s="8" t="s">
        <v>7</v>
      </c>
    </row>
    <row r="13005" ht="15.75" customHeight="1">
      <c r="K13005" s="8" t="s">
        <v>7</v>
      </c>
    </row>
    <row r="13006" ht="15.75" customHeight="1">
      <c r="K13006" s="8" t="s">
        <v>7</v>
      </c>
    </row>
    <row r="13007" ht="15.75" customHeight="1">
      <c r="K13007" s="8" t="s">
        <v>7</v>
      </c>
    </row>
    <row r="13008" ht="15.75" customHeight="1">
      <c r="K13008" s="8" t="s">
        <v>7</v>
      </c>
    </row>
    <row r="13009" ht="15.75" customHeight="1">
      <c r="K13009" s="8" t="s">
        <v>7</v>
      </c>
    </row>
    <row r="13010" ht="15.75" customHeight="1">
      <c r="K13010" s="8" t="s">
        <v>7</v>
      </c>
    </row>
    <row r="13011" ht="15.75" customHeight="1">
      <c r="K13011" s="8" t="s">
        <v>7</v>
      </c>
    </row>
    <row r="13012" ht="15.75" customHeight="1">
      <c r="K13012" s="8" t="s">
        <v>7</v>
      </c>
    </row>
    <row r="13013" ht="15.75" customHeight="1">
      <c r="K13013" s="8" t="s">
        <v>7</v>
      </c>
    </row>
    <row r="13014" ht="15.75" customHeight="1">
      <c r="K13014" s="8" t="s">
        <v>7</v>
      </c>
    </row>
    <row r="13015" ht="15.75" customHeight="1">
      <c r="K13015" s="8" t="s">
        <v>7</v>
      </c>
    </row>
    <row r="13016" ht="15.75" customHeight="1">
      <c r="K13016" s="8" t="s">
        <v>7</v>
      </c>
    </row>
    <row r="13017" ht="15.75" customHeight="1">
      <c r="K13017" s="8" t="s">
        <v>7</v>
      </c>
    </row>
    <row r="13018" ht="15.75" customHeight="1">
      <c r="K13018" s="8" t="s">
        <v>7</v>
      </c>
    </row>
    <row r="13019" ht="15.75" customHeight="1">
      <c r="K13019" s="8" t="s">
        <v>7</v>
      </c>
    </row>
    <row r="13020" ht="15.75" customHeight="1">
      <c r="K13020" s="8" t="s">
        <v>7</v>
      </c>
    </row>
    <row r="13021" ht="15.75" customHeight="1">
      <c r="K13021" s="8" t="s">
        <v>7</v>
      </c>
    </row>
    <row r="13022" ht="15.75" customHeight="1">
      <c r="K13022" s="8" t="s">
        <v>7</v>
      </c>
    </row>
    <row r="13023" ht="15.75" customHeight="1">
      <c r="K13023" s="8" t="s">
        <v>7</v>
      </c>
    </row>
    <row r="13024" ht="15.75" customHeight="1">
      <c r="K13024" s="8" t="s">
        <v>7</v>
      </c>
    </row>
    <row r="13025" ht="15.75" customHeight="1">
      <c r="K13025" s="8" t="s">
        <v>7</v>
      </c>
    </row>
    <row r="13026" ht="15.75" customHeight="1">
      <c r="K13026" s="8" t="s">
        <v>7</v>
      </c>
    </row>
    <row r="13027" ht="15.75" customHeight="1">
      <c r="K13027" s="8" t="s">
        <v>7</v>
      </c>
    </row>
    <row r="13028" ht="15.75" customHeight="1">
      <c r="K13028" s="8" t="s">
        <v>7</v>
      </c>
    </row>
    <row r="13029" ht="15.75" customHeight="1">
      <c r="K13029" s="8" t="s">
        <v>7</v>
      </c>
    </row>
    <row r="13030" ht="15.75" customHeight="1">
      <c r="K13030" s="8" t="s">
        <v>7</v>
      </c>
    </row>
    <row r="13031" ht="15.75" customHeight="1">
      <c r="K13031" s="8" t="s">
        <v>7</v>
      </c>
    </row>
    <row r="13032" ht="15.75" customHeight="1">
      <c r="K13032" s="8" t="s">
        <v>7</v>
      </c>
    </row>
    <row r="13033" ht="15.75" customHeight="1">
      <c r="K13033" s="8" t="s">
        <v>7</v>
      </c>
    </row>
    <row r="13034" ht="15.75" customHeight="1">
      <c r="K13034" s="8" t="s">
        <v>7</v>
      </c>
    </row>
    <row r="13035" ht="15.75" customHeight="1">
      <c r="K13035" s="8" t="s">
        <v>7</v>
      </c>
    </row>
    <row r="13036" ht="15.75" customHeight="1">
      <c r="K13036" s="8" t="s">
        <v>7</v>
      </c>
    </row>
    <row r="13037" ht="15.75" customHeight="1">
      <c r="K13037" s="8" t="s">
        <v>7</v>
      </c>
    </row>
    <row r="13038" ht="15.75" customHeight="1">
      <c r="K13038" s="8" t="s">
        <v>7</v>
      </c>
    </row>
    <row r="13039" ht="15.75" customHeight="1">
      <c r="K13039" s="8" t="s">
        <v>7</v>
      </c>
    </row>
    <row r="13040" ht="15.75" customHeight="1">
      <c r="K13040" s="8" t="s">
        <v>7</v>
      </c>
    </row>
    <row r="13041" ht="15.75" customHeight="1">
      <c r="K13041" s="8" t="s">
        <v>7</v>
      </c>
    </row>
    <row r="13042" ht="15.75" customHeight="1">
      <c r="K13042" s="8" t="s">
        <v>7</v>
      </c>
    </row>
    <row r="13043" ht="15.75" customHeight="1">
      <c r="K13043" s="8" t="s">
        <v>7</v>
      </c>
    </row>
    <row r="13044" ht="15.75" customHeight="1">
      <c r="K13044" s="8" t="s">
        <v>7</v>
      </c>
    </row>
    <row r="13045" ht="15.75" customHeight="1">
      <c r="K13045" s="8" t="s">
        <v>7</v>
      </c>
    </row>
    <row r="13046" ht="15.75" customHeight="1">
      <c r="K13046" s="8" t="s">
        <v>7</v>
      </c>
    </row>
    <row r="13047" ht="15.75" customHeight="1">
      <c r="K13047" s="8" t="s">
        <v>7</v>
      </c>
    </row>
    <row r="13048" ht="15.75" customHeight="1">
      <c r="K13048" s="8" t="s">
        <v>7</v>
      </c>
    </row>
    <row r="13049" ht="15.75" customHeight="1">
      <c r="K13049" s="8" t="s">
        <v>7</v>
      </c>
    </row>
    <row r="13050" ht="15.75" customHeight="1">
      <c r="K13050" s="8" t="s">
        <v>7</v>
      </c>
    </row>
    <row r="13051" ht="15.75" customHeight="1">
      <c r="K13051" s="8" t="s">
        <v>7</v>
      </c>
    </row>
    <row r="13052" ht="15.75" customHeight="1">
      <c r="K13052" s="8" t="s">
        <v>7</v>
      </c>
    </row>
    <row r="13053" ht="15.75" customHeight="1">
      <c r="K13053" s="8" t="s">
        <v>7</v>
      </c>
    </row>
    <row r="13054" ht="15.75" customHeight="1">
      <c r="K13054" s="8" t="s">
        <v>7</v>
      </c>
    </row>
    <row r="13055" ht="15.75" customHeight="1">
      <c r="K13055" s="8" t="s">
        <v>7</v>
      </c>
    </row>
    <row r="13056" ht="15.75" customHeight="1">
      <c r="K13056" s="8" t="s">
        <v>7</v>
      </c>
    </row>
    <row r="13057" ht="15.75" customHeight="1">
      <c r="K13057" s="8" t="s">
        <v>7</v>
      </c>
    </row>
    <row r="13058" ht="15.75" customHeight="1">
      <c r="K13058" s="8" t="s">
        <v>7</v>
      </c>
    </row>
    <row r="13059" ht="15.75" customHeight="1">
      <c r="K13059" s="8" t="s">
        <v>7</v>
      </c>
    </row>
    <row r="13060" ht="15.75" customHeight="1">
      <c r="K13060" s="8" t="s">
        <v>7</v>
      </c>
    </row>
    <row r="13061" ht="15.75" customHeight="1">
      <c r="K13061" s="8" t="s">
        <v>7</v>
      </c>
    </row>
    <row r="13062" ht="15.75" customHeight="1">
      <c r="K13062" s="8" t="s">
        <v>7</v>
      </c>
    </row>
    <row r="13063" ht="15.75" customHeight="1">
      <c r="K13063" s="8" t="s">
        <v>7</v>
      </c>
    </row>
    <row r="13064" ht="15.75" customHeight="1">
      <c r="K13064" s="8" t="s">
        <v>7</v>
      </c>
    </row>
    <row r="13065" ht="15.75" customHeight="1">
      <c r="K13065" s="8" t="s">
        <v>7</v>
      </c>
    </row>
    <row r="13066" ht="15.75" customHeight="1">
      <c r="K13066" s="8" t="s">
        <v>7</v>
      </c>
    </row>
    <row r="13067" ht="15.75" customHeight="1">
      <c r="K13067" s="8" t="s">
        <v>7</v>
      </c>
    </row>
    <row r="13068" ht="15.75" customHeight="1">
      <c r="K13068" s="8" t="s">
        <v>7</v>
      </c>
    </row>
    <row r="13069" ht="15.75" customHeight="1">
      <c r="K13069" s="8" t="s">
        <v>7</v>
      </c>
    </row>
    <row r="13070" ht="15.75" customHeight="1">
      <c r="K13070" s="8" t="s">
        <v>7</v>
      </c>
    </row>
    <row r="13071" ht="15.75" customHeight="1">
      <c r="K13071" s="8" t="s">
        <v>7</v>
      </c>
    </row>
    <row r="13072" ht="15.75" customHeight="1">
      <c r="K13072" s="8" t="s">
        <v>7</v>
      </c>
    </row>
    <row r="13073" ht="15.75" customHeight="1">
      <c r="K13073" s="8" t="s">
        <v>7</v>
      </c>
    </row>
    <row r="13074" ht="15.75" customHeight="1">
      <c r="K13074" s="8" t="s">
        <v>7</v>
      </c>
    </row>
    <row r="13075" ht="15.75" customHeight="1">
      <c r="K13075" s="8" t="s">
        <v>7</v>
      </c>
    </row>
    <row r="13076" ht="15.75" customHeight="1">
      <c r="K13076" s="8" t="s">
        <v>7</v>
      </c>
    </row>
    <row r="13077" ht="15.75" customHeight="1">
      <c r="K13077" s="8" t="s">
        <v>7</v>
      </c>
    </row>
    <row r="13078" ht="15.75" customHeight="1">
      <c r="K13078" s="8" t="s">
        <v>7</v>
      </c>
    </row>
    <row r="13079" ht="15.75" customHeight="1">
      <c r="K13079" s="8" t="s">
        <v>7</v>
      </c>
    </row>
    <row r="13080" ht="15.75" customHeight="1">
      <c r="K13080" s="8" t="s">
        <v>7</v>
      </c>
    </row>
    <row r="13081" ht="15.75" customHeight="1">
      <c r="K13081" s="8" t="s">
        <v>7</v>
      </c>
    </row>
    <row r="13082" ht="15.75" customHeight="1">
      <c r="K13082" s="8" t="s">
        <v>7</v>
      </c>
    </row>
    <row r="13083" ht="15.75" customHeight="1">
      <c r="K13083" s="8" t="s">
        <v>7</v>
      </c>
    </row>
    <row r="13084" ht="15.75" customHeight="1">
      <c r="K13084" s="8" t="s">
        <v>7</v>
      </c>
    </row>
    <row r="13085" ht="15.75" customHeight="1">
      <c r="K13085" s="8" t="s">
        <v>7</v>
      </c>
    </row>
    <row r="13086" ht="15.75" customHeight="1">
      <c r="K13086" s="8" t="s">
        <v>7</v>
      </c>
    </row>
    <row r="13087" ht="15.75" customHeight="1">
      <c r="K13087" s="8" t="s">
        <v>7</v>
      </c>
    </row>
    <row r="13088" ht="15.75" customHeight="1">
      <c r="K13088" s="8" t="s">
        <v>7</v>
      </c>
    </row>
    <row r="13089" ht="15.75" customHeight="1">
      <c r="K13089" s="8" t="s">
        <v>7</v>
      </c>
    </row>
    <row r="13090" ht="15.75" customHeight="1">
      <c r="K13090" s="8" t="s">
        <v>7</v>
      </c>
    </row>
    <row r="13091" ht="15.75" customHeight="1">
      <c r="K13091" s="8" t="s">
        <v>7</v>
      </c>
    </row>
    <row r="13092" ht="15.75" customHeight="1">
      <c r="K13092" s="8" t="s">
        <v>7</v>
      </c>
    </row>
    <row r="13093" ht="15.75" customHeight="1">
      <c r="K13093" s="8" t="s">
        <v>7</v>
      </c>
    </row>
    <row r="13094" ht="15.75" customHeight="1">
      <c r="K13094" s="8" t="s">
        <v>7</v>
      </c>
    </row>
    <row r="13095" ht="15.75" customHeight="1">
      <c r="K13095" s="8" t="s">
        <v>7</v>
      </c>
    </row>
    <row r="13096" ht="15.75" customHeight="1">
      <c r="K13096" s="8" t="s">
        <v>7</v>
      </c>
    </row>
    <row r="13097" ht="15.75" customHeight="1">
      <c r="K13097" s="8" t="s">
        <v>7</v>
      </c>
    </row>
    <row r="13098" ht="15.75" customHeight="1">
      <c r="K13098" s="8" t="s">
        <v>7</v>
      </c>
    </row>
    <row r="13099" ht="15.75" customHeight="1">
      <c r="K13099" s="8" t="s">
        <v>7</v>
      </c>
    </row>
    <row r="13100" ht="15.75" customHeight="1">
      <c r="K13100" s="8" t="s">
        <v>7</v>
      </c>
    </row>
    <row r="13101" ht="15.75" customHeight="1">
      <c r="K13101" s="8" t="s">
        <v>7</v>
      </c>
    </row>
    <row r="13102" ht="15.75" customHeight="1">
      <c r="K13102" s="8" t="s">
        <v>7</v>
      </c>
    </row>
    <row r="13103" ht="15.75" customHeight="1">
      <c r="K13103" s="8" t="s">
        <v>7</v>
      </c>
    </row>
    <row r="13104" ht="15.75" customHeight="1">
      <c r="K13104" s="8" t="s">
        <v>7</v>
      </c>
    </row>
    <row r="13105" ht="15.75" customHeight="1">
      <c r="K13105" s="8" t="s">
        <v>7</v>
      </c>
    </row>
    <row r="13106" ht="15.75" customHeight="1">
      <c r="K13106" s="8" t="s">
        <v>7</v>
      </c>
    </row>
    <row r="13107" ht="15.75" customHeight="1">
      <c r="K13107" s="8" t="s">
        <v>7</v>
      </c>
    </row>
    <row r="13108" ht="15.75" customHeight="1">
      <c r="K13108" s="8" t="s">
        <v>7</v>
      </c>
    </row>
    <row r="13109" ht="15.75" customHeight="1">
      <c r="K13109" s="8" t="s">
        <v>7</v>
      </c>
    </row>
    <row r="13110" ht="15.75" customHeight="1">
      <c r="K13110" s="8" t="s">
        <v>7</v>
      </c>
    </row>
    <row r="13111" ht="15.75" customHeight="1">
      <c r="K13111" s="8" t="s">
        <v>7</v>
      </c>
    </row>
    <row r="13112" ht="15.75" customHeight="1">
      <c r="K13112" s="8" t="s">
        <v>7</v>
      </c>
    </row>
    <row r="13113" ht="15.75" customHeight="1">
      <c r="K13113" s="8" t="s">
        <v>7</v>
      </c>
    </row>
    <row r="13114" ht="15.75" customHeight="1">
      <c r="K13114" s="8" t="s">
        <v>7</v>
      </c>
    </row>
    <row r="13115" ht="15.75" customHeight="1">
      <c r="K13115" s="8" t="s">
        <v>7</v>
      </c>
    </row>
    <row r="13116" ht="15.75" customHeight="1">
      <c r="K13116" s="8" t="s">
        <v>7</v>
      </c>
    </row>
    <row r="13117" ht="15.75" customHeight="1">
      <c r="K13117" s="8" t="s">
        <v>7</v>
      </c>
    </row>
    <row r="13118" ht="15.75" customHeight="1">
      <c r="K13118" s="8" t="s">
        <v>7</v>
      </c>
    </row>
    <row r="13119" ht="15.75" customHeight="1">
      <c r="K13119" s="8" t="s">
        <v>7</v>
      </c>
    </row>
    <row r="13120" ht="15.75" customHeight="1">
      <c r="K13120" s="8" t="s">
        <v>7</v>
      </c>
    </row>
    <row r="13121" ht="15.75" customHeight="1">
      <c r="K13121" s="8" t="s">
        <v>7</v>
      </c>
    </row>
    <row r="13122" ht="15.75" customHeight="1">
      <c r="K13122" s="8" t="s">
        <v>7</v>
      </c>
    </row>
    <row r="13123" ht="15.75" customHeight="1">
      <c r="K13123" s="8" t="s">
        <v>7</v>
      </c>
    </row>
    <row r="13124" ht="15.75" customHeight="1">
      <c r="K13124" s="8" t="s">
        <v>7</v>
      </c>
    </row>
    <row r="13125" ht="15.75" customHeight="1">
      <c r="K13125" s="8" t="s">
        <v>7</v>
      </c>
    </row>
    <row r="13126" ht="15.75" customHeight="1">
      <c r="K13126" s="8" t="s">
        <v>7</v>
      </c>
    </row>
    <row r="13127" ht="15.75" customHeight="1">
      <c r="K13127" s="8" t="s">
        <v>7</v>
      </c>
    </row>
    <row r="13128" ht="15.75" customHeight="1">
      <c r="K13128" s="8" t="s">
        <v>7</v>
      </c>
    </row>
    <row r="13129" ht="15.75" customHeight="1">
      <c r="K13129" s="8" t="s">
        <v>7</v>
      </c>
    </row>
    <row r="13130" ht="15.75" customHeight="1">
      <c r="K13130" s="8" t="s">
        <v>7</v>
      </c>
    </row>
    <row r="13131" ht="15.75" customHeight="1">
      <c r="K13131" s="8" t="s">
        <v>7</v>
      </c>
    </row>
    <row r="13132" ht="15.75" customHeight="1">
      <c r="K13132" s="8" t="s">
        <v>7</v>
      </c>
    </row>
    <row r="13133" ht="15.75" customHeight="1">
      <c r="K13133" s="8" t="s">
        <v>7</v>
      </c>
    </row>
    <row r="13134" ht="15.75" customHeight="1">
      <c r="K13134" s="8" t="s">
        <v>7</v>
      </c>
    </row>
    <row r="13135" ht="15.75" customHeight="1">
      <c r="K13135" s="8" t="s">
        <v>7</v>
      </c>
    </row>
    <row r="13136" ht="15.75" customHeight="1">
      <c r="K13136" s="8" t="s">
        <v>7</v>
      </c>
    </row>
    <row r="13137" ht="15.75" customHeight="1">
      <c r="K13137" s="8" t="s">
        <v>7</v>
      </c>
    </row>
    <row r="13138" ht="15.75" customHeight="1">
      <c r="K13138" s="8" t="s">
        <v>7</v>
      </c>
    </row>
    <row r="13139" ht="15.75" customHeight="1">
      <c r="K13139" s="8" t="s">
        <v>7</v>
      </c>
    </row>
    <row r="13140" ht="15.75" customHeight="1">
      <c r="K13140" s="8" t="s">
        <v>7</v>
      </c>
    </row>
    <row r="13141" ht="15.75" customHeight="1">
      <c r="K13141" s="8" t="s">
        <v>7</v>
      </c>
    </row>
    <row r="13142" ht="15.75" customHeight="1">
      <c r="K13142" s="8" t="s">
        <v>7</v>
      </c>
    </row>
    <row r="13143" ht="15.75" customHeight="1">
      <c r="K13143" s="8" t="s">
        <v>7</v>
      </c>
    </row>
    <row r="13144" ht="15.75" customHeight="1">
      <c r="K13144" s="8" t="s">
        <v>7</v>
      </c>
    </row>
    <row r="13145" ht="15.75" customHeight="1">
      <c r="K13145" s="8" t="s">
        <v>7</v>
      </c>
    </row>
    <row r="13146" ht="15.75" customHeight="1">
      <c r="K13146" s="8" t="s">
        <v>7</v>
      </c>
    </row>
    <row r="13147" ht="15.75" customHeight="1">
      <c r="K13147" s="8" t="s">
        <v>7</v>
      </c>
    </row>
    <row r="13148" ht="15.75" customHeight="1">
      <c r="K13148" s="8" t="s">
        <v>7</v>
      </c>
    </row>
    <row r="13149" ht="15.75" customHeight="1">
      <c r="K13149" s="8" t="s">
        <v>7</v>
      </c>
    </row>
    <row r="13150" ht="15.75" customHeight="1">
      <c r="K13150" s="8" t="s">
        <v>7</v>
      </c>
    </row>
    <row r="13151" ht="15.75" customHeight="1">
      <c r="K13151" s="8" t="s">
        <v>7</v>
      </c>
    </row>
    <row r="13152" ht="15.75" customHeight="1">
      <c r="K13152" s="8" t="s">
        <v>7</v>
      </c>
    </row>
    <row r="13153" ht="15.75" customHeight="1">
      <c r="K13153" s="8" t="s">
        <v>7</v>
      </c>
    </row>
    <row r="13154" ht="15.75" customHeight="1">
      <c r="K13154" s="8" t="s">
        <v>7</v>
      </c>
    </row>
    <row r="13155" ht="15.75" customHeight="1">
      <c r="K13155" s="8" t="s">
        <v>7</v>
      </c>
    </row>
    <row r="13156" ht="15.75" customHeight="1">
      <c r="K13156" s="8" t="s">
        <v>7</v>
      </c>
    </row>
    <row r="13157" ht="15.75" customHeight="1">
      <c r="K13157" s="8" t="s">
        <v>7</v>
      </c>
    </row>
    <row r="13158" ht="15.75" customHeight="1">
      <c r="K13158" s="8" t="s">
        <v>7</v>
      </c>
    </row>
    <row r="13159" ht="15.75" customHeight="1">
      <c r="K13159" s="8" t="s">
        <v>7</v>
      </c>
    </row>
    <row r="13160" ht="15.75" customHeight="1">
      <c r="K13160" s="8" t="s">
        <v>7</v>
      </c>
    </row>
    <row r="13161" ht="15.75" customHeight="1">
      <c r="K13161" s="8" t="s">
        <v>7</v>
      </c>
    </row>
    <row r="13162" ht="15.75" customHeight="1">
      <c r="K13162" s="8" t="s">
        <v>7</v>
      </c>
    </row>
    <row r="13163" ht="15.75" customHeight="1">
      <c r="K13163" s="8" t="s">
        <v>7</v>
      </c>
    </row>
    <row r="13164" ht="15.75" customHeight="1">
      <c r="K13164" s="8" t="s">
        <v>7</v>
      </c>
    </row>
    <row r="13165" ht="15.75" customHeight="1">
      <c r="K13165" s="8" t="s">
        <v>7</v>
      </c>
    </row>
    <row r="13166" ht="15.75" customHeight="1">
      <c r="K13166" s="8" t="s">
        <v>7</v>
      </c>
    </row>
    <row r="13167" ht="15.75" customHeight="1">
      <c r="K13167" s="8" t="s">
        <v>7</v>
      </c>
    </row>
    <row r="13168" ht="15.75" customHeight="1">
      <c r="K13168" s="8" t="s">
        <v>7</v>
      </c>
    </row>
    <row r="13169" ht="15.75" customHeight="1">
      <c r="K13169" s="8" t="s">
        <v>7</v>
      </c>
    </row>
    <row r="13170" ht="15.75" customHeight="1">
      <c r="K13170" s="8" t="s">
        <v>7</v>
      </c>
    </row>
    <row r="13171" ht="15.75" customHeight="1">
      <c r="K13171" s="8" t="s">
        <v>7</v>
      </c>
    </row>
    <row r="13172" ht="15.75" customHeight="1">
      <c r="K13172" s="8" t="s">
        <v>7</v>
      </c>
    </row>
    <row r="13173" ht="15.75" customHeight="1">
      <c r="K13173" s="8" t="s">
        <v>7</v>
      </c>
    </row>
    <row r="13174" ht="15.75" customHeight="1">
      <c r="K13174" s="8" t="s">
        <v>7</v>
      </c>
    </row>
    <row r="13175" ht="15.75" customHeight="1">
      <c r="K13175" s="8" t="s">
        <v>7</v>
      </c>
    </row>
    <row r="13176" ht="15.75" customHeight="1">
      <c r="K13176" s="8" t="s">
        <v>7</v>
      </c>
    </row>
    <row r="13177" ht="15.75" customHeight="1">
      <c r="K13177" s="8" t="s">
        <v>7</v>
      </c>
    </row>
    <row r="13178" ht="15.75" customHeight="1">
      <c r="K13178" s="8" t="s">
        <v>7</v>
      </c>
    </row>
    <row r="13179" ht="15.75" customHeight="1">
      <c r="K13179" s="8" t="s">
        <v>7</v>
      </c>
    </row>
    <row r="13180" ht="15.75" customHeight="1">
      <c r="K13180" s="8" t="s">
        <v>7</v>
      </c>
    </row>
    <row r="13181" ht="15.75" customHeight="1">
      <c r="K13181" s="8" t="s">
        <v>7</v>
      </c>
    </row>
    <row r="13182" ht="15.75" customHeight="1">
      <c r="K13182" s="8" t="s">
        <v>7</v>
      </c>
    </row>
    <row r="13183" ht="15.75" customHeight="1">
      <c r="K13183" s="8" t="s">
        <v>7</v>
      </c>
    </row>
    <row r="13184" ht="15.75" customHeight="1">
      <c r="K13184" s="8" t="s">
        <v>7</v>
      </c>
    </row>
    <row r="13185" ht="15.75" customHeight="1">
      <c r="K13185" s="8" t="s">
        <v>7</v>
      </c>
    </row>
    <row r="13186" ht="15.75" customHeight="1">
      <c r="K13186" s="8" t="s">
        <v>7</v>
      </c>
    </row>
    <row r="13187" ht="15.75" customHeight="1">
      <c r="K13187" s="8" t="s">
        <v>7</v>
      </c>
    </row>
    <row r="13188" ht="15.75" customHeight="1">
      <c r="K13188" s="8" t="s">
        <v>7</v>
      </c>
    </row>
    <row r="13189" ht="15.75" customHeight="1">
      <c r="K13189" s="8" t="s">
        <v>7</v>
      </c>
    </row>
    <row r="13190" ht="15.75" customHeight="1">
      <c r="K13190" s="8" t="s">
        <v>7</v>
      </c>
    </row>
    <row r="13191" ht="15.75" customHeight="1">
      <c r="K13191" s="8" t="s">
        <v>7</v>
      </c>
    </row>
    <row r="13192" ht="15.75" customHeight="1">
      <c r="K13192" s="8" t="s">
        <v>7</v>
      </c>
    </row>
    <row r="13193" ht="15.75" customHeight="1">
      <c r="K13193" s="8" t="s">
        <v>7</v>
      </c>
    </row>
    <row r="13194" ht="15.75" customHeight="1">
      <c r="K13194" s="8" t="s">
        <v>7</v>
      </c>
    </row>
    <row r="13195" ht="15.75" customHeight="1">
      <c r="K13195" s="8" t="s">
        <v>7</v>
      </c>
    </row>
    <row r="13196" ht="15.75" customHeight="1">
      <c r="K13196" s="8" t="s">
        <v>7</v>
      </c>
    </row>
    <row r="13197" ht="15.75" customHeight="1">
      <c r="K13197" s="8" t="s">
        <v>7</v>
      </c>
    </row>
    <row r="13198" ht="15.75" customHeight="1">
      <c r="K13198" s="8" t="s">
        <v>7</v>
      </c>
    </row>
    <row r="13199" ht="15.75" customHeight="1">
      <c r="K13199" s="8" t="s">
        <v>7</v>
      </c>
    </row>
    <row r="13200" ht="15.75" customHeight="1">
      <c r="K13200" s="8" t="s">
        <v>7</v>
      </c>
    </row>
    <row r="13201" ht="15.75" customHeight="1">
      <c r="K13201" s="8" t="s">
        <v>7</v>
      </c>
    </row>
    <row r="13202" ht="15.75" customHeight="1">
      <c r="K13202" s="8" t="s">
        <v>7</v>
      </c>
    </row>
    <row r="13203" ht="15.75" customHeight="1">
      <c r="K13203" s="8" t="s">
        <v>7</v>
      </c>
    </row>
    <row r="13204" ht="15.75" customHeight="1">
      <c r="K13204" s="8" t="s">
        <v>7</v>
      </c>
    </row>
    <row r="13205" ht="15.75" customHeight="1">
      <c r="K13205" s="8" t="s">
        <v>7</v>
      </c>
    </row>
    <row r="13206" ht="15.75" customHeight="1">
      <c r="K13206" s="8" t="s">
        <v>7</v>
      </c>
    </row>
    <row r="13207" ht="15.75" customHeight="1">
      <c r="K13207" s="8" t="s">
        <v>7</v>
      </c>
    </row>
    <row r="13208" ht="15.75" customHeight="1">
      <c r="K13208" s="8" t="s">
        <v>7</v>
      </c>
    </row>
    <row r="13209" ht="15.75" customHeight="1">
      <c r="K13209" s="8" t="s">
        <v>7</v>
      </c>
    </row>
    <row r="13210" ht="15.75" customHeight="1">
      <c r="K13210" s="8" t="s">
        <v>7</v>
      </c>
    </row>
    <row r="13211" ht="15.75" customHeight="1">
      <c r="K13211" s="8" t="s">
        <v>7</v>
      </c>
    </row>
    <row r="13212" ht="15.75" customHeight="1">
      <c r="K13212" s="8" t="s">
        <v>7</v>
      </c>
    </row>
    <row r="13213" ht="15.75" customHeight="1">
      <c r="K13213" s="8" t="s">
        <v>7</v>
      </c>
    </row>
    <row r="13214" ht="15.75" customHeight="1">
      <c r="K13214" s="8" t="s">
        <v>7</v>
      </c>
    </row>
    <row r="13215" ht="15.75" customHeight="1">
      <c r="K13215" s="8" t="s">
        <v>7</v>
      </c>
    </row>
    <row r="13216" ht="15.75" customHeight="1">
      <c r="K13216" s="8" t="s">
        <v>7</v>
      </c>
    </row>
    <row r="13217" ht="15.75" customHeight="1">
      <c r="K13217" s="8" t="s">
        <v>7</v>
      </c>
    </row>
    <row r="13218" ht="15.75" customHeight="1">
      <c r="K13218" s="8" t="s">
        <v>7</v>
      </c>
    </row>
    <row r="13219" ht="15.75" customHeight="1">
      <c r="K13219" s="8" t="s">
        <v>7</v>
      </c>
    </row>
    <row r="13220" ht="15.75" customHeight="1">
      <c r="K13220" s="8" t="s">
        <v>7</v>
      </c>
    </row>
    <row r="13221" ht="15.75" customHeight="1">
      <c r="K13221" s="8" t="s">
        <v>7</v>
      </c>
    </row>
    <row r="13222" ht="15.75" customHeight="1">
      <c r="K13222" s="8" t="s">
        <v>7</v>
      </c>
    </row>
    <row r="13223" ht="15.75" customHeight="1">
      <c r="K13223" s="8" t="s">
        <v>7</v>
      </c>
    </row>
    <row r="13224" ht="15.75" customHeight="1">
      <c r="K13224" s="8" t="s">
        <v>7</v>
      </c>
    </row>
    <row r="13225" ht="15.75" customHeight="1">
      <c r="K13225" s="8" t="s">
        <v>7</v>
      </c>
    </row>
    <row r="13226" ht="15.75" customHeight="1">
      <c r="K13226" s="8" t="s">
        <v>7</v>
      </c>
    </row>
    <row r="13227" ht="15.75" customHeight="1">
      <c r="K13227" s="8" t="s">
        <v>7</v>
      </c>
    </row>
    <row r="13228" ht="15.75" customHeight="1">
      <c r="K13228" s="8" t="s">
        <v>7</v>
      </c>
    </row>
    <row r="13229" ht="15.75" customHeight="1">
      <c r="K13229" s="8" t="s">
        <v>7</v>
      </c>
    </row>
    <row r="13230" ht="15.75" customHeight="1">
      <c r="K13230" s="8" t="s">
        <v>7</v>
      </c>
    </row>
    <row r="13231" ht="15.75" customHeight="1">
      <c r="K13231" s="8" t="s">
        <v>7</v>
      </c>
    </row>
    <row r="13232" ht="15.75" customHeight="1">
      <c r="K13232" s="8" t="s">
        <v>7</v>
      </c>
    </row>
    <row r="13233" ht="15.75" customHeight="1">
      <c r="K13233" s="8" t="s">
        <v>7</v>
      </c>
    </row>
    <row r="13234" ht="15.75" customHeight="1">
      <c r="K13234" s="8" t="s">
        <v>7</v>
      </c>
    </row>
    <row r="13235" ht="15.75" customHeight="1">
      <c r="K13235" s="8" t="s">
        <v>7</v>
      </c>
    </row>
    <row r="13236" ht="15.75" customHeight="1">
      <c r="K13236" s="8" t="s">
        <v>7</v>
      </c>
    </row>
    <row r="13237" ht="15.75" customHeight="1">
      <c r="K13237" s="8" t="s">
        <v>7</v>
      </c>
    </row>
    <row r="13238" ht="15.75" customHeight="1">
      <c r="K13238" s="8" t="s">
        <v>7</v>
      </c>
    </row>
    <row r="13239" ht="15.75" customHeight="1">
      <c r="K13239" s="8" t="s">
        <v>7</v>
      </c>
    </row>
    <row r="13240" ht="15.75" customHeight="1">
      <c r="K13240" s="8" t="s">
        <v>7</v>
      </c>
    </row>
    <row r="13241" ht="15.75" customHeight="1">
      <c r="K13241" s="8" t="s">
        <v>7</v>
      </c>
    </row>
    <row r="13242" ht="15.75" customHeight="1">
      <c r="K13242" s="8" t="s">
        <v>7</v>
      </c>
    </row>
    <row r="13243" ht="15.75" customHeight="1">
      <c r="K13243" s="8" t="s">
        <v>7</v>
      </c>
    </row>
    <row r="13244" ht="15.75" customHeight="1">
      <c r="K13244" s="8" t="s">
        <v>7</v>
      </c>
    </row>
    <row r="13245" ht="15.75" customHeight="1">
      <c r="K13245" s="8" t="s">
        <v>7</v>
      </c>
    </row>
    <row r="13246" ht="15.75" customHeight="1">
      <c r="K13246" s="8" t="s">
        <v>7</v>
      </c>
    </row>
    <row r="13247" ht="15.75" customHeight="1">
      <c r="K13247" s="8" t="s">
        <v>7</v>
      </c>
    </row>
    <row r="13248" ht="15.75" customHeight="1">
      <c r="K13248" s="8" t="s">
        <v>7</v>
      </c>
    </row>
    <row r="13249" ht="15.75" customHeight="1">
      <c r="K13249" s="8" t="s">
        <v>7</v>
      </c>
    </row>
    <row r="13250" ht="15.75" customHeight="1">
      <c r="K13250" s="8" t="s">
        <v>7</v>
      </c>
    </row>
    <row r="13251" ht="15.75" customHeight="1">
      <c r="K13251" s="8" t="s">
        <v>7</v>
      </c>
    </row>
    <row r="13252" ht="15.75" customHeight="1">
      <c r="K13252" s="8" t="s">
        <v>7</v>
      </c>
    </row>
    <row r="13253" ht="15.75" customHeight="1">
      <c r="K13253" s="8" t="s">
        <v>7</v>
      </c>
    </row>
    <row r="13254" ht="15.75" customHeight="1">
      <c r="K13254" s="8" t="s">
        <v>7</v>
      </c>
    </row>
    <row r="13255" ht="15.75" customHeight="1">
      <c r="K13255" s="8" t="s">
        <v>7</v>
      </c>
    </row>
    <row r="13256" ht="15.75" customHeight="1">
      <c r="K13256" s="8" t="s">
        <v>7</v>
      </c>
    </row>
    <row r="13257" ht="15.75" customHeight="1">
      <c r="K13257" s="8" t="s">
        <v>7</v>
      </c>
    </row>
    <row r="13258" ht="15.75" customHeight="1">
      <c r="K13258" s="8" t="s">
        <v>7</v>
      </c>
    </row>
    <row r="13259" ht="15.75" customHeight="1">
      <c r="K13259" s="8" t="s">
        <v>7</v>
      </c>
    </row>
    <row r="13260" ht="15.75" customHeight="1">
      <c r="K13260" s="8" t="s">
        <v>7</v>
      </c>
    </row>
    <row r="13261" ht="15.75" customHeight="1">
      <c r="K13261" s="8" t="s">
        <v>7</v>
      </c>
    </row>
    <row r="13262" ht="15.75" customHeight="1">
      <c r="K13262" s="8" t="s">
        <v>7</v>
      </c>
    </row>
    <row r="13263" ht="15.75" customHeight="1">
      <c r="K13263" s="8" t="s">
        <v>7</v>
      </c>
    </row>
    <row r="13264" ht="15.75" customHeight="1">
      <c r="K13264" s="8" t="s">
        <v>7</v>
      </c>
    </row>
    <row r="13265" ht="15.75" customHeight="1">
      <c r="K13265" s="8" t="s">
        <v>7</v>
      </c>
    </row>
    <row r="13266" ht="15.75" customHeight="1">
      <c r="K13266" s="8" t="s">
        <v>7</v>
      </c>
    </row>
    <row r="13267" ht="15.75" customHeight="1">
      <c r="K13267" s="8" t="s">
        <v>7</v>
      </c>
    </row>
    <row r="13268" ht="15.75" customHeight="1">
      <c r="K13268" s="8" t="s">
        <v>7</v>
      </c>
    </row>
    <row r="13269" ht="15.75" customHeight="1">
      <c r="K13269" s="8" t="s">
        <v>7</v>
      </c>
    </row>
    <row r="13270" ht="15.75" customHeight="1">
      <c r="K13270" s="8" t="s">
        <v>7</v>
      </c>
    </row>
    <row r="13271" ht="15.75" customHeight="1">
      <c r="K13271" s="8" t="s">
        <v>7</v>
      </c>
    </row>
    <row r="13272" ht="15.75" customHeight="1">
      <c r="K13272" s="8" t="s">
        <v>7</v>
      </c>
    </row>
    <row r="13273" ht="15.75" customHeight="1">
      <c r="K13273" s="8" t="s">
        <v>7</v>
      </c>
    </row>
    <row r="13274" ht="15.75" customHeight="1">
      <c r="K13274" s="8" t="s">
        <v>7</v>
      </c>
    </row>
    <row r="13275" ht="15.75" customHeight="1">
      <c r="K13275" s="8" t="s">
        <v>7</v>
      </c>
    </row>
    <row r="13276" ht="15.75" customHeight="1">
      <c r="K13276" s="8" t="s">
        <v>7</v>
      </c>
    </row>
    <row r="13277" ht="15.75" customHeight="1">
      <c r="K13277" s="8" t="s">
        <v>7</v>
      </c>
    </row>
    <row r="13278" ht="15.75" customHeight="1">
      <c r="K13278" s="8" t="s">
        <v>7</v>
      </c>
    </row>
    <row r="13279" ht="15.75" customHeight="1">
      <c r="K13279" s="8" t="s">
        <v>7</v>
      </c>
    </row>
    <row r="13280" ht="15.75" customHeight="1">
      <c r="K13280" s="8" t="s">
        <v>7</v>
      </c>
    </row>
    <row r="13281" ht="15.75" customHeight="1">
      <c r="K13281" s="8" t="s">
        <v>7</v>
      </c>
    </row>
    <row r="13282" ht="15.75" customHeight="1">
      <c r="K13282" s="8" t="s">
        <v>7</v>
      </c>
    </row>
    <row r="13283" ht="15.75" customHeight="1">
      <c r="K13283" s="8" t="s">
        <v>7</v>
      </c>
    </row>
    <row r="13284" ht="15.75" customHeight="1">
      <c r="K13284" s="8" t="s">
        <v>7</v>
      </c>
    </row>
    <row r="13285" ht="15.75" customHeight="1">
      <c r="K13285" s="8" t="s">
        <v>7</v>
      </c>
    </row>
    <row r="13286" ht="15.75" customHeight="1">
      <c r="K13286" s="8" t="s">
        <v>7</v>
      </c>
    </row>
    <row r="13287" ht="15.75" customHeight="1">
      <c r="K13287" s="8" t="s">
        <v>7</v>
      </c>
    </row>
    <row r="13288" ht="15.75" customHeight="1">
      <c r="K13288" s="8" t="s">
        <v>7</v>
      </c>
    </row>
    <row r="13289" ht="15.75" customHeight="1">
      <c r="K13289" s="8" t="s">
        <v>7</v>
      </c>
    </row>
    <row r="13290" ht="15.75" customHeight="1">
      <c r="K13290" s="8" t="s">
        <v>7</v>
      </c>
    </row>
    <row r="13291" ht="15.75" customHeight="1">
      <c r="K13291" s="8" t="s">
        <v>7</v>
      </c>
    </row>
    <row r="13292" ht="15.75" customHeight="1">
      <c r="K13292" s="8" t="s">
        <v>7</v>
      </c>
    </row>
    <row r="13293" ht="15.75" customHeight="1">
      <c r="K13293" s="8" t="s">
        <v>7</v>
      </c>
    </row>
    <row r="13294" ht="15.75" customHeight="1">
      <c r="K13294" s="8" t="s">
        <v>7</v>
      </c>
    </row>
    <row r="13295" ht="15.75" customHeight="1">
      <c r="K13295" s="8" t="s">
        <v>7</v>
      </c>
    </row>
    <row r="13296" ht="15.75" customHeight="1">
      <c r="K13296" s="8" t="s">
        <v>7</v>
      </c>
    </row>
    <row r="13297" ht="15.75" customHeight="1">
      <c r="K13297" s="8" t="s">
        <v>7</v>
      </c>
    </row>
    <row r="13298" ht="15.75" customHeight="1">
      <c r="K13298" s="8" t="s">
        <v>7</v>
      </c>
    </row>
    <row r="13299" ht="15.75" customHeight="1">
      <c r="K13299" s="8" t="s">
        <v>7</v>
      </c>
    </row>
    <row r="13300" ht="15.75" customHeight="1">
      <c r="K13300" s="8" t="s">
        <v>7</v>
      </c>
    </row>
    <row r="13301" ht="15.75" customHeight="1">
      <c r="K13301" s="8" t="s">
        <v>7</v>
      </c>
    </row>
    <row r="13302" ht="15.75" customHeight="1">
      <c r="K13302" s="8" t="s">
        <v>7</v>
      </c>
    </row>
    <row r="13303" ht="15.75" customHeight="1">
      <c r="K13303" s="8" t="s">
        <v>7</v>
      </c>
    </row>
    <row r="13304" ht="15.75" customHeight="1">
      <c r="K13304" s="8" t="s">
        <v>7</v>
      </c>
    </row>
    <row r="13305" ht="15.75" customHeight="1">
      <c r="K13305" s="8" t="s">
        <v>7</v>
      </c>
    </row>
    <row r="13306" ht="15.75" customHeight="1">
      <c r="K13306" s="8" t="s">
        <v>7</v>
      </c>
    </row>
    <row r="13307" ht="15.75" customHeight="1">
      <c r="K13307" s="8" t="s">
        <v>7</v>
      </c>
    </row>
    <row r="13308" ht="15.75" customHeight="1">
      <c r="K13308" s="8" t="s">
        <v>7</v>
      </c>
    </row>
    <row r="13309" ht="15.75" customHeight="1">
      <c r="K13309" s="8" t="s">
        <v>7</v>
      </c>
    </row>
    <row r="13310" ht="15.75" customHeight="1">
      <c r="K13310" s="8" t="s">
        <v>7</v>
      </c>
    </row>
    <row r="13311" ht="15.75" customHeight="1">
      <c r="K13311" s="8" t="s">
        <v>7</v>
      </c>
    </row>
    <row r="13312" ht="15.75" customHeight="1">
      <c r="K13312" s="8" t="s">
        <v>7</v>
      </c>
    </row>
    <row r="13313" ht="15.75" customHeight="1">
      <c r="K13313" s="8" t="s">
        <v>7</v>
      </c>
    </row>
    <row r="13314" ht="15.75" customHeight="1">
      <c r="K13314" s="8" t="s">
        <v>7</v>
      </c>
    </row>
    <row r="13315" ht="15.75" customHeight="1">
      <c r="K13315" s="8" t="s">
        <v>7</v>
      </c>
    </row>
    <row r="13316" ht="15.75" customHeight="1">
      <c r="K13316" s="8" t="s">
        <v>7</v>
      </c>
    </row>
    <row r="13317" ht="15.75" customHeight="1">
      <c r="K13317" s="8" t="s">
        <v>7</v>
      </c>
    </row>
    <row r="13318" ht="15.75" customHeight="1">
      <c r="K13318" s="8" t="s">
        <v>7</v>
      </c>
    </row>
    <row r="13319" ht="15.75" customHeight="1">
      <c r="K13319" s="8" t="s">
        <v>7</v>
      </c>
    </row>
    <row r="13320" ht="15.75" customHeight="1">
      <c r="K13320" s="8" t="s">
        <v>7</v>
      </c>
    </row>
    <row r="13321" ht="15.75" customHeight="1">
      <c r="K13321" s="8" t="s">
        <v>7</v>
      </c>
    </row>
    <row r="13322" ht="15.75" customHeight="1">
      <c r="K13322" s="8" t="s">
        <v>7</v>
      </c>
    </row>
    <row r="13323" ht="15.75" customHeight="1">
      <c r="K13323" s="8" t="s">
        <v>7</v>
      </c>
    </row>
    <row r="13324" ht="15.75" customHeight="1">
      <c r="K13324" s="8" t="s">
        <v>7</v>
      </c>
    </row>
    <row r="13325" ht="15.75" customHeight="1">
      <c r="K13325" s="8" t="s">
        <v>7</v>
      </c>
    </row>
    <row r="13326" ht="15.75" customHeight="1">
      <c r="K13326" s="8" t="s">
        <v>7</v>
      </c>
    </row>
    <row r="13327" ht="15.75" customHeight="1">
      <c r="K13327" s="8" t="s">
        <v>7</v>
      </c>
    </row>
    <row r="13328" ht="15.75" customHeight="1">
      <c r="K13328" s="8" t="s">
        <v>7</v>
      </c>
    </row>
    <row r="13329" ht="15.75" customHeight="1">
      <c r="K13329" s="8" t="s">
        <v>7</v>
      </c>
    </row>
    <row r="13330" ht="15.75" customHeight="1">
      <c r="K13330" s="8" t="s">
        <v>7</v>
      </c>
    </row>
    <row r="13331" ht="15.75" customHeight="1">
      <c r="K13331" s="8" t="s">
        <v>7</v>
      </c>
    </row>
    <row r="13332" ht="15.75" customHeight="1">
      <c r="K13332" s="8" t="s">
        <v>7</v>
      </c>
    </row>
    <row r="13333" ht="15.75" customHeight="1">
      <c r="K13333" s="8" t="s">
        <v>7</v>
      </c>
    </row>
    <row r="13334" ht="15.75" customHeight="1">
      <c r="K13334" s="8" t="s">
        <v>7</v>
      </c>
    </row>
    <row r="13335" ht="15.75" customHeight="1">
      <c r="K13335" s="8" t="s">
        <v>7</v>
      </c>
    </row>
    <row r="13336" ht="15.75" customHeight="1">
      <c r="K13336" s="8" t="s">
        <v>7</v>
      </c>
    </row>
    <row r="13337" ht="15.75" customHeight="1">
      <c r="K13337" s="8" t="s">
        <v>7</v>
      </c>
    </row>
    <row r="13338" ht="15.75" customHeight="1">
      <c r="K13338" s="8" t="s">
        <v>7</v>
      </c>
    </row>
    <row r="13339" ht="15.75" customHeight="1">
      <c r="K13339" s="8" t="s">
        <v>7</v>
      </c>
    </row>
    <row r="13340" ht="15.75" customHeight="1">
      <c r="K13340" s="8" t="s">
        <v>7</v>
      </c>
    </row>
    <row r="13341" ht="15.75" customHeight="1">
      <c r="K13341" s="8" t="s">
        <v>7</v>
      </c>
    </row>
    <row r="13342" ht="15.75" customHeight="1">
      <c r="K13342" s="8" t="s">
        <v>7</v>
      </c>
    </row>
    <row r="13343" ht="15.75" customHeight="1">
      <c r="K13343" s="8" t="s">
        <v>7</v>
      </c>
    </row>
    <row r="13344" ht="15.75" customHeight="1">
      <c r="K13344" s="8" t="s">
        <v>7</v>
      </c>
    </row>
    <row r="13345" ht="15.75" customHeight="1">
      <c r="K13345" s="8" t="s">
        <v>7</v>
      </c>
    </row>
    <row r="13346" ht="15.75" customHeight="1">
      <c r="K13346" s="8" t="s">
        <v>7</v>
      </c>
    </row>
    <row r="13347" ht="15.75" customHeight="1">
      <c r="K13347" s="8" t="s">
        <v>7</v>
      </c>
    </row>
    <row r="13348" ht="15.75" customHeight="1">
      <c r="K13348" s="8" t="s">
        <v>7</v>
      </c>
    </row>
    <row r="13349" ht="15.75" customHeight="1">
      <c r="K13349" s="8" t="s">
        <v>7</v>
      </c>
    </row>
    <row r="13350" ht="15.75" customHeight="1">
      <c r="K13350" s="8" t="s">
        <v>7</v>
      </c>
    </row>
    <row r="13351" ht="15.75" customHeight="1">
      <c r="K13351" s="8" t="s">
        <v>7</v>
      </c>
    </row>
    <row r="13352" ht="15.75" customHeight="1">
      <c r="K13352" s="8" t="s">
        <v>7</v>
      </c>
    </row>
    <row r="13353" ht="15.75" customHeight="1">
      <c r="K13353" s="8" t="s">
        <v>7</v>
      </c>
    </row>
    <row r="13354" ht="15.75" customHeight="1">
      <c r="K13354" s="8" t="s">
        <v>7</v>
      </c>
    </row>
    <row r="13355" ht="15.75" customHeight="1">
      <c r="K13355" s="8" t="s">
        <v>7</v>
      </c>
    </row>
    <row r="13356" ht="15.75" customHeight="1">
      <c r="K13356" s="8" t="s">
        <v>7</v>
      </c>
    </row>
    <row r="13357" ht="15.75" customHeight="1">
      <c r="K13357" s="8" t="s">
        <v>7</v>
      </c>
    </row>
    <row r="13358" ht="15.75" customHeight="1">
      <c r="K13358" s="8" t="s">
        <v>7</v>
      </c>
    </row>
    <row r="13359" ht="15.75" customHeight="1">
      <c r="K13359" s="8" t="s">
        <v>7</v>
      </c>
    </row>
    <row r="13360" ht="15.75" customHeight="1">
      <c r="K13360" s="8" t="s">
        <v>7</v>
      </c>
    </row>
    <row r="13361" ht="15.75" customHeight="1">
      <c r="K13361" s="8" t="s">
        <v>7</v>
      </c>
    </row>
    <row r="13362" ht="15.75" customHeight="1">
      <c r="K13362" s="8" t="s">
        <v>7</v>
      </c>
    </row>
    <row r="13363" ht="15.75" customHeight="1">
      <c r="K13363" s="8" t="s">
        <v>7</v>
      </c>
    </row>
    <row r="13364" ht="15.75" customHeight="1">
      <c r="K13364" s="8" t="s">
        <v>7</v>
      </c>
    </row>
    <row r="13365" ht="15.75" customHeight="1">
      <c r="K13365" s="8" t="s">
        <v>7</v>
      </c>
    </row>
    <row r="13366" ht="15.75" customHeight="1">
      <c r="K13366" s="8" t="s">
        <v>7</v>
      </c>
    </row>
    <row r="13367" ht="15.75" customHeight="1">
      <c r="K13367" s="8" t="s">
        <v>7</v>
      </c>
    </row>
    <row r="13368" ht="15.75" customHeight="1">
      <c r="K13368" s="8" t="s">
        <v>7</v>
      </c>
    </row>
    <row r="13369" ht="15.75" customHeight="1">
      <c r="K13369" s="8" t="s">
        <v>7</v>
      </c>
    </row>
    <row r="13370" ht="15.75" customHeight="1">
      <c r="K13370" s="8" t="s">
        <v>7</v>
      </c>
    </row>
    <row r="13371" ht="15.75" customHeight="1">
      <c r="K13371" s="8" t="s">
        <v>7</v>
      </c>
    </row>
    <row r="13372" ht="15.75" customHeight="1">
      <c r="K13372" s="8" t="s">
        <v>7</v>
      </c>
    </row>
    <row r="13373" ht="15.75" customHeight="1">
      <c r="K13373" s="8" t="s">
        <v>7</v>
      </c>
    </row>
    <row r="13374" ht="15.75" customHeight="1">
      <c r="K13374" s="8" t="s">
        <v>7</v>
      </c>
    </row>
    <row r="13375" ht="15.75" customHeight="1">
      <c r="K13375" s="8" t="s">
        <v>7</v>
      </c>
    </row>
    <row r="13376" ht="15.75" customHeight="1">
      <c r="K13376" s="8" t="s">
        <v>7</v>
      </c>
    </row>
    <row r="13377" ht="15.75" customHeight="1">
      <c r="K13377" s="8" t="s">
        <v>7</v>
      </c>
    </row>
    <row r="13378" ht="15.75" customHeight="1">
      <c r="K13378" s="8" t="s">
        <v>7</v>
      </c>
    </row>
    <row r="13379" ht="15.75" customHeight="1">
      <c r="K13379" s="8" t="s">
        <v>7</v>
      </c>
    </row>
    <row r="13380" ht="15.75" customHeight="1">
      <c r="K13380" s="8" t="s">
        <v>7</v>
      </c>
    </row>
    <row r="13381" ht="15.75" customHeight="1">
      <c r="K13381" s="8" t="s">
        <v>7</v>
      </c>
    </row>
    <row r="13382" ht="15.75" customHeight="1">
      <c r="K13382" s="8" t="s">
        <v>7</v>
      </c>
    </row>
    <row r="13383" ht="15.75" customHeight="1">
      <c r="K13383" s="8" t="s">
        <v>7</v>
      </c>
    </row>
    <row r="13384" ht="15.75" customHeight="1">
      <c r="K13384" s="8" t="s">
        <v>7</v>
      </c>
    </row>
    <row r="13385" ht="15.75" customHeight="1">
      <c r="K13385" s="8" t="s">
        <v>7</v>
      </c>
    </row>
    <row r="13386" ht="15.75" customHeight="1">
      <c r="K13386" s="8" t="s">
        <v>7</v>
      </c>
    </row>
    <row r="13387" ht="15.75" customHeight="1">
      <c r="K13387" s="8" t="s">
        <v>7</v>
      </c>
    </row>
    <row r="13388" ht="15.75" customHeight="1">
      <c r="K13388" s="8" t="s">
        <v>7</v>
      </c>
    </row>
    <row r="13389" ht="15.75" customHeight="1">
      <c r="K13389" s="8" t="s">
        <v>7</v>
      </c>
    </row>
    <row r="13390" ht="15.75" customHeight="1">
      <c r="K13390" s="8" t="s">
        <v>7</v>
      </c>
    </row>
    <row r="13391" ht="15.75" customHeight="1">
      <c r="K13391" s="8" t="s">
        <v>7</v>
      </c>
    </row>
    <row r="13392" ht="15.75" customHeight="1">
      <c r="K13392" s="8" t="s">
        <v>7</v>
      </c>
    </row>
    <row r="13393" ht="15.75" customHeight="1">
      <c r="K13393" s="8" t="s">
        <v>7</v>
      </c>
    </row>
    <row r="13394" ht="15.75" customHeight="1">
      <c r="K13394" s="8" t="s">
        <v>7</v>
      </c>
    </row>
    <row r="13395" ht="15.75" customHeight="1">
      <c r="K13395" s="8" t="s">
        <v>7</v>
      </c>
    </row>
    <row r="13396" ht="15.75" customHeight="1">
      <c r="K13396" s="8" t="s">
        <v>7</v>
      </c>
    </row>
    <row r="13397" ht="15.75" customHeight="1">
      <c r="K13397" s="8" t="s">
        <v>7</v>
      </c>
    </row>
    <row r="13398" ht="15.75" customHeight="1">
      <c r="K13398" s="8" t="s">
        <v>7</v>
      </c>
    </row>
    <row r="13399" ht="15.75" customHeight="1">
      <c r="K13399" s="8" t="s">
        <v>7</v>
      </c>
    </row>
    <row r="13400" ht="15.75" customHeight="1">
      <c r="K13400" s="8" t="s">
        <v>7</v>
      </c>
    </row>
    <row r="13401" ht="15.75" customHeight="1">
      <c r="K13401" s="8" t="s">
        <v>7</v>
      </c>
    </row>
    <row r="13402" ht="15.75" customHeight="1">
      <c r="K13402" s="8" t="s">
        <v>7</v>
      </c>
    </row>
    <row r="13403" ht="15.75" customHeight="1">
      <c r="K13403" s="8" t="s">
        <v>7</v>
      </c>
    </row>
    <row r="13404" ht="15.75" customHeight="1">
      <c r="K13404" s="8" t="s">
        <v>7</v>
      </c>
    </row>
    <row r="13405" ht="15.75" customHeight="1">
      <c r="K13405" s="8" t="s">
        <v>7</v>
      </c>
    </row>
    <row r="13406" ht="15.75" customHeight="1">
      <c r="K13406" s="8" t="s">
        <v>7</v>
      </c>
    </row>
    <row r="13407" ht="15.75" customHeight="1">
      <c r="K13407" s="8" t="s">
        <v>7</v>
      </c>
    </row>
    <row r="13408" ht="15.75" customHeight="1">
      <c r="K13408" s="8" t="s">
        <v>7</v>
      </c>
    </row>
    <row r="13409" ht="15.75" customHeight="1">
      <c r="K13409" s="8" t="s">
        <v>7</v>
      </c>
    </row>
    <row r="13410" ht="15.75" customHeight="1">
      <c r="K13410" s="8" t="s">
        <v>7</v>
      </c>
    </row>
    <row r="13411" ht="15.75" customHeight="1">
      <c r="K13411" s="8" t="s">
        <v>7</v>
      </c>
    </row>
    <row r="13412" ht="15.75" customHeight="1">
      <c r="K13412" s="8" t="s">
        <v>7</v>
      </c>
    </row>
    <row r="13413" ht="15.75" customHeight="1">
      <c r="K13413" s="8" t="s">
        <v>7</v>
      </c>
    </row>
    <row r="13414" ht="15.75" customHeight="1">
      <c r="K13414" s="8" t="s">
        <v>7</v>
      </c>
    </row>
    <row r="13415" ht="15.75" customHeight="1">
      <c r="K13415" s="8" t="s">
        <v>7</v>
      </c>
    </row>
    <row r="13416" ht="15.75" customHeight="1">
      <c r="K13416" s="8" t="s">
        <v>7</v>
      </c>
    </row>
    <row r="13417" ht="15.75" customHeight="1">
      <c r="K13417" s="8" t="s">
        <v>7</v>
      </c>
    </row>
    <row r="13418" ht="15.75" customHeight="1">
      <c r="K13418" s="8" t="s">
        <v>7</v>
      </c>
    </row>
    <row r="13419" ht="15.75" customHeight="1">
      <c r="K13419" s="8" t="s">
        <v>7</v>
      </c>
    </row>
    <row r="13420" ht="15.75" customHeight="1">
      <c r="K13420" s="8" t="s">
        <v>7</v>
      </c>
    </row>
    <row r="13421" ht="15.75" customHeight="1">
      <c r="K13421" s="8" t="s">
        <v>7</v>
      </c>
    </row>
    <row r="13422" ht="15.75" customHeight="1">
      <c r="K13422" s="8" t="s">
        <v>7</v>
      </c>
    </row>
    <row r="13423" ht="15.75" customHeight="1">
      <c r="K13423" s="8" t="s">
        <v>7</v>
      </c>
    </row>
    <row r="13424" ht="15.75" customHeight="1">
      <c r="K13424" s="8" t="s">
        <v>7</v>
      </c>
    </row>
    <row r="13425" ht="15.75" customHeight="1">
      <c r="K13425" s="8" t="s">
        <v>7</v>
      </c>
    </row>
    <row r="13426" ht="15.75" customHeight="1">
      <c r="K13426" s="8" t="s">
        <v>7</v>
      </c>
    </row>
    <row r="13427" ht="15.75" customHeight="1">
      <c r="K13427" s="8" t="s">
        <v>7</v>
      </c>
    </row>
    <row r="13428" ht="15.75" customHeight="1">
      <c r="K13428" s="8" t="s">
        <v>7</v>
      </c>
    </row>
    <row r="13429" ht="15.75" customHeight="1">
      <c r="K13429" s="8" t="s">
        <v>7</v>
      </c>
    </row>
    <row r="13430" ht="15.75" customHeight="1">
      <c r="K13430" s="8" t="s">
        <v>7</v>
      </c>
    </row>
    <row r="13431" ht="15.75" customHeight="1">
      <c r="K13431" s="8" t="s">
        <v>7</v>
      </c>
    </row>
    <row r="13432" ht="15.75" customHeight="1">
      <c r="K13432" s="8" t="s">
        <v>7</v>
      </c>
    </row>
    <row r="13433" ht="15.75" customHeight="1">
      <c r="K13433" s="8" t="s">
        <v>7</v>
      </c>
    </row>
    <row r="13434" ht="15.75" customHeight="1">
      <c r="K13434" s="8" t="s">
        <v>7</v>
      </c>
    </row>
    <row r="13435" ht="15.75" customHeight="1">
      <c r="K13435" s="8" t="s">
        <v>7</v>
      </c>
    </row>
    <row r="13436" ht="15.75" customHeight="1">
      <c r="K13436" s="8" t="s">
        <v>7</v>
      </c>
    </row>
    <row r="13437" ht="15.75" customHeight="1">
      <c r="K13437" s="8" t="s">
        <v>7</v>
      </c>
    </row>
    <row r="13438" ht="15.75" customHeight="1">
      <c r="K13438" s="8" t="s">
        <v>7</v>
      </c>
    </row>
    <row r="13439" ht="15.75" customHeight="1">
      <c r="K13439" s="8" t="s">
        <v>7</v>
      </c>
    </row>
    <row r="13440" ht="15.75" customHeight="1">
      <c r="K13440" s="8" t="s">
        <v>7</v>
      </c>
    </row>
    <row r="13441" ht="15.75" customHeight="1">
      <c r="K13441" s="8" t="s">
        <v>7</v>
      </c>
    </row>
    <row r="13442" ht="15.75" customHeight="1">
      <c r="K13442" s="8" t="s">
        <v>7</v>
      </c>
    </row>
    <row r="13443" ht="15.75" customHeight="1">
      <c r="K13443" s="8" t="s">
        <v>7</v>
      </c>
    </row>
    <row r="13444" ht="15.75" customHeight="1">
      <c r="K13444" s="8" t="s">
        <v>7</v>
      </c>
    </row>
    <row r="13445" ht="15.75" customHeight="1">
      <c r="K13445" s="8" t="s">
        <v>7</v>
      </c>
    </row>
    <row r="13446" ht="15.75" customHeight="1">
      <c r="K13446" s="8" t="s">
        <v>7</v>
      </c>
    </row>
    <row r="13447" ht="15.75" customHeight="1">
      <c r="K13447" s="8" t="s">
        <v>7</v>
      </c>
    </row>
    <row r="13448" ht="15.75" customHeight="1">
      <c r="K13448" s="8" t="s">
        <v>7</v>
      </c>
    </row>
    <row r="13449" ht="15.75" customHeight="1">
      <c r="K13449" s="8" t="s">
        <v>7</v>
      </c>
    </row>
    <row r="13450" ht="15.75" customHeight="1">
      <c r="K13450" s="8" t="s">
        <v>7</v>
      </c>
    </row>
    <row r="13451" ht="15.75" customHeight="1">
      <c r="K13451" s="8" t="s">
        <v>7</v>
      </c>
    </row>
    <row r="13452" ht="15.75" customHeight="1">
      <c r="K13452" s="8" t="s">
        <v>7</v>
      </c>
    </row>
    <row r="13453" ht="15.75" customHeight="1">
      <c r="K13453" s="8" t="s">
        <v>7</v>
      </c>
    </row>
    <row r="13454" ht="15.75" customHeight="1">
      <c r="K13454" s="8" t="s">
        <v>7</v>
      </c>
    </row>
    <row r="13455" ht="15.75" customHeight="1">
      <c r="K13455" s="8" t="s">
        <v>7</v>
      </c>
    </row>
    <row r="13456" ht="15.75" customHeight="1">
      <c r="K13456" s="8" t="s">
        <v>7</v>
      </c>
    </row>
    <row r="13457" ht="15.75" customHeight="1">
      <c r="K13457" s="8" t="s">
        <v>7</v>
      </c>
    </row>
    <row r="13458" ht="15.75" customHeight="1">
      <c r="K13458" s="8" t="s">
        <v>7</v>
      </c>
    </row>
    <row r="13459" ht="15.75" customHeight="1">
      <c r="K13459" s="8" t="s">
        <v>7</v>
      </c>
    </row>
    <row r="13460" ht="15.75" customHeight="1">
      <c r="K13460" s="8" t="s">
        <v>7</v>
      </c>
    </row>
    <row r="13461" ht="15.75" customHeight="1">
      <c r="K13461" s="8" t="s">
        <v>7</v>
      </c>
    </row>
    <row r="13462" ht="15.75" customHeight="1">
      <c r="K13462" s="8" t="s">
        <v>7</v>
      </c>
    </row>
    <row r="13463" ht="15.75" customHeight="1">
      <c r="K13463" s="8" t="s">
        <v>7</v>
      </c>
    </row>
    <row r="13464" ht="15.75" customHeight="1">
      <c r="K13464" s="8" t="s">
        <v>7</v>
      </c>
    </row>
    <row r="13465" ht="15.75" customHeight="1">
      <c r="K13465" s="8" t="s">
        <v>7</v>
      </c>
    </row>
    <row r="13466" ht="15.75" customHeight="1">
      <c r="K13466" s="8" t="s">
        <v>7</v>
      </c>
    </row>
    <row r="13467" ht="15.75" customHeight="1">
      <c r="K13467" s="8" t="s">
        <v>7</v>
      </c>
    </row>
    <row r="13468" ht="15.75" customHeight="1">
      <c r="K13468" s="8" t="s">
        <v>7</v>
      </c>
    </row>
    <row r="13469" ht="15.75" customHeight="1">
      <c r="K13469" s="8" t="s">
        <v>7</v>
      </c>
    </row>
    <row r="13470" ht="15.75" customHeight="1">
      <c r="K13470" s="8" t="s">
        <v>7</v>
      </c>
    </row>
    <row r="13471" ht="15.75" customHeight="1">
      <c r="K13471" s="8" t="s">
        <v>7</v>
      </c>
    </row>
    <row r="13472" ht="15.75" customHeight="1">
      <c r="K13472" s="8" t="s">
        <v>7</v>
      </c>
    </row>
    <row r="13473" ht="15.75" customHeight="1">
      <c r="K13473" s="8" t="s">
        <v>7</v>
      </c>
    </row>
    <row r="13474" ht="15.75" customHeight="1">
      <c r="K13474" s="8" t="s">
        <v>7</v>
      </c>
    </row>
    <row r="13475" ht="15.75" customHeight="1">
      <c r="K13475" s="8" t="s">
        <v>7</v>
      </c>
    </row>
    <row r="13476" ht="15.75" customHeight="1">
      <c r="K13476" s="8" t="s">
        <v>7</v>
      </c>
    </row>
    <row r="13477" ht="15.75" customHeight="1">
      <c r="K13477" s="8" t="s">
        <v>7</v>
      </c>
    </row>
    <row r="13478" ht="15.75" customHeight="1">
      <c r="K13478" s="8" t="s">
        <v>7</v>
      </c>
    </row>
    <row r="13479" ht="15.75" customHeight="1">
      <c r="K13479" s="8" t="s">
        <v>7</v>
      </c>
    </row>
    <row r="13480" ht="15.75" customHeight="1">
      <c r="K13480" s="8" t="s">
        <v>7</v>
      </c>
    </row>
    <row r="13481" ht="15.75" customHeight="1">
      <c r="K13481" s="8" t="s">
        <v>7</v>
      </c>
    </row>
    <row r="13482" ht="15.75" customHeight="1">
      <c r="K13482" s="8" t="s">
        <v>7</v>
      </c>
    </row>
    <row r="13483" ht="15.75" customHeight="1">
      <c r="K13483" s="8" t="s">
        <v>7</v>
      </c>
    </row>
    <row r="13484" ht="15.75" customHeight="1">
      <c r="K13484" s="8" t="s">
        <v>7</v>
      </c>
    </row>
    <row r="13485" ht="15.75" customHeight="1">
      <c r="K13485" s="8" t="s">
        <v>7</v>
      </c>
    </row>
    <row r="13486" ht="15.75" customHeight="1">
      <c r="K13486" s="8" t="s">
        <v>7</v>
      </c>
    </row>
    <row r="13487" ht="15.75" customHeight="1">
      <c r="K13487" s="8" t="s">
        <v>7</v>
      </c>
    </row>
    <row r="13488" ht="15.75" customHeight="1">
      <c r="K13488" s="8" t="s">
        <v>7</v>
      </c>
    </row>
    <row r="13489" ht="15.75" customHeight="1">
      <c r="K13489" s="8" t="s">
        <v>7</v>
      </c>
    </row>
    <row r="13490" ht="15.75" customHeight="1">
      <c r="K13490" s="8" t="s">
        <v>7</v>
      </c>
    </row>
    <row r="13491" ht="15.75" customHeight="1">
      <c r="K13491" s="8" t="s">
        <v>7</v>
      </c>
    </row>
    <row r="13492" ht="15.75" customHeight="1">
      <c r="K13492" s="8" t="s">
        <v>7</v>
      </c>
    </row>
    <row r="13493" ht="15.75" customHeight="1">
      <c r="K13493" s="8" t="s">
        <v>7</v>
      </c>
    </row>
    <row r="13494" ht="15.75" customHeight="1">
      <c r="K13494" s="8" t="s">
        <v>7</v>
      </c>
    </row>
    <row r="13495" ht="15.75" customHeight="1">
      <c r="K13495" s="8" t="s">
        <v>7</v>
      </c>
    </row>
    <row r="13496" ht="15.75" customHeight="1">
      <c r="K13496" s="8" t="s">
        <v>7</v>
      </c>
    </row>
    <row r="13497" ht="15.75" customHeight="1">
      <c r="K13497" s="8" t="s">
        <v>7</v>
      </c>
    </row>
    <row r="13498" ht="15.75" customHeight="1">
      <c r="K13498" s="8" t="s">
        <v>7</v>
      </c>
    </row>
    <row r="13499" ht="15.75" customHeight="1">
      <c r="K13499" s="8" t="s">
        <v>7</v>
      </c>
    </row>
    <row r="13500" ht="15.75" customHeight="1">
      <c r="K13500" s="8" t="s">
        <v>7</v>
      </c>
    </row>
    <row r="13501" ht="15.75" customHeight="1">
      <c r="K13501" s="8" t="s">
        <v>7</v>
      </c>
    </row>
    <row r="13502" ht="15.75" customHeight="1">
      <c r="K13502" s="8" t="s">
        <v>7</v>
      </c>
    </row>
    <row r="13503" ht="15.75" customHeight="1">
      <c r="K13503" s="8" t="s">
        <v>7</v>
      </c>
    </row>
    <row r="13504" ht="15.75" customHeight="1">
      <c r="K13504" s="8" t="s">
        <v>7</v>
      </c>
    </row>
    <row r="13505" ht="15.75" customHeight="1">
      <c r="K13505" s="8" t="s">
        <v>7</v>
      </c>
    </row>
    <row r="13506" ht="15.75" customHeight="1">
      <c r="K13506" s="8" t="s">
        <v>7</v>
      </c>
    </row>
    <row r="13507" ht="15.75" customHeight="1">
      <c r="K13507" s="8" t="s">
        <v>7</v>
      </c>
    </row>
    <row r="13508" ht="15.75" customHeight="1">
      <c r="K13508" s="8" t="s">
        <v>7</v>
      </c>
    </row>
    <row r="13509" ht="15.75" customHeight="1">
      <c r="K13509" s="8" t="s">
        <v>7</v>
      </c>
    </row>
    <row r="13510" ht="15.75" customHeight="1">
      <c r="K13510" s="8" t="s">
        <v>7</v>
      </c>
    </row>
    <row r="13511" ht="15.75" customHeight="1">
      <c r="K13511" s="8" t="s">
        <v>7</v>
      </c>
    </row>
    <row r="13512" ht="15.75" customHeight="1">
      <c r="K13512" s="8" t="s">
        <v>7</v>
      </c>
    </row>
    <row r="13513" ht="15.75" customHeight="1">
      <c r="K13513" s="8" t="s">
        <v>7</v>
      </c>
    </row>
    <row r="13514" ht="15.75" customHeight="1">
      <c r="K13514" s="8" t="s">
        <v>7</v>
      </c>
    </row>
    <row r="13515" ht="15.75" customHeight="1">
      <c r="K13515" s="8" t="s">
        <v>7</v>
      </c>
    </row>
    <row r="13516" ht="15.75" customHeight="1">
      <c r="K13516" s="8" t="s">
        <v>7</v>
      </c>
    </row>
    <row r="13517" ht="15.75" customHeight="1">
      <c r="K13517" s="8" t="s">
        <v>7</v>
      </c>
    </row>
    <row r="13518" ht="15.75" customHeight="1">
      <c r="K13518" s="8" t="s">
        <v>7</v>
      </c>
    </row>
    <row r="13519" ht="15.75" customHeight="1">
      <c r="K13519" s="8" t="s">
        <v>7</v>
      </c>
    </row>
    <row r="13520" ht="15.75" customHeight="1">
      <c r="K13520" s="8" t="s">
        <v>7</v>
      </c>
    </row>
    <row r="13521" ht="15.75" customHeight="1">
      <c r="K13521" s="8" t="s">
        <v>7</v>
      </c>
    </row>
    <row r="13522" ht="15.75" customHeight="1">
      <c r="K13522" s="8" t="s">
        <v>7</v>
      </c>
    </row>
    <row r="13523" ht="15.75" customHeight="1">
      <c r="K13523" s="8" t="s">
        <v>7</v>
      </c>
    </row>
    <row r="13524" ht="15.75" customHeight="1">
      <c r="K13524" s="8" t="s">
        <v>7</v>
      </c>
    </row>
    <row r="13525" ht="15.75" customHeight="1">
      <c r="K13525" s="8" t="s">
        <v>7</v>
      </c>
    </row>
    <row r="13526" ht="15.75" customHeight="1">
      <c r="K13526" s="8" t="s">
        <v>7</v>
      </c>
    </row>
    <row r="13527" ht="15.75" customHeight="1">
      <c r="K13527" s="8" t="s">
        <v>7</v>
      </c>
    </row>
    <row r="13528" ht="15.75" customHeight="1">
      <c r="K13528" s="8" t="s">
        <v>7</v>
      </c>
    </row>
    <row r="13529" ht="15.75" customHeight="1">
      <c r="K13529" s="8" t="s">
        <v>7</v>
      </c>
    </row>
    <row r="13530" ht="15.75" customHeight="1">
      <c r="K13530" s="8" t="s">
        <v>7</v>
      </c>
    </row>
    <row r="13531" ht="15.75" customHeight="1">
      <c r="K13531" s="8" t="s">
        <v>7</v>
      </c>
    </row>
    <row r="13532" ht="15.75" customHeight="1">
      <c r="K13532" s="8" t="s">
        <v>7</v>
      </c>
    </row>
    <row r="13533" ht="15.75" customHeight="1">
      <c r="K13533" s="8" t="s">
        <v>7</v>
      </c>
    </row>
    <row r="13534" ht="15.75" customHeight="1">
      <c r="K13534" s="8" t="s">
        <v>7</v>
      </c>
    </row>
    <row r="13535" ht="15.75" customHeight="1">
      <c r="K13535" s="8" t="s">
        <v>7</v>
      </c>
    </row>
    <row r="13536" ht="15.75" customHeight="1">
      <c r="K13536" s="8" t="s">
        <v>7</v>
      </c>
    </row>
    <row r="13537" ht="15.75" customHeight="1">
      <c r="K13537" s="8" t="s">
        <v>7</v>
      </c>
    </row>
    <row r="13538" ht="15.75" customHeight="1">
      <c r="K13538" s="8" t="s">
        <v>7</v>
      </c>
    </row>
    <row r="13539" ht="15.75" customHeight="1">
      <c r="K13539" s="8" t="s">
        <v>7</v>
      </c>
    </row>
    <row r="13540" ht="15.75" customHeight="1">
      <c r="K13540" s="8" t="s">
        <v>7</v>
      </c>
    </row>
    <row r="13541" ht="15.75" customHeight="1">
      <c r="K13541" s="8" t="s">
        <v>7</v>
      </c>
    </row>
    <row r="13542" ht="15.75" customHeight="1">
      <c r="K13542" s="8" t="s">
        <v>7</v>
      </c>
    </row>
    <row r="13543" ht="15.75" customHeight="1">
      <c r="K13543" s="8" t="s">
        <v>7</v>
      </c>
    </row>
    <row r="13544" ht="15.75" customHeight="1">
      <c r="K13544" s="8" t="s">
        <v>7</v>
      </c>
    </row>
    <row r="13545" ht="15.75" customHeight="1">
      <c r="K13545" s="8" t="s">
        <v>7</v>
      </c>
    </row>
    <row r="13546" ht="15.75" customHeight="1">
      <c r="K13546" s="8" t="s">
        <v>7</v>
      </c>
    </row>
    <row r="13547" ht="15.75" customHeight="1">
      <c r="K13547" s="8" t="s">
        <v>7</v>
      </c>
    </row>
    <row r="13548" ht="15.75" customHeight="1">
      <c r="K13548" s="8" t="s">
        <v>7</v>
      </c>
    </row>
    <row r="13549" ht="15.75" customHeight="1">
      <c r="K13549" s="8" t="s">
        <v>7</v>
      </c>
    </row>
    <row r="13550" ht="15.75" customHeight="1">
      <c r="K13550" s="8" t="s">
        <v>7</v>
      </c>
    </row>
    <row r="13551" ht="15.75" customHeight="1">
      <c r="K13551" s="8" t="s">
        <v>7</v>
      </c>
    </row>
    <row r="13552" ht="15.75" customHeight="1">
      <c r="K13552" s="8" t="s">
        <v>7</v>
      </c>
    </row>
    <row r="13553" ht="15.75" customHeight="1">
      <c r="K13553" s="8" t="s">
        <v>7</v>
      </c>
    </row>
    <row r="13554" ht="15.75" customHeight="1">
      <c r="K13554" s="8" t="s">
        <v>7</v>
      </c>
    </row>
    <row r="13555" ht="15.75" customHeight="1">
      <c r="K13555" s="8" t="s">
        <v>7</v>
      </c>
    </row>
    <row r="13556" ht="15.75" customHeight="1">
      <c r="K13556" s="8" t="s">
        <v>7</v>
      </c>
    </row>
    <row r="13557" ht="15.75" customHeight="1">
      <c r="K13557" s="8" t="s">
        <v>7</v>
      </c>
    </row>
    <row r="13558" ht="15.75" customHeight="1">
      <c r="K13558" s="8" t="s">
        <v>7</v>
      </c>
    </row>
    <row r="13559" ht="15.75" customHeight="1">
      <c r="K13559" s="8" t="s">
        <v>7</v>
      </c>
    </row>
    <row r="13560" ht="15.75" customHeight="1">
      <c r="K13560" s="8" t="s">
        <v>7</v>
      </c>
    </row>
    <row r="13561" ht="15.75" customHeight="1">
      <c r="K13561" s="8" t="s">
        <v>7</v>
      </c>
    </row>
    <row r="13562" ht="15.75" customHeight="1">
      <c r="K13562" s="8" t="s">
        <v>7</v>
      </c>
    </row>
    <row r="13563" ht="15.75" customHeight="1">
      <c r="K13563" s="8" t="s">
        <v>7</v>
      </c>
    </row>
    <row r="13564" ht="15.75" customHeight="1">
      <c r="K13564" s="8" t="s">
        <v>7</v>
      </c>
    </row>
    <row r="13565" ht="15.75" customHeight="1">
      <c r="K13565" s="8" t="s">
        <v>7</v>
      </c>
    </row>
    <row r="13566" ht="15.75" customHeight="1">
      <c r="K13566" s="8" t="s">
        <v>7</v>
      </c>
    </row>
    <row r="13567" ht="15.75" customHeight="1">
      <c r="K13567" s="8" t="s">
        <v>7</v>
      </c>
    </row>
    <row r="13568" ht="15.75" customHeight="1">
      <c r="K13568" s="8" t="s">
        <v>7</v>
      </c>
    </row>
    <row r="13569" ht="15.75" customHeight="1">
      <c r="K13569" s="8" t="s">
        <v>7</v>
      </c>
    </row>
    <row r="13570" ht="15.75" customHeight="1">
      <c r="K13570" s="8" t="s">
        <v>7</v>
      </c>
    </row>
    <row r="13571" ht="15.75" customHeight="1">
      <c r="K13571" s="8" t="s">
        <v>7</v>
      </c>
    </row>
    <row r="13572" ht="15.75" customHeight="1">
      <c r="K13572" s="8" t="s">
        <v>7</v>
      </c>
    </row>
    <row r="13573" ht="15.75" customHeight="1">
      <c r="K13573" s="8" t="s">
        <v>7</v>
      </c>
    </row>
    <row r="13574" ht="15.75" customHeight="1">
      <c r="K13574" s="8" t="s">
        <v>7</v>
      </c>
    </row>
    <row r="13575" ht="15.75" customHeight="1">
      <c r="K13575" s="8" t="s">
        <v>7</v>
      </c>
    </row>
    <row r="13576" ht="15.75" customHeight="1">
      <c r="K13576" s="8" t="s">
        <v>7</v>
      </c>
    </row>
    <row r="13577" ht="15.75" customHeight="1">
      <c r="K13577" s="8" t="s">
        <v>7</v>
      </c>
    </row>
    <row r="13578" ht="15.75" customHeight="1">
      <c r="K13578" s="8" t="s">
        <v>7</v>
      </c>
    </row>
    <row r="13579" ht="15.75" customHeight="1">
      <c r="K13579" s="8" t="s">
        <v>7</v>
      </c>
    </row>
    <row r="13580" ht="15.75" customHeight="1">
      <c r="K13580" s="8" t="s">
        <v>7</v>
      </c>
    </row>
    <row r="13581" ht="15.75" customHeight="1">
      <c r="K13581" s="8" t="s">
        <v>7</v>
      </c>
    </row>
    <row r="13582" ht="15.75" customHeight="1">
      <c r="K13582" s="8" t="s">
        <v>7</v>
      </c>
    </row>
    <row r="13583" ht="15.75" customHeight="1">
      <c r="K13583" s="8" t="s">
        <v>7</v>
      </c>
    </row>
    <row r="13584" ht="15.75" customHeight="1">
      <c r="K13584" s="8" t="s">
        <v>7</v>
      </c>
    </row>
    <row r="13585" ht="15.75" customHeight="1">
      <c r="K13585" s="8" t="s">
        <v>7</v>
      </c>
    </row>
    <row r="13586" ht="15.75" customHeight="1">
      <c r="K13586" s="8" t="s">
        <v>7</v>
      </c>
    </row>
    <row r="13587" ht="15.75" customHeight="1">
      <c r="K13587" s="8" t="s">
        <v>7</v>
      </c>
    </row>
    <row r="13588" ht="15.75" customHeight="1">
      <c r="K13588" s="8" t="s">
        <v>7</v>
      </c>
    </row>
    <row r="13589" ht="15.75" customHeight="1">
      <c r="K13589" s="8" t="s">
        <v>7</v>
      </c>
    </row>
    <row r="13590" ht="15.75" customHeight="1">
      <c r="K13590" s="8" t="s">
        <v>7</v>
      </c>
    </row>
    <row r="13591" ht="15.75" customHeight="1">
      <c r="K13591" s="8" t="s">
        <v>7</v>
      </c>
    </row>
    <row r="13592" ht="15.75" customHeight="1">
      <c r="K13592" s="8" t="s">
        <v>7</v>
      </c>
    </row>
    <row r="13593" ht="15.75" customHeight="1">
      <c r="K13593" s="8" t="s">
        <v>7</v>
      </c>
    </row>
    <row r="13594" ht="15.75" customHeight="1">
      <c r="K13594" s="8" t="s">
        <v>7</v>
      </c>
    </row>
    <row r="13595" ht="15.75" customHeight="1">
      <c r="K13595" s="8" t="s">
        <v>7</v>
      </c>
    </row>
    <row r="13596" ht="15.75" customHeight="1">
      <c r="K13596" s="8" t="s">
        <v>7</v>
      </c>
    </row>
    <row r="13597" ht="15.75" customHeight="1">
      <c r="K13597" s="8" t="s">
        <v>7</v>
      </c>
    </row>
    <row r="13598" ht="15.75" customHeight="1">
      <c r="K13598" s="8" t="s">
        <v>7</v>
      </c>
    </row>
    <row r="13599" ht="15.75" customHeight="1">
      <c r="K13599" s="8" t="s">
        <v>7</v>
      </c>
    </row>
    <row r="13600" ht="15.75" customHeight="1">
      <c r="K13600" s="8" t="s">
        <v>7</v>
      </c>
    </row>
    <row r="13601" ht="15.75" customHeight="1">
      <c r="K13601" s="8" t="s">
        <v>7</v>
      </c>
    </row>
    <row r="13602" ht="15.75" customHeight="1">
      <c r="K13602" s="8" t="s">
        <v>7</v>
      </c>
    </row>
    <row r="13603" ht="15.75" customHeight="1">
      <c r="K13603" s="8" t="s">
        <v>7</v>
      </c>
    </row>
    <row r="13604" ht="15.75" customHeight="1">
      <c r="K13604" s="8" t="s">
        <v>7</v>
      </c>
    </row>
    <row r="13605" ht="15.75" customHeight="1">
      <c r="K13605" s="8" t="s">
        <v>7</v>
      </c>
    </row>
    <row r="13606" ht="15.75" customHeight="1">
      <c r="K13606" s="8" t="s">
        <v>7</v>
      </c>
    </row>
    <row r="13607" ht="15.75" customHeight="1">
      <c r="K13607" s="8" t="s">
        <v>7</v>
      </c>
    </row>
    <row r="13608" ht="15.75" customHeight="1">
      <c r="K13608" s="8" t="s">
        <v>7</v>
      </c>
    </row>
    <row r="13609" ht="15.75" customHeight="1">
      <c r="K13609" s="8" t="s">
        <v>7</v>
      </c>
    </row>
    <row r="13610" ht="15.75" customHeight="1">
      <c r="K13610" s="8" t="s">
        <v>7</v>
      </c>
    </row>
    <row r="13611" ht="15.75" customHeight="1">
      <c r="K13611" s="8" t="s">
        <v>7</v>
      </c>
    </row>
    <row r="13612" ht="15.75" customHeight="1">
      <c r="K13612" s="8" t="s">
        <v>7</v>
      </c>
    </row>
    <row r="13613" ht="15.75" customHeight="1">
      <c r="K13613" s="8" t="s">
        <v>7</v>
      </c>
    </row>
    <row r="13614" ht="15.75" customHeight="1">
      <c r="K13614" s="8" t="s">
        <v>7</v>
      </c>
    </row>
    <row r="13615" ht="15.75" customHeight="1">
      <c r="K13615" s="8" t="s">
        <v>7</v>
      </c>
    </row>
    <row r="13616" ht="15.75" customHeight="1">
      <c r="K13616" s="8" t="s">
        <v>7</v>
      </c>
    </row>
    <row r="13617" ht="15.75" customHeight="1">
      <c r="K13617" s="8" t="s">
        <v>7</v>
      </c>
    </row>
    <row r="13618" ht="15.75" customHeight="1">
      <c r="K13618" s="8" t="s">
        <v>7</v>
      </c>
    </row>
    <row r="13619" ht="15.75" customHeight="1">
      <c r="K13619" s="8" t="s">
        <v>7</v>
      </c>
    </row>
    <row r="13620" ht="15.75" customHeight="1">
      <c r="K13620" s="8" t="s">
        <v>7</v>
      </c>
    </row>
    <row r="13621" ht="15.75" customHeight="1">
      <c r="K13621" s="8" t="s">
        <v>7</v>
      </c>
    </row>
    <row r="13622" ht="15.75" customHeight="1">
      <c r="K13622" s="8" t="s">
        <v>7</v>
      </c>
    </row>
    <row r="13623" ht="15.75" customHeight="1">
      <c r="K13623" s="8" t="s">
        <v>7</v>
      </c>
    </row>
    <row r="13624" ht="15.75" customHeight="1">
      <c r="K13624" s="8" t="s">
        <v>7</v>
      </c>
    </row>
    <row r="13625" ht="15.75" customHeight="1">
      <c r="K13625" s="8" t="s">
        <v>7</v>
      </c>
    </row>
    <row r="13626" ht="15.75" customHeight="1">
      <c r="K13626" s="8" t="s">
        <v>7</v>
      </c>
    </row>
    <row r="13627" ht="15.75" customHeight="1">
      <c r="K13627" s="8" t="s">
        <v>7</v>
      </c>
    </row>
    <row r="13628" ht="15.75" customHeight="1">
      <c r="K13628" s="8" t="s">
        <v>7</v>
      </c>
    </row>
    <row r="13629" ht="15.75" customHeight="1">
      <c r="K13629" s="8" t="s">
        <v>7</v>
      </c>
    </row>
    <row r="13630" ht="15.75" customHeight="1">
      <c r="K13630" s="8" t="s">
        <v>7</v>
      </c>
    </row>
    <row r="13631" ht="15.75" customHeight="1">
      <c r="K13631" s="8" t="s">
        <v>7</v>
      </c>
    </row>
    <row r="13632" ht="15.75" customHeight="1">
      <c r="K13632" s="8" t="s">
        <v>7</v>
      </c>
    </row>
    <row r="13633" ht="15.75" customHeight="1">
      <c r="K13633" s="8" t="s">
        <v>7</v>
      </c>
    </row>
    <row r="13634" ht="15.75" customHeight="1">
      <c r="K13634" s="8" t="s">
        <v>7</v>
      </c>
    </row>
    <row r="13635" ht="15.75" customHeight="1">
      <c r="K13635" s="8" t="s">
        <v>7</v>
      </c>
    </row>
    <row r="13636" ht="15.75" customHeight="1">
      <c r="K13636" s="8" t="s">
        <v>7</v>
      </c>
    </row>
    <row r="13637" ht="15.75" customHeight="1">
      <c r="K13637" s="8" t="s">
        <v>7</v>
      </c>
    </row>
    <row r="13638" ht="15.75" customHeight="1">
      <c r="K13638" s="8" t="s">
        <v>7</v>
      </c>
    </row>
    <row r="13639" ht="15.75" customHeight="1">
      <c r="K13639" s="8" t="s">
        <v>7</v>
      </c>
    </row>
    <row r="13640" ht="15.75" customHeight="1">
      <c r="K13640" s="8" t="s">
        <v>7</v>
      </c>
    </row>
    <row r="13641" ht="15.75" customHeight="1">
      <c r="K13641" s="8" t="s">
        <v>7</v>
      </c>
    </row>
    <row r="13642" ht="15.75" customHeight="1">
      <c r="K13642" s="8" t="s">
        <v>7</v>
      </c>
    </row>
    <row r="13643" ht="15.75" customHeight="1">
      <c r="K13643" s="8" t="s">
        <v>7</v>
      </c>
    </row>
    <row r="13644" ht="15.75" customHeight="1">
      <c r="K13644" s="8" t="s">
        <v>7</v>
      </c>
    </row>
    <row r="13645" ht="15.75" customHeight="1">
      <c r="K13645" s="8" t="s">
        <v>7</v>
      </c>
    </row>
    <row r="13646" ht="15.75" customHeight="1">
      <c r="K13646" s="8" t="s">
        <v>7</v>
      </c>
    </row>
    <row r="13647" ht="15.75" customHeight="1">
      <c r="K13647" s="8" t="s">
        <v>7</v>
      </c>
    </row>
    <row r="13648" ht="15.75" customHeight="1">
      <c r="K13648" s="8" t="s">
        <v>7</v>
      </c>
    </row>
    <row r="13649" ht="15.75" customHeight="1">
      <c r="K13649" s="8" t="s">
        <v>7</v>
      </c>
    </row>
    <row r="13650" ht="15.75" customHeight="1">
      <c r="K13650" s="8" t="s">
        <v>7</v>
      </c>
    </row>
    <row r="13651" ht="15.75" customHeight="1">
      <c r="K13651" s="8" t="s">
        <v>7</v>
      </c>
    </row>
    <row r="13652" ht="15.75" customHeight="1">
      <c r="K13652" s="8" t="s">
        <v>7</v>
      </c>
    </row>
    <row r="13653" ht="15.75" customHeight="1">
      <c r="K13653" s="8" t="s">
        <v>7</v>
      </c>
    </row>
    <row r="13654" ht="15.75" customHeight="1">
      <c r="K13654" s="8" t="s">
        <v>7</v>
      </c>
    </row>
    <row r="13655" ht="15.75" customHeight="1">
      <c r="K13655" s="8" t="s">
        <v>7</v>
      </c>
    </row>
    <row r="13656" ht="15.75" customHeight="1">
      <c r="K13656" s="8" t="s">
        <v>7</v>
      </c>
    </row>
    <row r="13657" ht="15.75" customHeight="1">
      <c r="K13657" s="8" t="s">
        <v>7</v>
      </c>
    </row>
    <row r="13658" ht="15.75" customHeight="1">
      <c r="K13658" s="8" t="s">
        <v>7</v>
      </c>
    </row>
    <row r="13659" ht="15.75" customHeight="1">
      <c r="K13659" s="8" t="s">
        <v>7</v>
      </c>
    </row>
    <row r="13660" ht="15.75" customHeight="1">
      <c r="K13660" s="8" t="s">
        <v>7</v>
      </c>
    </row>
    <row r="13661" ht="15.75" customHeight="1">
      <c r="K13661" s="8" t="s">
        <v>7</v>
      </c>
    </row>
    <row r="13662" ht="15.75" customHeight="1">
      <c r="K13662" s="8" t="s">
        <v>7</v>
      </c>
    </row>
    <row r="13663" ht="15.75" customHeight="1">
      <c r="K13663" s="8" t="s">
        <v>7</v>
      </c>
    </row>
    <row r="13664" ht="15.75" customHeight="1">
      <c r="K13664" s="8" t="s">
        <v>7</v>
      </c>
    </row>
    <row r="13665" ht="15.75" customHeight="1">
      <c r="K13665" s="8" t="s">
        <v>7</v>
      </c>
    </row>
    <row r="13666" ht="15.75" customHeight="1">
      <c r="K13666" s="8" t="s">
        <v>7</v>
      </c>
    </row>
    <row r="13667" ht="15.75" customHeight="1">
      <c r="K13667" s="8" t="s">
        <v>7</v>
      </c>
    </row>
    <row r="13668" ht="15.75" customHeight="1">
      <c r="K13668" s="8" t="s">
        <v>7</v>
      </c>
    </row>
    <row r="13669" ht="15.75" customHeight="1">
      <c r="K13669" s="8" t="s">
        <v>7</v>
      </c>
    </row>
    <row r="13670" ht="15.75" customHeight="1">
      <c r="K13670" s="8" t="s">
        <v>7</v>
      </c>
    </row>
    <row r="13671" ht="15.75" customHeight="1">
      <c r="K13671" s="8" t="s">
        <v>7</v>
      </c>
    </row>
    <row r="13672" ht="15.75" customHeight="1">
      <c r="K13672" s="8" t="s">
        <v>7</v>
      </c>
    </row>
    <row r="13673" ht="15.75" customHeight="1">
      <c r="K13673" s="8" t="s">
        <v>7</v>
      </c>
    </row>
    <row r="13674" ht="15.75" customHeight="1">
      <c r="K13674" s="8" t="s">
        <v>7</v>
      </c>
    </row>
    <row r="13675" ht="15.75" customHeight="1">
      <c r="K13675" s="8" t="s">
        <v>7</v>
      </c>
    </row>
    <row r="13676" ht="15.75" customHeight="1">
      <c r="K13676" s="8" t="s">
        <v>7</v>
      </c>
    </row>
    <row r="13677" ht="15.75" customHeight="1">
      <c r="K13677" s="8" t="s">
        <v>7</v>
      </c>
    </row>
    <row r="13678" ht="15.75" customHeight="1">
      <c r="K13678" s="8" t="s">
        <v>7</v>
      </c>
    </row>
    <row r="13679" ht="15.75" customHeight="1">
      <c r="K13679" s="8" t="s">
        <v>7</v>
      </c>
    </row>
    <row r="13680" ht="15.75" customHeight="1">
      <c r="K13680" s="8" t="s">
        <v>7</v>
      </c>
    </row>
    <row r="13681" ht="15.75" customHeight="1">
      <c r="K13681" s="8" t="s">
        <v>7</v>
      </c>
    </row>
    <row r="13682" ht="15.75" customHeight="1">
      <c r="K13682" s="8" t="s">
        <v>7</v>
      </c>
    </row>
    <row r="13683" ht="15.75" customHeight="1">
      <c r="K13683" s="8" t="s">
        <v>7</v>
      </c>
    </row>
    <row r="13684" ht="15.75" customHeight="1">
      <c r="K13684" s="8" t="s">
        <v>7</v>
      </c>
    </row>
    <row r="13685" ht="15.75" customHeight="1">
      <c r="K13685" s="8" t="s">
        <v>7</v>
      </c>
    </row>
    <row r="13686" ht="15.75" customHeight="1">
      <c r="K13686" s="8" t="s">
        <v>7</v>
      </c>
    </row>
    <row r="13687" ht="15.75" customHeight="1">
      <c r="K13687" s="8" t="s">
        <v>7</v>
      </c>
    </row>
    <row r="13688" ht="15.75" customHeight="1">
      <c r="K13688" s="8" t="s">
        <v>7</v>
      </c>
    </row>
    <row r="13689" ht="15.75" customHeight="1">
      <c r="K13689" s="8" t="s">
        <v>7</v>
      </c>
    </row>
    <row r="13690" ht="15.75" customHeight="1">
      <c r="K13690" s="8" t="s">
        <v>7</v>
      </c>
    </row>
    <row r="13691" ht="15.75" customHeight="1">
      <c r="K13691" s="8" t="s">
        <v>7</v>
      </c>
    </row>
    <row r="13692" ht="15.75" customHeight="1">
      <c r="K13692" s="8" t="s">
        <v>7</v>
      </c>
    </row>
    <row r="13693" ht="15.75" customHeight="1">
      <c r="K13693" s="8" t="s">
        <v>7</v>
      </c>
    </row>
    <row r="13694" ht="15.75" customHeight="1">
      <c r="K13694" s="8" t="s">
        <v>7</v>
      </c>
    </row>
    <row r="13695" ht="15.75" customHeight="1">
      <c r="K13695" s="8" t="s">
        <v>7</v>
      </c>
    </row>
    <row r="13696" ht="15.75" customHeight="1">
      <c r="K13696" s="8" t="s">
        <v>7</v>
      </c>
    </row>
    <row r="13697" ht="15.75" customHeight="1">
      <c r="K13697" s="8" t="s">
        <v>7</v>
      </c>
    </row>
    <row r="13698" ht="15.75" customHeight="1">
      <c r="K13698" s="8" t="s">
        <v>7</v>
      </c>
    </row>
    <row r="13699" ht="15.75" customHeight="1">
      <c r="K13699" s="8" t="s">
        <v>7</v>
      </c>
    </row>
    <row r="13700" ht="15.75" customHeight="1">
      <c r="K13700" s="8" t="s">
        <v>7</v>
      </c>
    </row>
    <row r="13701" ht="15.75" customHeight="1">
      <c r="K13701" s="8" t="s">
        <v>7</v>
      </c>
    </row>
    <row r="13702" ht="15.75" customHeight="1">
      <c r="K13702" s="8" t="s">
        <v>7</v>
      </c>
    </row>
    <row r="13703" ht="15.75" customHeight="1">
      <c r="K13703" s="8" t="s">
        <v>7</v>
      </c>
    </row>
    <row r="13704" ht="15.75" customHeight="1">
      <c r="K13704" s="8" t="s">
        <v>7</v>
      </c>
    </row>
    <row r="13705" ht="15.75" customHeight="1">
      <c r="K13705" s="8" t="s">
        <v>7</v>
      </c>
    </row>
    <row r="13706" ht="15.75" customHeight="1">
      <c r="K13706" s="8" t="s">
        <v>7</v>
      </c>
    </row>
    <row r="13707" ht="15.75" customHeight="1">
      <c r="K13707" s="8" t="s">
        <v>7</v>
      </c>
    </row>
    <row r="13708" ht="15.75" customHeight="1">
      <c r="K13708" s="8" t="s">
        <v>7</v>
      </c>
    </row>
    <row r="13709" ht="15.75" customHeight="1">
      <c r="K13709" s="8" t="s">
        <v>7</v>
      </c>
    </row>
    <row r="13710" ht="15.75" customHeight="1">
      <c r="K13710" s="8" t="s">
        <v>7</v>
      </c>
    </row>
    <row r="13711" ht="15.75" customHeight="1">
      <c r="K13711" s="8" t="s">
        <v>7</v>
      </c>
    </row>
    <row r="13712" ht="15.75" customHeight="1">
      <c r="K13712" s="8" t="s">
        <v>7</v>
      </c>
    </row>
    <row r="13713" ht="15.75" customHeight="1">
      <c r="K13713" s="8" t="s">
        <v>7</v>
      </c>
    </row>
    <row r="13714" ht="15.75" customHeight="1">
      <c r="K13714" s="8" t="s">
        <v>7</v>
      </c>
    </row>
    <row r="13715" ht="15.75" customHeight="1">
      <c r="K13715" s="8" t="s">
        <v>7</v>
      </c>
    </row>
    <row r="13716" ht="15.75" customHeight="1">
      <c r="K13716" s="8" t="s">
        <v>7</v>
      </c>
    </row>
    <row r="13717" ht="15.75" customHeight="1">
      <c r="K13717" s="8" t="s">
        <v>7</v>
      </c>
    </row>
    <row r="13718" ht="15.75" customHeight="1">
      <c r="K13718" s="8" t="s">
        <v>7</v>
      </c>
    </row>
    <row r="13719" ht="15.75" customHeight="1">
      <c r="K13719" s="8" t="s">
        <v>7</v>
      </c>
    </row>
    <row r="13720" ht="15.75" customHeight="1">
      <c r="K13720" s="8" t="s">
        <v>7</v>
      </c>
    </row>
    <row r="13721" ht="15.75" customHeight="1">
      <c r="K13721" s="8" t="s">
        <v>7</v>
      </c>
    </row>
    <row r="13722" ht="15.75" customHeight="1">
      <c r="K13722" s="8" t="s">
        <v>7</v>
      </c>
    </row>
    <row r="13723" ht="15.75" customHeight="1">
      <c r="K13723" s="8" t="s">
        <v>7</v>
      </c>
    </row>
    <row r="13724" ht="15.75" customHeight="1">
      <c r="K13724" s="8" t="s">
        <v>7</v>
      </c>
    </row>
    <row r="13725" ht="15.75" customHeight="1">
      <c r="K13725" s="8" t="s">
        <v>7</v>
      </c>
    </row>
    <row r="13726" ht="15.75" customHeight="1">
      <c r="K13726" s="8" t="s">
        <v>7</v>
      </c>
    </row>
    <row r="13727" ht="15.75" customHeight="1">
      <c r="K13727" s="8" t="s">
        <v>7</v>
      </c>
    </row>
    <row r="13728" ht="15.75" customHeight="1">
      <c r="K13728" s="8" t="s">
        <v>7</v>
      </c>
    </row>
    <row r="13729" ht="15.75" customHeight="1">
      <c r="K13729" s="8" t="s">
        <v>7</v>
      </c>
    </row>
    <row r="13730" ht="15.75" customHeight="1">
      <c r="K13730" s="8" t="s">
        <v>7</v>
      </c>
    </row>
    <row r="13731" ht="15.75" customHeight="1">
      <c r="K13731" s="8" t="s">
        <v>7</v>
      </c>
    </row>
    <row r="13732" ht="15.75" customHeight="1">
      <c r="K13732" s="8" t="s">
        <v>7</v>
      </c>
    </row>
    <row r="13733" ht="15.75" customHeight="1">
      <c r="K13733" s="8" t="s">
        <v>7</v>
      </c>
    </row>
    <row r="13734" ht="15.75" customHeight="1">
      <c r="K13734" s="8" t="s">
        <v>7</v>
      </c>
    </row>
    <row r="13735" ht="15.75" customHeight="1">
      <c r="K13735" s="8" t="s">
        <v>7</v>
      </c>
    </row>
    <row r="13736" ht="15.75" customHeight="1">
      <c r="K13736" s="8" t="s">
        <v>7</v>
      </c>
    </row>
    <row r="13737" ht="15.75" customHeight="1">
      <c r="K13737" s="8" t="s">
        <v>7</v>
      </c>
    </row>
    <row r="13738" ht="15.75" customHeight="1">
      <c r="K13738" s="8" t="s">
        <v>7</v>
      </c>
    </row>
    <row r="13739" ht="15.75" customHeight="1">
      <c r="K13739" s="8" t="s">
        <v>7</v>
      </c>
    </row>
    <row r="13740" ht="15.75" customHeight="1">
      <c r="K13740" s="8" t="s">
        <v>7</v>
      </c>
    </row>
    <row r="13741" ht="15.75" customHeight="1">
      <c r="K13741" s="8" t="s">
        <v>7</v>
      </c>
    </row>
    <row r="13742" ht="15.75" customHeight="1">
      <c r="K13742" s="8" t="s">
        <v>7</v>
      </c>
    </row>
    <row r="13743" ht="15.75" customHeight="1">
      <c r="K13743" s="8" t="s">
        <v>7</v>
      </c>
    </row>
    <row r="13744" ht="15.75" customHeight="1">
      <c r="K13744" s="8" t="s">
        <v>7</v>
      </c>
    </row>
    <row r="13745" ht="15.75" customHeight="1">
      <c r="K13745" s="8" t="s">
        <v>7</v>
      </c>
    </row>
    <row r="13746" ht="15.75" customHeight="1">
      <c r="K13746" s="8" t="s">
        <v>7</v>
      </c>
    </row>
    <row r="13747" ht="15.75" customHeight="1">
      <c r="K13747" s="8" t="s">
        <v>7</v>
      </c>
    </row>
    <row r="13748" ht="15.75" customHeight="1">
      <c r="K13748" s="8" t="s">
        <v>7</v>
      </c>
    </row>
    <row r="13749" ht="15.75" customHeight="1">
      <c r="K13749" s="8" t="s">
        <v>7</v>
      </c>
    </row>
    <row r="13750" ht="15.75" customHeight="1">
      <c r="K13750" s="8" t="s">
        <v>7</v>
      </c>
    </row>
    <row r="13751" ht="15.75" customHeight="1">
      <c r="K13751" s="8" t="s">
        <v>7</v>
      </c>
    </row>
    <row r="13752" ht="15.75" customHeight="1">
      <c r="K13752" s="8" t="s">
        <v>7</v>
      </c>
    </row>
    <row r="13753" ht="15.75" customHeight="1">
      <c r="K13753" s="8" t="s">
        <v>7</v>
      </c>
    </row>
    <row r="13754" ht="15.75" customHeight="1">
      <c r="K13754" s="8" t="s">
        <v>7</v>
      </c>
    </row>
    <row r="13755" ht="15.75" customHeight="1">
      <c r="K13755" s="8" t="s">
        <v>7</v>
      </c>
    </row>
    <row r="13756" ht="15.75" customHeight="1">
      <c r="K13756" s="8" t="s">
        <v>7</v>
      </c>
    </row>
    <row r="13757" ht="15.75" customHeight="1">
      <c r="K13757" s="8" t="s">
        <v>7</v>
      </c>
    </row>
    <row r="13758" ht="15.75" customHeight="1">
      <c r="K13758" s="8" t="s">
        <v>7</v>
      </c>
    </row>
    <row r="13759" ht="15.75" customHeight="1">
      <c r="K13759" s="8" t="s">
        <v>7</v>
      </c>
    </row>
    <row r="13760" ht="15.75" customHeight="1">
      <c r="K13760" s="8" t="s">
        <v>7</v>
      </c>
    </row>
    <row r="13761" ht="15.75" customHeight="1">
      <c r="K13761" s="8" t="s">
        <v>7</v>
      </c>
    </row>
    <row r="13762" ht="15.75" customHeight="1">
      <c r="K13762" s="8" t="s">
        <v>7</v>
      </c>
    </row>
    <row r="13763" ht="15.75" customHeight="1">
      <c r="K13763" s="8" t="s">
        <v>7</v>
      </c>
    </row>
    <row r="13764" ht="15.75" customHeight="1">
      <c r="K13764" s="8" t="s">
        <v>7</v>
      </c>
    </row>
    <row r="13765" ht="15.75" customHeight="1">
      <c r="K13765" s="8" t="s">
        <v>7</v>
      </c>
    </row>
    <row r="13766" ht="15.75" customHeight="1">
      <c r="K13766" s="8" t="s">
        <v>7</v>
      </c>
    </row>
    <row r="13767" ht="15.75" customHeight="1">
      <c r="K13767" s="8" t="s">
        <v>7</v>
      </c>
    </row>
    <row r="13768" ht="15.75" customHeight="1">
      <c r="K13768" s="8" t="s">
        <v>7</v>
      </c>
    </row>
    <row r="13769" ht="15.75" customHeight="1">
      <c r="K13769" s="8" t="s">
        <v>7</v>
      </c>
    </row>
    <row r="13770" ht="15.75" customHeight="1">
      <c r="K13770" s="8" t="s">
        <v>7</v>
      </c>
    </row>
    <row r="13771" ht="15.75" customHeight="1">
      <c r="K13771" s="8" t="s">
        <v>7</v>
      </c>
    </row>
    <row r="13772" ht="15.75" customHeight="1">
      <c r="K13772" s="8" t="s">
        <v>7</v>
      </c>
    </row>
    <row r="13773" ht="15.75" customHeight="1">
      <c r="K13773" s="8" t="s">
        <v>7</v>
      </c>
    </row>
    <row r="13774" ht="15.75" customHeight="1">
      <c r="K13774" s="8" t="s">
        <v>7</v>
      </c>
    </row>
    <row r="13775" ht="15.75" customHeight="1">
      <c r="K13775" s="8" t="s">
        <v>7</v>
      </c>
    </row>
    <row r="13776" ht="15.75" customHeight="1">
      <c r="K13776" s="8" t="s">
        <v>7</v>
      </c>
    </row>
    <row r="13777" ht="15.75" customHeight="1">
      <c r="K13777" s="8" t="s">
        <v>7</v>
      </c>
    </row>
    <row r="13778" ht="15.75" customHeight="1">
      <c r="K13778" s="8" t="s">
        <v>7</v>
      </c>
    </row>
    <row r="13779" ht="15.75" customHeight="1">
      <c r="K13779" s="8" t="s">
        <v>7</v>
      </c>
    </row>
    <row r="13780" ht="15.75" customHeight="1">
      <c r="K13780" s="8" t="s">
        <v>7</v>
      </c>
    </row>
    <row r="13781" ht="15.75" customHeight="1">
      <c r="K13781" s="8" t="s">
        <v>7</v>
      </c>
    </row>
    <row r="13782" ht="15.75" customHeight="1">
      <c r="K13782" s="8" t="s">
        <v>7</v>
      </c>
    </row>
    <row r="13783" ht="15.75" customHeight="1">
      <c r="K13783" s="8" t="s">
        <v>7</v>
      </c>
    </row>
    <row r="13784" ht="15.75" customHeight="1">
      <c r="K13784" s="8" t="s">
        <v>7</v>
      </c>
    </row>
    <row r="13785" ht="15.75" customHeight="1">
      <c r="K13785" s="8" t="s">
        <v>7</v>
      </c>
    </row>
    <row r="13786" ht="15.75" customHeight="1">
      <c r="K13786" s="8" t="s">
        <v>7</v>
      </c>
    </row>
    <row r="13787" ht="15.75" customHeight="1">
      <c r="K13787" s="8" t="s">
        <v>7</v>
      </c>
    </row>
    <row r="13788" ht="15.75" customHeight="1">
      <c r="K13788" s="8" t="s">
        <v>7</v>
      </c>
    </row>
    <row r="13789" ht="15.75" customHeight="1">
      <c r="K13789" s="8" t="s">
        <v>7</v>
      </c>
    </row>
    <row r="13790" ht="15.75" customHeight="1">
      <c r="K13790" s="8" t="s">
        <v>7</v>
      </c>
    </row>
    <row r="13791" ht="15.75" customHeight="1">
      <c r="K13791" s="8" t="s">
        <v>7</v>
      </c>
    </row>
    <row r="13792" ht="15.75" customHeight="1">
      <c r="K13792" s="8" t="s">
        <v>7</v>
      </c>
    </row>
    <row r="13793" ht="15.75" customHeight="1">
      <c r="K13793" s="8" t="s">
        <v>7</v>
      </c>
    </row>
    <row r="13794" ht="15.75" customHeight="1">
      <c r="K13794" s="8" t="s">
        <v>7</v>
      </c>
    </row>
    <row r="13795" ht="15.75" customHeight="1">
      <c r="K13795" s="8" t="s">
        <v>7</v>
      </c>
    </row>
    <row r="13796" ht="15.75" customHeight="1">
      <c r="K13796" s="8" t="s">
        <v>7</v>
      </c>
    </row>
    <row r="13797" ht="15.75" customHeight="1">
      <c r="K13797" s="8" t="s">
        <v>7</v>
      </c>
    </row>
    <row r="13798" ht="15.75" customHeight="1">
      <c r="K13798" s="8" t="s">
        <v>7</v>
      </c>
    </row>
    <row r="13799" ht="15.75" customHeight="1">
      <c r="K13799" s="8" t="s">
        <v>7</v>
      </c>
    </row>
    <row r="13800" ht="15.75" customHeight="1">
      <c r="K13800" s="8" t="s">
        <v>7</v>
      </c>
    </row>
    <row r="13801" ht="15.75" customHeight="1">
      <c r="K13801" s="8" t="s">
        <v>7</v>
      </c>
    </row>
    <row r="13802" ht="15.75" customHeight="1">
      <c r="K13802" s="8" t="s">
        <v>7</v>
      </c>
    </row>
    <row r="13803" ht="15.75" customHeight="1">
      <c r="K13803" s="8" t="s">
        <v>7</v>
      </c>
    </row>
    <row r="13804" ht="15.75" customHeight="1">
      <c r="K13804" s="8" t="s">
        <v>7</v>
      </c>
    </row>
    <row r="13805" ht="15.75" customHeight="1">
      <c r="K13805" s="8" t="s">
        <v>7</v>
      </c>
    </row>
    <row r="13806" ht="15.75" customHeight="1">
      <c r="K13806" s="8" t="s">
        <v>7</v>
      </c>
    </row>
    <row r="13807" ht="15.75" customHeight="1">
      <c r="K13807" s="8" t="s">
        <v>7</v>
      </c>
    </row>
    <row r="13808" ht="15.75" customHeight="1">
      <c r="K13808" s="8" t="s">
        <v>7</v>
      </c>
    </row>
    <row r="13809" ht="15.75" customHeight="1">
      <c r="K13809" s="8" t="s">
        <v>7</v>
      </c>
    </row>
    <row r="13810" ht="15.75" customHeight="1">
      <c r="K13810" s="8" t="s">
        <v>7</v>
      </c>
    </row>
    <row r="13811" ht="15.75" customHeight="1">
      <c r="K13811" s="8" t="s">
        <v>7</v>
      </c>
    </row>
    <row r="13812" ht="15.75" customHeight="1">
      <c r="K13812" s="8" t="s">
        <v>7</v>
      </c>
    </row>
    <row r="13813" ht="15.75" customHeight="1">
      <c r="K13813" s="8" t="s">
        <v>7</v>
      </c>
    </row>
    <row r="13814" ht="15.75" customHeight="1">
      <c r="K13814" s="8" t="s">
        <v>7</v>
      </c>
    </row>
    <row r="13815" ht="15.75" customHeight="1">
      <c r="K13815" s="8" t="s">
        <v>7</v>
      </c>
    </row>
    <row r="13816" ht="15.75" customHeight="1">
      <c r="K13816" s="8" t="s">
        <v>7</v>
      </c>
    </row>
    <row r="13817" ht="15.75" customHeight="1">
      <c r="K13817" s="8" t="s">
        <v>7</v>
      </c>
    </row>
    <row r="13818" ht="15.75" customHeight="1">
      <c r="K13818" s="8" t="s">
        <v>7</v>
      </c>
    </row>
    <row r="13819" ht="15.75" customHeight="1">
      <c r="K13819" s="8" t="s">
        <v>7</v>
      </c>
    </row>
    <row r="13820" ht="15.75" customHeight="1">
      <c r="K13820" s="8" t="s">
        <v>7</v>
      </c>
    </row>
    <row r="13821" ht="15.75" customHeight="1">
      <c r="K13821" s="8" t="s">
        <v>7</v>
      </c>
    </row>
    <row r="13822" ht="15.75" customHeight="1">
      <c r="K13822" s="8" t="s">
        <v>7</v>
      </c>
    </row>
    <row r="13823" ht="15.75" customHeight="1">
      <c r="K13823" s="8" t="s">
        <v>7</v>
      </c>
    </row>
    <row r="13824" ht="15.75" customHeight="1">
      <c r="K13824" s="8" t="s">
        <v>7</v>
      </c>
    </row>
    <row r="13825" ht="15.75" customHeight="1">
      <c r="K13825" s="8" t="s">
        <v>7</v>
      </c>
    </row>
    <row r="13826" ht="15.75" customHeight="1">
      <c r="K13826" s="8" t="s">
        <v>7</v>
      </c>
    </row>
    <row r="13827" ht="15.75" customHeight="1">
      <c r="K13827" s="8" t="s">
        <v>7</v>
      </c>
    </row>
    <row r="13828" ht="15.75" customHeight="1">
      <c r="K13828" s="8" t="s">
        <v>7</v>
      </c>
    </row>
    <row r="13829" ht="15.75" customHeight="1">
      <c r="K13829" s="8" t="s">
        <v>7</v>
      </c>
    </row>
    <row r="13830" ht="15.75" customHeight="1">
      <c r="K13830" s="8" t="s">
        <v>7</v>
      </c>
    </row>
    <row r="13831" ht="15.75" customHeight="1">
      <c r="K13831" s="8" t="s">
        <v>7</v>
      </c>
    </row>
    <row r="13832" ht="15.75" customHeight="1">
      <c r="K13832" s="8" t="s">
        <v>7</v>
      </c>
    </row>
    <row r="13833" ht="15.75" customHeight="1">
      <c r="K13833" s="8" t="s">
        <v>7</v>
      </c>
    </row>
    <row r="13834" ht="15.75" customHeight="1">
      <c r="K13834" s="8" t="s">
        <v>7</v>
      </c>
    </row>
    <row r="13835" ht="15.75" customHeight="1">
      <c r="K13835" s="8" t="s">
        <v>7</v>
      </c>
    </row>
    <row r="13836" ht="15.75" customHeight="1">
      <c r="K13836" s="8" t="s">
        <v>7</v>
      </c>
    </row>
    <row r="13837" ht="15.75" customHeight="1">
      <c r="K13837" s="8" t="s">
        <v>7</v>
      </c>
    </row>
    <row r="13838" ht="15.75" customHeight="1">
      <c r="K13838" s="8" t="s">
        <v>7</v>
      </c>
    </row>
    <row r="13839" ht="15.75" customHeight="1">
      <c r="K13839" s="8" t="s">
        <v>7</v>
      </c>
    </row>
    <row r="13840" ht="15.75" customHeight="1">
      <c r="K13840" s="8" t="s">
        <v>7</v>
      </c>
    </row>
    <row r="13841" ht="15.75" customHeight="1">
      <c r="K13841" s="8" t="s">
        <v>7</v>
      </c>
    </row>
    <row r="13842" ht="15.75" customHeight="1">
      <c r="K13842" s="8" t="s">
        <v>7</v>
      </c>
    </row>
    <row r="13843" ht="15.75" customHeight="1">
      <c r="K13843" s="8" t="s">
        <v>7</v>
      </c>
    </row>
    <row r="13844" ht="15.75" customHeight="1">
      <c r="K13844" s="8" t="s">
        <v>7</v>
      </c>
    </row>
    <row r="13845" ht="15.75" customHeight="1">
      <c r="K13845" s="8" t="s">
        <v>7</v>
      </c>
    </row>
    <row r="13846" ht="15.75" customHeight="1">
      <c r="K13846" s="8" t="s">
        <v>7</v>
      </c>
    </row>
    <row r="13847" ht="15.75" customHeight="1">
      <c r="K13847" s="8" t="s">
        <v>7</v>
      </c>
    </row>
    <row r="13848" ht="15.75" customHeight="1">
      <c r="K13848" s="8" t="s">
        <v>7</v>
      </c>
    </row>
    <row r="13849" ht="15.75" customHeight="1">
      <c r="K13849" s="8" t="s">
        <v>7</v>
      </c>
    </row>
    <row r="13850" ht="15.75" customHeight="1">
      <c r="K13850" s="8" t="s">
        <v>7</v>
      </c>
    </row>
    <row r="13851" ht="15.75" customHeight="1">
      <c r="K13851" s="8" t="s">
        <v>7</v>
      </c>
    </row>
    <row r="13852" ht="15.75" customHeight="1">
      <c r="K13852" s="8" t="s">
        <v>7</v>
      </c>
    </row>
    <row r="13853" ht="15.75" customHeight="1">
      <c r="K13853" s="8" t="s">
        <v>7</v>
      </c>
    </row>
    <row r="13854" ht="15.75" customHeight="1">
      <c r="K13854" s="8" t="s">
        <v>7</v>
      </c>
    </row>
    <row r="13855" ht="15.75" customHeight="1">
      <c r="K13855" s="8" t="s">
        <v>7</v>
      </c>
    </row>
    <row r="13856" ht="15.75" customHeight="1">
      <c r="K13856" s="8" t="s">
        <v>7</v>
      </c>
    </row>
    <row r="13857" ht="15.75" customHeight="1">
      <c r="K13857" s="8" t="s">
        <v>7</v>
      </c>
    </row>
    <row r="13858" ht="15.75" customHeight="1">
      <c r="K13858" s="8" t="s">
        <v>7</v>
      </c>
    </row>
    <row r="13859" ht="15.75" customHeight="1">
      <c r="K13859" s="8" t="s">
        <v>7</v>
      </c>
    </row>
    <row r="13860" ht="15.75" customHeight="1">
      <c r="K13860" s="8" t="s">
        <v>7</v>
      </c>
    </row>
    <row r="13861" ht="15.75" customHeight="1">
      <c r="K13861" s="8" t="s">
        <v>7</v>
      </c>
    </row>
    <row r="13862" ht="15.75" customHeight="1">
      <c r="K13862" s="8" t="s">
        <v>7</v>
      </c>
    </row>
    <row r="13863" ht="15.75" customHeight="1">
      <c r="K13863" s="8" t="s">
        <v>7</v>
      </c>
    </row>
    <row r="13864" ht="15.75" customHeight="1">
      <c r="K13864" s="8" t="s">
        <v>7</v>
      </c>
    </row>
    <row r="13865" ht="15.75" customHeight="1">
      <c r="K13865" s="8" t="s">
        <v>7</v>
      </c>
    </row>
    <row r="13866" ht="15.75" customHeight="1">
      <c r="K13866" s="8" t="s">
        <v>7</v>
      </c>
    </row>
    <row r="13867" ht="15.75" customHeight="1">
      <c r="K13867" s="8" t="s">
        <v>7</v>
      </c>
    </row>
    <row r="13868" ht="15.75" customHeight="1">
      <c r="K13868" s="8" t="s">
        <v>7</v>
      </c>
    </row>
    <row r="13869" ht="15.75" customHeight="1">
      <c r="K13869" s="8" t="s">
        <v>7</v>
      </c>
    </row>
    <row r="13870" ht="15.75" customHeight="1">
      <c r="K13870" s="8" t="s">
        <v>7</v>
      </c>
    </row>
    <row r="13871" ht="15.75" customHeight="1">
      <c r="K13871" s="8" t="s">
        <v>7</v>
      </c>
    </row>
    <row r="13872" ht="15.75" customHeight="1">
      <c r="K13872" s="8" t="s">
        <v>7</v>
      </c>
    </row>
    <row r="13873" ht="15.75" customHeight="1">
      <c r="K13873" s="8" t="s">
        <v>7</v>
      </c>
    </row>
    <row r="13874" ht="15.75" customHeight="1">
      <c r="K13874" s="8" t="s">
        <v>7</v>
      </c>
    </row>
    <row r="13875" ht="15.75" customHeight="1">
      <c r="K13875" s="8" t="s">
        <v>7</v>
      </c>
    </row>
    <row r="13876" ht="15.75" customHeight="1">
      <c r="K13876" s="8" t="s">
        <v>7</v>
      </c>
    </row>
    <row r="13877" ht="15.75" customHeight="1">
      <c r="K13877" s="8" t="s">
        <v>7</v>
      </c>
    </row>
    <row r="13878" ht="15.75" customHeight="1">
      <c r="K13878" s="8" t="s">
        <v>7</v>
      </c>
    </row>
    <row r="13879" ht="15.75" customHeight="1">
      <c r="K13879" s="8" t="s">
        <v>7</v>
      </c>
    </row>
    <row r="13880" ht="15.75" customHeight="1">
      <c r="K13880" s="8" t="s">
        <v>7</v>
      </c>
    </row>
    <row r="13881" ht="15.75" customHeight="1">
      <c r="K13881" s="8" t="s">
        <v>7</v>
      </c>
    </row>
    <row r="13882" ht="15.75" customHeight="1">
      <c r="K13882" s="8" t="s">
        <v>7</v>
      </c>
    </row>
    <row r="13883" ht="15.75" customHeight="1">
      <c r="K13883" s="8" t="s">
        <v>7</v>
      </c>
    </row>
    <row r="13884" ht="15.75" customHeight="1">
      <c r="K13884" s="8" t="s">
        <v>7</v>
      </c>
    </row>
    <row r="13885" ht="15.75" customHeight="1">
      <c r="K13885" s="8" t="s">
        <v>7</v>
      </c>
    </row>
    <row r="13886" ht="15.75" customHeight="1">
      <c r="K13886" s="8" t="s">
        <v>7</v>
      </c>
    </row>
    <row r="13887" ht="15.75" customHeight="1">
      <c r="K13887" s="8" t="s">
        <v>7</v>
      </c>
    </row>
    <row r="13888" ht="15.75" customHeight="1">
      <c r="K13888" s="8" t="s">
        <v>7</v>
      </c>
    </row>
    <row r="13889" ht="15.75" customHeight="1">
      <c r="K13889" s="8" t="s">
        <v>7</v>
      </c>
    </row>
    <row r="13890" ht="15.75" customHeight="1">
      <c r="K13890" s="8" t="s">
        <v>7</v>
      </c>
    </row>
    <row r="13891" ht="15.75" customHeight="1">
      <c r="K13891" s="8" t="s">
        <v>7</v>
      </c>
    </row>
    <row r="13892" ht="15.75" customHeight="1">
      <c r="K13892" s="8" t="s">
        <v>7</v>
      </c>
    </row>
    <row r="13893" ht="15.75" customHeight="1">
      <c r="K13893" s="8" t="s">
        <v>7</v>
      </c>
    </row>
    <row r="13894" ht="15.75" customHeight="1">
      <c r="K13894" s="8" t="s">
        <v>7</v>
      </c>
    </row>
    <row r="13895" ht="15.75" customHeight="1">
      <c r="K13895" s="8" t="s">
        <v>7</v>
      </c>
    </row>
    <row r="13896" ht="15.75" customHeight="1">
      <c r="K13896" s="8" t="s">
        <v>7</v>
      </c>
    </row>
    <row r="13897" ht="15.75" customHeight="1">
      <c r="K13897" s="8" t="s">
        <v>7</v>
      </c>
    </row>
    <row r="13898" ht="15.75" customHeight="1">
      <c r="K13898" s="8" t="s">
        <v>7</v>
      </c>
    </row>
    <row r="13899" ht="15.75" customHeight="1">
      <c r="K13899" s="8" t="s">
        <v>7</v>
      </c>
    </row>
    <row r="13900" ht="15.75" customHeight="1">
      <c r="K13900" s="8" t="s">
        <v>7</v>
      </c>
    </row>
    <row r="13901" ht="15.75" customHeight="1">
      <c r="K13901" s="8" t="s">
        <v>7</v>
      </c>
    </row>
    <row r="13902" ht="15.75" customHeight="1">
      <c r="K13902" s="8" t="s">
        <v>7</v>
      </c>
    </row>
    <row r="13903" ht="15.75" customHeight="1">
      <c r="K13903" s="8" t="s">
        <v>7</v>
      </c>
    </row>
    <row r="13904" ht="15.75" customHeight="1">
      <c r="K13904" s="8" t="s">
        <v>7</v>
      </c>
    </row>
    <row r="13905" ht="15.75" customHeight="1">
      <c r="K13905" s="8" t="s">
        <v>7</v>
      </c>
    </row>
    <row r="13906" ht="15.75" customHeight="1">
      <c r="K13906" s="8" t="s">
        <v>7</v>
      </c>
    </row>
    <row r="13907" ht="15.75" customHeight="1">
      <c r="K13907" s="8" t="s">
        <v>7</v>
      </c>
    </row>
    <row r="13908" ht="15.75" customHeight="1">
      <c r="K13908" s="8" t="s">
        <v>7</v>
      </c>
    </row>
    <row r="13909" ht="15.75" customHeight="1">
      <c r="K13909" s="8" t="s">
        <v>7</v>
      </c>
    </row>
    <row r="13910" ht="15.75" customHeight="1">
      <c r="K13910" s="8" t="s">
        <v>7</v>
      </c>
    </row>
    <row r="13911" ht="15.75" customHeight="1">
      <c r="K13911" s="8" t="s">
        <v>7</v>
      </c>
    </row>
    <row r="13912" ht="15.75" customHeight="1">
      <c r="K13912" s="8" t="s">
        <v>7</v>
      </c>
    </row>
    <row r="13913" ht="15.75" customHeight="1">
      <c r="K13913" s="8" t="s">
        <v>7</v>
      </c>
    </row>
    <row r="13914" ht="15.75" customHeight="1">
      <c r="K13914" s="8" t="s">
        <v>7</v>
      </c>
    </row>
    <row r="13915" ht="15.75" customHeight="1">
      <c r="K13915" s="8" t="s">
        <v>7</v>
      </c>
    </row>
    <row r="13916" ht="15.75" customHeight="1">
      <c r="K13916" s="8" t="s">
        <v>7</v>
      </c>
    </row>
    <row r="13917" ht="15.75" customHeight="1">
      <c r="K13917" s="8" t="s">
        <v>7</v>
      </c>
    </row>
    <row r="13918" ht="15.75" customHeight="1">
      <c r="K13918" s="8" t="s">
        <v>7</v>
      </c>
    </row>
    <row r="13919" ht="15.75" customHeight="1">
      <c r="K13919" s="8" t="s">
        <v>7</v>
      </c>
    </row>
    <row r="13920" ht="15.75" customHeight="1">
      <c r="K13920" s="8" t="s">
        <v>7</v>
      </c>
    </row>
    <row r="13921" ht="15.75" customHeight="1">
      <c r="K13921" s="8" t="s">
        <v>7</v>
      </c>
    </row>
    <row r="13922" ht="15.75" customHeight="1">
      <c r="K13922" s="8" t="s">
        <v>7</v>
      </c>
    </row>
    <row r="13923" ht="15.75" customHeight="1">
      <c r="K13923" s="8" t="s">
        <v>7</v>
      </c>
    </row>
    <row r="13924" ht="15.75" customHeight="1">
      <c r="K13924" s="8" t="s">
        <v>7</v>
      </c>
    </row>
    <row r="13925" ht="15.75" customHeight="1">
      <c r="K13925" s="8" t="s">
        <v>7</v>
      </c>
    </row>
    <row r="13926" ht="15.75" customHeight="1">
      <c r="K13926" s="8" t="s">
        <v>7</v>
      </c>
    </row>
    <row r="13927" ht="15.75" customHeight="1">
      <c r="K13927" s="8" t="s">
        <v>7</v>
      </c>
    </row>
    <row r="13928" ht="15.75" customHeight="1">
      <c r="K13928" s="8" t="s">
        <v>7</v>
      </c>
    </row>
    <row r="13929" ht="15.75" customHeight="1">
      <c r="K13929" s="8" t="s">
        <v>7</v>
      </c>
    </row>
    <row r="13930" ht="15.75" customHeight="1">
      <c r="K13930" s="8" t="s">
        <v>7</v>
      </c>
    </row>
    <row r="13931" ht="15.75" customHeight="1">
      <c r="K13931" s="8" t="s">
        <v>7</v>
      </c>
    </row>
    <row r="13932" ht="15.75" customHeight="1">
      <c r="K13932" s="8" t="s">
        <v>7</v>
      </c>
    </row>
    <row r="13933" ht="15.75" customHeight="1">
      <c r="K13933" s="8" t="s">
        <v>7</v>
      </c>
    </row>
    <row r="13934" ht="15.75" customHeight="1">
      <c r="K13934" s="8" t="s">
        <v>7</v>
      </c>
    </row>
    <row r="13935" ht="15.75" customHeight="1">
      <c r="K13935" s="8" t="s">
        <v>7</v>
      </c>
    </row>
    <row r="13936" ht="15.75" customHeight="1">
      <c r="K13936" s="8" t="s">
        <v>7</v>
      </c>
    </row>
    <row r="13937" ht="15.75" customHeight="1">
      <c r="K13937" s="8" t="s">
        <v>7</v>
      </c>
    </row>
    <row r="13938" ht="15.75" customHeight="1">
      <c r="K13938" s="8" t="s">
        <v>7</v>
      </c>
    </row>
    <row r="13939" ht="15.75" customHeight="1">
      <c r="K13939" s="8" t="s">
        <v>7</v>
      </c>
    </row>
    <row r="13940" ht="15.75" customHeight="1">
      <c r="K13940" s="8" t="s">
        <v>7</v>
      </c>
    </row>
    <row r="13941" ht="15.75" customHeight="1">
      <c r="K13941" s="8" t="s">
        <v>7</v>
      </c>
    </row>
    <row r="13942" ht="15.75" customHeight="1">
      <c r="K13942" s="8" t="s">
        <v>7</v>
      </c>
    </row>
    <row r="13943" ht="15.75" customHeight="1">
      <c r="K13943" s="8" t="s">
        <v>7</v>
      </c>
    </row>
    <row r="13944" ht="15.75" customHeight="1">
      <c r="K13944" s="8" t="s">
        <v>7</v>
      </c>
    </row>
    <row r="13945" ht="15.75" customHeight="1">
      <c r="K13945" s="8" t="s">
        <v>7</v>
      </c>
    </row>
    <row r="13946" ht="15.75" customHeight="1">
      <c r="K13946" s="8" t="s">
        <v>7</v>
      </c>
    </row>
    <row r="13947" ht="15.75" customHeight="1">
      <c r="K13947" s="8" t="s">
        <v>7</v>
      </c>
    </row>
    <row r="13948" ht="15.75" customHeight="1">
      <c r="K13948" s="8" t="s">
        <v>7</v>
      </c>
    </row>
    <row r="13949" ht="15.75" customHeight="1">
      <c r="K13949" s="8" t="s">
        <v>7</v>
      </c>
    </row>
    <row r="13950" ht="15.75" customHeight="1">
      <c r="K13950" s="8" t="s">
        <v>7</v>
      </c>
    </row>
    <row r="13951" ht="15.75" customHeight="1">
      <c r="K13951" s="8" t="s">
        <v>7</v>
      </c>
    </row>
    <row r="13952" ht="15.75" customHeight="1">
      <c r="K13952" s="8" t="s">
        <v>7</v>
      </c>
    </row>
    <row r="13953" ht="15.75" customHeight="1">
      <c r="K13953" s="8" t="s">
        <v>7</v>
      </c>
    </row>
    <row r="13954" ht="15.75" customHeight="1">
      <c r="K13954" s="8" t="s">
        <v>7</v>
      </c>
    </row>
    <row r="13955" ht="15.75" customHeight="1">
      <c r="K13955" s="8" t="s">
        <v>7</v>
      </c>
    </row>
    <row r="13956" ht="15.75" customHeight="1">
      <c r="K13956" s="8" t="s">
        <v>7</v>
      </c>
    </row>
    <row r="13957" ht="15.75" customHeight="1">
      <c r="K13957" s="8" t="s">
        <v>7</v>
      </c>
    </row>
    <row r="13958" ht="15.75" customHeight="1">
      <c r="K13958" s="8" t="s">
        <v>7</v>
      </c>
    </row>
    <row r="13959" ht="15.75" customHeight="1">
      <c r="K13959" s="8" t="s">
        <v>7</v>
      </c>
    </row>
    <row r="13960" ht="15.75" customHeight="1">
      <c r="K13960" s="8" t="s">
        <v>7</v>
      </c>
    </row>
    <row r="13961" ht="15.75" customHeight="1">
      <c r="K13961" s="8" t="s">
        <v>7</v>
      </c>
    </row>
    <row r="13962" ht="15.75" customHeight="1">
      <c r="K13962" s="8" t="s">
        <v>7</v>
      </c>
    </row>
    <row r="13963" ht="15.75" customHeight="1">
      <c r="K13963" s="8" t="s">
        <v>7</v>
      </c>
    </row>
    <row r="13964" ht="15.75" customHeight="1">
      <c r="K13964" s="8" t="s">
        <v>7</v>
      </c>
    </row>
    <row r="13965" ht="15.75" customHeight="1">
      <c r="K13965" s="8" t="s">
        <v>7</v>
      </c>
    </row>
    <row r="13966" ht="15.75" customHeight="1">
      <c r="K13966" s="8" t="s">
        <v>7</v>
      </c>
    </row>
    <row r="13967" ht="15.75" customHeight="1">
      <c r="K13967" s="8" t="s">
        <v>7</v>
      </c>
    </row>
    <row r="13968" ht="15.75" customHeight="1">
      <c r="K13968" s="8" t="s">
        <v>7</v>
      </c>
    </row>
    <row r="13969" ht="15.75" customHeight="1">
      <c r="K13969" s="8" t="s">
        <v>7</v>
      </c>
    </row>
    <row r="13970" ht="15.75" customHeight="1">
      <c r="K13970" s="8" t="s">
        <v>7</v>
      </c>
    </row>
    <row r="13971" ht="15.75" customHeight="1">
      <c r="K13971" s="8" t="s">
        <v>7</v>
      </c>
    </row>
    <row r="13972" ht="15.75" customHeight="1">
      <c r="K13972" s="8" t="s">
        <v>7</v>
      </c>
    </row>
    <row r="13973" ht="15.75" customHeight="1">
      <c r="K13973" s="8" t="s">
        <v>7</v>
      </c>
    </row>
    <row r="13974" ht="15.75" customHeight="1">
      <c r="K13974" s="8" t="s">
        <v>7</v>
      </c>
    </row>
    <row r="13975" ht="15.75" customHeight="1">
      <c r="K13975" s="8" t="s">
        <v>7</v>
      </c>
    </row>
    <row r="13976" ht="15.75" customHeight="1">
      <c r="K13976" s="8" t="s">
        <v>7</v>
      </c>
    </row>
    <row r="13977" ht="15.75" customHeight="1">
      <c r="K13977" s="8" t="s">
        <v>7</v>
      </c>
    </row>
    <row r="13978" ht="15.75" customHeight="1">
      <c r="K13978" s="8" t="s">
        <v>7</v>
      </c>
    </row>
    <row r="13979" ht="15.75" customHeight="1">
      <c r="K13979" s="8" t="s">
        <v>7</v>
      </c>
    </row>
    <row r="13980" ht="15.75" customHeight="1">
      <c r="K13980" s="8" t="s">
        <v>7</v>
      </c>
    </row>
    <row r="13981" ht="15.75" customHeight="1">
      <c r="K13981" s="8" t="s">
        <v>7</v>
      </c>
    </row>
    <row r="13982" ht="15.75" customHeight="1">
      <c r="K13982" s="8" t="s">
        <v>7</v>
      </c>
    </row>
    <row r="13983" ht="15.75" customHeight="1">
      <c r="K13983" s="8" t="s">
        <v>7</v>
      </c>
    </row>
    <row r="13984" ht="15.75" customHeight="1">
      <c r="K13984" s="8" t="s">
        <v>7</v>
      </c>
    </row>
    <row r="13985" ht="15.75" customHeight="1">
      <c r="K13985" s="8" t="s">
        <v>7</v>
      </c>
    </row>
    <row r="13986" ht="15.75" customHeight="1">
      <c r="K13986" s="8" t="s">
        <v>7</v>
      </c>
    </row>
    <row r="13987" ht="15.75" customHeight="1">
      <c r="K13987" s="8" t="s">
        <v>7</v>
      </c>
    </row>
    <row r="13988" ht="15.75" customHeight="1">
      <c r="K13988" s="8" t="s">
        <v>7</v>
      </c>
    </row>
    <row r="13989" ht="15.75" customHeight="1">
      <c r="K13989" s="8" t="s">
        <v>7</v>
      </c>
    </row>
    <row r="13990" ht="15.75" customHeight="1">
      <c r="K13990" s="8" t="s">
        <v>7</v>
      </c>
    </row>
    <row r="13991" ht="15.75" customHeight="1">
      <c r="K13991" s="8" t="s">
        <v>7</v>
      </c>
    </row>
    <row r="13992" ht="15.75" customHeight="1">
      <c r="K13992" s="8" t="s">
        <v>7</v>
      </c>
    </row>
    <row r="13993" ht="15.75" customHeight="1">
      <c r="K13993" s="8" t="s">
        <v>7</v>
      </c>
    </row>
    <row r="13994" ht="15.75" customHeight="1">
      <c r="K13994" s="8" t="s">
        <v>7</v>
      </c>
    </row>
    <row r="13995" ht="15.75" customHeight="1">
      <c r="K13995" s="8" t="s">
        <v>7</v>
      </c>
    </row>
    <row r="13996" ht="15.75" customHeight="1">
      <c r="K13996" s="8" t="s">
        <v>7</v>
      </c>
    </row>
    <row r="13997" ht="15.75" customHeight="1">
      <c r="K13997" s="8" t="s">
        <v>7</v>
      </c>
    </row>
    <row r="13998" ht="15.75" customHeight="1">
      <c r="K13998" s="8" t="s">
        <v>7</v>
      </c>
    </row>
    <row r="13999" ht="15.75" customHeight="1">
      <c r="K13999" s="8" t="s">
        <v>7</v>
      </c>
    </row>
    <row r="14000" ht="15.75" customHeight="1">
      <c r="K14000" s="8" t="s">
        <v>7</v>
      </c>
    </row>
    <row r="14001" ht="15.75" customHeight="1">
      <c r="K14001" s="8" t="s">
        <v>7</v>
      </c>
    </row>
    <row r="14002" ht="15.75" customHeight="1">
      <c r="K14002" s="8" t="s">
        <v>7</v>
      </c>
    </row>
    <row r="14003" ht="15.75" customHeight="1">
      <c r="K14003" s="8" t="s">
        <v>7</v>
      </c>
    </row>
    <row r="14004" ht="15.75" customHeight="1">
      <c r="K14004" s="8" t="s">
        <v>7</v>
      </c>
    </row>
    <row r="14005" ht="15.75" customHeight="1">
      <c r="K14005" s="8" t="s">
        <v>7</v>
      </c>
    </row>
    <row r="14006" ht="15.75" customHeight="1">
      <c r="K14006" s="8" t="s">
        <v>7</v>
      </c>
    </row>
    <row r="14007" ht="15.75" customHeight="1">
      <c r="K14007" s="8" t="s">
        <v>7</v>
      </c>
    </row>
    <row r="14008" ht="15.75" customHeight="1">
      <c r="K14008" s="8" t="s">
        <v>7</v>
      </c>
    </row>
    <row r="14009" ht="15.75" customHeight="1">
      <c r="K14009" s="8" t="s">
        <v>7</v>
      </c>
    </row>
    <row r="14010" ht="15.75" customHeight="1">
      <c r="K14010" s="8" t="s">
        <v>7</v>
      </c>
    </row>
    <row r="14011" ht="15.75" customHeight="1">
      <c r="K14011" s="8" t="s">
        <v>7</v>
      </c>
    </row>
    <row r="14012" ht="15.75" customHeight="1">
      <c r="K14012" s="8" t="s">
        <v>7</v>
      </c>
    </row>
    <row r="14013" ht="15.75" customHeight="1">
      <c r="K14013" s="8" t="s">
        <v>7</v>
      </c>
    </row>
    <row r="14014" ht="15.75" customHeight="1">
      <c r="K14014" s="8" t="s">
        <v>7</v>
      </c>
    </row>
    <row r="14015" ht="15.75" customHeight="1">
      <c r="K14015" s="8" t="s">
        <v>7</v>
      </c>
    </row>
    <row r="14016" ht="15.75" customHeight="1">
      <c r="K14016" s="8" t="s">
        <v>7</v>
      </c>
    </row>
    <row r="14017" ht="15.75" customHeight="1">
      <c r="K14017" s="8" t="s">
        <v>7</v>
      </c>
    </row>
    <row r="14018" ht="15.75" customHeight="1">
      <c r="K14018" s="8" t="s">
        <v>7</v>
      </c>
    </row>
    <row r="14019" ht="15.75" customHeight="1">
      <c r="K14019" s="8" t="s">
        <v>7</v>
      </c>
    </row>
    <row r="14020" ht="15.75" customHeight="1">
      <c r="K14020" s="8" t="s">
        <v>7</v>
      </c>
    </row>
    <row r="14021" ht="15.75" customHeight="1">
      <c r="K14021" s="8" t="s">
        <v>7</v>
      </c>
    </row>
    <row r="14022" ht="15.75" customHeight="1">
      <c r="K14022" s="8" t="s">
        <v>7</v>
      </c>
    </row>
    <row r="14023" ht="15.75" customHeight="1">
      <c r="K14023" s="8" t="s">
        <v>7</v>
      </c>
    </row>
    <row r="14024" ht="15.75" customHeight="1">
      <c r="K14024" s="8" t="s">
        <v>7</v>
      </c>
    </row>
    <row r="14025" ht="15.75" customHeight="1">
      <c r="K14025" s="8" t="s">
        <v>7</v>
      </c>
    </row>
    <row r="14026" ht="15.75" customHeight="1">
      <c r="K14026" s="8" t="s">
        <v>7</v>
      </c>
    </row>
    <row r="14027" ht="15.75" customHeight="1">
      <c r="K14027" s="8" t="s">
        <v>7</v>
      </c>
    </row>
    <row r="14028" ht="15.75" customHeight="1">
      <c r="K14028" s="8" t="s">
        <v>7</v>
      </c>
    </row>
    <row r="14029" ht="15.75" customHeight="1">
      <c r="K14029" s="8" t="s">
        <v>7</v>
      </c>
    </row>
    <row r="14030" ht="15.75" customHeight="1">
      <c r="K14030" s="8" t="s">
        <v>7</v>
      </c>
    </row>
    <row r="14031" ht="15.75" customHeight="1">
      <c r="K14031" s="8" t="s">
        <v>7</v>
      </c>
    </row>
    <row r="14032" ht="15.75" customHeight="1">
      <c r="K14032" s="8" t="s">
        <v>7</v>
      </c>
    </row>
    <row r="14033" ht="15.75" customHeight="1">
      <c r="K14033" s="8" t="s">
        <v>7</v>
      </c>
    </row>
    <row r="14034" ht="15.75" customHeight="1">
      <c r="K14034" s="8" t="s">
        <v>7</v>
      </c>
    </row>
    <row r="14035" ht="15.75" customHeight="1">
      <c r="K14035" s="8" t="s">
        <v>7</v>
      </c>
    </row>
    <row r="14036" ht="15.75" customHeight="1">
      <c r="K14036" s="8" t="s">
        <v>7</v>
      </c>
    </row>
    <row r="14037" ht="15.75" customHeight="1">
      <c r="K14037" s="8" t="s">
        <v>7</v>
      </c>
    </row>
    <row r="14038" ht="15.75" customHeight="1">
      <c r="K14038" s="8" t="s">
        <v>7</v>
      </c>
    </row>
    <row r="14039" ht="15.75" customHeight="1">
      <c r="K14039" s="8" t="s">
        <v>7</v>
      </c>
    </row>
    <row r="14040" ht="15.75" customHeight="1">
      <c r="K14040" s="8" t="s">
        <v>7</v>
      </c>
    </row>
    <row r="14041" ht="15.75" customHeight="1">
      <c r="K14041" s="8" t="s">
        <v>7</v>
      </c>
    </row>
    <row r="14042" ht="15.75" customHeight="1">
      <c r="K14042" s="8" t="s">
        <v>7</v>
      </c>
    </row>
    <row r="14043" ht="15.75" customHeight="1">
      <c r="K14043" s="8" t="s">
        <v>7</v>
      </c>
    </row>
    <row r="14044" ht="15.75" customHeight="1">
      <c r="K14044" s="8" t="s">
        <v>7</v>
      </c>
    </row>
    <row r="14045" ht="15.75" customHeight="1">
      <c r="K14045" s="8" t="s">
        <v>7</v>
      </c>
    </row>
    <row r="14046" ht="15.75" customHeight="1">
      <c r="K14046" s="8" t="s">
        <v>7</v>
      </c>
    </row>
    <row r="14047" ht="15.75" customHeight="1">
      <c r="K14047" s="8" t="s">
        <v>7</v>
      </c>
    </row>
    <row r="14048" ht="15.75" customHeight="1">
      <c r="K14048" s="8" t="s">
        <v>7</v>
      </c>
    </row>
    <row r="14049" ht="15.75" customHeight="1">
      <c r="K14049" s="8" t="s">
        <v>7</v>
      </c>
    </row>
    <row r="14050" ht="15.75" customHeight="1">
      <c r="K14050" s="8" t="s">
        <v>7</v>
      </c>
    </row>
    <row r="14051" ht="15.75" customHeight="1">
      <c r="K14051" s="8" t="s">
        <v>7</v>
      </c>
    </row>
    <row r="14052" ht="15.75" customHeight="1">
      <c r="K14052" s="8" t="s">
        <v>7</v>
      </c>
    </row>
    <row r="14053" ht="15.75" customHeight="1">
      <c r="K14053" s="8" t="s">
        <v>7</v>
      </c>
    </row>
    <row r="14054" ht="15.75" customHeight="1">
      <c r="K14054" s="8" t="s">
        <v>7</v>
      </c>
    </row>
    <row r="14055" ht="15.75" customHeight="1">
      <c r="K14055" s="8" t="s">
        <v>7</v>
      </c>
    </row>
    <row r="14056" ht="15.75" customHeight="1">
      <c r="K14056" s="8" t="s">
        <v>7</v>
      </c>
    </row>
    <row r="14057" ht="15.75" customHeight="1">
      <c r="K14057" s="8" t="s">
        <v>7</v>
      </c>
    </row>
    <row r="14058" ht="15.75" customHeight="1">
      <c r="K14058" s="8" t="s">
        <v>7</v>
      </c>
    </row>
    <row r="14059" ht="15.75" customHeight="1">
      <c r="K14059" s="8" t="s">
        <v>7</v>
      </c>
    </row>
    <row r="14060" ht="15.75" customHeight="1">
      <c r="K14060" s="8" t="s">
        <v>7</v>
      </c>
    </row>
    <row r="14061" ht="15.75" customHeight="1">
      <c r="K14061" s="8" t="s">
        <v>7</v>
      </c>
    </row>
    <row r="14062" ht="15.75" customHeight="1">
      <c r="K14062" s="8" t="s">
        <v>7</v>
      </c>
    </row>
    <row r="14063" ht="15.75" customHeight="1">
      <c r="K14063" s="8" t="s">
        <v>7</v>
      </c>
    </row>
    <row r="14064" ht="15.75" customHeight="1">
      <c r="K14064" s="8" t="s">
        <v>7</v>
      </c>
    </row>
    <row r="14065" ht="15.75" customHeight="1">
      <c r="K14065" s="8" t="s">
        <v>7</v>
      </c>
    </row>
    <row r="14066" ht="15.75" customHeight="1">
      <c r="K14066" s="8" t="s">
        <v>7</v>
      </c>
    </row>
    <row r="14067" ht="15.75" customHeight="1">
      <c r="K14067" s="8" t="s">
        <v>7</v>
      </c>
    </row>
    <row r="14068" ht="15.75" customHeight="1">
      <c r="K14068" s="8" t="s">
        <v>7</v>
      </c>
    </row>
    <row r="14069" ht="15.75" customHeight="1">
      <c r="K14069" s="8" t="s">
        <v>7</v>
      </c>
    </row>
    <row r="14070" ht="15.75" customHeight="1">
      <c r="K14070" s="8" t="s">
        <v>7</v>
      </c>
    </row>
    <row r="14071" ht="15.75" customHeight="1">
      <c r="K14071" s="8" t="s">
        <v>7</v>
      </c>
    </row>
    <row r="14072" ht="15.75" customHeight="1">
      <c r="K14072" s="8" t="s">
        <v>7</v>
      </c>
    </row>
    <row r="14073" ht="15.75" customHeight="1">
      <c r="K14073" s="8" t="s">
        <v>7</v>
      </c>
    </row>
    <row r="14074" ht="15.75" customHeight="1">
      <c r="K14074" s="8" t="s">
        <v>7</v>
      </c>
    </row>
    <row r="14075" ht="15.75" customHeight="1">
      <c r="K14075" s="8" t="s">
        <v>7</v>
      </c>
    </row>
    <row r="14076" ht="15.75" customHeight="1">
      <c r="K14076" s="8" t="s">
        <v>7</v>
      </c>
    </row>
    <row r="14077" ht="15.75" customHeight="1">
      <c r="K14077" s="8" t="s">
        <v>7</v>
      </c>
    </row>
    <row r="14078" ht="15.75" customHeight="1">
      <c r="K14078" s="8" t="s">
        <v>7</v>
      </c>
    </row>
    <row r="14079" ht="15.75" customHeight="1">
      <c r="K14079" s="8" t="s">
        <v>7</v>
      </c>
    </row>
    <row r="14080" ht="15.75" customHeight="1">
      <c r="K14080" s="8" t="s">
        <v>7</v>
      </c>
    </row>
    <row r="14081" ht="15.75" customHeight="1">
      <c r="K14081" s="8" t="s">
        <v>7</v>
      </c>
    </row>
    <row r="14082" ht="15.75" customHeight="1">
      <c r="K14082" s="8" t="s">
        <v>7</v>
      </c>
    </row>
    <row r="14083" ht="15.75" customHeight="1">
      <c r="K14083" s="8" t="s">
        <v>7</v>
      </c>
    </row>
    <row r="14084" ht="15.75" customHeight="1">
      <c r="K14084" s="8" t="s">
        <v>7</v>
      </c>
    </row>
    <row r="14085" ht="15.75" customHeight="1">
      <c r="K14085" s="8" t="s">
        <v>7</v>
      </c>
    </row>
    <row r="14086" ht="15.75" customHeight="1">
      <c r="K14086" s="8" t="s">
        <v>7</v>
      </c>
    </row>
    <row r="14087" ht="15.75" customHeight="1">
      <c r="K14087" s="8" t="s">
        <v>7</v>
      </c>
    </row>
    <row r="14088" ht="15.75" customHeight="1">
      <c r="K14088" s="8" t="s">
        <v>7</v>
      </c>
    </row>
    <row r="14089" ht="15.75" customHeight="1">
      <c r="K14089" s="8" t="s">
        <v>7</v>
      </c>
    </row>
    <row r="14090" ht="15.75" customHeight="1">
      <c r="K14090" s="8" t="s">
        <v>7</v>
      </c>
    </row>
    <row r="14091" ht="15.75" customHeight="1">
      <c r="K14091" s="8" t="s">
        <v>7</v>
      </c>
    </row>
    <row r="14092" ht="15.75" customHeight="1">
      <c r="K14092" s="8" t="s">
        <v>7</v>
      </c>
    </row>
    <row r="14093" ht="15.75" customHeight="1">
      <c r="K14093" s="8" t="s">
        <v>7</v>
      </c>
    </row>
    <row r="14094" ht="15.75" customHeight="1">
      <c r="K14094" s="8" t="s">
        <v>7</v>
      </c>
    </row>
    <row r="14095" ht="15.75" customHeight="1">
      <c r="K14095" s="8" t="s">
        <v>7</v>
      </c>
    </row>
    <row r="14096" ht="15.75" customHeight="1">
      <c r="K14096" s="8" t="s">
        <v>7</v>
      </c>
    </row>
    <row r="14097" ht="15.75" customHeight="1">
      <c r="K14097" s="8" t="s">
        <v>7</v>
      </c>
    </row>
    <row r="14098" ht="15.75" customHeight="1">
      <c r="K14098" s="8" t="s">
        <v>7</v>
      </c>
    </row>
    <row r="14099" ht="15.75" customHeight="1">
      <c r="K14099" s="8" t="s">
        <v>7</v>
      </c>
    </row>
    <row r="14100" ht="15.75" customHeight="1">
      <c r="K14100" s="8" t="s">
        <v>7</v>
      </c>
    </row>
    <row r="14101" ht="15.75" customHeight="1">
      <c r="K14101" s="8" t="s">
        <v>7</v>
      </c>
    </row>
    <row r="14102" ht="15.75" customHeight="1">
      <c r="K14102" s="8" t="s">
        <v>7</v>
      </c>
    </row>
    <row r="14103" ht="15.75" customHeight="1">
      <c r="K14103" s="8" t="s">
        <v>7</v>
      </c>
    </row>
    <row r="14104" ht="15.75" customHeight="1">
      <c r="K14104" s="8" t="s">
        <v>7</v>
      </c>
    </row>
    <row r="14105" ht="15.75" customHeight="1">
      <c r="K14105" s="8" t="s">
        <v>7</v>
      </c>
    </row>
    <row r="14106" ht="15.75" customHeight="1">
      <c r="K14106" s="8" t="s">
        <v>7</v>
      </c>
    </row>
    <row r="14107" ht="15.75" customHeight="1">
      <c r="K14107" s="8" t="s">
        <v>7</v>
      </c>
    </row>
    <row r="14108" ht="15.75" customHeight="1">
      <c r="K14108" s="8" t="s">
        <v>7</v>
      </c>
    </row>
    <row r="14109" ht="15.75" customHeight="1">
      <c r="K14109" s="8" t="s">
        <v>7</v>
      </c>
    </row>
    <row r="14110" ht="15.75" customHeight="1">
      <c r="K14110" s="8" t="s">
        <v>7</v>
      </c>
    </row>
    <row r="14111" ht="15.75" customHeight="1">
      <c r="K14111" s="8" t="s">
        <v>7</v>
      </c>
    </row>
    <row r="14112" ht="15.75" customHeight="1">
      <c r="K14112" s="8" t="s">
        <v>7</v>
      </c>
    </row>
    <row r="14113" ht="15.75" customHeight="1">
      <c r="K14113" s="8" t="s">
        <v>7</v>
      </c>
    </row>
    <row r="14114" ht="15.75" customHeight="1">
      <c r="K14114" s="8" t="s">
        <v>7</v>
      </c>
    </row>
    <row r="14115" ht="15.75" customHeight="1">
      <c r="K14115" s="8" t="s">
        <v>7</v>
      </c>
    </row>
    <row r="14116" ht="15.75" customHeight="1">
      <c r="K14116" s="8" t="s">
        <v>7</v>
      </c>
    </row>
    <row r="14117" ht="15.75" customHeight="1">
      <c r="K14117" s="8" t="s">
        <v>7</v>
      </c>
    </row>
    <row r="14118" ht="15.75" customHeight="1">
      <c r="K14118" s="8" t="s">
        <v>7</v>
      </c>
    </row>
    <row r="14119" ht="15.75" customHeight="1">
      <c r="K14119" s="8" t="s">
        <v>7</v>
      </c>
    </row>
    <row r="14120" ht="15.75" customHeight="1">
      <c r="K14120" s="8" t="s">
        <v>7</v>
      </c>
    </row>
    <row r="14121" ht="15.75" customHeight="1">
      <c r="K14121" s="8" t="s">
        <v>7</v>
      </c>
    </row>
    <row r="14122" ht="15.75" customHeight="1">
      <c r="K14122" s="8" t="s">
        <v>7</v>
      </c>
    </row>
    <row r="14123" ht="15.75" customHeight="1">
      <c r="K14123" s="8" t="s">
        <v>7</v>
      </c>
    </row>
    <row r="14124" ht="15.75" customHeight="1">
      <c r="K14124" s="8" t="s">
        <v>7</v>
      </c>
    </row>
    <row r="14125" ht="15.75" customHeight="1">
      <c r="K14125" s="8" t="s">
        <v>7</v>
      </c>
    </row>
    <row r="14126" ht="15.75" customHeight="1">
      <c r="K14126" s="8" t="s">
        <v>7</v>
      </c>
    </row>
    <row r="14127" ht="15.75" customHeight="1">
      <c r="K14127" s="8" t="s">
        <v>7</v>
      </c>
    </row>
    <row r="14128" ht="15.75" customHeight="1">
      <c r="K14128" s="8" t="s">
        <v>7</v>
      </c>
    </row>
    <row r="14129" ht="15.75" customHeight="1">
      <c r="K14129" s="8" t="s">
        <v>7</v>
      </c>
    </row>
    <row r="14130" ht="15.75" customHeight="1">
      <c r="K14130" s="8" t="s">
        <v>7</v>
      </c>
    </row>
    <row r="14131" ht="15.75" customHeight="1">
      <c r="K14131" s="8" t="s">
        <v>7</v>
      </c>
    </row>
    <row r="14132" ht="15.75" customHeight="1">
      <c r="K14132" s="8" t="s">
        <v>7</v>
      </c>
    </row>
    <row r="14133" ht="15.75" customHeight="1">
      <c r="K14133" s="8" t="s">
        <v>7</v>
      </c>
    </row>
    <row r="14134" ht="15.75" customHeight="1">
      <c r="K14134" s="8" t="s">
        <v>7</v>
      </c>
    </row>
    <row r="14135" ht="15.75" customHeight="1">
      <c r="K14135" s="8" t="s">
        <v>7</v>
      </c>
    </row>
    <row r="14136" ht="15.75" customHeight="1">
      <c r="K14136" s="8" t="s">
        <v>7</v>
      </c>
    </row>
    <row r="14137" ht="15.75" customHeight="1">
      <c r="K14137" s="8" t="s">
        <v>7</v>
      </c>
    </row>
    <row r="14138" ht="15.75" customHeight="1">
      <c r="K14138" s="8" t="s">
        <v>7</v>
      </c>
    </row>
    <row r="14139" ht="15.75" customHeight="1">
      <c r="K14139" s="8" t="s">
        <v>7</v>
      </c>
    </row>
    <row r="14140" ht="15.75" customHeight="1">
      <c r="K14140" s="8" t="s">
        <v>7</v>
      </c>
    </row>
    <row r="14141" ht="15.75" customHeight="1">
      <c r="K14141" s="8" t="s">
        <v>7</v>
      </c>
    </row>
    <row r="14142" ht="15.75" customHeight="1">
      <c r="K14142" s="8" t="s">
        <v>7</v>
      </c>
    </row>
    <row r="14143" ht="15.75" customHeight="1">
      <c r="K14143" s="8" t="s">
        <v>7</v>
      </c>
    </row>
    <row r="14144" ht="15.75" customHeight="1">
      <c r="K14144" s="8" t="s">
        <v>7</v>
      </c>
    </row>
    <row r="14145" ht="15.75" customHeight="1">
      <c r="K14145" s="8" t="s">
        <v>7</v>
      </c>
    </row>
    <row r="14146" ht="15.75" customHeight="1">
      <c r="K14146" s="8" t="s">
        <v>7</v>
      </c>
    </row>
    <row r="14147" ht="15.75" customHeight="1">
      <c r="K14147" s="8" t="s">
        <v>7</v>
      </c>
    </row>
    <row r="14148" ht="15.75" customHeight="1">
      <c r="K14148" s="8" t="s">
        <v>7</v>
      </c>
    </row>
    <row r="14149" ht="15.75" customHeight="1">
      <c r="K14149" s="8" t="s">
        <v>7</v>
      </c>
    </row>
    <row r="14150" ht="15.75" customHeight="1">
      <c r="K14150" s="8" t="s">
        <v>7</v>
      </c>
    </row>
    <row r="14151" ht="15.75" customHeight="1">
      <c r="K14151" s="8" t="s">
        <v>7</v>
      </c>
    </row>
    <row r="14152" ht="15.75" customHeight="1">
      <c r="K14152" s="8" t="s">
        <v>7</v>
      </c>
    </row>
    <row r="14153" ht="15.75" customHeight="1">
      <c r="K14153" s="8" t="s">
        <v>7</v>
      </c>
    </row>
    <row r="14154" ht="15.75" customHeight="1">
      <c r="K14154" s="8" t="s">
        <v>7</v>
      </c>
    </row>
    <row r="14155" ht="15.75" customHeight="1">
      <c r="K14155" s="8" t="s">
        <v>7</v>
      </c>
    </row>
    <row r="14156" ht="15.75" customHeight="1">
      <c r="K14156" s="8" t="s">
        <v>7</v>
      </c>
    </row>
    <row r="14157" ht="15.75" customHeight="1">
      <c r="K14157" s="8" t="s">
        <v>7</v>
      </c>
    </row>
    <row r="14158" ht="15.75" customHeight="1">
      <c r="K14158" s="8" t="s">
        <v>7</v>
      </c>
    </row>
    <row r="14159" ht="15.75" customHeight="1">
      <c r="K14159" s="8" t="s">
        <v>7</v>
      </c>
    </row>
    <row r="14160" ht="15.75" customHeight="1">
      <c r="K14160" s="8" t="s">
        <v>7</v>
      </c>
    </row>
    <row r="14161" ht="15.75" customHeight="1">
      <c r="K14161" s="8" t="s">
        <v>7</v>
      </c>
    </row>
    <row r="14162" ht="15.75" customHeight="1">
      <c r="K14162" s="8" t="s">
        <v>7</v>
      </c>
    </row>
    <row r="14163" ht="15.75" customHeight="1">
      <c r="K14163" s="8" t="s">
        <v>7</v>
      </c>
    </row>
    <row r="14164" ht="15.75" customHeight="1">
      <c r="K14164" s="8" t="s">
        <v>7</v>
      </c>
    </row>
    <row r="14165" ht="15.75" customHeight="1">
      <c r="K14165" s="8" t="s">
        <v>7</v>
      </c>
    </row>
    <row r="14166" ht="15.75" customHeight="1">
      <c r="K14166" s="8" t="s">
        <v>7</v>
      </c>
    </row>
    <row r="14167" ht="15.75" customHeight="1">
      <c r="K14167" s="8" t="s">
        <v>7</v>
      </c>
    </row>
    <row r="14168" ht="15.75" customHeight="1">
      <c r="K14168" s="8" t="s">
        <v>7</v>
      </c>
    </row>
    <row r="14169" ht="15.75" customHeight="1">
      <c r="K14169" s="8" t="s">
        <v>7</v>
      </c>
    </row>
    <row r="14170" ht="15.75" customHeight="1">
      <c r="K14170" s="8" t="s">
        <v>7</v>
      </c>
    </row>
    <row r="14171" ht="15.75" customHeight="1">
      <c r="K14171" s="8" t="s">
        <v>7</v>
      </c>
    </row>
    <row r="14172" ht="15.75" customHeight="1">
      <c r="K14172" s="8" t="s">
        <v>7</v>
      </c>
    </row>
    <row r="14173" ht="15.75" customHeight="1">
      <c r="K14173" s="8" t="s">
        <v>7</v>
      </c>
    </row>
    <row r="14174" ht="15.75" customHeight="1">
      <c r="K14174" s="8" t="s">
        <v>7</v>
      </c>
    </row>
    <row r="14175" ht="15.75" customHeight="1">
      <c r="K14175" s="8" t="s">
        <v>7</v>
      </c>
    </row>
    <row r="14176" ht="15.75" customHeight="1">
      <c r="K14176" s="8" t="s">
        <v>7</v>
      </c>
    </row>
    <row r="14177" ht="15.75" customHeight="1">
      <c r="K14177" s="8" t="s">
        <v>7</v>
      </c>
    </row>
    <row r="14178" ht="15.75" customHeight="1">
      <c r="K14178" s="8" t="s">
        <v>7</v>
      </c>
    </row>
    <row r="14179" ht="15.75" customHeight="1">
      <c r="K14179" s="8" t="s">
        <v>7</v>
      </c>
    </row>
    <row r="14180" ht="15.75" customHeight="1">
      <c r="K14180" s="8" t="s">
        <v>7</v>
      </c>
    </row>
    <row r="14181" ht="15.75" customHeight="1">
      <c r="K14181" s="8" t="s">
        <v>7</v>
      </c>
    </row>
    <row r="14182" ht="15.75" customHeight="1">
      <c r="K14182" s="8" t="s">
        <v>7</v>
      </c>
    </row>
    <row r="14183" ht="15.75" customHeight="1">
      <c r="K14183" s="8" t="s">
        <v>7</v>
      </c>
    </row>
    <row r="14184" ht="15.75" customHeight="1">
      <c r="K14184" s="8" t="s">
        <v>7</v>
      </c>
    </row>
    <row r="14185" ht="15.75" customHeight="1">
      <c r="K14185" s="8" t="s">
        <v>7</v>
      </c>
    </row>
    <row r="14186" ht="15.75" customHeight="1">
      <c r="K14186" s="8" t="s">
        <v>7</v>
      </c>
    </row>
    <row r="14187" ht="15.75" customHeight="1">
      <c r="K14187" s="8" t="s">
        <v>7</v>
      </c>
    </row>
    <row r="14188" ht="15.75" customHeight="1">
      <c r="K14188" s="8" t="s">
        <v>7</v>
      </c>
    </row>
    <row r="14189" ht="15.75" customHeight="1">
      <c r="K14189" s="8" t="s">
        <v>7</v>
      </c>
    </row>
    <row r="14190" ht="15.75" customHeight="1">
      <c r="K14190" s="8" t="s">
        <v>7</v>
      </c>
    </row>
    <row r="14191" ht="15.75" customHeight="1">
      <c r="K14191" s="8" t="s">
        <v>7</v>
      </c>
    </row>
    <row r="14192" ht="15.75" customHeight="1">
      <c r="K14192" s="8" t="s">
        <v>7</v>
      </c>
    </row>
    <row r="14193" ht="15.75" customHeight="1">
      <c r="K14193" s="8" t="s">
        <v>7</v>
      </c>
    </row>
    <row r="14194" ht="15.75" customHeight="1">
      <c r="K14194" s="8" t="s">
        <v>7</v>
      </c>
    </row>
    <row r="14195" ht="15.75" customHeight="1">
      <c r="K14195" s="8" t="s">
        <v>7</v>
      </c>
    </row>
    <row r="14196" ht="15.75" customHeight="1">
      <c r="K14196" s="8" t="s">
        <v>7</v>
      </c>
    </row>
    <row r="14197" ht="15.75" customHeight="1">
      <c r="K14197" s="8" t="s">
        <v>7</v>
      </c>
    </row>
    <row r="14198" ht="15.75" customHeight="1">
      <c r="K14198" s="8" t="s">
        <v>7</v>
      </c>
    </row>
    <row r="14199" ht="15.75" customHeight="1">
      <c r="K14199" s="8" t="s">
        <v>7</v>
      </c>
    </row>
    <row r="14200" ht="15.75" customHeight="1">
      <c r="K14200" s="8" t="s">
        <v>7</v>
      </c>
    </row>
    <row r="14201" ht="15.75" customHeight="1">
      <c r="K14201" s="8" t="s">
        <v>7</v>
      </c>
    </row>
    <row r="14202" ht="15.75" customHeight="1">
      <c r="K14202" s="8" t="s">
        <v>7</v>
      </c>
    </row>
    <row r="14203" ht="15.75" customHeight="1">
      <c r="K14203" s="8" t="s">
        <v>7</v>
      </c>
    </row>
    <row r="14204" ht="15.75" customHeight="1">
      <c r="K14204" s="8" t="s">
        <v>7</v>
      </c>
    </row>
    <row r="14205" ht="15.75" customHeight="1">
      <c r="K14205" s="8" t="s">
        <v>7</v>
      </c>
    </row>
    <row r="14206" ht="15.75" customHeight="1">
      <c r="K14206" s="8" t="s">
        <v>7</v>
      </c>
    </row>
    <row r="14207" ht="15.75" customHeight="1">
      <c r="K14207" s="8" t="s">
        <v>7</v>
      </c>
    </row>
    <row r="14208" ht="15.75" customHeight="1">
      <c r="K14208" s="8" t="s">
        <v>7</v>
      </c>
    </row>
    <row r="14209" ht="15.75" customHeight="1">
      <c r="K14209" s="8" t="s">
        <v>7</v>
      </c>
    </row>
    <row r="14210" ht="15.75" customHeight="1">
      <c r="K14210" s="8" t="s">
        <v>7</v>
      </c>
    </row>
    <row r="14211" ht="15.75" customHeight="1">
      <c r="K14211" s="8" t="s">
        <v>7</v>
      </c>
    </row>
    <row r="14212" ht="15.75" customHeight="1">
      <c r="K14212" s="8" t="s">
        <v>7</v>
      </c>
    </row>
    <row r="14213" ht="15.75" customHeight="1">
      <c r="K14213" s="8" t="s">
        <v>7</v>
      </c>
    </row>
    <row r="14214" ht="15.75" customHeight="1">
      <c r="K14214" s="8" t="s">
        <v>7</v>
      </c>
    </row>
    <row r="14215" ht="15.75" customHeight="1">
      <c r="K14215" s="8" t="s">
        <v>7</v>
      </c>
    </row>
    <row r="14216" ht="15.75" customHeight="1">
      <c r="K14216" s="8" t="s">
        <v>7</v>
      </c>
    </row>
    <row r="14217" ht="15.75" customHeight="1">
      <c r="K14217" s="8" t="s">
        <v>7</v>
      </c>
    </row>
    <row r="14218" ht="15.75" customHeight="1">
      <c r="K14218" s="8" t="s">
        <v>7</v>
      </c>
    </row>
    <row r="14219" ht="15.75" customHeight="1">
      <c r="K14219" s="8" t="s">
        <v>7</v>
      </c>
    </row>
    <row r="14220" ht="15.75" customHeight="1">
      <c r="K14220" s="8" t="s">
        <v>7</v>
      </c>
    </row>
    <row r="14221" ht="15.75" customHeight="1">
      <c r="K14221" s="8" t="s">
        <v>7</v>
      </c>
    </row>
    <row r="14222" ht="15.75" customHeight="1">
      <c r="K14222" s="8" t="s">
        <v>7</v>
      </c>
    </row>
    <row r="14223" ht="15.75" customHeight="1">
      <c r="K14223" s="8" t="s">
        <v>7</v>
      </c>
    </row>
    <row r="14224" ht="15.75" customHeight="1">
      <c r="K14224" s="8" t="s">
        <v>7</v>
      </c>
    </row>
    <row r="14225" ht="15.75" customHeight="1">
      <c r="K14225" s="8" t="s">
        <v>7</v>
      </c>
    </row>
    <row r="14226" ht="15.75" customHeight="1">
      <c r="K14226" s="8" t="s">
        <v>7</v>
      </c>
    </row>
    <row r="14227" ht="15.75" customHeight="1">
      <c r="K14227" s="8" t="s">
        <v>7</v>
      </c>
    </row>
    <row r="14228" ht="15.75" customHeight="1">
      <c r="K14228" s="8" t="s">
        <v>7</v>
      </c>
    </row>
    <row r="14229" ht="15.75" customHeight="1">
      <c r="K14229" s="8" t="s">
        <v>7</v>
      </c>
    </row>
    <row r="14230" ht="15.75" customHeight="1">
      <c r="K14230" s="8" t="s">
        <v>7</v>
      </c>
    </row>
    <row r="14231" ht="15.75" customHeight="1">
      <c r="K14231" s="8" t="s">
        <v>7</v>
      </c>
    </row>
    <row r="14232" ht="15.75" customHeight="1">
      <c r="K14232" s="8" t="s">
        <v>7</v>
      </c>
    </row>
    <row r="14233" ht="15.75" customHeight="1">
      <c r="K14233" s="8" t="s">
        <v>7</v>
      </c>
    </row>
    <row r="14234" ht="15.75" customHeight="1">
      <c r="K14234" s="8" t="s">
        <v>7</v>
      </c>
    </row>
    <row r="14235" ht="15.75" customHeight="1">
      <c r="K14235" s="8" t="s">
        <v>7</v>
      </c>
    </row>
    <row r="14236" ht="15.75" customHeight="1">
      <c r="K14236" s="8" t="s">
        <v>7</v>
      </c>
    </row>
    <row r="14237" ht="15.75" customHeight="1">
      <c r="K14237" s="8" t="s">
        <v>7</v>
      </c>
    </row>
    <row r="14238" ht="15.75" customHeight="1">
      <c r="K14238" s="8" t="s">
        <v>7</v>
      </c>
    </row>
    <row r="14239" ht="15.75" customHeight="1">
      <c r="K14239" s="8" t="s">
        <v>7</v>
      </c>
    </row>
    <row r="14240" ht="15.75" customHeight="1">
      <c r="K14240" s="8" t="s">
        <v>7</v>
      </c>
    </row>
    <row r="14241" ht="15.75" customHeight="1">
      <c r="K14241" s="8" t="s">
        <v>7</v>
      </c>
    </row>
    <row r="14242" ht="15.75" customHeight="1">
      <c r="K14242" s="8" t="s">
        <v>7</v>
      </c>
    </row>
    <row r="14243" ht="15.75" customHeight="1">
      <c r="K14243" s="8" t="s">
        <v>7</v>
      </c>
    </row>
    <row r="14244" ht="15.75" customHeight="1">
      <c r="K14244" s="8" t="s">
        <v>7</v>
      </c>
    </row>
    <row r="14245" ht="15.75" customHeight="1">
      <c r="K14245" s="8" t="s">
        <v>7</v>
      </c>
    </row>
    <row r="14246" ht="15.75" customHeight="1">
      <c r="K14246" s="8" t="s">
        <v>7</v>
      </c>
    </row>
    <row r="14247" ht="15.75" customHeight="1">
      <c r="K14247" s="8" t="s">
        <v>7</v>
      </c>
    </row>
    <row r="14248" ht="15.75" customHeight="1">
      <c r="K14248" s="8" t="s">
        <v>7</v>
      </c>
    </row>
    <row r="14249" ht="15.75" customHeight="1">
      <c r="K14249" s="8" t="s">
        <v>7</v>
      </c>
    </row>
    <row r="14250" ht="15.75" customHeight="1">
      <c r="K14250" s="8" t="s">
        <v>7</v>
      </c>
    </row>
    <row r="14251" ht="15.75" customHeight="1">
      <c r="K14251" s="8" t="s">
        <v>7</v>
      </c>
    </row>
    <row r="14252" ht="15.75" customHeight="1">
      <c r="K14252" s="8" t="s">
        <v>7</v>
      </c>
    </row>
    <row r="14253" ht="15.75" customHeight="1">
      <c r="K14253" s="8" t="s">
        <v>7</v>
      </c>
    </row>
    <row r="14254" ht="15.75" customHeight="1">
      <c r="K14254" s="8" t="s">
        <v>7</v>
      </c>
    </row>
    <row r="14255" ht="15.75" customHeight="1">
      <c r="K14255" s="8" t="s">
        <v>7</v>
      </c>
    </row>
    <row r="14256" ht="15.75" customHeight="1">
      <c r="K14256" s="8" t="s">
        <v>7</v>
      </c>
    </row>
    <row r="14257" ht="15.75" customHeight="1">
      <c r="K14257" s="8" t="s">
        <v>7</v>
      </c>
    </row>
    <row r="14258" ht="15.75" customHeight="1">
      <c r="K14258" s="8" t="s">
        <v>7</v>
      </c>
    </row>
    <row r="14259" ht="15.75" customHeight="1">
      <c r="K14259" s="8" t="s">
        <v>7</v>
      </c>
    </row>
    <row r="14260" ht="15.75" customHeight="1">
      <c r="K14260" s="8" t="s">
        <v>7</v>
      </c>
    </row>
    <row r="14261" ht="15.75" customHeight="1">
      <c r="K14261" s="8" t="s">
        <v>7</v>
      </c>
    </row>
    <row r="14262" ht="15.75" customHeight="1">
      <c r="K14262" s="8" t="s">
        <v>7</v>
      </c>
    </row>
    <row r="14263" ht="15.75" customHeight="1">
      <c r="K14263" s="8" t="s">
        <v>7</v>
      </c>
    </row>
    <row r="14264" ht="15.75" customHeight="1">
      <c r="K14264" s="8" t="s">
        <v>7</v>
      </c>
    </row>
    <row r="14265" ht="15.75" customHeight="1">
      <c r="K14265" s="8" t="s">
        <v>7</v>
      </c>
    </row>
    <row r="14266" ht="15.75" customHeight="1">
      <c r="K14266" s="8" t="s">
        <v>7</v>
      </c>
    </row>
    <row r="14267" ht="15.75" customHeight="1">
      <c r="K14267" s="8" t="s">
        <v>7</v>
      </c>
    </row>
    <row r="14268" ht="15.75" customHeight="1">
      <c r="K14268" s="8" t="s">
        <v>7</v>
      </c>
    </row>
    <row r="14269" ht="15.75" customHeight="1">
      <c r="K14269" s="8" t="s">
        <v>7</v>
      </c>
    </row>
    <row r="14270" ht="15.75" customHeight="1">
      <c r="K14270" s="8" t="s">
        <v>7</v>
      </c>
    </row>
    <row r="14271" ht="15.75" customHeight="1">
      <c r="K14271" s="8" t="s">
        <v>7</v>
      </c>
    </row>
    <row r="14272" ht="15.75" customHeight="1">
      <c r="K14272" s="8" t="s">
        <v>7</v>
      </c>
    </row>
    <row r="14273" ht="15.75" customHeight="1">
      <c r="K14273" s="8" t="s">
        <v>7</v>
      </c>
    </row>
    <row r="14274" ht="15.75" customHeight="1">
      <c r="K14274" s="8" t="s">
        <v>7</v>
      </c>
    </row>
    <row r="14275" ht="15.75" customHeight="1">
      <c r="K14275" s="8" t="s">
        <v>7</v>
      </c>
    </row>
    <row r="14276" ht="15.75" customHeight="1">
      <c r="K14276" s="8" t="s">
        <v>7</v>
      </c>
    </row>
    <row r="14277" ht="15.75" customHeight="1">
      <c r="K14277" s="8" t="s">
        <v>7</v>
      </c>
    </row>
    <row r="14278" ht="15.75" customHeight="1">
      <c r="K14278" s="8" t="s">
        <v>7</v>
      </c>
    </row>
    <row r="14279" ht="15.75" customHeight="1">
      <c r="K14279" s="8" t="s">
        <v>7</v>
      </c>
    </row>
    <row r="14280" ht="15.75" customHeight="1">
      <c r="K14280" s="8" t="s">
        <v>7</v>
      </c>
    </row>
    <row r="14281" ht="15.75" customHeight="1">
      <c r="K14281" s="8" t="s">
        <v>7</v>
      </c>
    </row>
    <row r="14282" ht="15.75" customHeight="1">
      <c r="K14282" s="8" t="s">
        <v>7</v>
      </c>
    </row>
    <row r="14283" ht="15.75" customHeight="1">
      <c r="K14283" s="8" t="s">
        <v>7</v>
      </c>
    </row>
    <row r="14284" ht="15.75" customHeight="1">
      <c r="K14284" s="8" t="s">
        <v>7</v>
      </c>
    </row>
    <row r="14285" ht="15.75" customHeight="1">
      <c r="K14285" s="8" t="s">
        <v>7</v>
      </c>
    </row>
    <row r="14286" ht="15.75" customHeight="1">
      <c r="K14286" s="8" t="s">
        <v>7</v>
      </c>
    </row>
    <row r="14287" ht="15.75" customHeight="1">
      <c r="K14287" s="8" t="s">
        <v>7</v>
      </c>
    </row>
    <row r="14288" ht="15.75" customHeight="1">
      <c r="K14288" s="8" t="s">
        <v>7</v>
      </c>
    </row>
    <row r="14289" ht="15.75" customHeight="1">
      <c r="K14289" s="8" t="s">
        <v>7</v>
      </c>
    </row>
    <row r="14290" ht="15.75" customHeight="1">
      <c r="K14290" s="8" t="s">
        <v>7</v>
      </c>
    </row>
    <row r="14291" ht="15.75" customHeight="1">
      <c r="K14291" s="8" t="s">
        <v>7</v>
      </c>
    </row>
    <row r="14292" ht="15.75" customHeight="1">
      <c r="K14292" s="8" t="s">
        <v>7</v>
      </c>
    </row>
    <row r="14293" ht="15.75" customHeight="1">
      <c r="K14293" s="8" t="s">
        <v>7</v>
      </c>
    </row>
    <row r="14294" ht="15.75" customHeight="1">
      <c r="K14294" s="8" t="s">
        <v>7</v>
      </c>
    </row>
    <row r="14295" ht="15.75" customHeight="1">
      <c r="K14295" s="8" t="s">
        <v>7</v>
      </c>
    </row>
    <row r="14296" ht="15.75" customHeight="1">
      <c r="K14296" s="8" t="s">
        <v>7</v>
      </c>
    </row>
    <row r="14297" ht="15.75" customHeight="1">
      <c r="K14297" s="8" t="s">
        <v>7</v>
      </c>
    </row>
    <row r="14298" ht="15.75" customHeight="1">
      <c r="K14298" s="8" t="s">
        <v>7</v>
      </c>
    </row>
    <row r="14299" ht="15.75" customHeight="1">
      <c r="K14299" s="8" t="s">
        <v>7</v>
      </c>
    </row>
    <row r="14300" ht="15.75" customHeight="1">
      <c r="K14300" s="8" t="s">
        <v>7</v>
      </c>
    </row>
    <row r="14301" ht="15.75" customHeight="1">
      <c r="K14301" s="8" t="s">
        <v>7</v>
      </c>
    </row>
    <row r="14302" ht="15.75" customHeight="1">
      <c r="K14302" s="8" t="s">
        <v>7</v>
      </c>
    </row>
    <row r="14303" ht="15.75" customHeight="1">
      <c r="K14303" s="8" t="s">
        <v>7</v>
      </c>
    </row>
    <row r="14304" ht="15.75" customHeight="1">
      <c r="K14304" s="8" t="s">
        <v>7</v>
      </c>
    </row>
    <row r="14305" ht="15.75" customHeight="1">
      <c r="K14305" s="8" t="s">
        <v>7</v>
      </c>
    </row>
    <row r="14306" ht="15.75" customHeight="1">
      <c r="K14306" s="8" t="s">
        <v>7</v>
      </c>
    </row>
    <row r="14307" ht="15.75" customHeight="1">
      <c r="K14307" s="8" t="s">
        <v>7</v>
      </c>
    </row>
    <row r="14308" ht="15.75" customHeight="1">
      <c r="K14308" s="8" t="s">
        <v>7</v>
      </c>
    </row>
    <row r="14309" ht="15.75" customHeight="1">
      <c r="K14309" s="8" t="s">
        <v>7</v>
      </c>
    </row>
    <row r="14310" ht="15.75" customHeight="1">
      <c r="K14310" s="8" t="s">
        <v>7</v>
      </c>
    </row>
    <row r="14311" ht="15.75" customHeight="1">
      <c r="K14311" s="8" t="s">
        <v>7</v>
      </c>
    </row>
    <row r="14312" ht="15.75" customHeight="1">
      <c r="K14312" s="8" t="s">
        <v>7</v>
      </c>
    </row>
    <row r="14313" ht="15.75" customHeight="1">
      <c r="K14313" s="8" t="s">
        <v>7</v>
      </c>
    </row>
    <row r="14314" ht="15.75" customHeight="1">
      <c r="K14314" s="8" t="s">
        <v>7</v>
      </c>
    </row>
    <row r="14315" ht="15.75" customHeight="1">
      <c r="K14315" s="8" t="s">
        <v>7</v>
      </c>
    </row>
    <row r="14316" ht="15.75" customHeight="1">
      <c r="K14316" s="8" t="s">
        <v>7</v>
      </c>
    </row>
    <row r="14317" ht="15.75" customHeight="1">
      <c r="K14317" s="8" t="s">
        <v>7</v>
      </c>
    </row>
    <row r="14318" ht="15.75" customHeight="1">
      <c r="K14318" s="8" t="s">
        <v>7</v>
      </c>
    </row>
    <row r="14319" ht="15.75" customHeight="1">
      <c r="K14319" s="8" t="s">
        <v>7</v>
      </c>
    </row>
    <row r="14320" ht="15.75" customHeight="1">
      <c r="K14320" s="8" t="s">
        <v>7</v>
      </c>
    </row>
    <row r="14321" ht="15.75" customHeight="1">
      <c r="K14321" s="8" t="s">
        <v>7</v>
      </c>
    </row>
    <row r="14322" ht="15.75" customHeight="1">
      <c r="K14322" s="8" t="s">
        <v>7</v>
      </c>
    </row>
    <row r="14323" ht="15.75" customHeight="1">
      <c r="K14323" s="8" t="s">
        <v>7</v>
      </c>
    </row>
    <row r="14324" ht="15.75" customHeight="1">
      <c r="K14324" s="8" t="s">
        <v>7</v>
      </c>
    </row>
    <row r="14325" ht="15.75" customHeight="1">
      <c r="K14325" s="8" t="s">
        <v>7</v>
      </c>
    </row>
    <row r="14326" ht="15.75" customHeight="1">
      <c r="K14326" s="8" t="s">
        <v>7</v>
      </c>
    </row>
    <row r="14327" ht="15.75" customHeight="1">
      <c r="K14327" s="8" t="s">
        <v>7</v>
      </c>
    </row>
    <row r="14328" ht="15.75" customHeight="1">
      <c r="K14328" s="8" t="s">
        <v>7</v>
      </c>
    </row>
    <row r="14329" ht="15.75" customHeight="1">
      <c r="K14329" s="8" t="s">
        <v>7</v>
      </c>
    </row>
    <row r="14330" ht="15.75" customHeight="1">
      <c r="K14330" s="8" t="s">
        <v>7</v>
      </c>
    </row>
    <row r="14331" ht="15.75" customHeight="1">
      <c r="K14331" s="8" t="s">
        <v>7</v>
      </c>
    </row>
    <row r="14332" ht="15.75" customHeight="1">
      <c r="K14332" s="8" t="s">
        <v>7</v>
      </c>
    </row>
    <row r="14333" ht="15.75" customHeight="1">
      <c r="K14333" s="8" t="s">
        <v>7</v>
      </c>
    </row>
    <row r="14334" ht="15.75" customHeight="1">
      <c r="K14334" s="8" t="s">
        <v>7</v>
      </c>
    </row>
    <row r="14335" ht="15.75" customHeight="1">
      <c r="K14335" s="8" t="s">
        <v>7</v>
      </c>
    </row>
    <row r="14336" ht="15.75" customHeight="1">
      <c r="K14336" s="8" t="s">
        <v>7</v>
      </c>
    </row>
    <row r="14337" ht="15.75" customHeight="1">
      <c r="K14337" s="8" t="s">
        <v>7</v>
      </c>
    </row>
    <row r="14338" ht="15.75" customHeight="1">
      <c r="K14338" s="8" t="s">
        <v>7</v>
      </c>
    </row>
    <row r="14339" ht="15.75" customHeight="1">
      <c r="K14339" s="8" t="s">
        <v>7</v>
      </c>
    </row>
    <row r="14340" ht="15.75" customHeight="1">
      <c r="K14340" s="8" t="s">
        <v>7</v>
      </c>
    </row>
    <row r="14341" ht="15.75" customHeight="1">
      <c r="K14341" s="8" t="s">
        <v>7</v>
      </c>
    </row>
    <row r="14342" ht="15.75" customHeight="1">
      <c r="K14342" s="8" t="s">
        <v>7</v>
      </c>
    </row>
    <row r="14343" ht="15.75" customHeight="1">
      <c r="K14343" s="8" t="s">
        <v>7</v>
      </c>
    </row>
    <row r="14344" ht="15.75" customHeight="1">
      <c r="K14344" s="8" t="s">
        <v>7</v>
      </c>
    </row>
    <row r="14345" ht="15.75" customHeight="1">
      <c r="K14345" s="8" t="s">
        <v>7</v>
      </c>
    </row>
    <row r="14346" ht="15.75" customHeight="1">
      <c r="K14346" s="8" t="s">
        <v>7</v>
      </c>
    </row>
    <row r="14347" ht="15.75" customHeight="1">
      <c r="K14347" s="8" t="s">
        <v>7</v>
      </c>
    </row>
    <row r="14348" ht="15.75" customHeight="1">
      <c r="K14348" s="8" t="s">
        <v>7</v>
      </c>
    </row>
    <row r="14349" ht="15.75" customHeight="1">
      <c r="K14349" s="8" t="s">
        <v>7</v>
      </c>
    </row>
    <row r="14350" ht="15.75" customHeight="1">
      <c r="K14350" s="8" t="s">
        <v>7</v>
      </c>
    </row>
    <row r="14351" ht="15.75" customHeight="1">
      <c r="K14351" s="8" t="s">
        <v>7</v>
      </c>
    </row>
    <row r="14352" ht="15.75" customHeight="1">
      <c r="K14352" s="8" t="s">
        <v>7</v>
      </c>
    </row>
    <row r="14353" ht="15.75" customHeight="1">
      <c r="K14353" s="8" t="s">
        <v>7</v>
      </c>
    </row>
    <row r="14354" ht="15.75" customHeight="1">
      <c r="K14354" s="8" t="s">
        <v>7</v>
      </c>
    </row>
    <row r="14355" ht="15.75" customHeight="1">
      <c r="K14355" s="8" t="s">
        <v>7</v>
      </c>
    </row>
    <row r="14356" ht="15.75" customHeight="1">
      <c r="K14356" s="8" t="s">
        <v>7</v>
      </c>
    </row>
    <row r="14357" ht="15.75" customHeight="1">
      <c r="K14357" s="8" t="s">
        <v>7</v>
      </c>
    </row>
    <row r="14358" ht="15.75" customHeight="1">
      <c r="K14358" s="8" t="s">
        <v>7</v>
      </c>
    </row>
    <row r="14359" ht="15.75" customHeight="1">
      <c r="K14359" s="8" t="s">
        <v>7</v>
      </c>
    </row>
    <row r="14360" ht="15.75" customHeight="1">
      <c r="K14360" s="8" t="s">
        <v>7</v>
      </c>
    </row>
    <row r="14361" ht="15.75" customHeight="1">
      <c r="K14361" s="8" t="s">
        <v>7</v>
      </c>
    </row>
    <row r="14362" ht="15.75" customHeight="1">
      <c r="K14362" s="8" t="s">
        <v>7</v>
      </c>
    </row>
    <row r="14363" ht="15.75" customHeight="1">
      <c r="K14363" s="8" t="s">
        <v>7</v>
      </c>
    </row>
    <row r="14364" ht="15.75" customHeight="1">
      <c r="K14364" s="8" t="s">
        <v>7</v>
      </c>
    </row>
    <row r="14365" ht="15.75" customHeight="1">
      <c r="K14365" s="8" t="s">
        <v>7</v>
      </c>
    </row>
    <row r="14366" ht="15.75" customHeight="1">
      <c r="K14366" s="8" t="s">
        <v>7</v>
      </c>
    </row>
    <row r="14367" ht="15.75" customHeight="1">
      <c r="K14367" s="8" t="s">
        <v>7</v>
      </c>
    </row>
    <row r="14368" ht="15.75" customHeight="1">
      <c r="K14368" s="8" t="s">
        <v>7</v>
      </c>
    </row>
    <row r="14369" ht="15.75" customHeight="1">
      <c r="K14369" s="8" t="s">
        <v>7</v>
      </c>
    </row>
    <row r="14370" ht="15.75" customHeight="1">
      <c r="K14370" s="8" t="s">
        <v>7</v>
      </c>
    </row>
    <row r="14371" ht="15.75" customHeight="1">
      <c r="K14371" s="8" t="s">
        <v>7</v>
      </c>
    </row>
    <row r="14372" ht="15.75" customHeight="1">
      <c r="K14372" s="8" t="s">
        <v>7</v>
      </c>
    </row>
    <row r="14373" ht="15.75" customHeight="1">
      <c r="K14373" s="8" t="s">
        <v>7</v>
      </c>
    </row>
    <row r="14374" ht="15.75" customHeight="1">
      <c r="K14374" s="8" t="s">
        <v>7</v>
      </c>
    </row>
    <row r="14375" ht="15.75" customHeight="1">
      <c r="K14375" s="8" t="s">
        <v>7</v>
      </c>
    </row>
    <row r="14376" ht="15.75" customHeight="1">
      <c r="K14376" s="8" t="s">
        <v>7</v>
      </c>
    </row>
    <row r="14377" ht="15.75" customHeight="1">
      <c r="K14377" s="8" t="s">
        <v>7</v>
      </c>
    </row>
    <row r="14378" ht="15.75" customHeight="1">
      <c r="K14378" s="8" t="s">
        <v>7</v>
      </c>
    </row>
    <row r="14379" ht="15.75" customHeight="1">
      <c r="K14379" s="8" t="s">
        <v>7</v>
      </c>
    </row>
    <row r="14380" ht="15.75" customHeight="1">
      <c r="K14380" s="8" t="s">
        <v>7</v>
      </c>
    </row>
    <row r="14381" ht="15.75" customHeight="1">
      <c r="K14381" s="8" t="s">
        <v>7</v>
      </c>
    </row>
    <row r="14382" ht="15.75" customHeight="1">
      <c r="K14382" s="8" t="s">
        <v>7</v>
      </c>
    </row>
    <row r="14383" ht="15.75" customHeight="1">
      <c r="K14383" s="8" t="s">
        <v>7</v>
      </c>
    </row>
    <row r="14384" ht="15.75" customHeight="1">
      <c r="K14384" s="8" t="s">
        <v>7</v>
      </c>
    </row>
    <row r="14385" ht="15.75" customHeight="1">
      <c r="K14385" s="8" t="s">
        <v>7</v>
      </c>
    </row>
    <row r="14386" ht="15.75" customHeight="1">
      <c r="K14386" s="8" t="s">
        <v>7</v>
      </c>
    </row>
    <row r="14387" ht="15.75" customHeight="1">
      <c r="K14387" s="8" t="s">
        <v>7</v>
      </c>
    </row>
    <row r="14388" ht="15.75" customHeight="1">
      <c r="K14388" s="8" t="s">
        <v>7</v>
      </c>
    </row>
    <row r="14389" ht="15.75" customHeight="1">
      <c r="K14389" s="8" t="s">
        <v>7</v>
      </c>
    </row>
    <row r="14390" ht="15.75" customHeight="1">
      <c r="K14390" s="8" t="s">
        <v>7</v>
      </c>
    </row>
    <row r="14391" ht="15.75" customHeight="1">
      <c r="K14391" s="8" t="s">
        <v>7</v>
      </c>
    </row>
    <row r="14392" ht="15.75" customHeight="1">
      <c r="K14392" s="8" t="s">
        <v>7</v>
      </c>
    </row>
    <row r="14393" ht="15.75" customHeight="1">
      <c r="K14393" s="8" t="s">
        <v>7</v>
      </c>
    </row>
    <row r="14394" ht="15.75" customHeight="1">
      <c r="K14394" s="8" t="s">
        <v>7</v>
      </c>
    </row>
    <row r="14395" ht="15.75" customHeight="1">
      <c r="K14395" s="8" t="s">
        <v>7</v>
      </c>
    </row>
    <row r="14396" ht="15.75" customHeight="1">
      <c r="K14396" s="8" t="s">
        <v>7</v>
      </c>
    </row>
    <row r="14397" ht="15.75" customHeight="1">
      <c r="K14397" s="8" t="s">
        <v>7</v>
      </c>
    </row>
    <row r="14398" ht="15.75" customHeight="1">
      <c r="K14398" s="8" t="s">
        <v>7</v>
      </c>
    </row>
    <row r="14399" ht="15.75" customHeight="1">
      <c r="K14399" s="8" t="s">
        <v>7</v>
      </c>
    </row>
    <row r="14400" ht="15.75" customHeight="1">
      <c r="K14400" s="8" t="s">
        <v>7</v>
      </c>
    </row>
    <row r="14401" ht="15.75" customHeight="1">
      <c r="K14401" s="8" t="s">
        <v>7</v>
      </c>
    </row>
    <row r="14402" ht="15.75" customHeight="1">
      <c r="K14402" s="8" t="s">
        <v>7</v>
      </c>
    </row>
    <row r="14403" ht="15.75" customHeight="1">
      <c r="K14403" s="8" t="s">
        <v>7</v>
      </c>
    </row>
    <row r="14404" ht="15.75" customHeight="1">
      <c r="K14404" s="8" t="s">
        <v>7</v>
      </c>
    </row>
    <row r="14405" ht="15.75" customHeight="1">
      <c r="K14405" s="8" t="s">
        <v>7</v>
      </c>
    </row>
    <row r="14406" ht="15.75" customHeight="1">
      <c r="K14406" s="8" t="s">
        <v>7</v>
      </c>
    </row>
    <row r="14407" ht="15.75" customHeight="1">
      <c r="K14407" s="8" t="s">
        <v>7</v>
      </c>
    </row>
    <row r="14408" ht="15.75" customHeight="1">
      <c r="K14408" s="8" t="s">
        <v>7</v>
      </c>
    </row>
    <row r="14409" ht="15.75" customHeight="1">
      <c r="K14409" s="8" t="s">
        <v>7</v>
      </c>
    </row>
    <row r="14410" ht="15.75" customHeight="1">
      <c r="K14410" s="8" t="s">
        <v>7</v>
      </c>
    </row>
    <row r="14411" ht="15.75" customHeight="1">
      <c r="K14411" s="8" t="s">
        <v>7</v>
      </c>
    </row>
    <row r="14412" ht="15.75" customHeight="1">
      <c r="K14412" s="8" t="s">
        <v>7</v>
      </c>
    </row>
    <row r="14413" ht="15.75" customHeight="1">
      <c r="K14413" s="8" t="s">
        <v>7</v>
      </c>
    </row>
    <row r="14414" ht="15.75" customHeight="1">
      <c r="K14414" s="8" t="s">
        <v>7</v>
      </c>
    </row>
    <row r="14415" ht="15.75" customHeight="1">
      <c r="K14415" s="8" t="s">
        <v>7</v>
      </c>
    </row>
    <row r="14416" ht="15.75" customHeight="1">
      <c r="K14416" s="8" t="s">
        <v>7</v>
      </c>
    </row>
    <row r="14417" ht="15.75" customHeight="1">
      <c r="K14417" s="8" t="s">
        <v>7</v>
      </c>
    </row>
    <row r="14418" ht="15.75" customHeight="1">
      <c r="K14418" s="8" t="s">
        <v>7</v>
      </c>
    </row>
    <row r="14419" ht="15.75" customHeight="1">
      <c r="K14419" s="8" t="s">
        <v>7</v>
      </c>
    </row>
    <row r="14420" ht="15.75" customHeight="1">
      <c r="K14420" s="8" t="s">
        <v>7</v>
      </c>
    </row>
    <row r="14421" ht="15.75" customHeight="1">
      <c r="K14421" s="8" t="s">
        <v>7</v>
      </c>
    </row>
    <row r="14422" ht="15.75" customHeight="1">
      <c r="K14422" s="8" t="s">
        <v>7</v>
      </c>
    </row>
    <row r="14423" ht="15.75" customHeight="1">
      <c r="K14423" s="8" t="s">
        <v>7</v>
      </c>
    </row>
    <row r="14424" ht="15.75" customHeight="1">
      <c r="K14424" s="8" t="s">
        <v>7</v>
      </c>
    </row>
    <row r="14425" ht="15.75" customHeight="1">
      <c r="K14425" s="8" t="s">
        <v>7</v>
      </c>
    </row>
    <row r="14426" ht="15.75" customHeight="1">
      <c r="K14426" s="8" t="s">
        <v>7</v>
      </c>
    </row>
    <row r="14427" ht="15.75" customHeight="1">
      <c r="K14427" s="8" t="s">
        <v>7</v>
      </c>
    </row>
    <row r="14428" ht="15.75" customHeight="1">
      <c r="K14428" s="8" t="s">
        <v>7</v>
      </c>
    </row>
    <row r="14429" ht="15.75" customHeight="1">
      <c r="K14429" s="8" t="s">
        <v>7</v>
      </c>
    </row>
    <row r="14430" ht="15.75" customHeight="1">
      <c r="K14430" s="8" t="s">
        <v>7</v>
      </c>
    </row>
    <row r="14431" ht="15.75" customHeight="1">
      <c r="K14431" s="8" t="s">
        <v>7</v>
      </c>
    </row>
    <row r="14432" ht="15.75" customHeight="1">
      <c r="K14432" s="8" t="s">
        <v>7</v>
      </c>
    </row>
    <row r="14433" ht="15.75" customHeight="1">
      <c r="K14433" s="8" t="s">
        <v>7</v>
      </c>
    </row>
    <row r="14434" ht="15.75" customHeight="1">
      <c r="K14434" s="8" t="s">
        <v>7</v>
      </c>
    </row>
    <row r="14435" ht="15.75" customHeight="1">
      <c r="K14435" s="8" t="s">
        <v>7</v>
      </c>
    </row>
    <row r="14436" ht="15.75" customHeight="1">
      <c r="K14436" s="8" t="s">
        <v>7</v>
      </c>
    </row>
    <row r="14437" ht="15.75" customHeight="1">
      <c r="K14437" s="8" t="s">
        <v>7</v>
      </c>
    </row>
    <row r="14438" ht="15.75" customHeight="1">
      <c r="K14438" s="8" t="s">
        <v>7</v>
      </c>
    </row>
    <row r="14439" ht="15.75" customHeight="1">
      <c r="K14439" s="8" t="s">
        <v>7</v>
      </c>
    </row>
    <row r="14440" ht="15.75" customHeight="1">
      <c r="K14440" s="8" t="s">
        <v>7</v>
      </c>
    </row>
    <row r="14441" ht="15.75" customHeight="1">
      <c r="K14441" s="8" t="s">
        <v>7</v>
      </c>
    </row>
    <row r="14442" ht="15.75" customHeight="1">
      <c r="K14442" s="8" t="s">
        <v>7</v>
      </c>
    </row>
    <row r="14443" ht="15.75" customHeight="1">
      <c r="K14443" s="8" t="s">
        <v>7</v>
      </c>
    </row>
    <row r="14444" ht="15.75" customHeight="1">
      <c r="K14444" s="8" t="s">
        <v>7</v>
      </c>
    </row>
    <row r="14445" ht="15.75" customHeight="1">
      <c r="K14445" s="8" t="s">
        <v>7</v>
      </c>
    </row>
    <row r="14446" ht="15.75" customHeight="1">
      <c r="K14446" s="8" t="s">
        <v>7</v>
      </c>
    </row>
    <row r="14447" ht="15.75" customHeight="1">
      <c r="K14447" s="8" t="s">
        <v>7</v>
      </c>
    </row>
    <row r="14448" ht="15.75" customHeight="1">
      <c r="K14448" s="8" t="s">
        <v>7</v>
      </c>
    </row>
    <row r="14449" ht="15.75" customHeight="1">
      <c r="K14449" s="8" t="s">
        <v>7</v>
      </c>
    </row>
    <row r="14450" ht="15.75" customHeight="1">
      <c r="K14450" s="8" t="s">
        <v>7</v>
      </c>
    </row>
    <row r="14451" ht="15.75" customHeight="1">
      <c r="K14451" s="8" t="s">
        <v>7</v>
      </c>
    </row>
    <row r="14452" ht="15.75" customHeight="1">
      <c r="K14452" s="8" t="s">
        <v>7</v>
      </c>
    </row>
    <row r="14453" ht="15.75" customHeight="1">
      <c r="K14453" s="8" t="s">
        <v>7</v>
      </c>
    </row>
    <row r="14454" ht="15.75" customHeight="1">
      <c r="K14454" s="8" t="s">
        <v>7</v>
      </c>
    </row>
    <row r="14455" ht="15.75" customHeight="1">
      <c r="K14455" s="8" t="s">
        <v>7</v>
      </c>
    </row>
    <row r="14456" ht="15.75" customHeight="1">
      <c r="K14456" s="8" t="s">
        <v>7</v>
      </c>
    </row>
    <row r="14457" ht="15.75" customHeight="1">
      <c r="K14457" s="8" t="s">
        <v>7</v>
      </c>
    </row>
    <row r="14458" ht="15.75" customHeight="1">
      <c r="K14458" s="8" t="s">
        <v>7</v>
      </c>
    </row>
    <row r="14459" ht="15.75" customHeight="1">
      <c r="K14459" s="8" t="s">
        <v>7</v>
      </c>
    </row>
    <row r="14460" ht="15.75" customHeight="1">
      <c r="K14460" s="8" t="s">
        <v>7</v>
      </c>
    </row>
    <row r="14461" ht="15.75" customHeight="1">
      <c r="K14461" s="8" t="s">
        <v>7</v>
      </c>
    </row>
    <row r="14462" ht="15.75" customHeight="1">
      <c r="K14462" s="8" t="s">
        <v>7</v>
      </c>
    </row>
    <row r="14463" ht="15.75" customHeight="1">
      <c r="K14463" s="8" t="s">
        <v>7</v>
      </c>
    </row>
    <row r="14464" ht="15.75" customHeight="1">
      <c r="K14464" s="8" t="s">
        <v>7</v>
      </c>
    </row>
    <row r="14465" ht="15.75" customHeight="1">
      <c r="K14465" s="8" t="s">
        <v>7</v>
      </c>
    </row>
    <row r="14466" ht="15.75" customHeight="1">
      <c r="K14466" s="8" t="s">
        <v>7</v>
      </c>
    </row>
    <row r="14467" ht="15.75" customHeight="1">
      <c r="K14467" s="8" t="s">
        <v>7</v>
      </c>
    </row>
    <row r="14468" ht="15.75" customHeight="1">
      <c r="K14468" s="8" t="s">
        <v>7</v>
      </c>
    </row>
    <row r="14469" ht="15.75" customHeight="1">
      <c r="K14469" s="8" t="s">
        <v>7</v>
      </c>
    </row>
    <row r="14470" ht="15.75" customHeight="1">
      <c r="K14470" s="8" t="s">
        <v>7</v>
      </c>
    </row>
    <row r="14471" ht="15.75" customHeight="1">
      <c r="K14471" s="8" t="s">
        <v>7</v>
      </c>
    </row>
    <row r="14472" ht="15.75" customHeight="1">
      <c r="K14472" s="8" t="s">
        <v>7</v>
      </c>
    </row>
    <row r="14473" ht="15.75" customHeight="1">
      <c r="K14473" s="8" t="s">
        <v>7</v>
      </c>
    </row>
    <row r="14474" ht="15.75" customHeight="1">
      <c r="K14474" s="8" t="s">
        <v>7</v>
      </c>
    </row>
    <row r="14475" ht="15.75" customHeight="1">
      <c r="K14475" s="8" t="s">
        <v>7</v>
      </c>
    </row>
    <row r="14476" ht="15.75" customHeight="1">
      <c r="K14476" s="8" t="s">
        <v>7</v>
      </c>
    </row>
    <row r="14477" ht="15.75" customHeight="1">
      <c r="K14477" s="8" t="s">
        <v>7</v>
      </c>
    </row>
    <row r="14478" ht="15.75" customHeight="1">
      <c r="K14478" s="8" t="s">
        <v>7</v>
      </c>
    </row>
    <row r="14479" ht="15.75" customHeight="1">
      <c r="K14479" s="8" t="s">
        <v>7</v>
      </c>
    </row>
    <row r="14480" ht="15.75" customHeight="1">
      <c r="K14480" s="8" t="s">
        <v>7</v>
      </c>
    </row>
    <row r="14481" ht="15.75" customHeight="1">
      <c r="K14481" s="8" t="s">
        <v>7</v>
      </c>
    </row>
    <row r="14482" ht="15.75" customHeight="1">
      <c r="K14482" s="8" t="s">
        <v>7</v>
      </c>
    </row>
    <row r="14483" ht="15.75" customHeight="1">
      <c r="K14483" s="8" t="s">
        <v>7</v>
      </c>
    </row>
    <row r="14484" ht="15.75" customHeight="1">
      <c r="K14484" s="8" t="s">
        <v>7</v>
      </c>
    </row>
    <row r="14485" ht="15.75" customHeight="1">
      <c r="K14485" s="8" t="s">
        <v>7</v>
      </c>
    </row>
    <row r="14486" ht="15.75" customHeight="1">
      <c r="K14486" s="8" t="s">
        <v>7</v>
      </c>
    </row>
    <row r="14487" ht="15.75" customHeight="1">
      <c r="K14487" s="8" t="s">
        <v>7</v>
      </c>
    </row>
    <row r="14488" ht="15.75" customHeight="1">
      <c r="K14488" s="8" t="s">
        <v>7</v>
      </c>
    </row>
    <row r="14489" ht="15.75" customHeight="1">
      <c r="K14489" s="8" t="s">
        <v>7</v>
      </c>
    </row>
    <row r="14490" ht="15.75" customHeight="1">
      <c r="K14490" s="8" t="s">
        <v>7</v>
      </c>
    </row>
    <row r="14491" ht="15.75" customHeight="1">
      <c r="K14491" s="8" t="s">
        <v>7</v>
      </c>
    </row>
    <row r="14492" ht="15.75" customHeight="1">
      <c r="K14492" s="8" t="s">
        <v>7</v>
      </c>
    </row>
    <row r="14493" ht="15.75" customHeight="1">
      <c r="K14493" s="8" t="s">
        <v>7</v>
      </c>
    </row>
    <row r="14494" ht="15.75" customHeight="1">
      <c r="K14494" s="8" t="s">
        <v>7</v>
      </c>
    </row>
    <row r="14495" ht="15.75" customHeight="1">
      <c r="K14495" s="8" t="s">
        <v>7</v>
      </c>
    </row>
    <row r="14496" ht="15.75" customHeight="1">
      <c r="K14496" s="8" t="s">
        <v>7</v>
      </c>
    </row>
    <row r="14497" ht="15.75" customHeight="1">
      <c r="K14497" s="8" t="s">
        <v>7</v>
      </c>
    </row>
    <row r="14498" ht="15.75" customHeight="1">
      <c r="K14498" s="8" t="s">
        <v>7</v>
      </c>
    </row>
    <row r="14499" ht="15.75" customHeight="1">
      <c r="K14499" s="8" t="s">
        <v>7</v>
      </c>
    </row>
    <row r="14500" ht="15.75" customHeight="1">
      <c r="K14500" s="8" t="s">
        <v>7</v>
      </c>
    </row>
    <row r="14501" ht="15.75" customHeight="1">
      <c r="K14501" s="8" t="s">
        <v>7</v>
      </c>
    </row>
    <row r="14502" ht="15.75" customHeight="1">
      <c r="K14502" s="8" t="s">
        <v>7</v>
      </c>
    </row>
    <row r="14503" ht="15.75" customHeight="1">
      <c r="K14503" s="8" t="s">
        <v>7</v>
      </c>
    </row>
    <row r="14504" ht="15.75" customHeight="1">
      <c r="K14504" s="8" t="s">
        <v>7</v>
      </c>
    </row>
    <row r="14505" ht="15.75" customHeight="1">
      <c r="K14505" s="8" t="s">
        <v>7</v>
      </c>
    </row>
    <row r="14506" ht="15.75" customHeight="1">
      <c r="K14506" s="8" t="s">
        <v>7</v>
      </c>
    </row>
    <row r="14507" ht="15.75" customHeight="1">
      <c r="K14507" s="8" t="s">
        <v>7</v>
      </c>
    </row>
    <row r="14508" ht="15.75" customHeight="1">
      <c r="K14508" s="8" t="s">
        <v>7</v>
      </c>
    </row>
    <row r="14509" ht="15.75" customHeight="1">
      <c r="K14509" s="8" t="s">
        <v>7</v>
      </c>
    </row>
    <row r="14510" ht="15.75" customHeight="1">
      <c r="K14510" s="8" t="s">
        <v>7</v>
      </c>
    </row>
    <row r="14511" ht="15.75" customHeight="1">
      <c r="K14511" s="8" t="s">
        <v>7</v>
      </c>
    </row>
    <row r="14512" ht="15.75" customHeight="1">
      <c r="K14512" s="8" t="s">
        <v>7</v>
      </c>
    </row>
    <row r="14513" ht="15.75" customHeight="1">
      <c r="K14513" s="8" t="s">
        <v>7</v>
      </c>
    </row>
    <row r="14514" ht="15.75" customHeight="1">
      <c r="K14514" s="8" t="s">
        <v>7</v>
      </c>
    </row>
    <row r="14515" ht="15.75" customHeight="1">
      <c r="K14515" s="8" t="s">
        <v>7</v>
      </c>
    </row>
    <row r="14516" ht="15.75" customHeight="1">
      <c r="K14516" s="8" t="s">
        <v>7</v>
      </c>
    </row>
    <row r="14517" ht="15.75" customHeight="1">
      <c r="K14517" s="8" t="s">
        <v>7</v>
      </c>
    </row>
    <row r="14518" ht="15.75" customHeight="1">
      <c r="K14518" s="8" t="s">
        <v>7</v>
      </c>
    </row>
    <row r="14519" ht="15.75" customHeight="1">
      <c r="K14519" s="8" t="s">
        <v>7</v>
      </c>
    </row>
    <row r="14520" ht="15.75" customHeight="1">
      <c r="K14520" s="8" t="s">
        <v>7</v>
      </c>
    </row>
    <row r="14521" ht="15.75" customHeight="1">
      <c r="K14521" s="8" t="s">
        <v>7</v>
      </c>
    </row>
    <row r="14522" ht="15.75" customHeight="1">
      <c r="K14522" s="8" t="s">
        <v>7</v>
      </c>
    </row>
    <row r="14523" ht="15.75" customHeight="1">
      <c r="K14523" s="8" t="s">
        <v>7</v>
      </c>
    </row>
    <row r="14524" ht="15.75" customHeight="1">
      <c r="K14524" s="8" t="s">
        <v>7</v>
      </c>
    </row>
    <row r="14525" ht="15.75" customHeight="1">
      <c r="K14525" s="8" t="s">
        <v>7</v>
      </c>
    </row>
    <row r="14526" ht="15.75" customHeight="1">
      <c r="K14526" s="8" t="s">
        <v>7</v>
      </c>
    </row>
    <row r="14527" ht="15.75" customHeight="1">
      <c r="K14527" s="8" t="s">
        <v>7</v>
      </c>
    </row>
    <row r="14528" ht="15.75" customHeight="1">
      <c r="K14528" s="8" t="s">
        <v>7</v>
      </c>
    </row>
    <row r="14529" ht="15.75" customHeight="1">
      <c r="K14529" s="8" t="s">
        <v>7</v>
      </c>
    </row>
    <row r="14530" ht="15.75" customHeight="1">
      <c r="K14530" s="8" t="s">
        <v>7</v>
      </c>
    </row>
    <row r="14531" ht="15.75" customHeight="1">
      <c r="K14531" s="8" t="s">
        <v>7</v>
      </c>
    </row>
    <row r="14532" ht="15.75" customHeight="1">
      <c r="K14532" s="8" t="s">
        <v>7</v>
      </c>
    </row>
    <row r="14533" ht="15.75" customHeight="1">
      <c r="K14533" s="8" t="s">
        <v>7</v>
      </c>
    </row>
    <row r="14534" ht="15.75" customHeight="1">
      <c r="K14534" s="8" t="s">
        <v>7</v>
      </c>
    </row>
    <row r="14535" ht="15.75" customHeight="1">
      <c r="K14535" s="8" t="s">
        <v>7</v>
      </c>
    </row>
    <row r="14536" ht="15.75" customHeight="1">
      <c r="K14536" s="8" t="s">
        <v>7</v>
      </c>
    </row>
    <row r="14537" ht="15.75" customHeight="1">
      <c r="K14537" s="8" t="s">
        <v>7</v>
      </c>
    </row>
    <row r="14538" ht="15.75" customHeight="1">
      <c r="K14538" s="8" t="s">
        <v>7</v>
      </c>
    </row>
    <row r="14539" ht="15.75" customHeight="1">
      <c r="K14539" s="8" t="s">
        <v>7</v>
      </c>
    </row>
    <row r="14540" ht="15.75" customHeight="1">
      <c r="K14540" s="8" t="s">
        <v>7</v>
      </c>
    </row>
    <row r="14541" ht="15.75" customHeight="1">
      <c r="K14541" s="8" t="s">
        <v>7</v>
      </c>
    </row>
    <row r="14542" ht="15.75" customHeight="1">
      <c r="K14542" s="8" t="s">
        <v>7</v>
      </c>
    </row>
    <row r="14543" ht="15.75" customHeight="1">
      <c r="K14543" s="8" t="s">
        <v>7</v>
      </c>
    </row>
    <row r="14544" ht="15.75" customHeight="1">
      <c r="K14544" s="8" t="s">
        <v>7</v>
      </c>
    </row>
    <row r="14545" ht="15.75" customHeight="1">
      <c r="K14545" s="8" t="s">
        <v>7</v>
      </c>
    </row>
    <row r="14546" ht="15.75" customHeight="1">
      <c r="K14546" s="8" t="s">
        <v>7</v>
      </c>
    </row>
    <row r="14547" ht="15.75" customHeight="1">
      <c r="K14547" s="8" t="s">
        <v>7</v>
      </c>
    </row>
    <row r="14548" ht="15.75" customHeight="1">
      <c r="K14548" s="8" t="s">
        <v>7</v>
      </c>
    </row>
    <row r="14549" ht="15.75" customHeight="1">
      <c r="K14549" s="8" t="s">
        <v>7</v>
      </c>
    </row>
    <row r="14550" ht="15.75" customHeight="1">
      <c r="K14550" s="8" t="s">
        <v>7</v>
      </c>
    </row>
    <row r="14551" ht="15.75" customHeight="1">
      <c r="K14551" s="8" t="s">
        <v>7</v>
      </c>
    </row>
    <row r="14552" ht="15.75" customHeight="1">
      <c r="K14552" s="8" t="s">
        <v>7</v>
      </c>
    </row>
    <row r="14553" ht="15.75" customHeight="1">
      <c r="K14553" s="8" t="s">
        <v>7</v>
      </c>
    </row>
    <row r="14554" ht="15.75" customHeight="1">
      <c r="K14554" s="8" t="s">
        <v>7</v>
      </c>
    </row>
    <row r="14555" ht="15.75" customHeight="1">
      <c r="K14555" s="8" t="s">
        <v>7</v>
      </c>
    </row>
    <row r="14556" ht="15.75" customHeight="1">
      <c r="K14556" s="8" t="s">
        <v>7</v>
      </c>
    </row>
    <row r="14557" ht="15.75" customHeight="1">
      <c r="K14557" s="8" t="s">
        <v>7</v>
      </c>
    </row>
    <row r="14558" ht="15.75" customHeight="1">
      <c r="K14558" s="8" t="s">
        <v>7</v>
      </c>
    </row>
    <row r="14559" ht="15.75" customHeight="1">
      <c r="K14559" s="8" t="s">
        <v>7</v>
      </c>
    </row>
    <row r="14560" ht="15.75" customHeight="1">
      <c r="K14560" s="8" t="s">
        <v>7</v>
      </c>
    </row>
    <row r="14561" ht="15.75" customHeight="1">
      <c r="K14561" s="8" t="s">
        <v>7</v>
      </c>
    </row>
    <row r="14562" ht="15.75" customHeight="1">
      <c r="K14562" s="8" t="s">
        <v>7</v>
      </c>
    </row>
    <row r="14563" ht="15.75" customHeight="1">
      <c r="K14563" s="8" t="s">
        <v>7</v>
      </c>
    </row>
    <row r="14564" ht="15.75" customHeight="1">
      <c r="K14564" s="8" t="s">
        <v>7</v>
      </c>
    </row>
    <row r="14565" ht="15.75" customHeight="1">
      <c r="K14565" s="8" t="s">
        <v>7</v>
      </c>
    </row>
    <row r="14566" ht="15.75" customHeight="1">
      <c r="K14566" s="8" t="s">
        <v>7</v>
      </c>
    </row>
    <row r="14567" ht="15.75" customHeight="1">
      <c r="K14567" s="8" t="s">
        <v>7</v>
      </c>
    </row>
    <row r="14568" ht="15.75" customHeight="1">
      <c r="K14568" s="8" t="s">
        <v>7</v>
      </c>
    </row>
    <row r="14569" ht="15.75" customHeight="1">
      <c r="K14569" s="8" t="s">
        <v>7</v>
      </c>
    </row>
    <row r="14570" ht="15.75" customHeight="1">
      <c r="K14570" s="8" t="s">
        <v>7</v>
      </c>
    </row>
    <row r="14571" ht="15.75" customHeight="1">
      <c r="K14571" s="8" t="s">
        <v>7</v>
      </c>
    </row>
    <row r="14572" ht="15.75" customHeight="1">
      <c r="K14572" s="8" t="s">
        <v>7</v>
      </c>
    </row>
    <row r="14573" ht="15.75" customHeight="1">
      <c r="K14573" s="8" t="s">
        <v>7</v>
      </c>
    </row>
    <row r="14574" ht="15.75" customHeight="1">
      <c r="K14574" s="8" t="s">
        <v>7</v>
      </c>
    </row>
    <row r="14575" ht="15.75" customHeight="1">
      <c r="K14575" s="8" t="s">
        <v>7</v>
      </c>
    </row>
    <row r="14576" ht="15.75" customHeight="1">
      <c r="K14576" s="8" t="s">
        <v>7</v>
      </c>
    </row>
    <row r="14577" ht="15.75" customHeight="1">
      <c r="K14577" s="8" t="s">
        <v>7</v>
      </c>
    </row>
    <row r="14578" ht="15.75" customHeight="1">
      <c r="K14578" s="8" t="s">
        <v>7</v>
      </c>
    </row>
    <row r="14579" ht="15.75" customHeight="1">
      <c r="K14579" s="8" t="s">
        <v>7</v>
      </c>
    </row>
    <row r="14580" ht="15.75" customHeight="1">
      <c r="K14580" s="8" t="s">
        <v>7</v>
      </c>
    </row>
    <row r="14581" ht="15.75" customHeight="1">
      <c r="K14581" s="8" t="s">
        <v>7</v>
      </c>
    </row>
    <row r="14582" ht="15.75" customHeight="1">
      <c r="K14582" s="8" t="s">
        <v>7</v>
      </c>
    </row>
    <row r="14583" ht="15.75" customHeight="1">
      <c r="K14583" s="8" t="s">
        <v>7</v>
      </c>
    </row>
    <row r="14584" ht="15.75" customHeight="1">
      <c r="K14584" s="8" t="s">
        <v>7</v>
      </c>
    </row>
    <row r="14585" ht="15.75" customHeight="1">
      <c r="K14585" s="8" t="s">
        <v>7</v>
      </c>
    </row>
    <row r="14586" ht="15.75" customHeight="1">
      <c r="K14586" s="8" t="s">
        <v>7</v>
      </c>
    </row>
    <row r="14587" ht="15.75" customHeight="1">
      <c r="K14587" s="8" t="s">
        <v>7</v>
      </c>
    </row>
    <row r="14588" ht="15.75" customHeight="1">
      <c r="K14588" s="8" t="s">
        <v>7</v>
      </c>
    </row>
    <row r="14589" ht="15.75" customHeight="1">
      <c r="K14589" s="8" t="s">
        <v>7</v>
      </c>
    </row>
    <row r="14590" ht="15.75" customHeight="1">
      <c r="K14590" s="8" t="s">
        <v>7</v>
      </c>
    </row>
    <row r="14591" ht="15.75" customHeight="1">
      <c r="K14591" s="8" t="s">
        <v>7</v>
      </c>
    </row>
    <row r="14592" ht="15.75" customHeight="1">
      <c r="K14592" s="8" t="s">
        <v>7</v>
      </c>
    </row>
    <row r="14593" ht="15.75" customHeight="1">
      <c r="K14593" s="8" t="s">
        <v>7</v>
      </c>
    </row>
    <row r="14594" ht="15.75" customHeight="1">
      <c r="K14594" s="8" t="s">
        <v>7</v>
      </c>
    </row>
    <row r="14595" ht="15.75" customHeight="1">
      <c r="K14595" s="8" t="s">
        <v>7</v>
      </c>
    </row>
    <row r="14596" ht="15.75" customHeight="1">
      <c r="K14596" s="8" t="s">
        <v>7</v>
      </c>
    </row>
    <row r="14597" ht="15.75" customHeight="1">
      <c r="K14597" s="8" t="s">
        <v>7</v>
      </c>
    </row>
    <row r="14598" ht="15.75" customHeight="1">
      <c r="K14598" s="8" t="s">
        <v>7</v>
      </c>
    </row>
    <row r="14599" ht="15.75" customHeight="1">
      <c r="K14599" s="8" t="s">
        <v>7</v>
      </c>
    </row>
    <row r="14600" ht="15.75" customHeight="1">
      <c r="K14600" s="8" t="s">
        <v>7</v>
      </c>
    </row>
    <row r="14601" ht="15.75" customHeight="1">
      <c r="K14601" s="8" t="s">
        <v>7</v>
      </c>
    </row>
    <row r="14602" ht="15.75" customHeight="1">
      <c r="K14602" s="8" t="s">
        <v>7</v>
      </c>
    </row>
    <row r="14603" ht="15.75" customHeight="1">
      <c r="K14603" s="8" t="s">
        <v>7</v>
      </c>
    </row>
    <row r="14604" ht="15.75" customHeight="1">
      <c r="K14604" s="8" t="s">
        <v>7</v>
      </c>
    </row>
    <row r="14605" ht="15.75" customHeight="1">
      <c r="K14605" s="8" t="s">
        <v>7</v>
      </c>
    </row>
    <row r="14606" ht="15.75" customHeight="1">
      <c r="K14606" s="8" t="s">
        <v>7</v>
      </c>
    </row>
    <row r="14607" ht="15.75" customHeight="1">
      <c r="K14607" s="8" t="s">
        <v>7</v>
      </c>
    </row>
    <row r="14608" ht="15.75" customHeight="1">
      <c r="K14608" s="8" t="s">
        <v>7</v>
      </c>
    </row>
    <row r="14609" ht="15.75" customHeight="1">
      <c r="K14609" s="8" t="s">
        <v>7</v>
      </c>
    </row>
    <row r="14610" ht="15.75" customHeight="1">
      <c r="K14610" s="8" t="s">
        <v>7</v>
      </c>
    </row>
    <row r="14611" ht="15.75" customHeight="1">
      <c r="K14611" s="8" t="s">
        <v>7</v>
      </c>
    </row>
    <row r="14612" ht="15.75" customHeight="1">
      <c r="K14612" s="8" t="s">
        <v>7</v>
      </c>
    </row>
    <row r="14613" ht="15.75" customHeight="1">
      <c r="K14613" s="8" t="s">
        <v>7</v>
      </c>
    </row>
    <row r="14614" ht="15.75" customHeight="1">
      <c r="K14614" s="8" t="s">
        <v>7</v>
      </c>
    </row>
    <row r="14615" ht="15.75" customHeight="1">
      <c r="K14615" s="8" t="s">
        <v>7</v>
      </c>
    </row>
    <row r="14616" ht="15.75" customHeight="1">
      <c r="K14616" s="8" t="s">
        <v>7</v>
      </c>
    </row>
    <row r="14617" ht="15.75" customHeight="1">
      <c r="K14617" s="8" t="s">
        <v>7</v>
      </c>
    </row>
    <row r="14618" ht="15.75" customHeight="1">
      <c r="K14618" s="8" t="s">
        <v>7</v>
      </c>
    </row>
    <row r="14619" ht="15.75" customHeight="1">
      <c r="K14619" s="8" t="s">
        <v>7</v>
      </c>
    </row>
    <row r="14620" ht="15.75" customHeight="1">
      <c r="K14620" s="8" t="s">
        <v>7</v>
      </c>
    </row>
    <row r="14621" ht="15.75" customHeight="1">
      <c r="K14621" s="8" t="s">
        <v>7</v>
      </c>
    </row>
    <row r="14622" ht="15.75" customHeight="1">
      <c r="K14622" s="8" t="s">
        <v>7</v>
      </c>
    </row>
    <row r="14623" ht="15.75" customHeight="1">
      <c r="K14623" s="8" t="s">
        <v>7</v>
      </c>
    </row>
    <row r="14624" ht="15.75" customHeight="1">
      <c r="K14624" s="8" t="s">
        <v>7</v>
      </c>
    </row>
    <row r="14625" ht="15.75" customHeight="1">
      <c r="K14625" s="8" t="s">
        <v>7</v>
      </c>
    </row>
    <row r="14626" ht="15.75" customHeight="1">
      <c r="K14626" s="8" t="s">
        <v>7</v>
      </c>
    </row>
    <row r="14627" ht="15.75" customHeight="1">
      <c r="K14627" s="8" t="s">
        <v>7</v>
      </c>
    </row>
    <row r="14628" ht="15.75" customHeight="1">
      <c r="K14628" s="8" t="s">
        <v>7</v>
      </c>
    </row>
    <row r="14629" ht="15.75" customHeight="1">
      <c r="K14629" s="8" t="s">
        <v>7</v>
      </c>
    </row>
    <row r="14630" ht="15.75" customHeight="1">
      <c r="K14630" s="8" t="s">
        <v>7</v>
      </c>
    </row>
    <row r="14631" ht="15.75" customHeight="1">
      <c r="K14631" s="8" t="s">
        <v>7</v>
      </c>
    </row>
    <row r="14632" ht="15.75" customHeight="1">
      <c r="K14632" s="8" t="s">
        <v>7</v>
      </c>
    </row>
    <row r="14633" ht="15.75" customHeight="1">
      <c r="K14633" s="8" t="s">
        <v>7</v>
      </c>
    </row>
    <row r="14634" ht="15.75" customHeight="1">
      <c r="K14634" s="8" t="s">
        <v>7</v>
      </c>
    </row>
    <row r="14635" ht="15.75" customHeight="1">
      <c r="K14635" s="8" t="s">
        <v>7</v>
      </c>
    </row>
    <row r="14636" ht="15.75" customHeight="1">
      <c r="K14636" s="8" t="s">
        <v>7</v>
      </c>
    </row>
    <row r="14637" ht="15.75" customHeight="1">
      <c r="K14637" s="8" t="s">
        <v>7</v>
      </c>
    </row>
    <row r="14638" ht="15.75" customHeight="1">
      <c r="K14638" s="8" t="s">
        <v>7</v>
      </c>
    </row>
    <row r="14639" ht="15.75" customHeight="1">
      <c r="K14639" s="8" t="s">
        <v>7</v>
      </c>
    </row>
    <row r="14640" ht="15.75" customHeight="1">
      <c r="K14640" s="8" t="s">
        <v>7</v>
      </c>
    </row>
    <row r="14641" ht="15.75" customHeight="1">
      <c r="K14641" s="8" t="s">
        <v>7</v>
      </c>
    </row>
    <row r="14642" ht="15.75" customHeight="1">
      <c r="K14642" s="8" t="s">
        <v>7</v>
      </c>
    </row>
    <row r="14643" ht="15.75" customHeight="1">
      <c r="K14643" s="8" t="s">
        <v>7</v>
      </c>
    </row>
    <row r="14644" ht="15.75" customHeight="1">
      <c r="K14644" s="8" t="s">
        <v>7</v>
      </c>
    </row>
    <row r="14645" ht="15.75" customHeight="1">
      <c r="K14645" s="8" t="s">
        <v>7</v>
      </c>
    </row>
    <row r="14646" ht="15.75" customHeight="1">
      <c r="K14646" s="8" t="s">
        <v>7</v>
      </c>
    </row>
    <row r="14647" ht="15.75" customHeight="1">
      <c r="K14647" s="8" t="s">
        <v>7</v>
      </c>
    </row>
    <row r="14648" ht="15.75" customHeight="1">
      <c r="K14648" s="8" t="s">
        <v>7</v>
      </c>
    </row>
    <row r="14649" ht="15.75" customHeight="1">
      <c r="K14649" s="8" t="s">
        <v>7</v>
      </c>
    </row>
    <row r="14650" ht="15.75" customHeight="1">
      <c r="K14650" s="8" t="s">
        <v>7</v>
      </c>
    </row>
    <row r="14651" ht="15.75" customHeight="1">
      <c r="K14651" s="8" t="s">
        <v>7</v>
      </c>
    </row>
    <row r="14652" ht="15.75" customHeight="1">
      <c r="K14652" s="8" t="s">
        <v>7</v>
      </c>
    </row>
    <row r="14653" ht="15.75" customHeight="1">
      <c r="K14653" s="8" t="s">
        <v>7</v>
      </c>
    </row>
    <row r="14654" ht="15.75" customHeight="1">
      <c r="K14654" s="8" t="s">
        <v>7</v>
      </c>
    </row>
    <row r="14655" ht="15.75" customHeight="1">
      <c r="K14655" s="8" t="s">
        <v>7</v>
      </c>
    </row>
    <row r="14656" ht="15.75" customHeight="1">
      <c r="K14656" s="8" t="s">
        <v>7</v>
      </c>
    </row>
    <row r="14657" ht="15.75" customHeight="1">
      <c r="K14657" s="8" t="s">
        <v>7</v>
      </c>
    </row>
    <row r="14658" ht="15.75" customHeight="1">
      <c r="K14658" s="8" t="s">
        <v>7</v>
      </c>
    </row>
    <row r="14659" ht="15.75" customHeight="1">
      <c r="K14659" s="8" t="s">
        <v>7</v>
      </c>
    </row>
    <row r="14660" ht="15.75" customHeight="1">
      <c r="K14660" s="8" t="s">
        <v>7</v>
      </c>
    </row>
    <row r="14661" ht="15.75" customHeight="1">
      <c r="K14661" s="8" t="s">
        <v>7</v>
      </c>
    </row>
    <row r="14662" ht="15.75" customHeight="1">
      <c r="K14662" s="8" t="s">
        <v>7</v>
      </c>
    </row>
    <row r="14663" ht="15.75" customHeight="1">
      <c r="K14663" s="8" t="s">
        <v>7</v>
      </c>
    </row>
    <row r="14664" ht="15.75" customHeight="1">
      <c r="K14664" s="8" t="s">
        <v>7</v>
      </c>
    </row>
    <row r="14665" ht="15.75" customHeight="1">
      <c r="K14665" s="8" t="s">
        <v>7</v>
      </c>
    </row>
    <row r="14666" ht="15.75" customHeight="1">
      <c r="K14666" s="8" t="s">
        <v>7</v>
      </c>
    </row>
    <row r="14667" ht="15.75" customHeight="1">
      <c r="K14667" s="8" t="s">
        <v>7</v>
      </c>
    </row>
    <row r="14668" ht="15.75" customHeight="1">
      <c r="K14668" s="8" t="s">
        <v>7</v>
      </c>
    </row>
    <row r="14669" ht="15.75" customHeight="1">
      <c r="K14669" s="8" t="s">
        <v>7</v>
      </c>
    </row>
    <row r="14670" ht="15.75" customHeight="1">
      <c r="K14670" s="8" t="s">
        <v>7</v>
      </c>
    </row>
    <row r="14671" ht="15.75" customHeight="1">
      <c r="K14671" s="8" t="s">
        <v>7</v>
      </c>
    </row>
    <row r="14672" ht="15.75" customHeight="1">
      <c r="K14672" s="8" t="s">
        <v>7</v>
      </c>
    </row>
    <row r="14673" ht="15.75" customHeight="1">
      <c r="K14673" s="8" t="s">
        <v>7</v>
      </c>
    </row>
    <row r="14674" ht="15.75" customHeight="1">
      <c r="K14674" s="8" t="s">
        <v>7</v>
      </c>
    </row>
    <row r="14675" ht="15.75" customHeight="1">
      <c r="K14675" s="8" t="s">
        <v>7</v>
      </c>
    </row>
    <row r="14676" ht="15.75" customHeight="1">
      <c r="K14676" s="8" t="s">
        <v>7</v>
      </c>
    </row>
    <row r="14677" ht="15.75" customHeight="1">
      <c r="K14677" s="8" t="s">
        <v>7</v>
      </c>
    </row>
    <row r="14678" ht="15.75" customHeight="1">
      <c r="K14678" s="8" t="s">
        <v>7</v>
      </c>
    </row>
    <row r="14679" ht="15.75" customHeight="1">
      <c r="K14679" s="8" t="s">
        <v>7</v>
      </c>
    </row>
    <row r="14680" ht="15.75" customHeight="1">
      <c r="K14680" s="8" t="s">
        <v>7</v>
      </c>
    </row>
    <row r="14681" ht="15.75" customHeight="1">
      <c r="K14681" s="8" t="s">
        <v>7</v>
      </c>
    </row>
    <row r="14682" ht="15.75" customHeight="1">
      <c r="K14682" s="8" t="s">
        <v>7</v>
      </c>
    </row>
    <row r="14683" ht="15.75" customHeight="1">
      <c r="K14683" s="8" t="s">
        <v>7</v>
      </c>
    </row>
    <row r="14684" ht="15.75" customHeight="1">
      <c r="K14684" s="8" t="s">
        <v>7</v>
      </c>
    </row>
    <row r="14685" ht="15.75" customHeight="1">
      <c r="K14685" s="8" t="s">
        <v>7</v>
      </c>
    </row>
    <row r="14686" ht="15.75" customHeight="1">
      <c r="K14686" s="8" t="s">
        <v>7</v>
      </c>
    </row>
    <row r="14687" ht="15.75" customHeight="1">
      <c r="K14687" s="8" t="s">
        <v>7</v>
      </c>
    </row>
    <row r="14688" ht="15.75" customHeight="1">
      <c r="K14688" s="8" t="s">
        <v>7</v>
      </c>
    </row>
    <row r="14689" ht="15.75" customHeight="1">
      <c r="K14689" s="8" t="s">
        <v>7</v>
      </c>
    </row>
    <row r="14690" ht="15.75" customHeight="1">
      <c r="K14690" s="8" t="s">
        <v>7</v>
      </c>
    </row>
    <row r="14691" ht="15.75" customHeight="1">
      <c r="K14691" s="8" t="s">
        <v>7</v>
      </c>
    </row>
    <row r="14692" ht="15.75" customHeight="1">
      <c r="K14692" s="8" t="s">
        <v>7</v>
      </c>
    </row>
    <row r="14693" ht="15.75" customHeight="1">
      <c r="K14693" s="8" t="s">
        <v>7</v>
      </c>
    </row>
    <row r="14694" ht="15.75" customHeight="1">
      <c r="K14694" s="8" t="s">
        <v>7</v>
      </c>
    </row>
    <row r="14695" ht="15.75" customHeight="1">
      <c r="K14695" s="8" t="s">
        <v>7</v>
      </c>
    </row>
    <row r="14696" ht="15.75" customHeight="1">
      <c r="K14696" s="8" t="s">
        <v>7</v>
      </c>
    </row>
    <row r="14697" ht="15.75" customHeight="1">
      <c r="K14697" s="8" t="s">
        <v>7</v>
      </c>
    </row>
    <row r="14698" ht="15.75" customHeight="1">
      <c r="K14698" s="8" t="s">
        <v>7</v>
      </c>
    </row>
    <row r="14699" ht="15.75" customHeight="1">
      <c r="K14699" s="8" t="s">
        <v>7</v>
      </c>
    </row>
    <row r="14700" ht="15.75" customHeight="1">
      <c r="K14700" s="8" t="s">
        <v>7</v>
      </c>
    </row>
    <row r="14701" ht="15.75" customHeight="1">
      <c r="K14701" s="8" t="s">
        <v>7</v>
      </c>
    </row>
    <row r="14702" ht="15.75" customHeight="1">
      <c r="K14702" s="8" t="s">
        <v>7</v>
      </c>
    </row>
    <row r="14703" ht="15.75" customHeight="1">
      <c r="K14703" s="8" t="s">
        <v>7</v>
      </c>
    </row>
    <row r="14704" ht="15.75" customHeight="1">
      <c r="K14704" s="8" t="s">
        <v>7</v>
      </c>
    </row>
    <row r="14705" ht="15.75" customHeight="1">
      <c r="K14705" s="8" t="s">
        <v>7</v>
      </c>
    </row>
    <row r="14706" ht="15.75" customHeight="1">
      <c r="K14706" s="8" t="s">
        <v>7</v>
      </c>
    </row>
    <row r="14707" ht="15.75" customHeight="1">
      <c r="K14707" s="8" t="s">
        <v>7</v>
      </c>
    </row>
    <row r="14708" ht="15.75" customHeight="1">
      <c r="K14708" s="8" t="s">
        <v>7</v>
      </c>
    </row>
    <row r="14709" ht="15.75" customHeight="1">
      <c r="K14709" s="8" t="s">
        <v>7</v>
      </c>
    </row>
    <row r="14710" ht="15.75" customHeight="1">
      <c r="K14710" s="8" t="s">
        <v>7</v>
      </c>
    </row>
    <row r="14711" ht="15.75" customHeight="1">
      <c r="K14711" s="8" t="s">
        <v>7</v>
      </c>
    </row>
    <row r="14712" ht="15.75" customHeight="1">
      <c r="K14712" s="8" t="s">
        <v>7</v>
      </c>
    </row>
    <row r="14713" ht="15.75" customHeight="1">
      <c r="K14713" s="8" t="s">
        <v>7</v>
      </c>
    </row>
    <row r="14714" ht="15.75" customHeight="1">
      <c r="K14714" s="8" t="s">
        <v>7</v>
      </c>
    </row>
    <row r="14715" ht="15.75" customHeight="1">
      <c r="K14715" s="8" t="s">
        <v>7</v>
      </c>
    </row>
    <row r="14716" ht="15.75" customHeight="1">
      <c r="K14716" s="8" t="s">
        <v>7</v>
      </c>
    </row>
    <row r="14717" ht="15.75" customHeight="1">
      <c r="K14717" s="8" t="s">
        <v>7</v>
      </c>
    </row>
    <row r="14718" ht="15.75" customHeight="1">
      <c r="K14718" s="8" t="s">
        <v>7</v>
      </c>
    </row>
    <row r="14719" ht="15.75" customHeight="1">
      <c r="K14719" s="8" t="s">
        <v>7</v>
      </c>
    </row>
    <row r="14720" ht="15.75" customHeight="1">
      <c r="K14720" s="8" t="s">
        <v>7</v>
      </c>
    </row>
    <row r="14721" ht="15.75" customHeight="1">
      <c r="K14721" s="8" t="s">
        <v>7</v>
      </c>
    </row>
    <row r="14722" ht="15.75" customHeight="1">
      <c r="K14722" s="8" t="s">
        <v>7</v>
      </c>
    </row>
    <row r="14723" ht="15.75" customHeight="1">
      <c r="K14723" s="8" t="s">
        <v>7</v>
      </c>
    </row>
    <row r="14724" ht="15.75" customHeight="1">
      <c r="K14724" s="8" t="s">
        <v>7</v>
      </c>
    </row>
    <row r="14725" ht="15.75" customHeight="1">
      <c r="K14725" s="8" t="s">
        <v>7</v>
      </c>
    </row>
    <row r="14726" ht="15.75" customHeight="1">
      <c r="K14726" s="8" t="s">
        <v>7</v>
      </c>
    </row>
    <row r="14727" ht="15.75" customHeight="1">
      <c r="K14727" s="8" t="s">
        <v>7</v>
      </c>
    </row>
    <row r="14728" ht="15.75" customHeight="1">
      <c r="K14728" s="8" t="s">
        <v>7</v>
      </c>
    </row>
    <row r="14729" ht="15.75" customHeight="1">
      <c r="K14729" s="8" t="s">
        <v>7</v>
      </c>
    </row>
    <row r="14730" ht="15.75" customHeight="1">
      <c r="K14730" s="8" t="s">
        <v>7</v>
      </c>
    </row>
    <row r="14731" ht="15.75" customHeight="1">
      <c r="K14731" s="8" t="s">
        <v>7</v>
      </c>
    </row>
    <row r="14732" ht="15.75" customHeight="1">
      <c r="K14732" s="8" t="s">
        <v>7</v>
      </c>
    </row>
    <row r="14733" ht="15.75" customHeight="1">
      <c r="K14733" s="8" t="s">
        <v>7</v>
      </c>
    </row>
    <row r="14734" ht="15.75" customHeight="1">
      <c r="K14734" s="8" t="s">
        <v>7</v>
      </c>
    </row>
    <row r="14735" ht="15.75" customHeight="1">
      <c r="K14735" s="8" t="s">
        <v>7</v>
      </c>
    </row>
    <row r="14736" ht="15.75" customHeight="1">
      <c r="K14736" s="8" t="s">
        <v>7</v>
      </c>
    </row>
    <row r="14737" ht="15.75" customHeight="1">
      <c r="K14737" s="8" t="s">
        <v>7</v>
      </c>
    </row>
    <row r="14738" ht="15.75" customHeight="1">
      <c r="K14738" s="8" t="s">
        <v>7</v>
      </c>
    </row>
    <row r="14739" ht="15.75" customHeight="1">
      <c r="K14739" s="8" t="s">
        <v>7</v>
      </c>
    </row>
    <row r="14740" ht="15.75" customHeight="1">
      <c r="K14740" s="8" t="s">
        <v>7</v>
      </c>
    </row>
    <row r="14741" ht="15.75" customHeight="1">
      <c r="K14741" s="8" t="s">
        <v>7</v>
      </c>
    </row>
    <row r="14742" ht="15.75" customHeight="1">
      <c r="K14742" s="8" t="s">
        <v>7</v>
      </c>
    </row>
    <row r="14743" ht="15.75" customHeight="1">
      <c r="K14743" s="8" t="s">
        <v>7</v>
      </c>
    </row>
    <row r="14744" ht="15.75" customHeight="1">
      <c r="K14744" s="8" t="s">
        <v>7</v>
      </c>
    </row>
    <row r="14745" ht="15.75" customHeight="1">
      <c r="K14745" s="8" t="s">
        <v>7</v>
      </c>
    </row>
    <row r="14746" ht="15.75" customHeight="1">
      <c r="K14746" s="8" t="s">
        <v>7</v>
      </c>
    </row>
    <row r="14747" ht="15.75" customHeight="1">
      <c r="K14747" s="8" t="s">
        <v>7</v>
      </c>
    </row>
    <row r="14748" ht="15.75" customHeight="1">
      <c r="K14748" s="8" t="s">
        <v>7</v>
      </c>
    </row>
    <row r="14749" ht="15.75" customHeight="1">
      <c r="K14749" s="8" t="s">
        <v>7</v>
      </c>
    </row>
    <row r="14750" ht="15.75" customHeight="1">
      <c r="K14750" s="8" t="s">
        <v>7</v>
      </c>
    </row>
    <row r="14751" ht="15.75" customHeight="1">
      <c r="K14751" s="8" t="s">
        <v>7</v>
      </c>
    </row>
    <row r="14752" ht="15.75" customHeight="1">
      <c r="K14752" s="8" t="s">
        <v>7</v>
      </c>
    </row>
    <row r="14753" ht="15.75" customHeight="1">
      <c r="K14753" s="8" t="s">
        <v>7</v>
      </c>
    </row>
    <row r="14754" ht="15.75" customHeight="1">
      <c r="K14754" s="8" t="s">
        <v>7</v>
      </c>
    </row>
    <row r="14755" ht="15.75" customHeight="1">
      <c r="K14755" s="8" t="s">
        <v>7</v>
      </c>
    </row>
    <row r="14756" ht="15.75" customHeight="1">
      <c r="K14756" s="8" t="s">
        <v>7</v>
      </c>
    </row>
    <row r="14757" ht="15.75" customHeight="1">
      <c r="K14757" s="8" t="s">
        <v>7</v>
      </c>
    </row>
    <row r="14758" ht="15.75" customHeight="1">
      <c r="K14758" s="8" t="s">
        <v>7</v>
      </c>
    </row>
    <row r="14759" ht="15.75" customHeight="1">
      <c r="K14759" s="8" t="s">
        <v>7</v>
      </c>
    </row>
    <row r="14760" ht="15.75" customHeight="1">
      <c r="K14760" s="8" t="s">
        <v>7</v>
      </c>
    </row>
    <row r="14761" ht="15.75" customHeight="1">
      <c r="K14761" s="8" t="s">
        <v>7</v>
      </c>
    </row>
    <row r="14762" ht="15.75" customHeight="1">
      <c r="K14762" s="8" t="s">
        <v>7</v>
      </c>
    </row>
    <row r="14763" ht="15.75" customHeight="1">
      <c r="K14763" s="8" t="s">
        <v>7</v>
      </c>
    </row>
    <row r="14764" ht="15.75" customHeight="1">
      <c r="K14764" s="8" t="s">
        <v>7</v>
      </c>
    </row>
    <row r="14765" ht="15.75" customHeight="1">
      <c r="K14765" s="8" t="s">
        <v>7</v>
      </c>
    </row>
    <row r="14766" ht="15.75" customHeight="1">
      <c r="K14766" s="8" t="s">
        <v>7</v>
      </c>
    </row>
    <row r="14767" ht="15.75" customHeight="1">
      <c r="K14767" s="8" t="s">
        <v>7</v>
      </c>
    </row>
    <row r="14768" ht="15.75" customHeight="1">
      <c r="K14768" s="8" t="s">
        <v>7</v>
      </c>
    </row>
    <row r="14769" ht="15.75" customHeight="1">
      <c r="K14769" s="8" t="s">
        <v>7</v>
      </c>
    </row>
    <row r="14770" ht="15.75" customHeight="1">
      <c r="K14770" s="8" t="s">
        <v>7</v>
      </c>
    </row>
    <row r="14771" ht="15.75" customHeight="1">
      <c r="K14771" s="8" t="s">
        <v>7</v>
      </c>
    </row>
    <row r="14772" ht="15.75" customHeight="1">
      <c r="K14772" s="8" t="s">
        <v>7</v>
      </c>
    </row>
    <row r="14773" ht="15.75" customHeight="1">
      <c r="K14773" s="8" t="s">
        <v>7</v>
      </c>
    </row>
    <row r="14774" ht="15.75" customHeight="1">
      <c r="K14774" s="8" t="s">
        <v>7</v>
      </c>
    </row>
    <row r="14775" ht="15.75" customHeight="1">
      <c r="K14775" s="8" t="s">
        <v>7</v>
      </c>
    </row>
    <row r="14776" ht="15.75" customHeight="1">
      <c r="K14776" s="8" t="s">
        <v>7</v>
      </c>
    </row>
    <row r="14777" ht="15.75" customHeight="1">
      <c r="K14777" s="8" t="s">
        <v>7</v>
      </c>
    </row>
    <row r="14778" ht="15.75" customHeight="1">
      <c r="K14778" s="8" t="s">
        <v>7</v>
      </c>
    </row>
    <row r="14779" ht="15.75" customHeight="1">
      <c r="K14779" s="8" t="s">
        <v>7</v>
      </c>
    </row>
    <row r="14780" ht="15.75" customHeight="1">
      <c r="K14780" s="8" t="s">
        <v>7</v>
      </c>
    </row>
    <row r="14781" ht="15.75" customHeight="1">
      <c r="K14781" s="8" t="s">
        <v>7</v>
      </c>
    </row>
    <row r="14782" ht="15.75" customHeight="1">
      <c r="K14782" s="8" t="s">
        <v>7</v>
      </c>
    </row>
    <row r="14783" ht="15.75" customHeight="1">
      <c r="K14783" s="8" t="s">
        <v>7</v>
      </c>
    </row>
    <row r="14784" ht="15.75" customHeight="1">
      <c r="K14784" s="8" t="s">
        <v>7</v>
      </c>
    </row>
    <row r="14785" ht="15.75" customHeight="1">
      <c r="K14785" s="8" t="s">
        <v>7</v>
      </c>
    </row>
    <row r="14786" ht="15.75" customHeight="1">
      <c r="K14786" s="8" t="s">
        <v>7</v>
      </c>
    </row>
    <row r="14787" ht="15.75" customHeight="1">
      <c r="K14787" s="8" t="s">
        <v>7</v>
      </c>
    </row>
    <row r="14788" ht="15.75" customHeight="1">
      <c r="K14788" s="8" t="s">
        <v>7</v>
      </c>
    </row>
    <row r="14789" ht="15.75" customHeight="1">
      <c r="K14789" s="8" t="s">
        <v>7</v>
      </c>
    </row>
    <row r="14790" ht="15.75" customHeight="1">
      <c r="K14790" s="8" t="s">
        <v>7</v>
      </c>
    </row>
    <row r="14791" ht="15.75" customHeight="1">
      <c r="K14791" s="8" t="s">
        <v>7</v>
      </c>
    </row>
    <row r="14792" ht="15.75" customHeight="1">
      <c r="K14792" s="8" t="s">
        <v>7</v>
      </c>
    </row>
    <row r="14793" ht="15.75" customHeight="1">
      <c r="K14793" s="8" t="s">
        <v>7</v>
      </c>
    </row>
    <row r="14794" ht="15.75" customHeight="1">
      <c r="K14794" s="8" t="s">
        <v>7</v>
      </c>
    </row>
    <row r="14795" ht="15.75" customHeight="1">
      <c r="K14795" s="8" t="s">
        <v>7</v>
      </c>
    </row>
    <row r="14796" ht="15.75" customHeight="1">
      <c r="K14796" s="8" t="s">
        <v>7</v>
      </c>
    </row>
    <row r="14797" ht="15.75" customHeight="1">
      <c r="K14797" s="8" t="s">
        <v>7</v>
      </c>
    </row>
    <row r="14798" ht="15.75" customHeight="1">
      <c r="K14798" s="8" t="s">
        <v>7</v>
      </c>
    </row>
    <row r="14799" ht="15.75" customHeight="1">
      <c r="K14799" s="8" t="s">
        <v>7</v>
      </c>
    </row>
    <row r="14800" ht="15.75" customHeight="1">
      <c r="K14800" s="8" t="s">
        <v>7</v>
      </c>
    </row>
    <row r="14801" ht="15.75" customHeight="1">
      <c r="K14801" s="8" t="s">
        <v>7</v>
      </c>
    </row>
    <row r="14802" ht="15.75" customHeight="1">
      <c r="K14802" s="8" t="s">
        <v>7</v>
      </c>
    </row>
    <row r="14803" ht="15.75" customHeight="1">
      <c r="K14803" s="8" t="s">
        <v>7</v>
      </c>
    </row>
    <row r="14804" ht="15.75" customHeight="1">
      <c r="K14804" s="8" t="s">
        <v>7</v>
      </c>
    </row>
    <row r="14805" ht="15.75" customHeight="1">
      <c r="K14805" s="8" t="s">
        <v>7</v>
      </c>
    </row>
    <row r="14806" ht="15.75" customHeight="1">
      <c r="K14806" s="8" t="s">
        <v>7</v>
      </c>
    </row>
    <row r="14807" ht="15.75" customHeight="1">
      <c r="K14807" s="8" t="s">
        <v>7</v>
      </c>
    </row>
    <row r="14808" ht="15.75" customHeight="1">
      <c r="K14808" s="8" t="s">
        <v>7</v>
      </c>
    </row>
    <row r="14809" ht="15.75" customHeight="1">
      <c r="K14809" s="8" t="s">
        <v>7</v>
      </c>
    </row>
    <row r="14810" ht="15.75" customHeight="1">
      <c r="K14810" s="8" t="s">
        <v>7</v>
      </c>
    </row>
    <row r="14811" ht="15.75" customHeight="1">
      <c r="K14811" s="8" t="s">
        <v>7</v>
      </c>
    </row>
    <row r="14812" ht="15.75" customHeight="1">
      <c r="K14812" s="8" t="s">
        <v>7</v>
      </c>
    </row>
    <row r="14813" ht="15.75" customHeight="1">
      <c r="K14813" s="8" t="s">
        <v>7</v>
      </c>
    </row>
    <row r="14814" ht="15.75" customHeight="1">
      <c r="K14814" s="8" t="s">
        <v>7</v>
      </c>
    </row>
    <row r="14815" ht="15.75" customHeight="1">
      <c r="K14815" s="8" t="s">
        <v>7</v>
      </c>
    </row>
    <row r="14816" ht="15.75" customHeight="1">
      <c r="K14816" s="8" t="s">
        <v>7</v>
      </c>
    </row>
    <row r="14817" ht="15.75" customHeight="1">
      <c r="K14817" s="8" t="s">
        <v>7</v>
      </c>
    </row>
    <row r="14818" ht="15.75" customHeight="1">
      <c r="K14818" s="8" t="s">
        <v>7</v>
      </c>
    </row>
    <row r="14819" ht="15.75" customHeight="1">
      <c r="K14819" s="8" t="s">
        <v>7</v>
      </c>
    </row>
    <row r="14820" ht="15.75" customHeight="1">
      <c r="K14820" s="8" t="s">
        <v>7</v>
      </c>
    </row>
    <row r="14821" ht="15.75" customHeight="1">
      <c r="K14821" s="8" t="s">
        <v>7</v>
      </c>
    </row>
    <row r="14822" ht="15.75" customHeight="1">
      <c r="K14822" s="8" t="s">
        <v>7</v>
      </c>
    </row>
    <row r="14823" ht="15.75" customHeight="1">
      <c r="K14823" s="8" t="s">
        <v>7</v>
      </c>
    </row>
    <row r="14824" ht="15.75" customHeight="1">
      <c r="K14824" s="8" t="s">
        <v>7</v>
      </c>
    </row>
    <row r="14825" ht="15.75" customHeight="1">
      <c r="K14825" s="8" t="s">
        <v>7</v>
      </c>
    </row>
    <row r="14826" ht="15.75" customHeight="1">
      <c r="K14826" s="8" t="s">
        <v>7</v>
      </c>
    </row>
    <row r="14827" ht="15.75" customHeight="1">
      <c r="K14827" s="8" t="s">
        <v>7</v>
      </c>
    </row>
    <row r="14828" ht="15.75" customHeight="1">
      <c r="K14828" s="8" t="s">
        <v>7</v>
      </c>
    </row>
    <row r="14829" ht="15.75" customHeight="1">
      <c r="K14829" s="8" t="s">
        <v>7</v>
      </c>
    </row>
    <row r="14830" ht="15.75" customHeight="1">
      <c r="K14830" s="8" t="s">
        <v>7</v>
      </c>
    </row>
    <row r="14831" ht="15.75" customHeight="1">
      <c r="K14831" s="8" t="s">
        <v>7</v>
      </c>
    </row>
    <row r="14832" ht="15.75" customHeight="1">
      <c r="K14832" s="8" t="s">
        <v>7</v>
      </c>
    </row>
    <row r="14833" ht="15.75" customHeight="1">
      <c r="K14833" s="8" t="s">
        <v>7</v>
      </c>
    </row>
    <row r="14834" ht="15.75" customHeight="1">
      <c r="K14834" s="8" t="s">
        <v>7</v>
      </c>
    </row>
    <row r="14835" ht="15.75" customHeight="1">
      <c r="K14835" s="8" t="s">
        <v>7</v>
      </c>
    </row>
    <row r="14836" ht="15.75" customHeight="1">
      <c r="K14836" s="8" t="s">
        <v>7</v>
      </c>
    </row>
    <row r="14837" ht="15.75" customHeight="1">
      <c r="K14837" s="8" t="s">
        <v>7</v>
      </c>
    </row>
    <row r="14838" ht="15.75" customHeight="1">
      <c r="K14838" s="8" t="s">
        <v>7</v>
      </c>
    </row>
    <row r="14839" ht="15.75" customHeight="1">
      <c r="K14839" s="8" t="s">
        <v>7</v>
      </c>
    </row>
    <row r="14840" ht="15.75" customHeight="1">
      <c r="K14840" s="8" t="s">
        <v>7</v>
      </c>
    </row>
    <row r="14841" ht="15.75" customHeight="1">
      <c r="K14841" s="8" t="s">
        <v>7</v>
      </c>
    </row>
    <row r="14842" ht="15.75" customHeight="1">
      <c r="K14842" s="8" t="s">
        <v>7</v>
      </c>
    </row>
    <row r="14843" ht="15.75" customHeight="1">
      <c r="K14843" s="8" t="s">
        <v>7</v>
      </c>
    </row>
    <row r="14844" ht="15.75" customHeight="1">
      <c r="K14844" s="8" t="s">
        <v>7</v>
      </c>
    </row>
    <row r="14845" ht="15.75" customHeight="1">
      <c r="K14845" s="8" t="s">
        <v>7</v>
      </c>
    </row>
    <row r="14846" ht="15.75" customHeight="1">
      <c r="K14846" s="8" t="s">
        <v>7</v>
      </c>
    </row>
    <row r="14847" ht="15.75" customHeight="1">
      <c r="K14847" s="8" t="s">
        <v>7</v>
      </c>
    </row>
    <row r="14848" ht="15.75" customHeight="1">
      <c r="K14848" s="8" t="s">
        <v>7</v>
      </c>
    </row>
    <row r="14849" ht="15.75" customHeight="1">
      <c r="K14849" s="8" t="s">
        <v>7</v>
      </c>
    </row>
    <row r="14850" ht="15.75" customHeight="1">
      <c r="K14850" s="8" t="s">
        <v>7</v>
      </c>
    </row>
    <row r="14851" ht="15.75" customHeight="1">
      <c r="K14851" s="8" t="s">
        <v>7</v>
      </c>
    </row>
    <row r="14852" ht="15.75" customHeight="1">
      <c r="K14852" s="8" t="s">
        <v>7</v>
      </c>
    </row>
    <row r="14853" ht="15.75" customHeight="1">
      <c r="K14853" s="8" t="s">
        <v>7</v>
      </c>
    </row>
    <row r="14854" ht="15.75" customHeight="1">
      <c r="K14854" s="8" t="s">
        <v>7</v>
      </c>
    </row>
    <row r="14855" ht="15.75" customHeight="1">
      <c r="K14855" s="8" t="s">
        <v>7</v>
      </c>
    </row>
    <row r="14856" ht="15.75" customHeight="1">
      <c r="K14856" s="8" t="s">
        <v>7</v>
      </c>
    </row>
    <row r="14857" ht="15.75" customHeight="1">
      <c r="K14857" s="8" t="s">
        <v>7</v>
      </c>
    </row>
    <row r="14858" ht="15.75" customHeight="1">
      <c r="K14858" s="8" t="s">
        <v>7</v>
      </c>
    </row>
    <row r="14859" ht="15.75" customHeight="1">
      <c r="K14859" s="8" t="s">
        <v>7</v>
      </c>
    </row>
    <row r="14860" ht="15.75" customHeight="1">
      <c r="K14860" s="8" t="s">
        <v>7</v>
      </c>
    </row>
    <row r="14861" ht="15.75" customHeight="1">
      <c r="K14861" s="8" t="s">
        <v>7</v>
      </c>
    </row>
    <row r="14862" ht="15.75" customHeight="1">
      <c r="K14862" s="8" t="s">
        <v>7</v>
      </c>
    </row>
    <row r="14863" ht="15.75" customHeight="1">
      <c r="K14863" s="8" t="s">
        <v>7</v>
      </c>
    </row>
    <row r="14864" ht="15.75" customHeight="1">
      <c r="K14864" s="8" t="s">
        <v>7</v>
      </c>
    </row>
    <row r="14865" ht="15.75" customHeight="1">
      <c r="K14865" s="8" t="s">
        <v>7</v>
      </c>
    </row>
    <row r="14866" ht="15.75" customHeight="1">
      <c r="K14866" s="8" t="s">
        <v>7</v>
      </c>
    </row>
    <row r="14867" ht="15.75" customHeight="1">
      <c r="K14867" s="8" t="s">
        <v>7</v>
      </c>
    </row>
    <row r="14868" ht="15.75" customHeight="1">
      <c r="K14868" s="8" t="s">
        <v>7</v>
      </c>
    </row>
    <row r="14869" ht="15.75" customHeight="1">
      <c r="K14869" s="8" t="s">
        <v>7</v>
      </c>
    </row>
    <row r="14870" ht="15.75" customHeight="1">
      <c r="K14870" s="8" t="s">
        <v>7</v>
      </c>
    </row>
    <row r="14871" ht="15.75" customHeight="1">
      <c r="K14871" s="8" t="s">
        <v>7</v>
      </c>
    </row>
    <row r="14872" ht="15.75" customHeight="1">
      <c r="K14872" s="8" t="s">
        <v>7</v>
      </c>
    </row>
    <row r="14873" ht="15.75" customHeight="1">
      <c r="K14873" s="8" t="s">
        <v>7</v>
      </c>
    </row>
    <row r="14874" ht="15.75" customHeight="1">
      <c r="K14874" s="8" t="s">
        <v>7</v>
      </c>
    </row>
    <row r="14875" ht="15.75" customHeight="1">
      <c r="K14875" s="8" t="s">
        <v>7</v>
      </c>
    </row>
    <row r="14876" ht="15.75" customHeight="1">
      <c r="K14876" s="8" t="s">
        <v>7</v>
      </c>
    </row>
    <row r="14877" ht="15.75" customHeight="1">
      <c r="K14877" s="8" t="s">
        <v>7</v>
      </c>
    </row>
    <row r="14878" ht="15.75" customHeight="1">
      <c r="K14878" s="8" t="s">
        <v>7</v>
      </c>
    </row>
    <row r="14879" ht="15.75" customHeight="1">
      <c r="K14879" s="8" t="s">
        <v>7</v>
      </c>
    </row>
    <row r="14880" ht="15.75" customHeight="1">
      <c r="K14880" s="8" t="s">
        <v>7</v>
      </c>
    </row>
    <row r="14881" ht="15.75" customHeight="1">
      <c r="K14881" s="8" t="s">
        <v>7</v>
      </c>
    </row>
    <row r="14882" ht="15.75" customHeight="1">
      <c r="K14882" s="8" t="s">
        <v>7</v>
      </c>
    </row>
    <row r="14883" ht="15.75" customHeight="1">
      <c r="K14883" s="8" t="s">
        <v>7</v>
      </c>
    </row>
    <row r="14884" ht="15.75" customHeight="1">
      <c r="K14884" s="8" t="s">
        <v>7</v>
      </c>
    </row>
    <row r="14885" ht="15.75" customHeight="1">
      <c r="K14885" s="8" t="s">
        <v>7</v>
      </c>
    </row>
    <row r="14886" ht="15.75" customHeight="1">
      <c r="K14886" s="8" t="s">
        <v>7</v>
      </c>
    </row>
    <row r="14887" ht="15.75" customHeight="1">
      <c r="K14887" s="8" t="s">
        <v>7</v>
      </c>
    </row>
    <row r="14888" ht="15.75" customHeight="1">
      <c r="K14888" s="8" t="s">
        <v>7</v>
      </c>
    </row>
    <row r="14889" ht="15.75" customHeight="1">
      <c r="K14889" s="8" t="s">
        <v>7</v>
      </c>
    </row>
    <row r="14890" ht="15.75" customHeight="1">
      <c r="K14890" s="8" t="s">
        <v>7</v>
      </c>
    </row>
    <row r="14891" ht="15.75" customHeight="1">
      <c r="K14891" s="8" t="s">
        <v>7</v>
      </c>
    </row>
    <row r="14892" ht="15.75" customHeight="1">
      <c r="K14892" s="8" t="s">
        <v>7</v>
      </c>
    </row>
    <row r="14893" ht="15.75" customHeight="1">
      <c r="K14893" s="8" t="s">
        <v>7</v>
      </c>
    </row>
    <row r="14894" ht="15.75" customHeight="1">
      <c r="K14894" s="8" t="s">
        <v>7</v>
      </c>
    </row>
    <row r="14895" ht="15.75" customHeight="1">
      <c r="K14895" s="8" t="s">
        <v>7</v>
      </c>
    </row>
    <row r="14896" ht="15.75" customHeight="1">
      <c r="K14896" s="8" t="s">
        <v>7</v>
      </c>
    </row>
    <row r="14897" ht="15.75" customHeight="1">
      <c r="K14897" s="8" t="s">
        <v>7</v>
      </c>
    </row>
    <row r="14898" ht="15.75" customHeight="1">
      <c r="K14898" s="8" t="s">
        <v>7</v>
      </c>
    </row>
    <row r="14899" ht="15.75" customHeight="1">
      <c r="K14899" s="8" t="s">
        <v>7</v>
      </c>
    </row>
    <row r="14900" ht="15.75" customHeight="1">
      <c r="K14900" s="8" t="s">
        <v>7</v>
      </c>
    </row>
    <row r="14901" ht="15.75" customHeight="1">
      <c r="K14901" s="8" t="s">
        <v>7</v>
      </c>
    </row>
    <row r="14902" ht="15.75" customHeight="1">
      <c r="K14902" s="8" t="s">
        <v>7</v>
      </c>
    </row>
    <row r="14903" ht="15.75" customHeight="1">
      <c r="K14903" s="8" t="s">
        <v>7</v>
      </c>
    </row>
    <row r="14904" ht="15.75" customHeight="1">
      <c r="K14904" s="8" t="s">
        <v>7</v>
      </c>
    </row>
    <row r="14905" ht="15.75" customHeight="1">
      <c r="K14905" s="8" t="s">
        <v>7</v>
      </c>
    </row>
    <row r="14906" ht="15.75" customHeight="1">
      <c r="K14906" s="8" t="s">
        <v>7</v>
      </c>
    </row>
    <row r="14907" ht="15.75" customHeight="1">
      <c r="K14907" s="8" t="s">
        <v>7</v>
      </c>
    </row>
    <row r="14908" ht="15.75" customHeight="1">
      <c r="K14908" s="8" t="s">
        <v>7</v>
      </c>
    </row>
    <row r="14909" ht="15.75" customHeight="1">
      <c r="K14909" s="8" t="s">
        <v>7</v>
      </c>
    </row>
    <row r="14910" ht="15.75" customHeight="1">
      <c r="K14910" s="8" t="s">
        <v>7</v>
      </c>
    </row>
    <row r="14911" ht="15.75" customHeight="1">
      <c r="K14911" s="8" t="s">
        <v>7</v>
      </c>
    </row>
    <row r="14912" ht="15.75" customHeight="1">
      <c r="K14912" s="8" t="s">
        <v>7</v>
      </c>
    </row>
    <row r="14913" ht="15.75" customHeight="1">
      <c r="K14913" s="8" t="s">
        <v>7</v>
      </c>
    </row>
    <row r="14914" ht="15.75" customHeight="1">
      <c r="K14914" s="8" t="s">
        <v>7</v>
      </c>
    </row>
    <row r="14915" ht="15.75" customHeight="1">
      <c r="K14915" s="8" t="s">
        <v>7</v>
      </c>
    </row>
    <row r="14916" ht="15.75" customHeight="1">
      <c r="K14916" s="8" t="s">
        <v>7</v>
      </c>
    </row>
    <row r="14917" ht="15.75" customHeight="1">
      <c r="K14917" s="8" t="s">
        <v>7</v>
      </c>
    </row>
    <row r="14918" ht="15.75" customHeight="1">
      <c r="K14918" s="8" t="s">
        <v>7</v>
      </c>
    </row>
    <row r="14919" ht="15.75" customHeight="1">
      <c r="K14919" s="8" t="s">
        <v>7</v>
      </c>
    </row>
    <row r="14920" ht="15.75" customHeight="1">
      <c r="K14920" s="8" t="s">
        <v>7</v>
      </c>
    </row>
    <row r="14921" ht="15.75" customHeight="1">
      <c r="K14921" s="8" t="s">
        <v>7</v>
      </c>
    </row>
    <row r="14922" ht="15.75" customHeight="1">
      <c r="K14922" s="8" t="s">
        <v>7</v>
      </c>
    </row>
    <row r="14923" ht="15.75" customHeight="1">
      <c r="K14923" s="8" t="s">
        <v>7</v>
      </c>
    </row>
    <row r="14924" ht="15.75" customHeight="1">
      <c r="K14924" s="8" t="s">
        <v>7</v>
      </c>
    </row>
    <row r="14925" ht="15.75" customHeight="1">
      <c r="K14925" s="8" t="s">
        <v>7</v>
      </c>
    </row>
    <row r="14926" ht="15.75" customHeight="1">
      <c r="K14926" s="8" t="s">
        <v>7</v>
      </c>
    </row>
    <row r="14927" ht="15.75" customHeight="1">
      <c r="K14927" s="8" t="s">
        <v>7</v>
      </c>
    </row>
    <row r="14928" ht="15.75" customHeight="1">
      <c r="K14928" s="8" t="s">
        <v>7</v>
      </c>
    </row>
    <row r="14929" ht="15.75" customHeight="1">
      <c r="K14929" s="8" t="s">
        <v>7</v>
      </c>
    </row>
    <row r="14930" ht="15.75" customHeight="1">
      <c r="K14930" s="8" t="s">
        <v>7</v>
      </c>
    </row>
    <row r="14931" ht="15.75" customHeight="1">
      <c r="K14931" s="8" t="s">
        <v>7</v>
      </c>
    </row>
    <row r="14932" ht="15.75" customHeight="1">
      <c r="K14932" s="8" t="s">
        <v>7</v>
      </c>
    </row>
    <row r="14933" ht="15.75" customHeight="1">
      <c r="K14933" s="8" t="s">
        <v>7</v>
      </c>
    </row>
    <row r="14934" ht="15.75" customHeight="1">
      <c r="K14934" s="8" t="s">
        <v>7</v>
      </c>
    </row>
    <row r="14935" ht="15.75" customHeight="1">
      <c r="K14935" s="8" t="s">
        <v>7</v>
      </c>
    </row>
    <row r="14936" ht="15.75" customHeight="1">
      <c r="K14936" s="8" t="s">
        <v>7</v>
      </c>
    </row>
    <row r="14937" ht="15.75" customHeight="1">
      <c r="K14937" s="8" t="s">
        <v>7</v>
      </c>
    </row>
    <row r="14938" ht="15.75" customHeight="1">
      <c r="K14938" s="8" t="s">
        <v>7</v>
      </c>
    </row>
    <row r="14939" ht="15.75" customHeight="1">
      <c r="K14939" s="8" t="s">
        <v>7</v>
      </c>
    </row>
    <row r="14940" ht="15.75" customHeight="1">
      <c r="K14940" s="8" t="s">
        <v>7</v>
      </c>
    </row>
    <row r="14941" ht="15.75" customHeight="1">
      <c r="K14941" s="8" t="s">
        <v>7</v>
      </c>
    </row>
    <row r="14942" ht="15.75" customHeight="1">
      <c r="K14942" s="8" t="s">
        <v>7</v>
      </c>
    </row>
    <row r="14943" ht="15.75" customHeight="1">
      <c r="K14943" s="8" t="s">
        <v>7</v>
      </c>
    </row>
    <row r="14944" ht="15.75" customHeight="1">
      <c r="K14944" s="8" t="s">
        <v>7</v>
      </c>
    </row>
    <row r="14945" ht="15.75" customHeight="1">
      <c r="K14945" s="8" t="s">
        <v>7</v>
      </c>
    </row>
    <row r="14946" ht="15.75" customHeight="1">
      <c r="K14946" s="8" t="s">
        <v>7</v>
      </c>
    </row>
    <row r="14947" ht="15.75" customHeight="1">
      <c r="K14947" s="8" t="s">
        <v>7</v>
      </c>
    </row>
    <row r="14948" ht="15.75" customHeight="1">
      <c r="K14948" s="8" t="s">
        <v>7</v>
      </c>
    </row>
    <row r="14949" ht="15.75" customHeight="1">
      <c r="K14949" s="8" t="s">
        <v>7</v>
      </c>
    </row>
    <row r="14950" ht="15.75" customHeight="1">
      <c r="K14950" s="8" t="s">
        <v>7</v>
      </c>
    </row>
    <row r="14951" ht="15.75" customHeight="1">
      <c r="K14951" s="8" t="s">
        <v>7</v>
      </c>
    </row>
    <row r="14952" ht="15.75" customHeight="1">
      <c r="K14952" s="8" t="s">
        <v>7</v>
      </c>
    </row>
    <row r="14953" ht="15.75" customHeight="1">
      <c r="K14953" s="8" t="s">
        <v>7</v>
      </c>
    </row>
    <row r="14954" ht="15.75" customHeight="1">
      <c r="K14954" s="8" t="s">
        <v>7</v>
      </c>
    </row>
    <row r="14955" ht="15.75" customHeight="1">
      <c r="K14955" s="8" t="s">
        <v>7</v>
      </c>
    </row>
    <row r="14956" ht="15.75" customHeight="1">
      <c r="K14956" s="8" t="s">
        <v>7</v>
      </c>
    </row>
    <row r="14957" ht="15.75" customHeight="1">
      <c r="K14957" s="8" t="s">
        <v>7</v>
      </c>
    </row>
    <row r="14958" ht="15.75" customHeight="1">
      <c r="K14958" s="8" t="s">
        <v>7</v>
      </c>
    </row>
    <row r="14959" ht="15.75" customHeight="1">
      <c r="K14959" s="8" t="s">
        <v>7</v>
      </c>
    </row>
    <row r="14960" ht="15.75" customHeight="1">
      <c r="K14960" s="8" t="s">
        <v>7</v>
      </c>
    </row>
    <row r="14961" ht="15.75" customHeight="1">
      <c r="K14961" s="8" t="s">
        <v>7</v>
      </c>
    </row>
    <row r="14962" ht="15.75" customHeight="1">
      <c r="K14962" s="8" t="s">
        <v>7</v>
      </c>
    </row>
    <row r="14963" ht="15.75" customHeight="1">
      <c r="K14963" s="8" t="s">
        <v>7</v>
      </c>
    </row>
    <row r="14964" ht="15.75" customHeight="1">
      <c r="K14964" s="8" t="s">
        <v>7</v>
      </c>
    </row>
    <row r="14965" ht="15.75" customHeight="1">
      <c r="K14965" s="8" t="s">
        <v>7</v>
      </c>
    </row>
    <row r="14966" ht="15.75" customHeight="1">
      <c r="K14966" s="8" t="s">
        <v>7</v>
      </c>
    </row>
    <row r="14967" ht="15.75" customHeight="1">
      <c r="K14967" s="8" t="s">
        <v>7</v>
      </c>
    </row>
    <row r="14968" ht="15.75" customHeight="1">
      <c r="K14968" s="8" t="s">
        <v>7</v>
      </c>
    </row>
    <row r="14969" ht="15.75" customHeight="1">
      <c r="K14969" s="8" t="s">
        <v>7</v>
      </c>
    </row>
    <row r="14970" ht="15.75" customHeight="1">
      <c r="K14970" s="8" t="s">
        <v>7</v>
      </c>
    </row>
    <row r="14971" ht="15.75" customHeight="1">
      <c r="K14971" s="8" t="s">
        <v>7</v>
      </c>
    </row>
    <row r="14972" ht="15.75" customHeight="1">
      <c r="K14972" s="8" t="s">
        <v>7</v>
      </c>
    </row>
    <row r="14973" ht="15.75" customHeight="1">
      <c r="K14973" s="8" t="s">
        <v>7</v>
      </c>
    </row>
    <row r="14974" ht="15.75" customHeight="1">
      <c r="K14974" s="8" t="s">
        <v>7</v>
      </c>
    </row>
    <row r="14975" ht="15.75" customHeight="1">
      <c r="K14975" s="8" t="s">
        <v>7</v>
      </c>
    </row>
    <row r="14976" ht="15.75" customHeight="1">
      <c r="K14976" s="8" t="s">
        <v>7</v>
      </c>
    </row>
    <row r="14977" ht="15.75" customHeight="1">
      <c r="K14977" s="8" t="s">
        <v>7</v>
      </c>
    </row>
    <row r="14978" ht="15.75" customHeight="1">
      <c r="K14978" s="8" t="s">
        <v>7</v>
      </c>
    </row>
    <row r="14979" ht="15.75" customHeight="1">
      <c r="K14979" s="8" t="s">
        <v>7</v>
      </c>
    </row>
    <row r="14980" ht="15.75" customHeight="1">
      <c r="K14980" s="8" t="s">
        <v>7</v>
      </c>
    </row>
    <row r="14981" ht="15.75" customHeight="1">
      <c r="K14981" s="8" t="s">
        <v>7</v>
      </c>
    </row>
    <row r="14982" ht="15.75" customHeight="1">
      <c r="K14982" s="8" t="s">
        <v>7</v>
      </c>
    </row>
    <row r="14983" ht="15.75" customHeight="1">
      <c r="K14983" s="8" t="s">
        <v>7</v>
      </c>
    </row>
    <row r="14984" ht="15.75" customHeight="1">
      <c r="K14984" s="8" t="s">
        <v>7</v>
      </c>
    </row>
    <row r="14985" ht="15.75" customHeight="1">
      <c r="K14985" s="8" t="s">
        <v>7</v>
      </c>
    </row>
    <row r="14986" ht="15.75" customHeight="1">
      <c r="K14986" s="8" t="s">
        <v>7</v>
      </c>
    </row>
    <row r="14987" ht="15.75" customHeight="1">
      <c r="K14987" s="8" t="s">
        <v>7</v>
      </c>
    </row>
    <row r="14988" ht="15.75" customHeight="1">
      <c r="K14988" s="8" t="s">
        <v>7</v>
      </c>
    </row>
    <row r="14989" ht="15.75" customHeight="1">
      <c r="K14989" s="8" t="s">
        <v>7</v>
      </c>
    </row>
    <row r="14990" ht="15.75" customHeight="1">
      <c r="K14990" s="8" t="s">
        <v>7</v>
      </c>
    </row>
    <row r="14991" ht="15.75" customHeight="1">
      <c r="K14991" s="8" t="s">
        <v>7</v>
      </c>
    </row>
    <row r="14992" ht="15.75" customHeight="1">
      <c r="K14992" s="8" t="s">
        <v>7</v>
      </c>
    </row>
    <row r="14993" ht="15.75" customHeight="1">
      <c r="K14993" s="8" t="s">
        <v>7</v>
      </c>
    </row>
    <row r="14994" ht="15.75" customHeight="1">
      <c r="K14994" s="8" t="s">
        <v>7</v>
      </c>
    </row>
    <row r="14995" ht="15.75" customHeight="1">
      <c r="K14995" s="8" t="s">
        <v>7</v>
      </c>
    </row>
    <row r="14996" ht="15.75" customHeight="1">
      <c r="K14996" s="8" t="s">
        <v>7</v>
      </c>
    </row>
    <row r="14997" ht="15.75" customHeight="1">
      <c r="K14997" s="8" t="s">
        <v>7</v>
      </c>
    </row>
    <row r="14998" ht="15.75" customHeight="1">
      <c r="K14998" s="8" t="s">
        <v>7</v>
      </c>
    </row>
    <row r="14999" ht="15.75" customHeight="1">
      <c r="K14999" s="8" t="s">
        <v>7</v>
      </c>
    </row>
    <row r="15000" ht="15.75" customHeight="1">
      <c r="K15000" s="8" t="s">
        <v>7</v>
      </c>
    </row>
    <row r="15001" ht="15.75" customHeight="1">
      <c r="K15001" s="8" t="s">
        <v>7</v>
      </c>
    </row>
    <row r="15002" ht="15.75" customHeight="1">
      <c r="K15002" s="8" t="s">
        <v>7</v>
      </c>
    </row>
    <row r="15003" ht="15.75" customHeight="1">
      <c r="K15003" s="8" t="s">
        <v>7</v>
      </c>
    </row>
    <row r="15004" ht="15.75" customHeight="1">
      <c r="K15004" s="8" t="s">
        <v>7</v>
      </c>
    </row>
    <row r="15005" ht="15.75" customHeight="1">
      <c r="K15005" s="8" t="s">
        <v>7</v>
      </c>
    </row>
    <row r="15006" ht="15.75" customHeight="1">
      <c r="K15006" s="8" t="s">
        <v>7</v>
      </c>
    </row>
    <row r="15007" ht="15.75" customHeight="1">
      <c r="K15007" s="8" t="s">
        <v>7</v>
      </c>
    </row>
    <row r="15008" ht="15.75" customHeight="1">
      <c r="K15008" s="8" t="s">
        <v>7</v>
      </c>
    </row>
    <row r="15009" ht="15.75" customHeight="1">
      <c r="K15009" s="8" t="s">
        <v>7</v>
      </c>
    </row>
    <row r="15010" ht="15.75" customHeight="1">
      <c r="K15010" s="8" t="s">
        <v>7</v>
      </c>
    </row>
    <row r="15011" ht="15.75" customHeight="1">
      <c r="K15011" s="8" t="s">
        <v>7</v>
      </c>
    </row>
    <row r="15012" ht="15.75" customHeight="1">
      <c r="K15012" s="8" t="s">
        <v>7</v>
      </c>
    </row>
    <row r="15013" ht="15.75" customHeight="1">
      <c r="K15013" s="8" t="s">
        <v>7</v>
      </c>
    </row>
    <row r="15014" ht="15.75" customHeight="1">
      <c r="K15014" s="8" t="s">
        <v>7</v>
      </c>
    </row>
    <row r="15015" ht="15.75" customHeight="1">
      <c r="K15015" s="8" t="s">
        <v>7</v>
      </c>
    </row>
    <row r="15016" ht="15.75" customHeight="1">
      <c r="K15016" s="8" t="s">
        <v>7</v>
      </c>
    </row>
    <row r="15017" ht="15.75" customHeight="1">
      <c r="K15017" s="8" t="s">
        <v>7</v>
      </c>
    </row>
    <row r="15018" ht="15.75" customHeight="1">
      <c r="K15018" s="8" t="s">
        <v>7</v>
      </c>
    </row>
    <row r="15019" ht="15.75" customHeight="1">
      <c r="K15019" s="8" t="s">
        <v>7</v>
      </c>
    </row>
    <row r="15020" ht="15.75" customHeight="1">
      <c r="K15020" s="8" t="s">
        <v>7</v>
      </c>
    </row>
    <row r="15021" ht="15.75" customHeight="1">
      <c r="K15021" s="8" t="s">
        <v>7</v>
      </c>
    </row>
    <row r="15022" ht="15.75" customHeight="1">
      <c r="K15022" s="8" t="s">
        <v>7</v>
      </c>
    </row>
    <row r="15023" ht="15.75" customHeight="1">
      <c r="K15023" s="8" t="s">
        <v>7</v>
      </c>
    </row>
    <row r="15024" ht="15.75" customHeight="1">
      <c r="K15024" s="8" t="s">
        <v>7</v>
      </c>
    </row>
    <row r="15025" ht="15.75" customHeight="1">
      <c r="K15025" s="8" t="s">
        <v>7</v>
      </c>
    </row>
    <row r="15026" ht="15.75" customHeight="1">
      <c r="K15026" s="8" t="s">
        <v>7</v>
      </c>
    </row>
    <row r="15027" ht="15.75" customHeight="1">
      <c r="K15027" s="8" t="s">
        <v>7</v>
      </c>
    </row>
    <row r="15028" ht="15.75" customHeight="1">
      <c r="K15028" s="8" t="s">
        <v>7</v>
      </c>
    </row>
    <row r="15029" ht="15.75" customHeight="1">
      <c r="K15029" s="8" t="s">
        <v>7</v>
      </c>
    </row>
    <row r="15030" ht="15.75" customHeight="1">
      <c r="K15030" s="8" t="s">
        <v>7</v>
      </c>
    </row>
    <row r="15031" ht="15.75" customHeight="1">
      <c r="K15031" s="8" t="s">
        <v>7</v>
      </c>
    </row>
    <row r="15032" ht="15.75" customHeight="1">
      <c r="K15032" s="8" t="s">
        <v>7</v>
      </c>
    </row>
    <row r="15033" ht="15.75" customHeight="1">
      <c r="K15033" s="8" t="s">
        <v>7</v>
      </c>
    </row>
    <row r="15034" ht="15.75" customHeight="1">
      <c r="K15034" s="8" t="s">
        <v>7</v>
      </c>
    </row>
    <row r="15035" ht="15.75" customHeight="1">
      <c r="K15035" s="8" t="s">
        <v>7</v>
      </c>
    </row>
    <row r="15036" ht="15.75" customHeight="1">
      <c r="K15036" s="8" t="s">
        <v>7</v>
      </c>
    </row>
    <row r="15037" ht="15.75" customHeight="1">
      <c r="K15037" s="8" t="s">
        <v>7</v>
      </c>
    </row>
    <row r="15038" ht="15.75" customHeight="1">
      <c r="K15038" s="8" t="s">
        <v>7</v>
      </c>
    </row>
    <row r="15039" ht="15.75" customHeight="1">
      <c r="K15039" s="8" t="s">
        <v>7</v>
      </c>
    </row>
    <row r="15040" ht="15.75" customHeight="1">
      <c r="K15040" s="8" t="s">
        <v>7</v>
      </c>
    </row>
    <row r="15041" ht="15.75" customHeight="1">
      <c r="K15041" s="8" t="s">
        <v>7</v>
      </c>
    </row>
    <row r="15042" ht="15.75" customHeight="1">
      <c r="K15042" s="8" t="s">
        <v>7</v>
      </c>
    </row>
    <row r="15043" ht="15.75" customHeight="1">
      <c r="K15043" s="8" t="s">
        <v>7</v>
      </c>
    </row>
    <row r="15044" ht="15.75" customHeight="1">
      <c r="K15044" s="8" t="s">
        <v>7</v>
      </c>
    </row>
    <row r="15045" ht="15.75" customHeight="1">
      <c r="K15045" s="8" t="s">
        <v>7</v>
      </c>
    </row>
    <row r="15046" ht="15.75" customHeight="1">
      <c r="K15046" s="8" t="s">
        <v>7</v>
      </c>
    </row>
    <row r="15047" ht="15.75" customHeight="1">
      <c r="K15047" s="8" t="s">
        <v>7</v>
      </c>
    </row>
    <row r="15048" ht="15.75" customHeight="1">
      <c r="K15048" s="8" t="s">
        <v>7</v>
      </c>
    </row>
    <row r="15049" ht="15.75" customHeight="1">
      <c r="K15049" s="8" t="s">
        <v>7</v>
      </c>
    </row>
    <row r="15050" ht="15.75" customHeight="1">
      <c r="K15050" s="8" t="s">
        <v>7</v>
      </c>
    </row>
    <row r="15051" ht="15.75" customHeight="1">
      <c r="K15051" s="8" t="s">
        <v>7</v>
      </c>
    </row>
    <row r="15052" ht="15.75" customHeight="1">
      <c r="K15052" s="8" t="s">
        <v>7</v>
      </c>
    </row>
    <row r="15053" ht="15.75" customHeight="1">
      <c r="K15053" s="8" t="s">
        <v>7</v>
      </c>
    </row>
    <row r="15054" ht="15.75" customHeight="1">
      <c r="K15054" s="8" t="s">
        <v>7</v>
      </c>
    </row>
    <row r="15055" ht="15.75" customHeight="1">
      <c r="K15055" s="8" t="s">
        <v>7</v>
      </c>
    </row>
    <row r="15056" ht="15.75" customHeight="1">
      <c r="K15056" s="8" t="s">
        <v>7</v>
      </c>
    </row>
    <row r="15057" ht="15.75" customHeight="1">
      <c r="K15057" s="8" t="s">
        <v>7</v>
      </c>
    </row>
    <row r="15058" ht="15.75" customHeight="1">
      <c r="K15058" s="8" t="s">
        <v>7</v>
      </c>
    </row>
    <row r="15059" ht="15.75" customHeight="1">
      <c r="K15059" s="8" t="s">
        <v>7</v>
      </c>
    </row>
    <row r="15060" ht="15.75" customHeight="1">
      <c r="K15060" s="8" t="s">
        <v>7</v>
      </c>
    </row>
    <row r="15061" ht="15.75" customHeight="1">
      <c r="K15061" s="8" t="s">
        <v>7</v>
      </c>
    </row>
    <row r="15062" ht="15.75" customHeight="1">
      <c r="K15062" s="8" t="s">
        <v>7</v>
      </c>
    </row>
    <row r="15063" ht="15.75" customHeight="1">
      <c r="K15063" s="8" t="s">
        <v>7</v>
      </c>
    </row>
    <row r="15064" ht="15.75" customHeight="1">
      <c r="K15064" s="8" t="s">
        <v>7</v>
      </c>
    </row>
    <row r="15065" ht="15.75" customHeight="1">
      <c r="K15065" s="8" t="s">
        <v>7</v>
      </c>
    </row>
    <row r="15066" ht="15.75" customHeight="1">
      <c r="K15066" s="8" t="s">
        <v>7</v>
      </c>
    </row>
    <row r="15067" ht="15.75" customHeight="1">
      <c r="K15067" s="8" t="s">
        <v>7</v>
      </c>
    </row>
    <row r="15068" ht="15.75" customHeight="1">
      <c r="K15068" s="8" t="s">
        <v>7</v>
      </c>
    </row>
    <row r="15069" ht="15.75" customHeight="1">
      <c r="K15069" s="8" t="s">
        <v>7</v>
      </c>
    </row>
    <row r="15070" ht="15.75" customHeight="1">
      <c r="K15070" s="8" t="s">
        <v>7</v>
      </c>
    </row>
    <row r="15071" ht="15.75" customHeight="1">
      <c r="K15071" s="8" t="s">
        <v>7</v>
      </c>
    </row>
    <row r="15072" ht="15.75" customHeight="1">
      <c r="K15072" s="8" t="s">
        <v>7</v>
      </c>
    </row>
    <row r="15073" ht="15.75" customHeight="1">
      <c r="K15073" s="8" t="s">
        <v>7</v>
      </c>
    </row>
    <row r="15074" ht="15.75" customHeight="1">
      <c r="K15074" s="8" t="s">
        <v>7</v>
      </c>
    </row>
    <row r="15075" ht="15.75" customHeight="1">
      <c r="K15075" s="8" t="s">
        <v>7</v>
      </c>
    </row>
    <row r="15076" ht="15.75" customHeight="1">
      <c r="K15076" s="8" t="s">
        <v>7</v>
      </c>
    </row>
    <row r="15077" ht="15.75" customHeight="1">
      <c r="K15077" s="8" t="s">
        <v>7</v>
      </c>
    </row>
    <row r="15078" ht="15.75" customHeight="1">
      <c r="K15078" s="8" t="s">
        <v>7</v>
      </c>
    </row>
    <row r="15079" ht="15.75" customHeight="1">
      <c r="K15079" s="8" t="s">
        <v>7</v>
      </c>
    </row>
    <row r="15080" ht="15.75" customHeight="1">
      <c r="K15080" s="8" t="s">
        <v>7</v>
      </c>
    </row>
    <row r="15081" ht="15.75" customHeight="1">
      <c r="K15081" s="8" t="s">
        <v>7</v>
      </c>
    </row>
    <row r="15082" ht="15.75" customHeight="1">
      <c r="K15082" s="8" t="s">
        <v>7</v>
      </c>
    </row>
    <row r="15083" ht="15.75" customHeight="1">
      <c r="K15083" s="8" t="s">
        <v>7</v>
      </c>
    </row>
    <row r="15084" ht="15.75" customHeight="1">
      <c r="K15084" s="8" t="s">
        <v>7</v>
      </c>
    </row>
    <row r="15085" ht="15.75" customHeight="1">
      <c r="K15085" s="8" t="s">
        <v>7</v>
      </c>
    </row>
    <row r="15086" ht="15.75" customHeight="1">
      <c r="K15086" s="8" t="s">
        <v>7</v>
      </c>
    </row>
    <row r="15087" ht="15.75" customHeight="1">
      <c r="K15087" s="8" t="s">
        <v>7</v>
      </c>
    </row>
    <row r="15088" ht="15.75" customHeight="1">
      <c r="K15088" s="8" t="s">
        <v>7</v>
      </c>
    </row>
    <row r="15089" ht="15.75" customHeight="1">
      <c r="K15089" s="8" t="s">
        <v>7</v>
      </c>
    </row>
    <row r="15090" ht="15.75" customHeight="1">
      <c r="K15090" s="8" t="s">
        <v>7</v>
      </c>
    </row>
    <row r="15091" ht="15.75" customHeight="1">
      <c r="K15091" s="8" t="s">
        <v>7</v>
      </c>
    </row>
    <row r="15092" ht="15.75" customHeight="1">
      <c r="K15092" s="8" t="s">
        <v>7</v>
      </c>
    </row>
    <row r="15093" ht="15.75" customHeight="1">
      <c r="K15093" s="8" t="s">
        <v>7</v>
      </c>
    </row>
    <row r="15094" ht="15.75" customHeight="1">
      <c r="K15094" s="8" t="s">
        <v>7</v>
      </c>
    </row>
    <row r="15095" ht="15.75" customHeight="1">
      <c r="K15095" s="8" t="s">
        <v>7</v>
      </c>
    </row>
    <row r="15096" ht="15.75" customHeight="1">
      <c r="K15096" s="8" t="s">
        <v>7</v>
      </c>
    </row>
    <row r="15097" ht="15.75" customHeight="1">
      <c r="K15097" s="8" t="s">
        <v>7</v>
      </c>
    </row>
    <row r="15098" ht="15.75" customHeight="1">
      <c r="K15098" s="8" t="s">
        <v>7</v>
      </c>
    </row>
    <row r="15099" ht="15.75" customHeight="1">
      <c r="K15099" s="8" t="s">
        <v>7</v>
      </c>
    </row>
    <row r="15100" ht="15.75" customHeight="1">
      <c r="K15100" s="8" t="s">
        <v>7</v>
      </c>
    </row>
    <row r="15101" ht="15.75" customHeight="1">
      <c r="K15101" s="8" t="s">
        <v>7</v>
      </c>
    </row>
    <row r="15102" ht="15.75" customHeight="1">
      <c r="K15102" s="8" t="s">
        <v>7</v>
      </c>
    </row>
    <row r="15103" ht="15.75" customHeight="1">
      <c r="K15103" s="8" t="s">
        <v>7</v>
      </c>
    </row>
    <row r="15104" ht="15.75" customHeight="1">
      <c r="K15104" s="8" t="s">
        <v>7</v>
      </c>
    </row>
    <row r="15105" ht="15.75" customHeight="1">
      <c r="K15105" s="8" t="s">
        <v>7</v>
      </c>
    </row>
    <row r="15106" ht="15.75" customHeight="1">
      <c r="K15106" s="8" t="s">
        <v>7</v>
      </c>
    </row>
    <row r="15107" ht="15.75" customHeight="1">
      <c r="K15107" s="8" t="s">
        <v>7</v>
      </c>
    </row>
    <row r="15108" ht="15.75" customHeight="1">
      <c r="K15108" s="8" t="s">
        <v>7</v>
      </c>
    </row>
    <row r="15109" ht="15.75" customHeight="1">
      <c r="K15109" s="8" t="s">
        <v>7</v>
      </c>
    </row>
    <row r="15110" ht="15.75" customHeight="1">
      <c r="K15110" s="8" t="s">
        <v>7</v>
      </c>
    </row>
    <row r="15111" ht="15.75" customHeight="1">
      <c r="K15111" s="8" t="s">
        <v>7</v>
      </c>
    </row>
    <row r="15112" ht="15.75" customHeight="1">
      <c r="K15112" s="8" t="s">
        <v>7</v>
      </c>
    </row>
    <row r="15113" ht="15.75" customHeight="1">
      <c r="K15113" s="8" t="s">
        <v>7</v>
      </c>
    </row>
    <row r="15114" ht="15.75" customHeight="1">
      <c r="K15114" s="8" t="s">
        <v>7</v>
      </c>
    </row>
    <row r="15115" ht="15.75" customHeight="1">
      <c r="K15115" s="8" t="s">
        <v>7</v>
      </c>
    </row>
    <row r="15116" ht="15.75" customHeight="1">
      <c r="K15116" s="8" t="s">
        <v>7</v>
      </c>
    </row>
    <row r="15117" ht="15.75" customHeight="1">
      <c r="K15117" s="8" t="s">
        <v>7</v>
      </c>
    </row>
    <row r="15118" ht="15.75" customHeight="1">
      <c r="K15118" s="8" t="s">
        <v>7</v>
      </c>
    </row>
    <row r="15119" ht="15.75" customHeight="1">
      <c r="K15119" s="8" t="s">
        <v>7</v>
      </c>
    </row>
    <row r="15120" ht="15.75" customHeight="1">
      <c r="K15120" s="8" t="s">
        <v>7</v>
      </c>
    </row>
    <row r="15121" ht="15.75" customHeight="1">
      <c r="K15121" s="8" t="s">
        <v>7</v>
      </c>
    </row>
    <row r="15122" ht="15.75" customHeight="1">
      <c r="K15122" s="8" t="s">
        <v>7</v>
      </c>
    </row>
    <row r="15123" ht="15.75" customHeight="1">
      <c r="K15123" s="8" t="s">
        <v>7</v>
      </c>
    </row>
    <row r="15124" ht="15.75" customHeight="1">
      <c r="K15124" s="8" t="s">
        <v>7</v>
      </c>
    </row>
    <row r="15125" ht="15.75" customHeight="1">
      <c r="K15125" s="8" t="s">
        <v>7</v>
      </c>
    </row>
    <row r="15126" ht="15.75" customHeight="1">
      <c r="K15126" s="8" t="s">
        <v>7</v>
      </c>
    </row>
    <row r="15127" ht="15.75" customHeight="1">
      <c r="K15127" s="8" t="s">
        <v>7</v>
      </c>
    </row>
    <row r="15128" ht="15.75" customHeight="1">
      <c r="K15128" s="8" t="s">
        <v>7</v>
      </c>
    </row>
    <row r="15129" ht="15.75" customHeight="1">
      <c r="K15129" s="8" t="s">
        <v>7</v>
      </c>
    </row>
    <row r="15130" ht="15.75" customHeight="1">
      <c r="K15130" s="8" t="s">
        <v>7</v>
      </c>
    </row>
    <row r="15131" ht="15.75" customHeight="1">
      <c r="K15131" s="8" t="s">
        <v>7</v>
      </c>
    </row>
    <row r="15132" ht="15.75" customHeight="1">
      <c r="K15132" s="8" t="s">
        <v>7</v>
      </c>
    </row>
    <row r="15133" ht="15.75" customHeight="1">
      <c r="K15133" s="8" t="s">
        <v>7</v>
      </c>
    </row>
    <row r="15134" ht="15.75" customHeight="1">
      <c r="K15134" s="8" t="s">
        <v>7</v>
      </c>
    </row>
    <row r="15135" ht="15.75" customHeight="1">
      <c r="K15135" s="8" t="s">
        <v>7</v>
      </c>
    </row>
    <row r="15136" ht="15.75" customHeight="1">
      <c r="K15136" s="8" t="s">
        <v>7</v>
      </c>
    </row>
    <row r="15137" ht="15.75" customHeight="1">
      <c r="K15137" s="8" t="s">
        <v>7</v>
      </c>
    </row>
    <row r="15138" ht="15.75" customHeight="1">
      <c r="K15138" s="8" t="s">
        <v>7</v>
      </c>
    </row>
    <row r="15139" ht="15.75" customHeight="1">
      <c r="K15139" s="8" t="s">
        <v>7</v>
      </c>
    </row>
    <row r="15140" ht="15.75" customHeight="1">
      <c r="K15140" s="8" t="s">
        <v>7</v>
      </c>
    </row>
    <row r="15141" ht="15.75" customHeight="1">
      <c r="K15141" s="8" t="s">
        <v>7</v>
      </c>
    </row>
    <row r="15142" ht="15.75" customHeight="1">
      <c r="K15142" s="8" t="s">
        <v>7</v>
      </c>
    </row>
    <row r="15143" ht="15.75" customHeight="1">
      <c r="K15143" s="8" t="s">
        <v>7</v>
      </c>
    </row>
    <row r="15144" ht="15.75" customHeight="1">
      <c r="K15144" s="8" t="s">
        <v>7</v>
      </c>
    </row>
    <row r="15145" ht="15.75" customHeight="1">
      <c r="K15145" s="8" t="s">
        <v>7</v>
      </c>
    </row>
    <row r="15146" ht="15.75" customHeight="1">
      <c r="K15146" s="8" t="s">
        <v>7</v>
      </c>
    </row>
    <row r="15147" ht="15.75" customHeight="1">
      <c r="K15147" s="8" t="s">
        <v>7</v>
      </c>
    </row>
    <row r="15148" ht="15.75" customHeight="1">
      <c r="K15148" s="8" t="s">
        <v>7</v>
      </c>
    </row>
    <row r="15149" ht="15.75" customHeight="1">
      <c r="K15149" s="8" t="s">
        <v>7</v>
      </c>
    </row>
    <row r="15150" ht="15.75" customHeight="1">
      <c r="K15150" s="8" t="s">
        <v>7</v>
      </c>
    </row>
    <row r="15151" ht="15.75" customHeight="1">
      <c r="K15151" s="8" t="s">
        <v>7</v>
      </c>
    </row>
    <row r="15152" ht="15.75" customHeight="1">
      <c r="K15152" s="8" t="s">
        <v>7</v>
      </c>
    </row>
    <row r="15153" ht="15.75" customHeight="1">
      <c r="K15153" s="8" t="s">
        <v>7</v>
      </c>
    </row>
    <row r="15154" ht="15.75" customHeight="1">
      <c r="K15154" s="8" t="s">
        <v>7</v>
      </c>
    </row>
    <row r="15155" ht="15.75" customHeight="1">
      <c r="K15155" s="8" t="s">
        <v>7</v>
      </c>
    </row>
    <row r="15156" ht="15.75" customHeight="1">
      <c r="K15156" s="8" t="s">
        <v>7</v>
      </c>
    </row>
    <row r="15157" ht="15.75" customHeight="1">
      <c r="K15157" s="8" t="s">
        <v>7</v>
      </c>
    </row>
    <row r="15158" ht="15.75" customHeight="1">
      <c r="K15158" s="8" t="s">
        <v>7</v>
      </c>
    </row>
    <row r="15159" ht="15.75" customHeight="1">
      <c r="K15159" s="8" t="s">
        <v>7</v>
      </c>
    </row>
    <row r="15160" ht="15.75" customHeight="1">
      <c r="K15160" s="8" t="s">
        <v>7</v>
      </c>
    </row>
    <row r="15161" ht="15.75" customHeight="1">
      <c r="K15161" s="8" t="s">
        <v>7</v>
      </c>
    </row>
    <row r="15162" ht="15.75" customHeight="1">
      <c r="K15162" s="8" t="s">
        <v>7</v>
      </c>
    </row>
    <row r="15163" ht="15.75" customHeight="1">
      <c r="K15163" s="8" t="s">
        <v>7</v>
      </c>
    </row>
    <row r="15164" ht="15.75" customHeight="1">
      <c r="K15164" s="8" t="s">
        <v>7</v>
      </c>
    </row>
    <row r="15165" ht="15.75" customHeight="1">
      <c r="K15165" s="8" t="s">
        <v>7</v>
      </c>
    </row>
    <row r="15166" ht="15.75" customHeight="1">
      <c r="K15166" s="8" t="s">
        <v>7</v>
      </c>
    </row>
    <row r="15167" ht="15.75" customHeight="1">
      <c r="K15167" s="8" t="s">
        <v>7</v>
      </c>
    </row>
    <row r="15168" ht="15.75" customHeight="1">
      <c r="K15168" s="8" t="s">
        <v>7</v>
      </c>
    </row>
    <row r="15169" ht="15.75" customHeight="1">
      <c r="K15169" s="8" t="s">
        <v>7</v>
      </c>
    </row>
    <row r="15170" ht="15.75" customHeight="1">
      <c r="K15170" s="8" t="s">
        <v>7</v>
      </c>
    </row>
    <row r="15171" ht="15.75" customHeight="1">
      <c r="K15171" s="8" t="s">
        <v>7</v>
      </c>
    </row>
    <row r="15172" ht="15.75" customHeight="1">
      <c r="K15172" s="8" t="s">
        <v>7</v>
      </c>
    </row>
    <row r="15173" ht="15.75" customHeight="1">
      <c r="K15173" s="8" t="s">
        <v>7</v>
      </c>
    </row>
    <row r="15174" ht="15.75" customHeight="1">
      <c r="K15174" s="8" t="s">
        <v>7</v>
      </c>
    </row>
    <row r="15175" ht="15.75" customHeight="1">
      <c r="K15175" s="8" t="s">
        <v>7</v>
      </c>
    </row>
    <row r="15176" ht="15.75" customHeight="1">
      <c r="K15176" s="8" t="s">
        <v>7</v>
      </c>
    </row>
    <row r="15177" ht="15.75" customHeight="1">
      <c r="K15177" s="8" t="s">
        <v>7</v>
      </c>
    </row>
    <row r="15178" ht="15.75" customHeight="1">
      <c r="K15178" s="8" t="s">
        <v>7</v>
      </c>
    </row>
    <row r="15179" ht="15.75" customHeight="1">
      <c r="K15179" s="8" t="s">
        <v>7</v>
      </c>
    </row>
    <row r="15180" ht="15.75" customHeight="1">
      <c r="K15180" s="8" t="s">
        <v>7</v>
      </c>
    </row>
    <row r="15181" ht="15.75" customHeight="1">
      <c r="K15181" s="8" t="s">
        <v>7</v>
      </c>
    </row>
    <row r="15182" ht="15.75" customHeight="1">
      <c r="K15182" s="8" t="s">
        <v>7</v>
      </c>
    </row>
    <row r="15183" ht="15.75" customHeight="1">
      <c r="K15183" s="8" t="s">
        <v>7</v>
      </c>
    </row>
    <row r="15184" ht="15.75" customHeight="1">
      <c r="K15184" s="8" t="s">
        <v>7</v>
      </c>
    </row>
    <row r="15185" ht="15.75" customHeight="1">
      <c r="K15185" s="8" t="s">
        <v>7</v>
      </c>
    </row>
    <row r="15186" ht="15.75" customHeight="1">
      <c r="K15186" s="8" t="s">
        <v>7</v>
      </c>
    </row>
    <row r="15187" ht="15.75" customHeight="1">
      <c r="K15187" s="8" t="s">
        <v>7</v>
      </c>
    </row>
    <row r="15188" ht="15.75" customHeight="1">
      <c r="K15188" s="8" t="s">
        <v>7</v>
      </c>
    </row>
    <row r="15189" ht="15.75" customHeight="1">
      <c r="K15189" s="8" t="s">
        <v>7</v>
      </c>
    </row>
    <row r="15190" ht="15.75" customHeight="1">
      <c r="K15190" s="8" t="s">
        <v>7</v>
      </c>
    </row>
    <row r="15191" ht="15.75" customHeight="1">
      <c r="K15191" s="8" t="s">
        <v>7</v>
      </c>
    </row>
    <row r="15192" ht="15.75" customHeight="1">
      <c r="K15192" s="8" t="s">
        <v>7</v>
      </c>
    </row>
    <row r="15193" ht="15.75" customHeight="1">
      <c r="K15193" s="8" t="s">
        <v>7</v>
      </c>
    </row>
    <row r="15194" ht="15.75" customHeight="1">
      <c r="K15194" s="8" t="s">
        <v>7</v>
      </c>
    </row>
    <row r="15195" ht="15.75" customHeight="1">
      <c r="K15195" s="8" t="s">
        <v>7</v>
      </c>
    </row>
    <row r="15196" ht="15.75" customHeight="1">
      <c r="K15196" s="8" t="s">
        <v>7</v>
      </c>
    </row>
    <row r="15197" ht="15.75" customHeight="1">
      <c r="K15197" s="8" t="s">
        <v>7</v>
      </c>
    </row>
    <row r="15198" ht="15.75" customHeight="1">
      <c r="K15198" s="8" t="s">
        <v>7</v>
      </c>
    </row>
    <row r="15199" ht="15.75" customHeight="1">
      <c r="K15199" s="8" t="s">
        <v>7</v>
      </c>
    </row>
    <row r="15200" ht="15.75" customHeight="1">
      <c r="K15200" s="8" t="s">
        <v>7</v>
      </c>
    </row>
    <row r="15201" ht="15.75" customHeight="1">
      <c r="K15201" s="8" t="s">
        <v>7</v>
      </c>
    </row>
    <row r="15202" ht="15.75" customHeight="1">
      <c r="K15202" s="8" t="s">
        <v>7</v>
      </c>
    </row>
    <row r="15203" ht="15.75" customHeight="1">
      <c r="K15203" s="8" t="s">
        <v>7</v>
      </c>
    </row>
    <row r="15204" ht="15.75" customHeight="1">
      <c r="K15204" s="8" t="s">
        <v>7</v>
      </c>
    </row>
    <row r="15205" ht="15.75" customHeight="1">
      <c r="K15205" s="8" t="s">
        <v>7</v>
      </c>
    </row>
    <row r="15206" ht="15.75" customHeight="1">
      <c r="K15206" s="8" t="s">
        <v>7</v>
      </c>
    </row>
    <row r="15207" ht="15.75" customHeight="1">
      <c r="K15207" s="8" t="s">
        <v>7</v>
      </c>
    </row>
    <row r="15208" ht="15.75" customHeight="1">
      <c r="K15208" s="8" t="s">
        <v>7</v>
      </c>
    </row>
    <row r="15209" ht="15.75" customHeight="1">
      <c r="K15209" s="8" t="s">
        <v>7</v>
      </c>
    </row>
    <row r="15210" ht="15.75" customHeight="1">
      <c r="K15210" s="8" t="s">
        <v>7</v>
      </c>
    </row>
    <row r="15211" ht="15.75" customHeight="1">
      <c r="K15211" s="8" t="s">
        <v>7</v>
      </c>
    </row>
    <row r="15212" ht="15.75" customHeight="1">
      <c r="K15212" s="8" t="s">
        <v>7</v>
      </c>
    </row>
    <row r="15213" ht="15.75" customHeight="1">
      <c r="K15213" s="8" t="s">
        <v>7</v>
      </c>
    </row>
    <row r="15214" ht="15.75" customHeight="1">
      <c r="K15214" s="8" t="s">
        <v>7</v>
      </c>
    </row>
    <row r="15215" ht="15.75" customHeight="1">
      <c r="K15215" s="8" t="s">
        <v>7</v>
      </c>
    </row>
    <row r="15216" ht="15.75" customHeight="1">
      <c r="K15216" s="8" t="s">
        <v>7</v>
      </c>
    </row>
    <row r="15217" ht="15.75" customHeight="1">
      <c r="K15217" s="8" t="s">
        <v>7</v>
      </c>
    </row>
    <row r="15218" ht="15.75" customHeight="1">
      <c r="K15218" s="8" t="s">
        <v>7</v>
      </c>
    </row>
    <row r="15219" ht="15.75" customHeight="1">
      <c r="K15219" s="8" t="s">
        <v>7</v>
      </c>
    </row>
    <row r="15220" ht="15.75" customHeight="1">
      <c r="K15220" s="8" t="s">
        <v>7</v>
      </c>
    </row>
    <row r="15221" ht="15.75" customHeight="1">
      <c r="K15221" s="8" t="s">
        <v>7</v>
      </c>
    </row>
    <row r="15222" ht="15.75" customHeight="1">
      <c r="K15222" s="8" t="s">
        <v>7</v>
      </c>
    </row>
    <row r="15223" ht="15.75" customHeight="1">
      <c r="K15223" s="8" t="s">
        <v>7</v>
      </c>
    </row>
    <row r="15224" ht="15.75" customHeight="1">
      <c r="K15224" s="8" t="s">
        <v>7</v>
      </c>
    </row>
    <row r="15225" ht="15.75" customHeight="1">
      <c r="K15225" s="8" t="s">
        <v>7</v>
      </c>
    </row>
    <row r="15226" ht="15.75" customHeight="1">
      <c r="K15226" s="8" t="s">
        <v>7</v>
      </c>
    </row>
    <row r="15227" ht="15.75" customHeight="1">
      <c r="K15227" s="8" t="s">
        <v>7</v>
      </c>
    </row>
    <row r="15228" ht="15.75" customHeight="1">
      <c r="K15228" s="8" t="s">
        <v>7</v>
      </c>
    </row>
    <row r="15229" ht="15.75" customHeight="1">
      <c r="K15229" s="8" t="s">
        <v>7</v>
      </c>
    </row>
    <row r="15230" ht="15.75" customHeight="1">
      <c r="K15230" s="8" t="s">
        <v>7</v>
      </c>
    </row>
    <row r="15231" ht="15.75" customHeight="1">
      <c r="K15231" s="8" t="s">
        <v>7</v>
      </c>
    </row>
    <row r="15232" ht="15.75" customHeight="1">
      <c r="K15232" s="8" t="s">
        <v>7</v>
      </c>
    </row>
    <row r="15233" ht="15.75" customHeight="1">
      <c r="K15233" s="8" t="s">
        <v>7</v>
      </c>
    </row>
    <row r="15234" ht="15.75" customHeight="1">
      <c r="K15234" s="8" t="s">
        <v>7</v>
      </c>
    </row>
    <row r="15235" ht="15.75" customHeight="1">
      <c r="K15235" s="8" t="s">
        <v>7</v>
      </c>
    </row>
    <row r="15236" ht="15.75" customHeight="1">
      <c r="K15236" s="8" t="s">
        <v>7</v>
      </c>
    </row>
    <row r="15237" ht="15.75" customHeight="1">
      <c r="K15237" s="8" t="s">
        <v>7</v>
      </c>
    </row>
    <row r="15238" ht="15.75" customHeight="1">
      <c r="K15238" s="8" t="s">
        <v>7</v>
      </c>
    </row>
    <row r="15239" ht="15.75" customHeight="1">
      <c r="K15239" s="8" t="s">
        <v>7</v>
      </c>
    </row>
    <row r="15240" ht="15.75" customHeight="1">
      <c r="K15240" s="8" t="s">
        <v>7</v>
      </c>
    </row>
    <row r="15241" ht="15.75" customHeight="1">
      <c r="K15241" s="8" t="s">
        <v>7</v>
      </c>
    </row>
    <row r="15242" ht="15.75" customHeight="1">
      <c r="K15242" s="8" t="s">
        <v>7</v>
      </c>
    </row>
    <row r="15243" ht="15.75" customHeight="1">
      <c r="K15243" s="8" t="s">
        <v>7</v>
      </c>
    </row>
    <row r="15244" ht="15.75" customHeight="1">
      <c r="K15244" s="8" t="s">
        <v>7</v>
      </c>
    </row>
    <row r="15245" ht="15.75" customHeight="1">
      <c r="K15245" s="8" t="s">
        <v>7</v>
      </c>
    </row>
    <row r="15246" ht="15.75" customHeight="1">
      <c r="K15246" s="8" t="s">
        <v>7</v>
      </c>
    </row>
    <row r="15247" ht="15.75" customHeight="1">
      <c r="K15247" s="8" t="s">
        <v>7</v>
      </c>
    </row>
    <row r="15248" ht="15.75" customHeight="1">
      <c r="K15248" s="8" t="s">
        <v>7</v>
      </c>
    </row>
    <row r="15249" ht="15.75" customHeight="1">
      <c r="K15249" s="8" t="s">
        <v>7</v>
      </c>
    </row>
    <row r="15250" ht="15.75" customHeight="1">
      <c r="K15250" s="8" t="s">
        <v>7</v>
      </c>
    </row>
    <row r="15251" ht="15.75" customHeight="1">
      <c r="K15251" s="8" t="s">
        <v>7</v>
      </c>
    </row>
    <row r="15252" ht="15.75" customHeight="1">
      <c r="K15252" s="8" t="s">
        <v>7</v>
      </c>
    </row>
    <row r="15253" ht="15.75" customHeight="1">
      <c r="K15253" s="8" t="s">
        <v>7</v>
      </c>
    </row>
    <row r="15254" ht="15.75" customHeight="1">
      <c r="K15254" s="8" t="s">
        <v>7</v>
      </c>
    </row>
    <row r="15255" ht="15.75" customHeight="1">
      <c r="K15255" s="8" t="s">
        <v>7</v>
      </c>
    </row>
    <row r="15256" ht="15.75" customHeight="1">
      <c r="K15256" s="8" t="s">
        <v>7</v>
      </c>
    </row>
    <row r="15257" ht="15.75" customHeight="1">
      <c r="K15257" s="8" t="s">
        <v>7</v>
      </c>
    </row>
    <row r="15258" ht="15.75" customHeight="1">
      <c r="K15258" s="8" t="s">
        <v>7</v>
      </c>
    </row>
    <row r="15259" ht="15.75" customHeight="1">
      <c r="K15259" s="8" t="s">
        <v>7</v>
      </c>
    </row>
    <row r="15260" ht="15.75" customHeight="1">
      <c r="K15260" s="8" t="s">
        <v>7</v>
      </c>
    </row>
    <row r="15261" ht="15.75" customHeight="1">
      <c r="K15261" s="8" t="s">
        <v>7</v>
      </c>
    </row>
    <row r="15262" ht="15.75" customHeight="1">
      <c r="K15262" s="8" t="s">
        <v>7</v>
      </c>
    </row>
    <row r="15263" ht="15.75" customHeight="1">
      <c r="K15263" s="8" t="s">
        <v>7</v>
      </c>
    </row>
    <row r="15264" ht="15.75" customHeight="1">
      <c r="K15264" s="8" t="s">
        <v>7</v>
      </c>
    </row>
    <row r="15265" ht="15.75" customHeight="1">
      <c r="K15265" s="8" t="s">
        <v>7</v>
      </c>
    </row>
    <row r="15266" ht="15.75" customHeight="1">
      <c r="K15266" s="8" t="s">
        <v>7</v>
      </c>
    </row>
    <row r="15267" ht="15.75" customHeight="1">
      <c r="K15267" s="8" t="s">
        <v>7</v>
      </c>
    </row>
    <row r="15268" ht="15.75" customHeight="1">
      <c r="K15268" s="8" t="s">
        <v>7</v>
      </c>
    </row>
    <row r="15269" ht="15.75" customHeight="1">
      <c r="K15269" s="8" t="s">
        <v>7</v>
      </c>
    </row>
    <row r="15270" ht="15.75" customHeight="1">
      <c r="K15270" s="8" t="s">
        <v>7</v>
      </c>
    </row>
    <row r="15271" ht="15.75" customHeight="1">
      <c r="K15271" s="8" t="s">
        <v>7</v>
      </c>
    </row>
    <row r="15272" ht="15.75" customHeight="1">
      <c r="K15272" s="8" t="s">
        <v>7</v>
      </c>
    </row>
    <row r="15273" ht="15.75" customHeight="1">
      <c r="K15273" s="8" t="s">
        <v>7</v>
      </c>
    </row>
    <row r="15274" ht="15.75" customHeight="1">
      <c r="K15274" s="8" t="s">
        <v>7</v>
      </c>
    </row>
    <row r="15275" ht="15.75" customHeight="1">
      <c r="K15275" s="8" t="s">
        <v>7</v>
      </c>
    </row>
    <row r="15276" ht="15.75" customHeight="1">
      <c r="K15276" s="8" t="s">
        <v>7</v>
      </c>
    </row>
    <row r="15277" ht="15.75" customHeight="1">
      <c r="K15277" s="8" t="s">
        <v>7</v>
      </c>
    </row>
    <row r="15278" ht="15.75" customHeight="1">
      <c r="K15278" s="8" t="s">
        <v>7</v>
      </c>
    </row>
    <row r="15279" ht="15.75" customHeight="1">
      <c r="K15279" s="8" t="s">
        <v>7</v>
      </c>
    </row>
    <row r="15280" ht="15.75" customHeight="1">
      <c r="K15280" s="8" t="s">
        <v>7</v>
      </c>
    </row>
    <row r="15281" ht="15.75" customHeight="1">
      <c r="K15281" s="8" t="s">
        <v>7</v>
      </c>
    </row>
    <row r="15282" ht="15.75" customHeight="1">
      <c r="K15282" s="8" t="s">
        <v>7</v>
      </c>
    </row>
    <row r="15283" ht="15.75" customHeight="1">
      <c r="K15283" s="8" t="s">
        <v>7</v>
      </c>
    </row>
    <row r="15284" ht="15.75" customHeight="1">
      <c r="K15284" s="8" t="s">
        <v>7</v>
      </c>
    </row>
    <row r="15285" ht="15.75" customHeight="1">
      <c r="K15285" s="8" t="s">
        <v>7</v>
      </c>
    </row>
    <row r="15286" ht="15.75" customHeight="1">
      <c r="K15286" s="8" t="s">
        <v>7</v>
      </c>
    </row>
    <row r="15287" ht="15.75" customHeight="1">
      <c r="K15287" s="8" t="s">
        <v>7</v>
      </c>
    </row>
    <row r="15288" ht="15.75" customHeight="1">
      <c r="K15288" s="8" t="s">
        <v>7</v>
      </c>
    </row>
    <row r="15289" ht="15.75" customHeight="1">
      <c r="K15289" s="8" t="s">
        <v>7</v>
      </c>
    </row>
    <row r="15290" ht="15.75" customHeight="1">
      <c r="K15290" s="8" t="s">
        <v>7</v>
      </c>
    </row>
    <row r="15291" ht="15.75" customHeight="1">
      <c r="K15291" s="8" t="s">
        <v>7</v>
      </c>
    </row>
    <row r="15292" ht="15.75" customHeight="1">
      <c r="K15292" s="8" t="s">
        <v>7</v>
      </c>
    </row>
    <row r="15293" ht="15.75" customHeight="1">
      <c r="K15293" s="8" t="s">
        <v>7</v>
      </c>
    </row>
    <row r="15294" ht="15.75" customHeight="1">
      <c r="K15294" s="8" t="s">
        <v>7</v>
      </c>
    </row>
    <row r="15295" ht="15.75" customHeight="1">
      <c r="K15295" s="8" t="s">
        <v>7</v>
      </c>
    </row>
    <row r="15296" ht="15.75" customHeight="1">
      <c r="K15296" s="8" t="s">
        <v>7</v>
      </c>
    </row>
    <row r="15297" ht="15.75" customHeight="1">
      <c r="K15297" s="8" t="s">
        <v>7</v>
      </c>
    </row>
    <row r="15298" ht="15.75" customHeight="1">
      <c r="K15298" s="8" t="s">
        <v>7</v>
      </c>
    </row>
    <row r="15299" ht="15.75" customHeight="1">
      <c r="K15299" s="8" t="s">
        <v>7</v>
      </c>
    </row>
    <row r="15300" ht="15.75" customHeight="1">
      <c r="K15300" s="8" t="s">
        <v>7</v>
      </c>
    </row>
    <row r="15301" ht="15.75" customHeight="1">
      <c r="K15301" s="8" t="s">
        <v>7</v>
      </c>
    </row>
    <row r="15302" ht="15.75" customHeight="1">
      <c r="K15302" s="8" t="s">
        <v>7</v>
      </c>
    </row>
    <row r="15303" ht="15.75" customHeight="1">
      <c r="K15303" s="8" t="s">
        <v>7</v>
      </c>
    </row>
    <row r="15304" ht="15.75" customHeight="1">
      <c r="K15304" s="8" t="s">
        <v>7</v>
      </c>
    </row>
    <row r="15305" ht="15.75" customHeight="1">
      <c r="K15305" s="8" t="s">
        <v>7</v>
      </c>
    </row>
    <row r="15306" ht="15.75" customHeight="1">
      <c r="K15306" s="8" t="s">
        <v>7</v>
      </c>
    </row>
    <row r="15307" ht="15.75" customHeight="1">
      <c r="K15307" s="8" t="s">
        <v>7</v>
      </c>
    </row>
    <row r="15308" ht="15.75" customHeight="1">
      <c r="K15308" s="8" t="s">
        <v>7</v>
      </c>
    </row>
    <row r="15309" ht="15.75" customHeight="1">
      <c r="K15309" s="8" t="s">
        <v>7</v>
      </c>
    </row>
    <row r="15310" ht="15.75" customHeight="1">
      <c r="K15310" s="8" t="s">
        <v>7</v>
      </c>
    </row>
    <row r="15311" ht="15.75" customHeight="1">
      <c r="K15311" s="8" t="s">
        <v>7</v>
      </c>
    </row>
    <row r="15312" ht="15.75" customHeight="1">
      <c r="K15312" s="8" t="s">
        <v>7</v>
      </c>
    </row>
    <row r="15313" ht="15.75" customHeight="1">
      <c r="K15313" s="8" t="s">
        <v>7</v>
      </c>
    </row>
    <row r="15314" ht="15.75" customHeight="1">
      <c r="K15314" s="8" t="s">
        <v>7</v>
      </c>
    </row>
    <row r="15315" ht="15.75" customHeight="1">
      <c r="K15315" s="8" t="s">
        <v>7</v>
      </c>
    </row>
    <row r="15316" ht="15.75" customHeight="1">
      <c r="K15316" s="8" t="s">
        <v>7</v>
      </c>
    </row>
    <row r="15317" ht="15.75" customHeight="1">
      <c r="K15317" s="8" t="s">
        <v>7</v>
      </c>
    </row>
    <row r="15318" ht="15.75" customHeight="1">
      <c r="K15318" s="8" t="s">
        <v>7</v>
      </c>
    </row>
    <row r="15319" ht="15.75" customHeight="1">
      <c r="K15319" s="8" t="s">
        <v>7</v>
      </c>
    </row>
    <row r="15320" ht="15.75" customHeight="1">
      <c r="K15320" s="8" t="s">
        <v>7</v>
      </c>
    </row>
    <row r="15321" ht="15.75" customHeight="1">
      <c r="K15321" s="8" t="s">
        <v>7</v>
      </c>
    </row>
    <row r="15322" ht="15.75" customHeight="1">
      <c r="K15322" s="8" t="s">
        <v>7</v>
      </c>
    </row>
    <row r="15323" ht="15.75" customHeight="1">
      <c r="K15323" s="8" t="s">
        <v>7</v>
      </c>
    </row>
    <row r="15324" ht="15.75" customHeight="1">
      <c r="K15324" s="8" t="s">
        <v>7</v>
      </c>
    </row>
    <row r="15325" ht="15.75" customHeight="1">
      <c r="K15325" s="8" t="s">
        <v>7</v>
      </c>
    </row>
    <row r="15326" ht="15.75" customHeight="1">
      <c r="K15326" s="8" t="s">
        <v>7</v>
      </c>
    </row>
    <row r="15327" ht="15.75" customHeight="1">
      <c r="K15327" s="8" t="s">
        <v>7</v>
      </c>
    </row>
    <row r="15328" ht="15.75" customHeight="1">
      <c r="K15328" s="8" t="s">
        <v>7</v>
      </c>
    </row>
    <row r="15329" ht="15.75" customHeight="1">
      <c r="K15329" s="8" t="s">
        <v>7</v>
      </c>
    </row>
    <row r="15330" ht="15.75" customHeight="1">
      <c r="K15330" s="8" t="s">
        <v>7</v>
      </c>
    </row>
    <row r="15331" ht="15.75" customHeight="1">
      <c r="K15331" s="8" t="s">
        <v>7</v>
      </c>
    </row>
    <row r="15332" ht="15.75" customHeight="1">
      <c r="K15332" s="8" t="s">
        <v>7</v>
      </c>
    </row>
    <row r="15333" ht="15.75" customHeight="1">
      <c r="K15333" s="8" t="s">
        <v>7</v>
      </c>
    </row>
    <row r="15334" ht="15.75" customHeight="1">
      <c r="K15334" s="8" t="s">
        <v>7</v>
      </c>
    </row>
    <row r="15335" ht="15.75" customHeight="1">
      <c r="K15335" s="8" t="s">
        <v>7</v>
      </c>
    </row>
    <row r="15336" ht="15.75" customHeight="1">
      <c r="K15336" s="8" t="s">
        <v>7</v>
      </c>
    </row>
    <row r="15337" ht="15.75" customHeight="1">
      <c r="K15337" s="8" t="s">
        <v>7</v>
      </c>
    </row>
    <row r="15338" ht="15.75" customHeight="1">
      <c r="K15338" s="8" t="s">
        <v>7</v>
      </c>
    </row>
    <row r="15339" ht="15.75" customHeight="1">
      <c r="K15339" s="8" t="s">
        <v>7</v>
      </c>
    </row>
    <row r="15340" ht="15.75" customHeight="1">
      <c r="K15340" s="8" t="s">
        <v>7</v>
      </c>
    </row>
    <row r="15341" ht="15.75" customHeight="1">
      <c r="K15341" s="8" t="s">
        <v>7</v>
      </c>
    </row>
    <row r="15342" ht="15.75" customHeight="1">
      <c r="K15342" s="8" t="s">
        <v>7</v>
      </c>
    </row>
    <row r="15343" ht="15.75" customHeight="1">
      <c r="K15343" s="8" t="s">
        <v>7</v>
      </c>
    </row>
    <row r="15344" ht="15.75" customHeight="1">
      <c r="K15344" s="8" t="s">
        <v>7</v>
      </c>
    </row>
    <row r="15345" ht="15.75" customHeight="1">
      <c r="K15345" s="8" t="s">
        <v>7</v>
      </c>
    </row>
    <row r="15346" ht="15.75" customHeight="1">
      <c r="K15346" s="8" t="s">
        <v>7</v>
      </c>
    </row>
    <row r="15347" ht="15.75" customHeight="1">
      <c r="K15347" s="8" t="s">
        <v>7</v>
      </c>
    </row>
    <row r="15348" ht="15.75" customHeight="1">
      <c r="K15348" s="8" t="s">
        <v>7</v>
      </c>
    </row>
    <row r="15349" ht="15.75" customHeight="1">
      <c r="K15349" s="8" t="s">
        <v>7</v>
      </c>
    </row>
    <row r="15350" ht="15.75" customHeight="1">
      <c r="K15350" s="8" t="s">
        <v>7</v>
      </c>
    </row>
    <row r="15351" ht="15.75" customHeight="1">
      <c r="K15351" s="8" t="s">
        <v>7</v>
      </c>
    </row>
    <row r="15352" ht="15.75" customHeight="1">
      <c r="K15352" s="8" t="s">
        <v>7</v>
      </c>
    </row>
    <row r="15353" ht="15.75" customHeight="1">
      <c r="K15353" s="8" t="s">
        <v>7</v>
      </c>
    </row>
    <row r="15354" ht="15.75" customHeight="1">
      <c r="K15354" s="8" t="s">
        <v>7</v>
      </c>
    </row>
    <row r="15355" ht="15.75" customHeight="1">
      <c r="K15355" s="8" t="s">
        <v>7</v>
      </c>
    </row>
    <row r="15356" ht="15.75" customHeight="1">
      <c r="K15356" s="8" t="s">
        <v>7</v>
      </c>
    </row>
    <row r="15357" ht="15.75" customHeight="1">
      <c r="K15357" s="8" t="s">
        <v>7</v>
      </c>
    </row>
    <row r="15358" ht="15.75" customHeight="1">
      <c r="K15358" s="8" t="s">
        <v>7</v>
      </c>
    </row>
    <row r="15359" ht="15.75" customHeight="1">
      <c r="K15359" s="8" t="s">
        <v>7</v>
      </c>
    </row>
    <row r="15360" ht="15.75" customHeight="1">
      <c r="K15360" s="8" t="s">
        <v>7</v>
      </c>
    </row>
    <row r="15361" ht="15.75" customHeight="1">
      <c r="K15361" s="8" t="s">
        <v>7</v>
      </c>
    </row>
    <row r="15362" ht="15.75" customHeight="1">
      <c r="K15362" s="8" t="s">
        <v>7</v>
      </c>
    </row>
    <row r="15363" ht="15.75" customHeight="1">
      <c r="K15363" s="8" t="s">
        <v>7</v>
      </c>
    </row>
    <row r="15364" ht="15.75" customHeight="1">
      <c r="K15364" s="8" t="s">
        <v>7</v>
      </c>
    </row>
    <row r="15365" ht="15.75" customHeight="1">
      <c r="K15365" s="8" t="s">
        <v>7</v>
      </c>
    </row>
    <row r="15366" ht="15.75" customHeight="1">
      <c r="K15366" s="8" t="s">
        <v>7</v>
      </c>
    </row>
    <row r="15367" ht="15.75" customHeight="1">
      <c r="K15367" s="8" t="s">
        <v>7</v>
      </c>
    </row>
    <row r="15368" ht="15.75" customHeight="1">
      <c r="K15368" s="8" t="s">
        <v>7</v>
      </c>
    </row>
    <row r="15369" ht="15.75" customHeight="1">
      <c r="K15369" s="8" t="s">
        <v>7</v>
      </c>
    </row>
    <row r="15370" ht="15.75" customHeight="1">
      <c r="K15370" s="8" t="s">
        <v>7</v>
      </c>
    </row>
    <row r="15371" ht="15.75" customHeight="1">
      <c r="K15371" s="8" t="s">
        <v>7</v>
      </c>
    </row>
    <row r="15372" ht="15.75" customHeight="1">
      <c r="K15372" s="8" t="s">
        <v>7</v>
      </c>
    </row>
    <row r="15373" ht="15.75" customHeight="1">
      <c r="K15373" s="8" t="s">
        <v>7</v>
      </c>
    </row>
    <row r="15374" ht="15.75" customHeight="1">
      <c r="K15374" s="8" t="s">
        <v>7</v>
      </c>
    </row>
    <row r="15375" ht="15.75" customHeight="1">
      <c r="K15375" s="8" t="s">
        <v>7</v>
      </c>
    </row>
    <row r="15376" ht="15.75" customHeight="1">
      <c r="K15376" s="8" t="s">
        <v>7</v>
      </c>
    </row>
    <row r="15377" ht="15.75" customHeight="1">
      <c r="K15377" s="8" t="s">
        <v>7</v>
      </c>
    </row>
    <row r="15378" ht="15.75" customHeight="1">
      <c r="K15378" s="8" t="s">
        <v>7</v>
      </c>
    </row>
    <row r="15379" ht="15.75" customHeight="1">
      <c r="K15379" s="8" t="s">
        <v>7</v>
      </c>
    </row>
    <row r="15380" ht="15.75" customHeight="1">
      <c r="K15380" s="8" t="s">
        <v>7</v>
      </c>
    </row>
    <row r="15381" ht="15.75" customHeight="1">
      <c r="K15381" s="8" t="s">
        <v>7</v>
      </c>
    </row>
    <row r="15382" ht="15.75" customHeight="1">
      <c r="K15382" s="8" t="s">
        <v>7</v>
      </c>
    </row>
    <row r="15383" ht="15.75" customHeight="1">
      <c r="K15383" s="8" t="s">
        <v>7</v>
      </c>
    </row>
    <row r="15384" ht="15.75" customHeight="1">
      <c r="K15384" s="8" t="s">
        <v>7</v>
      </c>
    </row>
    <row r="15385" ht="15.75" customHeight="1">
      <c r="K15385" s="8" t="s">
        <v>7</v>
      </c>
    </row>
    <row r="15386" ht="15.75" customHeight="1">
      <c r="K15386" s="8" t="s">
        <v>7</v>
      </c>
    </row>
    <row r="15387" ht="15.75" customHeight="1">
      <c r="K15387" s="8" t="s">
        <v>7</v>
      </c>
    </row>
    <row r="15388" ht="15.75" customHeight="1">
      <c r="K15388" s="8" t="s">
        <v>7</v>
      </c>
    </row>
    <row r="15389" ht="15.75" customHeight="1">
      <c r="K15389" s="8" t="s">
        <v>7</v>
      </c>
    </row>
    <row r="15390" ht="15.75" customHeight="1">
      <c r="K15390" s="8" t="s">
        <v>7</v>
      </c>
    </row>
    <row r="15391" ht="15.75" customHeight="1">
      <c r="K15391" s="8" t="s">
        <v>7</v>
      </c>
    </row>
    <row r="15392" ht="15.75" customHeight="1">
      <c r="K15392" s="8" t="s">
        <v>7</v>
      </c>
    </row>
    <row r="15393" ht="15.75" customHeight="1">
      <c r="K15393" s="8" t="s">
        <v>7</v>
      </c>
    </row>
    <row r="15394" ht="15.75" customHeight="1">
      <c r="K15394" s="8" t="s">
        <v>7</v>
      </c>
    </row>
    <row r="15395" ht="15.75" customHeight="1">
      <c r="K15395" s="8" t="s">
        <v>7</v>
      </c>
    </row>
    <row r="15396" ht="15.75" customHeight="1">
      <c r="K15396" s="8" t="s">
        <v>7</v>
      </c>
    </row>
    <row r="15397" ht="15.75" customHeight="1">
      <c r="K15397" s="8" t="s">
        <v>7</v>
      </c>
    </row>
    <row r="15398" ht="15.75" customHeight="1">
      <c r="K15398" s="8" t="s">
        <v>7</v>
      </c>
    </row>
    <row r="15399" ht="15.75" customHeight="1">
      <c r="K15399" s="8" t="s">
        <v>7</v>
      </c>
    </row>
    <row r="15400" ht="15.75" customHeight="1">
      <c r="K15400" s="8" t="s">
        <v>7</v>
      </c>
    </row>
    <row r="15401" ht="15.75" customHeight="1">
      <c r="K15401" s="8" t="s">
        <v>7</v>
      </c>
    </row>
    <row r="15402" ht="15.75" customHeight="1">
      <c r="K15402" s="8" t="s">
        <v>7</v>
      </c>
    </row>
    <row r="15403" ht="15.75" customHeight="1">
      <c r="K15403" s="8" t="s">
        <v>7</v>
      </c>
    </row>
    <row r="15404" ht="15.75" customHeight="1">
      <c r="K15404" s="8" t="s">
        <v>7</v>
      </c>
    </row>
    <row r="15405" ht="15.75" customHeight="1">
      <c r="K15405" s="8" t="s">
        <v>7</v>
      </c>
    </row>
    <row r="15406" ht="15.75" customHeight="1">
      <c r="K15406" s="8" t="s">
        <v>7</v>
      </c>
    </row>
    <row r="15407" ht="15.75" customHeight="1">
      <c r="K15407" s="8" t="s">
        <v>7</v>
      </c>
    </row>
    <row r="15408" ht="15.75" customHeight="1">
      <c r="K15408" s="8" t="s">
        <v>7</v>
      </c>
    </row>
    <row r="15409" ht="15.75" customHeight="1">
      <c r="K15409" s="8" t="s">
        <v>7</v>
      </c>
    </row>
    <row r="15410" ht="15.75" customHeight="1">
      <c r="K15410" s="8" t="s">
        <v>7</v>
      </c>
    </row>
    <row r="15411" ht="15.75" customHeight="1">
      <c r="K15411" s="8" t="s">
        <v>7</v>
      </c>
    </row>
    <row r="15412" ht="15.75" customHeight="1">
      <c r="K15412" s="8" t="s">
        <v>7</v>
      </c>
    </row>
    <row r="15413" ht="15.75" customHeight="1">
      <c r="K15413" s="8" t="s">
        <v>7</v>
      </c>
    </row>
    <row r="15414" ht="15.75" customHeight="1">
      <c r="K15414" s="8" t="s">
        <v>7</v>
      </c>
    </row>
    <row r="15415" ht="15.75" customHeight="1">
      <c r="K15415" s="8" t="s">
        <v>7</v>
      </c>
    </row>
    <row r="15416" ht="15.75" customHeight="1">
      <c r="K15416" s="8" t="s">
        <v>7</v>
      </c>
    </row>
    <row r="15417" ht="15.75" customHeight="1">
      <c r="K15417" s="8" t="s">
        <v>7</v>
      </c>
    </row>
    <row r="15418" ht="15.75" customHeight="1">
      <c r="K15418" s="8" t="s">
        <v>7</v>
      </c>
    </row>
    <row r="15419" ht="15.75" customHeight="1">
      <c r="K15419" s="8" t="s">
        <v>7</v>
      </c>
    </row>
    <row r="15420" ht="15.75" customHeight="1">
      <c r="K15420" s="8" t="s">
        <v>7</v>
      </c>
    </row>
    <row r="15421" ht="15.75" customHeight="1">
      <c r="K15421" s="8" t="s">
        <v>7</v>
      </c>
    </row>
    <row r="15422" ht="15.75" customHeight="1">
      <c r="K15422" s="8" t="s">
        <v>7</v>
      </c>
    </row>
    <row r="15423" ht="15.75" customHeight="1">
      <c r="K15423" s="8" t="s">
        <v>7</v>
      </c>
    </row>
    <row r="15424" ht="15.75" customHeight="1">
      <c r="K15424" s="8" t="s">
        <v>7</v>
      </c>
    </row>
    <row r="15425" ht="15.75" customHeight="1">
      <c r="K15425" s="8" t="s">
        <v>7</v>
      </c>
    </row>
    <row r="15426" ht="15.75" customHeight="1">
      <c r="K15426" s="8" t="s">
        <v>7</v>
      </c>
    </row>
    <row r="15427" ht="15.75" customHeight="1">
      <c r="K15427" s="8" t="s">
        <v>7</v>
      </c>
    </row>
    <row r="15428" ht="15.75" customHeight="1">
      <c r="K15428" s="8" t="s">
        <v>7</v>
      </c>
    </row>
    <row r="15429" ht="15.75" customHeight="1">
      <c r="K15429" s="8" t="s">
        <v>7</v>
      </c>
    </row>
    <row r="15430" ht="15.75" customHeight="1">
      <c r="K15430" s="8" t="s">
        <v>7</v>
      </c>
    </row>
    <row r="15431" ht="15.75" customHeight="1">
      <c r="K15431" s="8" t="s">
        <v>7</v>
      </c>
    </row>
    <row r="15432" ht="15.75" customHeight="1">
      <c r="K15432" s="8" t="s">
        <v>7</v>
      </c>
    </row>
    <row r="15433" ht="15.75" customHeight="1">
      <c r="K15433" s="8" t="s">
        <v>7</v>
      </c>
    </row>
    <row r="15434" ht="15.75" customHeight="1">
      <c r="K15434" s="8" t="s">
        <v>7</v>
      </c>
    </row>
    <row r="15435" ht="15.75" customHeight="1">
      <c r="K15435" s="8" t="s">
        <v>7</v>
      </c>
    </row>
    <row r="15436" ht="15.75" customHeight="1">
      <c r="K15436" s="8" t="s">
        <v>7</v>
      </c>
    </row>
    <row r="15437" ht="15.75" customHeight="1">
      <c r="K15437" s="8" t="s">
        <v>7</v>
      </c>
    </row>
    <row r="15438" ht="15.75" customHeight="1">
      <c r="K15438" s="8" t="s">
        <v>7</v>
      </c>
    </row>
    <row r="15439" ht="15.75" customHeight="1">
      <c r="K15439" s="8" t="s">
        <v>7</v>
      </c>
    </row>
    <row r="15440" ht="15.75" customHeight="1">
      <c r="K15440" s="8" t="s">
        <v>7</v>
      </c>
    </row>
    <row r="15441" ht="15.75" customHeight="1">
      <c r="K15441" s="8" t="s">
        <v>7</v>
      </c>
    </row>
    <row r="15442" ht="15.75" customHeight="1">
      <c r="K15442" s="8" t="s">
        <v>7</v>
      </c>
    </row>
    <row r="15443" ht="15.75" customHeight="1">
      <c r="K15443" s="8" t="s">
        <v>7</v>
      </c>
    </row>
    <row r="15444" ht="15.75" customHeight="1">
      <c r="K15444" s="8" t="s">
        <v>7</v>
      </c>
    </row>
    <row r="15445" ht="15.75" customHeight="1">
      <c r="K15445" s="8" t="s">
        <v>7</v>
      </c>
    </row>
    <row r="15446" ht="15.75" customHeight="1">
      <c r="K15446" s="8" t="s">
        <v>7</v>
      </c>
    </row>
    <row r="15447" ht="15.75" customHeight="1">
      <c r="K15447" s="8" t="s">
        <v>7</v>
      </c>
    </row>
    <row r="15448" ht="15.75" customHeight="1">
      <c r="K15448" s="8" t="s">
        <v>7</v>
      </c>
    </row>
    <row r="15449" ht="15.75" customHeight="1">
      <c r="K15449" s="8" t="s">
        <v>7</v>
      </c>
    </row>
    <row r="15450" ht="15.75" customHeight="1">
      <c r="K15450" s="8" t="s">
        <v>7</v>
      </c>
    </row>
    <row r="15451" ht="15.75" customHeight="1">
      <c r="K15451" s="8" t="s">
        <v>7</v>
      </c>
    </row>
    <row r="15452" ht="15.75" customHeight="1">
      <c r="K15452" s="8" t="s">
        <v>7</v>
      </c>
    </row>
    <row r="15453" ht="15.75" customHeight="1">
      <c r="K15453" s="8" t="s">
        <v>7</v>
      </c>
    </row>
    <row r="15454" ht="15.75" customHeight="1">
      <c r="K15454" s="8" t="s">
        <v>7</v>
      </c>
    </row>
    <row r="15455" ht="15.75" customHeight="1">
      <c r="K15455" s="8" t="s">
        <v>7</v>
      </c>
    </row>
    <row r="15456" ht="15.75" customHeight="1">
      <c r="K15456" s="8" t="s">
        <v>7</v>
      </c>
    </row>
    <row r="15457" ht="15.75" customHeight="1">
      <c r="K15457" s="8" t="s">
        <v>7</v>
      </c>
    </row>
    <row r="15458" ht="15.75" customHeight="1">
      <c r="K15458" s="8" t="s">
        <v>7</v>
      </c>
    </row>
    <row r="15459" ht="15.75" customHeight="1">
      <c r="K15459" s="8" t="s">
        <v>7</v>
      </c>
    </row>
    <row r="15460" ht="15.75" customHeight="1">
      <c r="K15460" s="8" t="s">
        <v>7</v>
      </c>
    </row>
    <row r="15461" ht="15.75" customHeight="1">
      <c r="K15461" s="8" t="s">
        <v>7</v>
      </c>
    </row>
    <row r="15462" ht="15.75" customHeight="1">
      <c r="K15462" s="8" t="s">
        <v>7</v>
      </c>
    </row>
    <row r="15463" ht="15.75" customHeight="1">
      <c r="K15463" s="8" t="s">
        <v>7</v>
      </c>
    </row>
    <row r="15464" ht="15.75" customHeight="1">
      <c r="K15464" s="8" t="s">
        <v>7</v>
      </c>
    </row>
    <row r="15465" ht="15.75" customHeight="1">
      <c r="K15465" s="8" t="s">
        <v>7</v>
      </c>
    </row>
    <row r="15466" ht="15.75" customHeight="1">
      <c r="K15466" s="8" t="s">
        <v>7</v>
      </c>
    </row>
    <row r="15467" ht="15.75" customHeight="1">
      <c r="K15467" s="8" t="s">
        <v>7</v>
      </c>
    </row>
    <row r="15468" ht="15.75" customHeight="1">
      <c r="K15468" s="8" t="s">
        <v>7</v>
      </c>
    </row>
    <row r="15469" ht="15.75" customHeight="1">
      <c r="K15469" s="8" t="s">
        <v>7</v>
      </c>
    </row>
    <row r="15470" ht="15.75" customHeight="1">
      <c r="K15470" s="8" t="s">
        <v>7</v>
      </c>
    </row>
    <row r="15471" ht="15.75" customHeight="1">
      <c r="K15471" s="8" t="s">
        <v>7</v>
      </c>
    </row>
    <row r="15472" ht="15.75" customHeight="1">
      <c r="K15472" s="8" t="s">
        <v>7</v>
      </c>
    </row>
    <row r="15473" ht="15.75" customHeight="1">
      <c r="K15473" s="8" t="s">
        <v>7</v>
      </c>
    </row>
    <row r="15474" ht="15.75" customHeight="1">
      <c r="K15474" s="8" t="s">
        <v>7</v>
      </c>
    </row>
    <row r="15475" ht="15.75" customHeight="1">
      <c r="K15475" s="8" t="s">
        <v>7</v>
      </c>
    </row>
    <row r="15476" ht="15.75" customHeight="1">
      <c r="K15476" s="8" t="s">
        <v>7</v>
      </c>
    </row>
    <row r="15477" ht="15.75" customHeight="1">
      <c r="K15477" s="8" t="s">
        <v>7</v>
      </c>
    </row>
    <row r="15478" ht="15.75" customHeight="1">
      <c r="K15478" s="8" t="s">
        <v>7</v>
      </c>
    </row>
    <row r="15479" ht="15.75" customHeight="1">
      <c r="K15479" s="8" t="s">
        <v>7</v>
      </c>
    </row>
    <row r="15480" ht="15.75" customHeight="1">
      <c r="K15480" s="8" t="s">
        <v>7</v>
      </c>
    </row>
    <row r="15481" ht="15.75" customHeight="1">
      <c r="K15481" s="8" t="s">
        <v>7</v>
      </c>
    </row>
    <row r="15482" ht="15.75" customHeight="1">
      <c r="K15482" s="8" t="s">
        <v>7</v>
      </c>
    </row>
    <row r="15483" ht="15.75" customHeight="1">
      <c r="K15483" s="8" t="s">
        <v>7</v>
      </c>
    </row>
    <row r="15484" ht="15.75" customHeight="1">
      <c r="K15484" s="8" t="s">
        <v>7</v>
      </c>
    </row>
    <row r="15485" ht="15.75" customHeight="1">
      <c r="K15485" s="8" t="s">
        <v>7</v>
      </c>
    </row>
    <row r="15486" ht="15.75" customHeight="1">
      <c r="K15486" s="8" t="s">
        <v>7</v>
      </c>
    </row>
    <row r="15487" ht="15.75" customHeight="1">
      <c r="K15487" s="8" t="s">
        <v>7</v>
      </c>
    </row>
    <row r="15488" ht="15.75" customHeight="1">
      <c r="K15488" s="8" t="s">
        <v>7</v>
      </c>
    </row>
    <row r="15489" ht="15.75" customHeight="1">
      <c r="K15489" s="8" t="s">
        <v>7</v>
      </c>
    </row>
    <row r="15490" ht="15.75" customHeight="1">
      <c r="K15490" s="8" t="s">
        <v>7</v>
      </c>
    </row>
    <row r="15491" ht="15.75" customHeight="1">
      <c r="K15491" s="8" t="s">
        <v>7</v>
      </c>
    </row>
    <row r="15492" ht="15.75" customHeight="1">
      <c r="K15492" s="8" t="s">
        <v>7</v>
      </c>
    </row>
    <row r="15493" ht="15.75" customHeight="1">
      <c r="K15493" s="8" t="s">
        <v>7</v>
      </c>
    </row>
    <row r="15494" ht="15.75" customHeight="1">
      <c r="K15494" s="8" t="s">
        <v>7</v>
      </c>
    </row>
    <row r="15495" ht="15.75" customHeight="1">
      <c r="K15495" s="8" t="s">
        <v>7</v>
      </c>
    </row>
    <row r="15496" ht="15.75" customHeight="1">
      <c r="K15496" s="8" t="s">
        <v>7</v>
      </c>
    </row>
    <row r="15497" ht="15.75" customHeight="1">
      <c r="K15497" s="8" t="s">
        <v>7</v>
      </c>
    </row>
    <row r="15498" ht="15.75" customHeight="1">
      <c r="K15498" s="8" t="s">
        <v>7</v>
      </c>
    </row>
    <row r="15499" ht="15.75" customHeight="1">
      <c r="K15499" s="8" t="s">
        <v>7</v>
      </c>
    </row>
    <row r="15500" ht="15.75" customHeight="1">
      <c r="K15500" s="8" t="s">
        <v>7</v>
      </c>
    </row>
    <row r="15501" ht="15.75" customHeight="1">
      <c r="K15501" s="8" t="s">
        <v>7</v>
      </c>
    </row>
    <row r="15502" ht="15.75" customHeight="1">
      <c r="K15502" s="8" t="s">
        <v>7</v>
      </c>
    </row>
    <row r="15503" ht="15.75" customHeight="1">
      <c r="K15503" s="8" t="s">
        <v>7</v>
      </c>
    </row>
    <row r="15504" ht="15.75" customHeight="1">
      <c r="K15504" s="8" t="s">
        <v>7</v>
      </c>
    </row>
    <row r="15505" ht="15.75" customHeight="1">
      <c r="K15505" s="8" t="s">
        <v>7</v>
      </c>
    </row>
    <row r="15506" ht="15.75" customHeight="1">
      <c r="K15506" s="8" t="s">
        <v>7</v>
      </c>
    </row>
    <row r="15507" ht="15.75" customHeight="1">
      <c r="K15507" s="8" t="s">
        <v>7</v>
      </c>
    </row>
    <row r="15508" ht="15.75" customHeight="1">
      <c r="K15508" s="8" t="s">
        <v>7</v>
      </c>
    </row>
    <row r="15509" ht="15.75" customHeight="1">
      <c r="K15509" s="8" t="s">
        <v>7</v>
      </c>
    </row>
    <row r="15510" ht="15.75" customHeight="1">
      <c r="K15510" s="8" t="s">
        <v>7</v>
      </c>
    </row>
    <row r="15511" ht="15.75" customHeight="1">
      <c r="K15511" s="8" t="s">
        <v>7</v>
      </c>
    </row>
    <row r="15512" ht="15.75" customHeight="1">
      <c r="K15512" s="8" t="s">
        <v>7</v>
      </c>
    </row>
    <row r="15513" ht="15.75" customHeight="1">
      <c r="K15513" s="8" t="s">
        <v>7</v>
      </c>
    </row>
    <row r="15514" ht="15.75" customHeight="1">
      <c r="K15514" s="8" t="s">
        <v>7</v>
      </c>
    </row>
    <row r="15515" ht="15.75" customHeight="1">
      <c r="K15515" s="8" t="s">
        <v>7</v>
      </c>
    </row>
    <row r="15516" ht="15.75" customHeight="1">
      <c r="K15516" s="8" t="s">
        <v>7</v>
      </c>
    </row>
    <row r="15517" ht="15.75" customHeight="1">
      <c r="K15517" s="8" t="s">
        <v>7</v>
      </c>
    </row>
    <row r="15518" ht="15.75" customHeight="1">
      <c r="K15518" s="8" t="s">
        <v>7</v>
      </c>
    </row>
    <row r="15519" ht="15.75" customHeight="1">
      <c r="K15519" s="8" t="s">
        <v>7</v>
      </c>
    </row>
    <row r="15520" ht="15.75" customHeight="1">
      <c r="K15520" s="8" t="s">
        <v>7</v>
      </c>
    </row>
    <row r="15521" ht="15.75" customHeight="1">
      <c r="K15521" s="8" t="s">
        <v>7</v>
      </c>
    </row>
    <row r="15522" ht="15.75" customHeight="1">
      <c r="K15522" s="8" t="s">
        <v>7</v>
      </c>
    </row>
    <row r="15523" ht="15.75" customHeight="1">
      <c r="K15523" s="8" t="s">
        <v>7</v>
      </c>
    </row>
    <row r="15524" ht="15.75" customHeight="1">
      <c r="K15524" s="8" t="s">
        <v>7</v>
      </c>
    </row>
    <row r="15525" ht="15.75" customHeight="1">
      <c r="K15525" s="8" t="s">
        <v>7</v>
      </c>
    </row>
    <row r="15526" ht="15.75" customHeight="1">
      <c r="K15526" s="8" t="s">
        <v>7</v>
      </c>
    </row>
    <row r="15527" ht="15.75" customHeight="1">
      <c r="K15527" s="8" t="s">
        <v>7</v>
      </c>
    </row>
    <row r="15528" ht="15.75" customHeight="1">
      <c r="K15528" s="8" t="s">
        <v>7</v>
      </c>
    </row>
    <row r="15529" ht="15.75" customHeight="1">
      <c r="K15529" s="8" t="s">
        <v>7</v>
      </c>
    </row>
    <row r="15530" ht="15.75" customHeight="1">
      <c r="K15530" s="8" t="s">
        <v>7</v>
      </c>
    </row>
    <row r="15531" ht="15.75" customHeight="1">
      <c r="K15531" s="8" t="s">
        <v>7</v>
      </c>
    </row>
    <row r="15532" ht="15.75" customHeight="1">
      <c r="K15532" s="8" t="s">
        <v>7</v>
      </c>
    </row>
    <row r="15533" ht="15.75" customHeight="1">
      <c r="K15533" s="8" t="s">
        <v>7</v>
      </c>
    </row>
    <row r="15534" ht="15.75" customHeight="1">
      <c r="K15534" s="8" t="s">
        <v>7</v>
      </c>
    </row>
    <row r="15535" ht="15.75" customHeight="1">
      <c r="K15535" s="8" t="s">
        <v>7</v>
      </c>
    </row>
    <row r="15536" ht="15.75" customHeight="1">
      <c r="K15536" s="8" t="s">
        <v>7</v>
      </c>
    </row>
    <row r="15537" ht="15.75" customHeight="1">
      <c r="K15537" s="8" t="s">
        <v>7</v>
      </c>
    </row>
    <row r="15538" ht="15.75" customHeight="1">
      <c r="K15538" s="8" t="s">
        <v>7</v>
      </c>
    </row>
    <row r="15539" ht="15.75" customHeight="1">
      <c r="K15539" s="8" t="s">
        <v>7</v>
      </c>
    </row>
    <row r="15540" ht="15.75" customHeight="1">
      <c r="K15540" s="8" t="s">
        <v>7</v>
      </c>
    </row>
    <row r="15541" ht="15.75" customHeight="1">
      <c r="K15541" s="8" t="s">
        <v>7</v>
      </c>
    </row>
    <row r="15542" ht="15.75" customHeight="1">
      <c r="K15542" s="8" t="s">
        <v>7</v>
      </c>
    </row>
    <row r="15543" ht="15.75" customHeight="1">
      <c r="K15543" s="8" t="s">
        <v>7</v>
      </c>
    </row>
    <row r="15544" ht="15.75" customHeight="1">
      <c r="K15544" s="8" t="s">
        <v>7</v>
      </c>
    </row>
    <row r="15545" ht="15.75" customHeight="1">
      <c r="K15545" s="8" t="s">
        <v>7</v>
      </c>
    </row>
    <row r="15546" ht="15.75" customHeight="1">
      <c r="K15546" s="8" t="s">
        <v>7</v>
      </c>
    </row>
    <row r="15547" ht="15.75" customHeight="1">
      <c r="K15547" s="8" t="s">
        <v>7</v>
      </c>
    </row>
    <row r="15548" ht="15.75" customHeight="1">
      <c r="K15548" s="8" t="s">
        <v>7</v>
      </c>
    </row>
    <row r="15549" ht="15.75" customHeight="1">
      <c r="K15549" s="8" t="s">
        <v>7</v>
      </c>
    </row>
    <row r="15550" ht="15.75" customHeight="1">
      <c r="K15550" s="8" t="s">
        <v>7</v>
      </c>
    </row>
    <row r="15551" ht="15.75" customHeight="1">
      <c r="K15551" s="8" t="s">
        <v>7</v>
      </c>
    </row>
    <row r="15552" ht="15.75" customHeight="1">
      <c r="K15552" s="8" t="s">
        <v>7</v>
      </c>
    </row>
    <row r="15553" ht="15.75" customHeight="1">
      <c r="K15553" s="8" t="s">
        <v>7</v>
      </c>
    </row>
    <row r="15554" ht="15.75" customHeight="1">
      <c r="K15554" s="8" t="s">
        <v>7</v>
      </c>
    </row>
    <row r="15555" ht="15.75" customHeight="1">
      <c r="K15555" s="8" t="s">
        <v>7</v>
      </c>
    </row>
    <row r="15556" ht="15.75" customHeight="1">
      <c r="K15556" s="8" t="s">
        <v>7</v>
      </c>
    </row>
    <row r="15557" ht="15.75" customHeight="1">
      <c r="K15557" s="8" t="s">
        <v>7</v>
      </c>
    </row>
    <row r="15558" ht="15.75" customHeight="1">
      <c r="K15558" s="8" t="s">
        <v>7</v>
      </c>
    </row>
    <row r="15559" ht="15.75" customHeight="1">
      <c r="K15559" s="8" t="s">
        <v>7</v>
      </c>
    </row>
    <row r="15560" ht="15.75" customHeight="1">
      <c r="K15560" s="8" t="s">
        <v>7</v>
      </c>
    </row>
    <row r="15561" ht="15.75" customHeight="1">
      <c r="K15561" s="8" t="s">
        <v>7</v>
      </c>
    </row>
    <row r="15562" ht="15.75" customHeight="1">
      <c r="K15562" s="8" t="s">
        <v>7</v>
      </c>
    </row>
    <row r="15563" ht="15.75" customHeight="1">
      <c r="K15563" s="8" t="s">
        <v>7</v>
      </c>
    </row>
    <row r="15564" ht="15.75" customHeight="1">
      <c r="K15564" s="8" t="s">
        <v>7</v>
      </c>
    </row>
    <row r="15565" ht="15.75" customHeight="1">
      <c r="K15565" s="8" t="s">
        <v>7</v>
      </c>
    </row>
    <row r="15566" ht="15.75" customHeight="1">
      <c r="K15566" s="8" t="s">
        <v>7</v>
      </c>
    </row>
    <row r="15567" ht="15.75" customHeight="1">
      <c r="K15567" s="8" t="s">
        <v>7</v>
      </c>
    </row>
    <row r="15568" ht="15.75" customHeight="1">
      <c r="K15568" s="8" t="s">
        <v>7</v>
      </c>
    </row>
    <row r="15569" ht="15.75" customHeight="1">
      <c r="K15569" s="8" t="s">
        <v>7</v>
      </c>
    </row>
    <row r="15570" ht="15.75" customHeight="1">
      <c r="K15570" s="8" t="s">
        <v>7</v>
      </c>
    </row>
    <row r="15571" ht="15.75" customHeight="1">
      <c r="K15571" s="8" t="s">
        <v>7</v>
      </c>
    </row>
    <row r="15572" ht="15.75" customHeight="1">
      <c r="K15572" s="8" t="s">
        <v>7</v>
      </c>
    </row>
    <row r="15573" ht="15.75" customHeight="1">
      <c r="K15573" s="8" t="s">
        <v>7</v>
      </c>
    </row>
    <row r="15574" ht="15.75" customHeight="1">
      <c r="K15574" s="8" t="s">
        <v>7</v>
      </c>
    </row>
    <row r="15575" ht="15.75" customHeight="1">
      <c r="K15575" s="8" t="s">
        <v>7</v>
      </c>
    </row>
    <row r="15576" ht="15.75" customHeight="1">
      <c r="K15576" s="8" t="s">
        <v>7</v>
      </c>
    </row>
    <row r="15577" ht="15.75" customHeight="1">
      <c r="K15577" s="8" t="s">
        <v>7</v>
      </c>
    </row>
    <row r="15578" ht="15.75" customHeight="1">
      <c r="K15578" s="8" t="s">
        <v>7</v>
      </c>
    </row>
    <row r="15579" ht="15.75" customHeight="1">
      <c r="K15579" s="8" t="s">
        <v>7</v>
      </c>
    </row>
    <row r="15580" ht="15.75" customHeight="1">
      <c r="K15580" s="8" t="s">
        <v>7</v>
      </c>
    </row>
    <row r="15581" ht="15.75" customHeight="1">
      <c r="K15581" s="8" t="s">
        <v>7</v>
      </c>
    </row>
    <row r="15582" ht="15.75" customHeight="1">
      <c r="K15582" s="8" t="s">
        <v>7</v>
      </c>
    </row>
    <row r="15583" ht="15.75" customHeight="1">
      <c r="K15583" s="8" t="s">
        <v>7</v>
      </c>
    </row>
    <row r="15584" ht="15.75" customHeight="1">
      <c r="K15584" s="8" t="s">
        <v>7</v>
      </c>
    </row>
    <row r="15585" ht="15.75" customHeight="1">
      <c r="K15585" s="8" t="s">
        <v>7</v>
      </c>
    </row>
    <row r="15586" ht="15.75" customHeight="1">
      <c r="K15586" s="8" t="s">
        <v>7</v>
      </c>
    </row>
    <row r="15587" ht="15.75" customHeight="1">
      <c r="K15587" s="8" t="s">
        <v>7</v>
      </c>
    </row>
    <row r="15588" ht="15.75" customHeight="1">
      <c r="K15588" s="8" t="s">
        <v>7</v>
      </c>
    </row>
    <row r="15589" ht="15.75" customHeight="1">
      <c r="K15589" s="8" t="s">
        <v>7</v>
      </c>
    </row>
    <row r="15590" ht="15.75" customHeight="1">
      <c r="K15590" s="8" t="s">
        <v>7</v>
      </c>
    </row>
    <row r="15591" ht="15.75" customHeight="1">
      <c r="K15591" s="8" t="s">
        <v>7</v>
      </c>
    </row>
    <row r="15592" ht="15.75" customHeight="1">
      <c r="K15592" s="8" t="s">
        <v>7</v>
      </c>
    </row>
    <row r="15593" ht="15.75" customHeight="1">
      <c r="K15593" s="8" t="s">
        <v>7</v>
      </c>
    </row>
    <row r="15594" ht="15.75" customHeight="1">
      <c r="K15594" s="8" t="s">
        <v>7</v>
      </c>
    </row>
    <row r="15595" ht="15.75" customHeight="1">
      <c r="K15595" s="8" t="s">
        <v>7</v>
      </c>
    </row>
    <row r="15596" ht="15.75" customHeight="1">
      <c r="K15596" s="8" t="s">
        <v>7</v>
      </c>
    </row>
    <row r="15597" ht="15.75" customHeight="1">
      <c r="K15597" s="8" t="s">
        <v>7</v>
      </c>
    </row>
    <row r="15598" ht="15.75" customHeight="1">
      <c r="K15598" s="8" t="s">
        <v>7</v>
      </c>
    </row>
    <row r="15599" ht="15.75" customHeight="1">
      <c r="K15599" s="8" t="s">
        <v>7</v>
      </c>
    </row>
    <row r="15600" ht="15.75" customHeight="1">
      <c r="K15600" s="8" t="s">
        <v>7</v>
      </c>
    </row>
    <row r="15601" ht="15.75" customHeight="1">
      <c r="K15601" s="8" t="s">
        <v>7</v>
      </c>
    </row>
    <row r="15602" ht="15.75" customHeight="1">
      <c r="K15602" s="8" t="s">
        <v>7</v>
      </c>
    </row>
    <row r="15603" ht="15.75" customHeight="1">
      <c r="K15603" s="8" t="s">
        <v>7</v>
      </c>
    </row>
    <row r="15604" ht="15.75" customHeight="1">
      <c r="K15604" s="8" t="s">
        <v>7</v>
      </c>
    </row>
    <row r="15605" ht="15.75" customHeight="1">
      <c r="K15605" s="8" t="s">
        <v>7</v>
      </c>
    </row>
    <row r="15606" ht="15.75" customHeight="1">
      <c r="K15606" s="8" t="s">
        <v>7</v>
      </c>
    </row>
    <row r="15607" ht="15.75" customHeight="1">
      <c r="K15607" s="8" t="s">
        <v>7</v>
      </c>
    </row>
    <row r="15608" ht="15.75" customHeight="1">
      <c r="K15608" s="8" t="s">
        <v>7</v>
      </c>
    </row>
    <row r="15609" ht="15.75" customHeight="1">
      <c r="K15609" s="8" t="s">
        <v>7</v>
      </c>
    </row>
    <row r="15610" ht="15.75" customHeight="1">
      <c r="K15610" s="8" t="s">
        <v>7</v>
      </c>
    </row>
    <row r="15611" ht="15.75" customHeight="1">
      <c r="K15611" s="8" t="s">
        <v>7</v>
      </c>
    </row>
    <row r="15612" ht="15.75" customHeight="1">
      <c r="K15612" s="8" t="s">
        <v>7</v>
      </c>
    </row>
    <row r="15613" ht="15.75" customHeight="1">
      <c r="K15613" s="8" t="s">
        <v>7</v>
      </c>
    </row>
    <row r="15614" ht="15.75" customHeight="1">
      <c r="K15614" s="8" t="s">
        <v>7</v>
      </c>
    </row>
    <row r="15615" ht="15.75" customHeight="1">
      <c r="K15615" s="8" t="s">
        <v>7</v>
      </c>
    </row>
    <row r="15616" ht="15.75" customHeight="1">
      <c r="K15616" s="8" t="s">
        <v>7</v>
      </c>
    </row>
    <row r="15617" ht="15.75" customHeight="1">
      <c r="K15617" s="8" t="s">
        <v>7</v>
      </c>
    </row>
    <row r="15618" ht="15.75" customHeight="1">
      <c r="K15618" s="8" t="s">
        <v>7</v>
      </c>
    </row>
    <row r="15619" ht="15.75" customHeight="1">
      <c r="K15619" s="8" t="s">
        <v>7</v>
      </c>
    </row>
    <row r="15620" ht="15.75" customHeight="1">
      <c r="K15620" s="8" t="s">
        <v>7</v>
      </c>
    </row>
    <row r="15621" ht="15.75" customHeight="1">
      <c r="K15621" s="8" t="s">
        <v>7</v>
      </c>
    </row>
    <row r="15622" ht="15.75" customHeight="1">
      <c r="K15622" s="8" t="s">
        <v>7</v>
      </c>
    </row>
    <row r="15623" ht="15.75" customHeight="1">
      <c r="K15623" s="8" t="s">
        <v>7</v>
      </c>
    </row>
    <row r="15624" ht="15.75" customHeight="1">
      <c r="K15624" s="8" t="s">
        <v>7</v>
      </c>
    </row>
    <row r="15625" ht="15.75" customHeight="1">
      <c r="K15625" s="8" t="s">
        <v>7</v>
      </c>
    </row>
    <row r="15626" ht="15.75" customHeight="1">
      <c r="K15626" s="8" t="s">
        <v>7</v>
      </c>
    </row>
    <row r="15627" ht="15.75" customHeight="1">
      <c r="K15627" s="8" t="s">
        <v>7</v>
      </c>
    </row>
    <row r="15628" ht="15.75" customHeight="1">
      <c r="K15628" s="8" t="s">
        <v>7</v>
      </c>
    </row>
    <row r="15629" ht="15.75" customHeight="1">
      <c r="K15629" s="8" t="s">
        <v>7</v>
      </c>
    </row>
    <row r="15630" ht="15.75" customHeight="1">
      <c r="K15630" s="8" t="s">
        <v>7</v>
      </c>
    </row>
    <row r="15631" ht="15.75" customHeight="1">
      <c r="K15631" s="8" t="s">
        <v>7</v>
      </c>
    </row>
    <row r="15632" ht="15.75" customHeight="1">
      <c r="K15632" s="8" t="s">
        <v>7</v>
      </c>
    </row>
    <row r="15633" ht="15.75" customHeight="1">
      <c r="K15633" s="8" t="s">
        <v>7</v>
      </c>
    </row>
    <row r="15634" ht="15.75" customHeight="1">
      <c r="K15634" s="8" t="s">
        <v>7</v>
      </c>
    </row>
    <row r="15635" ht="15.75" customHeight="1">
      <c r="K15635" s="8" t="s">
        <v>7</v>
      </c>
    </row>
    <row r="15636" ht="15.75" customHeight="1">
      <c r="K15636" s="8" t="s">
        <v>7</v>
      </c>
    </row>
    <row r="15637" ht="15.75" customHeight="1">
      <c r="K15637" s="8" t="s">
        <v>7</v>
      </c>
    </row>
    <row r="15638" ht="15.75" customHeight="1">
      <c r="K15638" s="8" t="s">
        <v>7</v>
      </c>
    </row>
    <row r="15639" ht="15.75" customHeight="1">
      <c r="K15639" s="8" t="s">
        <v>7</v>
      </c>
    </row>
    <row r="15640" ht="15.75" customHeight="1">
      <c r="K15640" s="8" t="s">
        <v>7</v>
      </c>
    </row>
    <row r="15641" ht="15.75" customHeight="1">
      <c r="K15641" s="8" t="s">
        <v>7</v>
      </c>
    </row>
    <row r="15642" ht="15.75" customHeight="1">
      <c r="K15642" s="8" t="s">
        <v>7</v>
      </c>
    </row>
    <row r="15643" ht="15.75" customHeight="1">
      <c r="K15643" s="8" t="s">
        <v>7</v>
      </c>
    </row>
    <row r="15644" ht="15.75" customHeight="1">
      <c r="K15644" s="8" t="s">
        <v>7</v>
      </c>
    </row>
    <row r="15645" ht="15.75" customHeight="1">
      <c r="K15645" s="8" t="s">
        <v>7</v>
      </c>
    </row>
    <row r="15646" ht="15.75" customHeight="1">
      <c r="K15646" s="8" t="s">
        <v>7</v>
      </c>
    </row>
    <row r="15647" ht="15.75" customHeight="1">
      <c r="K15647" s="8" t="s">
        <v>7</v>
      </c>
    </row>
    <row r="15648" ht="15.75" customHeight="1">
      <c r="K15648" s="8" t="s">
        <v>7</v>
      </c>
    </row>
    <row r="15649" ht="15.75" customHeight="1">
      <c r="K15649" s="8" t="s">
        <v>7</v>
      </c>
    </row>
    <row r="15650" ht="15.75" customHeight="1">
      <c r="K15650" s="8" t="s">
        <v>7</v>
      </c>
    </row>
    <row r="15651" ht="15.75" customHeight="1">
      <c r="K15651" s="8" t="s">
        <v>7</v>
      </c>
    </row>
    <row r="15652" ht="15.75" customHeight="1">
      <c r="K15652" s="8" t="s">
        <v>7</v>
      </c>
    </row>
    <row r="15653" ht="15.75" customHeight="1">
      <c r="K15653" s="8" t="s">
        <v>7</v>
      </c>
    </row>
    <row r="15654" ht="15.75" customHeight="1">
      <c r="K15654" s="8" t="s">
        <v>7</v>
      </c>
    </row>
    <row r="15655" ht="15.75" customHeight="1">
      <c r="K15655" s="8" t="s">
        <v>7</v>
      </c>
    </row>
    <row r="15656" ht="15.75" customHeight="1">
      <c r="K15656" s="8" t="s">
        <v>7</v>
      </c>
    </row>
    <row r="15657" ht="15.75" customHeight="1">
      <c r="K15657" s="8" t="s">
        <v>7</v>
      </c>
    </row>
    <row r="15658" ht="15.75" customHeight="1">
      <c r="K15658" s="8" t="s">
        <v>7</v>
      </c>
    </row>
    <row r="15659" ht="15.75" customHeight="1">
      <c r="K15659" s="8" t="s">
        <v>7</v>
      </c>
    </row>
    <row r="15660" ht="15.75" customHeight="1">
      <c r="K15660" s="8" t="s">
        <v>7</v>
      </c>
    </row>
    <row r="15661" ht="15.75" customHeight="1">
      <c r="K15661" s="8" t="s">
        <v>7</v>
      </c>
    </row>
    <row r="15662" ht="15.75" customHeight="1">
      <c r="K15662" s="8" t="s">
        <v>7</v>
      </c>
    </row>
    <row r="15663" ht="15.75" customHeight="1">
      <c r="K15663" s="8" t="s">
        <v>7</v>
      </c>
    </row>
    <row r="15664" ht="15.75" customHeight="1">
      <c r="K15664" s="8" t="s">
        <v>7</v>
      </c>
    </row>
    <row r="15665" ht="15.75" customHeight="1">
      <c r="K15665" s="8" t="s">
        <v>7</v>
      </c>
    </row>
    <row r="15666" ht="15.75" customHeight="1">
      <c r="K15666" s="8" t="s">
        <v>7</v>
      </c>
    </row>
    <row r="15667" ht="15.75" customHeight="1">
      <c r="K15667" s="8" t="s">
        <v>7</v>
      </c>
    </row>
    <row r="15668" ht="15.75" customHeight="1">
      <c r="K15668" s="8" t="s">
        <v>7</v>
      </c>
    </row>
    <row r="15669" ht="15.75" customHeight="1">
      <c r="K15669" s="8" t="s">
        <v>7</v>
      </c>
    </row>
    <row r="15670" ht="15.75" customHeight="1">
      <c r="K15670" s="8" t="s">
        <v>7</v>
      </c>
    </row>
    <row r="15671" ht="15.75" customHeight="1">
      <c r="K15671" s="8" t="s">
        <v>7</v>
      </c>
    </row>
    <row r="15672" ht="15.75" customHeight="1">
      <c r="K15672" s="8" t="s">
        <v>7</v>
      </c>
    </row>
    <row r="15673" ht="15.75" customHeight="1">
      <c r="K15673" s="8" t="s">
        <v>7</v>
      </c>
    </row>
    <row r="15674" ht="15.75" customHeight="1">
      <c r="K15674" s="8" t="s">
        <v>7</v>
      </c>
    </row>
    <row r="15675" ht="15.75" customHeight="1">
      <c r="K15675" s="8" t="s">
        <v>7</v>
      </c>
    </row>
    <row r="15676" ht="15.75" customHeight="1">
      <c r="K15676" s="8" t="s">
        <v>7</v>
      </c>
    </row>
    <row r="15677" ht="15.75" customHeight="1">
      <c r="K15677" s="8" t="s">
        <v>7</v>
      </c>
    </row>
    <row r="15678" ht="15.75" customHeight="1">
      <c r="K15678" s="8" t="s">
        <v>7</v>
      </c>
    </row>
    <row r="15679" ht="15.75" customHeight="1">
      <c r="K15679" s="8" t="s">
        <v>7</v>
      </c>
    </row>
    <row r="15680" ht="15.75" customHeight="1">
      <c r="K15680" s="8" t="s">
        <v>7</v>
      </c>
    </row>
    <row r="15681" ht="15.75" customHeight="1">
      <c r="K15681" s="8" t="s">
        <v>7</v>
      </c>
    </row>
    <row r="15682" ht="15.75" customHeight="1">
      <c r="K15682" s="8" t="s">
        <v>7</v>
      </c>
    </row>
    <row r="15683" ht="15.75" customHeight="1">
      <c r="K15683" s="8" t="s">
        <v>7</v>
      </c>
    </row>
    <row r="15684" ht="15.75" customHeight="1">
      <c r="K15684" s="8" t="s">
        <v>7</v>
      </c>
    </row>
    <row r="15685" ht="15.75" customHeight="1">
      <c r="K15685" s="8" t="s">
        <v>7</v>
      </c>
    </row>
    <row r="15686" ht="15.75" customHeight="1">
      <c r="K15686" s="8" t="s">
        <v>7</v>
      </c>
    </row>
    <row r="15687" ht="15.75" customHeight="1">
      <c r="K15687" s="8" t="s">
        <v>7</v>
      </c>
    </row>
    <row r="15688" ht="15.75" customHeight="1">
      <c r="K15688" s="8" t="s">
        <v>7</v>
      </c>
    </row>
    <row r="15689" ht="15.75" customHeight="1">
      <c r="K15689" s="8" t="s">
        <v>7</v>
      </c>
    </row>
    <row r="15690" ht="15.75" customHeight="1">
      <c r="K15690" s="8" t="s">
        <v>7</v>
      </c>
    </row>
    <row r="15691" ht="15.75" customHeight="1">
      <c r="K15691" s="8" t="s">
        <v>7</v>
      </c>
    </row>
    <row r="15692" ht="15.75" customHeight="1">
      <c r="K15692" s="8" t="s">
        <v>7</v>
      </c>
    </row>
    <row r="15693" ht="15.75" customHeight="1">
      <c r="K15693" s="8" t="s">
        <v>7</v>
      </c>
    </row>
    <row r="15694" ht="15.75" customHeight="1">
      <c r="K15694" s="8" t="s">
        <v>7</v>
      </c>
    </row>
    <row r="15695" ht="15.75" customHeight="1">
      <c r="K15695" s="8" t="s">
        <v>7</v>
      </c>
    </row>
    <row r="15696" ht="15.75" customHeight="1">
      <c r="K15696" s="8" t="s">
        <v>7</v>
      </c>
    </row>
    <row r="15697" ht="15.75" customHeight="1">
      <c r="K15697" s="8" t="s">
        <v>7</v>
      </c>
    </row>
    <row r="15698" ht="15.75" customHeight="1">
      <c r="K15698" s="8" t="s">
        <v>7</v>
      </c>
    </row>
    <row r="15699" ht="15.75" customHeight="1">
      <c r="K15699" s="8" t="s">
        <v>7</v>
      </c>
    </row>
    <row r="15700" ht="15.75" customHeight="1">
      <c r="K15700" s="8" t="s">
        <v>7</v>
      </c>
    </row>
    <row r="15701" ht="15.75" customHeight="1">
      <c r="K15701" s="8" t="s">
        <v>7</v>
      </c>
    </row>
    <row r="15702" ht="15.75" customHeight="1">
      <c r="K15702" s="8" t="s">
        <v>7</v>
      </c>
    </row>
    <row r="15703" ht="15.75" customHeight="1">
      <c r="K15703" s="8" t="s">
        <v>7</v>
      </c>
    </row>
    <row r="15704" ht="15.75" customHeight="1">
      <c r="K15704" s="8" t="s">
        <v>7</v>
      </c>
    </row>
    <row r="15705" ht="15.75" customHeight="1">
      <c r="K15705" s="8" t="s">
        <v>7</v>
      </c>
    </row>
    <row r="15706" ht="15.75" customHeight="1">
      <c r="K15706" s="8" t="s">
        <v>7</v>
      </c>
    </row>
    <row r="15707" ht="15.75" customHeight="1">
      <c r="K15707" s="8" t="s">
        <v>7</v>
      </c>
    </row>
    <row r="15708" ht="15.75" customHeight="1">
      <c r="K15708" s="8" t="s">
        <v>7</v>
      </c>
    </row>
    <row r="15709" ht="15.75" customHeight="1">
      <c r="K15709" s="8" t="s">
        <v>7</v>
      </c>
    </row>
    <row r="15710" ht="15.75" customHeight="1">
      <c r="K15710" s="8" t="s">
        <v>7</v>
      </c>
    </row>
    <row r="15711" ht="15.75" customHeight="1">
      <c r="K15711" s="8" t="s">
        <v>7</v>
      </c>
    </row>
    <row r="15712" ht="15.75" customHeight="1">
      <c r="K15712" s="8" t="s">
        <v>7</v>
      </c>
    </row>
    <row r="15713" ht="15.75" customHeight="1">
      <c r="K15713" s="8" t="s">
        <v>7</v>
      </c>
    </row>
    <row r="15714" ht="15.75" customHeight="1">
      <c r="K15714" s="8" t="s">
        <v>7</v>
      </c>
    </row>
    <row r="15715" ht="15.75" customHeight="1">
      <c r="K15715" s="8" t="s">
        <v>7</v>
      </c>
    </row>
    <row r="15716" ht="15.75" customHeight="1">
      <c r="K15716" s="8" t="s">
        <v>7</v>
      </c>
    </row>
    <row r="15717" ht="15.75" customHeight="1">
      <c r="K15717" s="8" t="s">
        <v>7</v>
      </c>
    </row>
    <row r="15718" ht="15.75" customHeight="1">
      <c r="K15718" s="8" t="s">
        <v>7</v>
      </c>
    </row>
    <row r="15719" ht="15.75" customHeight="1">
      <c r="K15719" s="8" t="s">
        <v>7</v>
      </c>
    </row>
    <row r="15720" ht="15.75" customHeight="1">
      <c r="K15720" s="8" t="s">
        <v>7</v>
      </c>
    </row>
    <row r="15721" ht="15.75" customHeight="1">
      <c r="K15721" s="8" t="s">
        <v>7</v>
      </c>
    </row>
    <row r="15722" ht="15.75" customHeight="1">
      <c r="K15722" s="8" t="s">
        <v>7</v>
      </c>
    </row>
    <row r="15723" ht="15.75" customHeight="1">
      <c r="K15723" s="8" t="s">
        <v>7</v>
      </c>
    </row>
    <row r="15724" ht="15.75" customHeight="1">
      <c r="K15724" s="8" t="s">
        <v>7</v>
      </c>
    </row>
    <row r="15725" ht="15.75" customHeight="1">
      <c r="K15725" s="8" t="s">
        <v>7</v>
      </c>
    </row>
    <row r="15726" ht="15.75" customHeight="1">
      <c r="K15726" s="8" t="s">
        <v>7</v>
      </c>
    </row>
    <row r="15727" ht="15.75" customHeight="1">
      <c r="K15727" s="8" t="s">
        <v>7</v>
      </c>
    </row>
    <row r="15728" ht="15.75" customHeight="1">
      <c r="K15728" s="8" t="s">
        <v>7</v>
      </c>
    </row>
    <row r="15729" ht="15.75" customHeight="1">
      <c r="K15729" s="8" t="s">
        <v>7</v>
      </c>
    </row>
    <row r="15730" ht="15.75" customHeight="1">
      <c r="K15730" s="8" t="s">
        <v>7</v>
      </c>
    </row>
    <row r="15731" ht="15.75" customHeight="1">
      <c r="K15731" s="8" t="s">
        <v>7</v>
      </c>
    </row>
    <row r="15732" ht="15.75" customHeight="1">
      <c r="K15732" s="8" t="s">
        <v>7</v>
      </c>
    </row>
    <row r="15733" ht="15.75" customHeight="1">
      <c r="K15733" s="8" t="s">
        <v>7</v>
      </c>
    </row>
    <row r="15734" ht="15.75" customHeight="1">
      <c r="K15734" s="8" t="s">
        <v>7</v>
      </c>
    </row>
    <row r="15735" ht="15.75" customHeight="1">
      <c r="K15735" s="8" t="s">
        <v>7</v>
      </c>
    </row>
    <row r="15736" ht="15.75" customHeight="1">
      <c r="K15736" s="8" t="s">
        <v>7</v>
      </c>
    </row>
    <row r="15737" ht="15.75" customHeight="1">
      <c r="K15737" s="8" t="s">
        <v>7</v>
      </c>
    </row>
    <row r="15738" ht="15.75" customHeight="1">
      <c r="K15738" s="8" t="s">
        <v>7</v>
      </c>
    </row>
    <row r="15739" ht="15.75" customHeight="1">
      <c r="K15739" s="8" t="s">
        <v>7</v>
      </c>
    </row>
    <row r="15740" ht="15.75" customHeight="1">
      <c r="K15740" s="8" t="s">
        <v>7</v>
      </c>
    </row>
    <row r="15741" ht="15.75" customHeight="1">
      <c r="K15741" s="8" t="s">
        <v>7</v>
      </c>
    </row>
    <row r="15742" ht="15.75" customHeight="1">
      <c r="K15742" s="8" t="s">
        <v>7</v>
      </c>
    </row>
    <row r="15743" ht="15.75" customHeight="1">
      <c r="K15743" s="8" t="s">
        <v>7</v>
      </c>
    </row>
    <row r="15744" ht="15.75" customHeight="1">
      <c r="K15744" s="8" t="s">
        <v>7</v>
      </c>
    </row>
    <row r="15745" ht="15.75" customHeight="1">
      <c r="K15745" s="8" t="s">
        <v>7</v>
      </c>
    </row>
    <row r="15746" ht="15.75" customHeight="1">
      <c r="K15746" s="8" t="s">
        <v>7</v>
      </c>
    </row>
    <row r="15747" ht="15.75" customHeight="1">
      <c r="K15747" s="8" t="s">
        <v>7</v>
      </c>
    </row>
    <row r="15748" ht="15.75" customHeight="1">
      <c r="K15748" s="8" t="s">
        <v>7</v>
      </c>
    </row>
    <row r="15749" ht="15.75" customHeight="1">
      <c r="K15749" s="8" t="s">
        <v>7</v>
      </c>
    </row>
    <row r="15750" ht="15.75" customHeight="1">
      <c r="K15750" s="8" t="s">
        <v>7</v>
      </c>
    </row>
    <row r="15751" ht="15.75" customHeight="1">
      <c r="K15751" s="8" t="s">
        <v>7</v>
      </c>
    </row>
    <row r="15752" ht="15.75" customHeight="1">
      <c r="K15752" s="8" t="s">
        <v>7</v>
      </c>
    </row>
    <row r="15753" ht="15.75" customHeight="1">
      <c r="K15753" s="8" t="s">
        <v>7</v>
      </c>
    </row>
    <row r="15754" ht="15.75" customHeight="1">
      <c r="K15754" s="8" t="s">
        <v>7</v>
      </c>
    </row>
    <row r="15755" ht="15.75" customHeight="1">
      <c r="K15755" s="8" t="s">
        <v>7</v>
      </c>
    </row>
    <row r="15756" ht="15.75" customHeight="1">
      <c r="K15756" s="8" t="s">
        <v>7</v>
      </c>
    </row>
    <row r="15757" ht="15.75" customHeight="1">
      <c r="K15757" s="8" t="s">
        <v>7</v>
      </c>
    </row>
    <row r="15758" ht="15.75" customHeight="1">
      <c r="K15758" s="8" t="s">
        <v>7</v>
      </c>
    </row>
    <row r="15759" ht="15.75" customHeight="1">
      <c r="K15759" s="8" t="s">
        <v>7</v>
      </c>
    </row>
    <row r="15760" ht="15.75" customHeight="1">
      <c r="K15760" s="8" t="s">
        <v>7</v>
      </c>
    </row>
    <row r="15761" ht="15.75" customHeight="1">
      <c r="K15761" s="8" t="s">
        <v>7</v>
      </c>
    </row>
    <row r="15762" ht="15.75" customHeight="1">
      <c r="K15762" s="8" t="s">
        <v>7</v>
      </c>
    </row>
    <row r="15763" ht="15.75" customHeight="1">
      <c r="K15763" s="8" t="s">
        <v>7</v>
      </c>
    </row>
    <row r="15764" ht="15.75" customHeight="1">
      <c r="K15764" s="8" t="s">
        <v>7</v>
      </c>
    </row>
    <row r="15765" ht="15.75" customHeight="1">
      <c r="K15765" s="8" t="s">
        <v>7</v>
      </c>
    </row>
    <row r="15766" ht="15.75" customHeight="1">
      <c r="K15766" s="8" t="s">
        <v>7</v>
      </c>
    </row>
    <row r="15767" ht="15.75" customHeight="1">
      <c r="K15767" s="8" t="s">
        <v>7</v>
      </c>
    </row>
    <row r="15768" ht="15.75" customHeight="1">
      <c r="K15768" s="8" t="s">
        <v>7</v>
      </c>
    </row>
    <row r="15769" ht="15.75" customHeight="1">
      <c r="K15769" s="8" t="s">
        <v>7</v>
      </c>
    </row>
    <row r="15770" ht="15.75" customHeight="1">
      <c r="K15770" s="8" t="s">
        <v>7</v>
      </c>
    </row>
    <row r="15771" ht="15.75" customHeight="1">
      <c r="K15771" s="8" t="s">
        <v>7</v>
      </c>
    </row>
    <row r="15772" ht="15.75" customHeight="1">
      <c r="K15772" s="8" t="s">
        <v>7</v>
      </c>
    </row>
    <row r="15773" ht="15.75" customHeight="1">
      <c r="K15773" s="8" t="s">
        <v>7</v>
      </c>
    </row>
    <row r="15774" ht="15.75" customHeight="1">
      <c r="K15774" s="8" t="s">
        <v>7</v>
      </c>
    </row>
    <row r="15775" ht="15.75" customHeight="1">
      <c r="K15775" s="8" t="s">
        <v>7</v>
      </c>
    </row>
    <row r="15776" ht="15.75" customHeight="1">
      <c r="K15776" s="8" t="s">
        <v>7</v>
      </c>
    </row>
    <row r="15777" ht="15.75" customHeight="1">
      <c r="K15777" s="8" t="s">
        <v>7</v>
      </c>
    </row>
    <row r="15778" ht="15.75" customHeight="1">
      <c r="K15778" s="8" t="s">
        <v>7</v>
      </c>
    </row>
    <row r="15779" ht="15.75" customHeight="1">
      <c r="K15779" s="8" t="s">
        <v>7</v>
      </c>
    </row>
    <row r="15780" ht="15.75" customHeight="1">
      <c r="K15780" s="8" t="s">
        <v>7</v>
      </c>
    </row>
    <row r="15781" ht="15.75" customHeight="1">
      <c r="K15781" s="8" t="s">
        <v>7</v>
      </c>
    </row>
    <row r="15782" ht="15.75" customHeight="1">
      <c r="K15782" s="8" t="s">
        <v>7</v>
      </c>
    </row>
    <row r="15783" ht="15.75" customHeight="1">
      <c r="K15783" s="8" t="s">
        <v>7</v>
      </c>
    </row>
    <row r="15784" ht="15.75" customHeight="1">
      <c r="K15784" s="8" t="s">
        <v>7</v>
      </c>
    </row>
    <row r="15785" ht="15.75" customHeight="1">
      <c r="K15785" s="8" t="s">
        <v>7</v>
      </c>
    </row>
    <row r="15786" ht="15.75" customHeight="1">
      <c r="K15786" s="8" t="s">
        <v>7</v>
      </c>
    </row>
    <row r="15787" ht="15.75" customHeight="1">
      <c r="K15787" s="8" t="s">
        <v>7</v>
      </c>
    </row>
    <row r="15788" ht="15.75" customHeight="1">
      <c r="K15788" s="8" t="s">
        <v>7</v>
      </c>
    </row>
    <row r="15789" ht="15.75" customHeight="1">
      <c r="K15789" s="8" t="s">
        <v>7</v>
      </c>
    </row>
    <row r="15790" ht="15.75" customHeight="1">
      <c r="K15790" s="8" t="s">
        <v>7</v>
      </c>
    </row>
    <row r="15791" ht="15.75" customHeight="1">
      <c r="K15791" s="8" t="s">
        <v>7</v>
      </c>
    </row>
    <row r="15792" ht="15.75" customHeight="1">
      <c r="K15792" s="8" t="s">
        <v>7</v>
      </c>
    </row>
    <row r="15793" ht="15.75" customHeight="1">
      <c r="K15793" s="8" t="s">
        <v>7</v>
      </c>
    </row>
    <row r="15794" ht="15.75" customHeight="1">
      <c r="K15794" s="8" t="s">
        <v>7</v>
      </c>
    </row>
    <row r="15795" ht="15.75" customHeight="1">
      <c r="K15795" s="8" t="s">
        <v>7</v>
      </c>
    </row>
    <row r="15796" ht="15.75" customHeight="1">
      <c r="K15796" s="8" t="s">
        <v>7</v>
      </c>
    </row>
    <row r="15797" ht="15.75" customHeight="1">
      <c r="K15797" s="8" t="s">
        <v>7</v>
      </c>
    </row>
    <row r="15798" ht="15.75" customHeight="1">
      <c r="K15798" s="8" t="s">
        <v>7</v>
      </c>
    </row>
    <row r="15799" ht="15.75" customHeight="1">
      <c r="K15799" s="8" t="s">
        <v>7</v>
      </c>
    </row>
    <row r="15800" ht="15.75" customHeight="1">
      <c r="K15800" s="8" t="s">
        <v>7</v>
      </c>
    </row>
    <row r="15801" ht="15.75" customHeight="1">
      <c r="K15801" s="8" t="s">
        <v>7</v>
      </c>
    </row>
    <row r="15802" ht="15.75" customHeight="1">
      <c r="K15802" s="8" t="s">
        <v>7</v>
      </c>
    </row>
    <row r="15803" ht="15.75" customHeight="1">
      <c r="K15803" s="8" t="s">
        <v>7</v>
      </c>
    </row>
    <row r="15804" ht="15.75" customHeight="1">
      <c r="K15804" s="8" t="s">
        <v>7</v>
      </c>
    </row>
    <row r="15805" ht="15.75" customHeight="1">
      <c r="K15805" s="8" t="s">
        <v>7</v>
      </c>
    </row>
    <row r="15806" ht="15.75" customHeight="1">
      <c r="K15806" s="8" t="s">
        <v>7</v>
      </c>
    </row>
    <row r="15807" ht="15.75" customHeight="1">
      <c r="K15807" s="8" t="s">
        <v>7</v>
      </c>
    </row>
    <row r="15808" ht="15.75" customHeight="1">
      <c r="K15808" s="8" t="s">
        <v>7</v>
      </c>
    </row>
    <row r="15809" ht="15.75" customHeight="1">
      <c r="K15809" s="8" t="s">
        <v>7</v>
      </c>
    </row>
    <row r="15810" ht="15.75" customHeight="1">
      <c r="K15810" s="8" t="s">
        <v>7</v>
      </c>
    </row>
    <row r="15811" ht="15.75" customHeight="1">
      <c r="K15811" s="8" t="s">
        <v>7</v>
      </c>
    </row>
    <row r="15812" ht="15.75" customHeight="1">
      <c r="K15812" s="8" t="s">
        <v>7</v>
      </c>
    </row>
    <row r="15813" ht="15.75" customHeight="1">
      <c r="K15813" s="8" t="s">
        <v>7</v>
      </c>
    </row>
    <row r="15814" ht="15.75" customHeight="1">
      <c r="K15814" s="8" t="s">
        <v>7</v>
      </c>
    </row>
    <row r="15815" ht="15.75" customHeight="1">
      <c r="K15815" s="8" t="s">
        <v>7</v>
      </c>
    </row>
    <row r="15816" ht="15.75" customHeight="1">
      <c r="K15816" s="8" t="s">
        <v>7</v>
      </c>
    </row>
    <row r="15817" ht="15.75" customHeight="1">
      <c r="K15817" s="8" t="s">
        <v>7</v>
      </c>
    </row>
    <row r="15818" ht="15.75" customHeight="1">
      <c r="K15818" s="8" t="s">
        <v>7</v>
      </c>
    </row>
    <row r="15819" ht="15.75" customHeight="1">
      <c r="K15819" s="8" t="s">
        <v>7</v>
      </c>
    </row>
    <row r="15820" ht="15.75" customHeight="1">
      <c r="K15820" s="8" t="s">
        <v>7</v>
      </c>
    </row>
    <row r="15821" ht="15.75" customHeight="1">
      <c r="K15821" s="8" t="s">
        <v>7</v>
      </c>
    </row>
    <row r="15822" ht="15.75" customHeight="1">
      <c r="K15822" s="8" t="s">
        <v>7</v>
      </c>
    </row>
    <row r="15823" ht="15.75" customHeight="1">
      <c r="K15823" s="8" t="s">
        <v>7</v>
      </c>
    </row>
    <row r="15824" ht="15.75" customHeight="1">
      <c r="K15824" s="8" t="s">
        <v>7</v>
      </c>
    </row>
    <row r="15825" ht="15.75" customHeight="1">
      <c r="K15825" s="8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</cols>
  <sheetData>
    <row r="1">
      <c r="B1" s="3" t="s">
        <v>13</v>
      </c>
      <c r="C1" s="3" t="s">
        <v>5</v>
      </c>
    </row>
    <row r="2">
      <c r="A2" s="1" t="str">
        <f>IFERROR(__xludf.DUMMYFUNCTION("QUERY(Master!D2:D1001)"),"Calle 678, Ciudad F")</f>
        <v>Calle 678, Ciudad F</v>
      </c>
      <c r="B2" s="1" t="str">
        <f>IFERROR(__xludf.DUMMYFUNCTION("IFERROR(ARRAYFORMULA(SPLIT(A2:A1001,"","")) , )"),"Calle 678")</f>
        <v>Calle 678</v>
      </c>
      <c r="C2" s="1" t="str">
        <f>IFERROR(__xludf.DUMMYFUNCTION("""COMPUTED_VALUE""")," Ciudad F")</f>
        <v> Ciudad F</v>
      </c>
    </row>
    <row r="3">
      <c r="A3" s="1" t="str">
        <f>IFERROR(__xludf.DUMMYFUNCTION("""COMPUTED_VALUE"""),"Calle 901, Ciudad S")</f>
        <v>Calle 901, Ciudad S</v>
      </c>
      <c r="B3" s="1" t="str">
        <f>IFERROR(__xludf.DUMMYFUNCTION("""COMPUTED_VALUE"""),"Calle 901")</f>
        <v>Calle 901</v>
      </c>
      <c r="C3" s="1" t="str">
        <f>IFERROR(__xludf.DUMMYFUNCTION("""COMPUTED_VALUE""")," Ciudad S")</f>
        <v> Ciudad S</v>
      </c>
    </row>
    <row r="4">
      <c r="A4" s="1" t="str">
        <f>IFERROR(__xludf.DUMMYFUNCTION("""COMPUTED_VALUE"""),"Calle 234, Ciudad H")</f>
        <v>Calle 234, Ciudad H</v>
      </c>
      <c r="B4" s="1" t="str">
        <f>IFERROR(__xludf.DUMMYFUNCTION("""COMPUTED_VALUE"""),"Calle 234")</f>
        <v>Calle 234</v>
      </c>
      <c r="C4" s="1" t="str">
        <f>IFERROR(__xludf.DUMMYFUNCTION("""COMPUTED_VALUE""")," Ciudad H")</f>
        <v> Ciudad H</v>
      </c>
    </row>
    <row r="5">
      <c r="A5" s="1" t="str">
        <f>IFERROR(__xludf.DUMMYFUNCTION("""COMPUTED_VALUE"""),"Calle 567, Ciudad S")</f>
        <v>Calle 567, Ciudad S</v>
      </c>
      <c r="B5" s="1" t="str">
        <f>IFERROR(__xludf.DUMMYFUNCTION("""COMPUTED_VALUE"""),"Calle 567")</f>
        <v>Calle 567</v>
      </c>
      <c r="C5" s="1" t="str">
        <f>IFERROR(__xludf.DUMMYFUNCTION("""COMPUTED_VALUE""")," Ciudad S")</f>
        <v> Ciudad S</v>
      </c>
    </row>
    <row r="6">
      <c r="A6" s="1" t="str">
        <f>IFERROR(__xludf.DUMMYFUNCTION("""COMPUTED_VALUE"""),"Calle 890, Ciudad J")</f>
        <v>Calle 890, Ciudad J</v>
      </c>
      <c r="B6" s="1" t="str">
        <f>IFERROR(__xludf.DUMMYFUNCTION("""COMPUTED_VALUE"""),"Calle 890")</f>
        <v>Calle 890</v>
      </c>
      <c r="C6" s="1" t="str">
        <f>IFERROR(__xludf.DUMMYFUNCTION("""COMPUTED_VALUE""")," Ciudad J")</f>
        <v> Ciudad J</v>
      </c>
    </row>
    <row r="7">
      <c r="A7" s="1" t="str">
        <f>IFERROR(__xludf.DUMMYFUNCTION("""COMPUTED_VALUE"""),"Calle 123, Ciudad EE")</f>
        <v>Calle 123, Ciudad EE</v>
      </c>
      <c r="B7" s="1" t="str">
        <f>IFERROR(__xludf.DUMMYFUNCTION("""COMPUTED_VALUE"""),"Calle 123")</f>
        <v>Calle 123</v>
      </c>
      <c r="C7" s="1" t="str">
        <f>IFERROR(__xludf.DUMMYFUNCTION("""COMPUTED_VALUE""")," Ciudad EE")</f>
        <v> Ciudad EE</v>
      </c>
    </row>
    <row r="8">
      <c r="A8" s="1" t="str">
        <f>IFERROR(__xludf.DUMMYFUNCTION("""COMPUTED_VALUE"""),"Calle 456, Ciudad L")</f>
        <v>Calle 456, Ciudad L</v>
      </c>
      <c r="B8" s="1" t="str">
        <f>IFERROR(__xludf.DUMMYFUNCTION("""COMPUTED_VALUE"""),"Calle 456")</f>
        <v>Calle 456</v>
      </c>
      <c r="C8" s="1" t="str">
        <f>IFERROR(__xludf.DUMMYFUNCTION("""COMPUTED_VALUE""")," Ciudad L")</f>
        <v> Ciudad L</v>
      </c>
    </row>
    <row r="9">
      <c r="A9" s="1" t="str">
        <f>IFERROR(__xludf.DUMMYFUNCTION("""COMPUTED_VALUE"""),"Calle 789, Ciudad M")</f>
        <v>Calle 789, Ciudad M</v>
      </c>
      <c r="B9" s="1" t="str">
        <f>IFERROR(__xludf.DUMMYFUNCTION("""COMPUTED_VALUE"""),"Calle 789")</f>
        <v>Calle 789</v>
      </c>
      <c r="C9" s="1" t="str">
        <f>IFERROR(__xludf.DUMMYFUNCTION("""COMPUTED_VALUE""")," Ciudad M")</f>
        <v> Ciudad M</v>
      </c>
    </row>
    <row r="10">
      <c r="A10" s="1" t="str">
        <f>IFERROR(__xludf.DUMMYFUNCTION("""COMPUTED_VALUE"""),"Calle 012, Ciudad N")</f>
        <v>Calle 012, Ciudad N</v>
      </c>
      <c r="B10" s="1" t="str">
        <f>IFERROR(__xludf.DUMMYFUNCTION("""COMPUTED_VALUE"""),"Calle 012")</f>
        <v>Calle 012</v>
      </c>
      <c r="C10" s="1" t="str">
        <f>IFERROR(__xludf.DUMMYFUNCTION("""COMPUTED_VALUE""")," Ciudad N")</f>
        <v> Ciudad N</v>
      </c>
    </row>
    <row r="11">
      <c r="A11" s="1" t="str">
        <f>IFERROR(__xludf.DUMMYFUNCTION("""COMPUTED_VALUE"""),"Calle 345, Ciudad O")</f>
        <v>Calle 345, Ciudad O</v>
      </c>
      <c r="B11" s="1" t="str">
        <f>IFERROR(__xludf.DUMMYFUNCTION("""COMPUTED_VALUE"""),"Calle 345")</f>
        <v>Calle 345</v>
      </c>
      <c r="C11" s="1" t="str">
        <f>IFERROR(__xludf.DUMMYFUNCTION("""COMPUTED_VALUE""")," Ciudad O")</f>
        <v> Ciudad O</v>
      </c>
    </row>
    <row r="12">
      <c r="A12" s="1" t="str">
        <f>IFERROR(__xludf.DUMMYFUNCTION("""COMPUTED_VALUE"""),"Calle 678, Ciudad P")</f>
        <v>Calle 678, Ciudad P</v>
      </c>
      <c r="B12" s="1" t="str">
        <f>IFERROR(__xludf.DUMMYFUNCTION("""COMPUTED_VALUE"""),"Calle 678")</f>
        <v>Calle 678</v>
      </c>
      <c r="C12" s="1" t="str">
        <f>IFERROR(__xludf.DUMMYFUNCTION("""COMPUTED_VALUE""")," Ciudad P")</f>
        <v> Ciudad P</v>
      </c>
    </row>
    <row r="13">
      <c r="A13" s="1" t="str">
        <f>IFERROR(__xludf.DUMMYFUNCTION("""COMPUTED_VALUE"""),"Calle 901, Ciudad Q")</f>
        <v>Calle 901, Ciudad Q</v>
      </c>
      <c r="B13" s="1" t="str">
        <f>IFERROR(__xludf.DUMMYFUNCTION("""COMPUTED_VALUE"""),"Calle 901")</f>
        <v>Calle 901</v>
      </c>
      <c r="C13" s="1" t="str">
        <f>IFERROR(__xludf.DUMMYFUNCTION("""COMPUTED_VALUE""")," Ciudad Q")</f>
        <v> Ciudad Q</v>
      </c>
    </row>
    <row r="14">
      <c r="A14" s="1" t="str">
        <f>IFERROR(__xludf.DUMMYFUNCTION("""COMPUTED_VALUE"""),"Calle 789, Ciudad W")</f>
        <v>Calle 789, Ciudad W</v>
      </c>
      <c r="B14" s="1" t="str">
        <f>IFERROR(__xludf.DUMMYFUNCTION("""COMPUTED_VALUE"""),"Calle 789")</f>
        <v>Calle 789</v>
      </c>
      <c r="C14" s="1" t="str">
        <f>IFERROR(__xludf.DUMMYFUNCTION("""COMPUTED_VALUE""")," Ciudad W")</f>
        <v> Ciudad W</v>
      </c>
    </row>
    <row r="15">
      <c r="A15" s="1" t="str">
        <f>IFERROR(__xludf.DUMMYFUNCTION("""COMPUTED_VALUE"""),"Calle 567, Ciudad S")</f>
        <v>Calle 567, Ciudad S</v>
      </c>
      <c r="B15" s="1" t="str">
        <f>IFERROR(__xludf.DUMMYFUNCTION("""COMPUTED_VALUE"""),"Calle 567")</f>
        <v>Calle 567</v>
      </c>
      <c r="C15" s="1" t="str">
        <f>IFERROR(__xludf.DUMMYFUNCTION("""COMPUTED_VALUE""")," Ciudad S")</f>
        <v> Ciudad S</v>
      </c>
    </row>
    <row r="16">
      <c r="A16" s="1" t="str">
        <f>IFERROR(__xludf.DUMMYFUNCTION("""COMPUTED_VALUE"""),"Calle 890, Ciudad T")</f>
        <v>Calle 890, Ciudad T</v>
      </c>
      <c r="B16" s="1" t="str">
        <f>IFERROR(__xludf.DUMMYFUNCTION("""COMPUTED_VALUE"""),"Calle 890")</f>
        <v>Calle 890</v>
      </c>
      <c r="C16" s="1" t="str">
        <f>IFERROR(__xludf.DUMMYFUNCTION("""COMPUTED_VALUE""")," Ciudad T")</f>
        <v> Ciudad T</v>
      </c>
    </row>
    <row r="17">
      <c r="A17" s="1" t="str">
        <f>IFERROR(__xludf.DUMMYFUNCTION("""COMPUTED_VALUE"""),"Calle 123, Ciudad U")</f>
        <v>Calle 123, Ciudad U</v>
      </c>
      <c r="B17" s="1" t="str">
        <f>IFERROR(__xludf.DUMMYFUNCTION("""COMPUTED_VALUE"""),"Calle 123")</f>
        <v>Calle 123</v>
      </c>
      <c r="C17" s="1" t="str">
        <f>IFERROR(__xludf.DUMMYFUNCTION("""COMPUTED_VALUE""")," Ciudad U")</f>
        <v> Ciudad U</v>
      </c>
    </row>
    <row r="18">
      <c r="A18" s="1" t="str">
        <f>IFERROR(__xludf.DUMMYFUNCTION("""COMPUTED_VALUE"""),"Calle 456, Ciudad S")</f>
        <v>Calle 456, Ciudad S</v>
      </c>
      <c r="B18" s="1" t="str">
        <f>IFERROR(__xludf.DUMMYFUNCTION("""COMPUTED_VALUE"""),"Calle 456")</f>
        <v>Calle 456</v>
      </c>
      <c r="C18" s="1" t="str">
        <f>IFERROR(__xludf.DUMMYFUNCTION("""COMPUTED_VALUE""")," Ciudad S")</f>
        <v> Ciudad S</v>
      </c>
    </row>
    <row r="19">
      <c r="A19" s="1" t="str">
        <f>IFERROR(__xludf.DUMMYFUNCTION("""COMPUTED_VALUE"""),"Calle 789, Ciudad W")</f>
        <v>Calle 789, Ciudad W</v>
      </c>
      <c r="B19" s="1" t="str">
        <f>IFERROR(__xludf.DUMMYFUNCTION("""COMPUTED_VALUE"""),"Calle 789")</f>
        <v>Calle 789</v>
      </c>
      <c r="C19" s="1" t="str">
        <f>IFERROR(__xludf.DUMMYFUNCTION("""COMPUTED_VALUE""")," Ciudad W")</f>
        <v> Ciudad W</v>
      </c>
    </row>
    <row r="20">
      <c r="A20" s="1" t="str">
        <f>IFERROR(__xludf.DUMMYFUNCTION("""COMPUTED_VALUE"""),"Calle 012, Ciudad X")</f>
        <v>Calle 012, Ciudad X</v>
      </c>
      <c r="B20" s="1" t="str">
        <f>IFERROR(__xludf.DUMMYFUNCTION("""COMPUTED_VALUE"""),"Calle 012")</f>
        <v>Calle 012</v>
      </c>
      <c r="C20" s="1" t="str">
        <f>IFERROR(__xludf.DUMMYFUNCTION("""COMPUTED_VALUE""")," Ciudad X")</f>
        <v> Ciudad X</v>
      </c>
    </row>
    <row r="21">
      <c r="A21" s="1" t="str">
        <f>IFERROR(__xludf.DUMMYFUNCTION("""COMPUTED_VALUE"""),"Calle 345, Ciudad Y")</f>
        <v>Calle 345, Ciudad Y</v>
      </c>
      <c r="B21" s="1" t="str">
        <f>IFERROR(__xludf.DUMMYFUNCTION("""COMPUTED_VALUE"""),"Calle 345")</f>
        <v>Calle 345</v>
      </c>
      <c r="C21" s="1" t="str">
        <f>IFERROR(__xludf.DUMMYFUNCTION("""COMPUTED_VALUE""")," Ciudad Y")</f>
        <v> Ciudad Y</v>
      </c>
    </row>
    <row r="22">
      <c r="A22" s="1" t="str">
        <f>IFERROR(__xludf.DUMMYFUNCTION("""COMPUTED_VALUE"""),"Calle 678, Ciudad S")</f>
        <v>Calle 678, Ciudad S</v>
      </c>
      <c r="B22" s="1" t="str">
        <f>IFERROR(__xludf.DUMMYFUNCTION("""COMPUTED_VALUE"""),"Calle 678")</f>
        <v>Calle 678</v>
      </c>
      <c r="C22" s="1" t="str">
        <f>IFERROR(__xludf.DUMMYFUNCTION("""COMPUTED_VALUE""")," Ciudad S")</f>
        <v> Ciudad S</v>
      </c>
    </row>
    <row r="23">
      <c r="A23" s="1" t="str">
        <f>IFERROR(__xludf.DUMMYFUNCTION("""COMPUTED_VALUE"""),"Calle 901, Ciudad AA")</f>
        <v>Calle 901, Ciudad AA</v>
      </c>
      <c r="B23" s="1" t="str">
        <f>IFERROR(__xludf.DUMMYFUNCTION("""COMPUTED_VALUE"""),"Calle 901")</f>
        <v>Calle 901</v>
      </c>
      <c r="C23" s="1" t="str">
        <f>IFERROR(__xludf.DUMMYFUNCTION("""COMPUTED_VALUE""")," Ciudad AA")</f>
        <v> Ciudad AA</v>
      </c>
    </row>
    <row r="24">
      <c r="A24" s="1" t="str">
        <f>IFERROR(__xludf.DUMMYFUNCTION("""COMPUTED_VALUE"""),"Calle 234, Ciudad BB")</f>
        <v>Calle 234, Ciudad BB</v>
      </c>
      <c r="B24" s="1" t="str">
        <f>IFERROR(__xludf.DUMMYFUNCTION("""COMPUTED_VALUE"""),"Calle 234")</f>
        <v>Calle 234</v>
      </c>
      <c r="C24" s="1" t="str">
        <f>IFERROR(__xludf.DUMMYFUNCTION("""COMPUTED_VALUE""")," Ciudad BB")</f>
        <v> Ciudad BB</v>
      </c>
    </row>
    <row r="25">
      <c r="A25" s="1" t="str">
        <f>IFERROR(__xludf.DUMMYFUNCTION("""COMPUTED_VALUE"""),"Calle 567, Ciudad CC")</f>
        <v>Calle 567, Ciudad CC</v>
      </c>
      <c r="B25" s="1" t="str">
        <f>IFERROR(__xludf.DUMMYFUNCTION("""COMPUTED_VALUE"""),"Calle 567")</f>
        <v>Calle 567</v>
      </c>
      <c r="C25" s="1" t="str">
        <f>IFERROR(__xludf.DUMMYFUNCTION("""COMPUTED_VALUE""")," Ciudad CC")</f>
        <v> Ciudad CC</v>
      </c>
    </row>
    <row r="26">
      <c r="A26" s="1" t="str">
        <f>IFERROR(__xludf.DUMMYFUNCTION("""COMPUTED_VALUE"""),"Calle 890, Ciudad DD")</f>
        <v>Calle 890, Ciudad DD</v>
      </c>
      <c r="B26" s="1" t="str">
        <f>IFERROR(__xludf.DUMMYFUNCTION("""COMPUTED_VALUE"""),"Calle 890")</f>
        <v>Calle 890</v>
      </c>
      <c r="C26" s="1" t="str">
        <f>IFERROR(__xludf.DUMMYFUNCTION("""COMPUTED_VALUE""")," Ciudad DD")</f>
        <v> Ciudad DD</v>
      </c>
    </row>
    <row r="27">
      <c r="A27" s="1" t="str">
        <f>IFERROR(__xludf.DUMMYFUNCTION("""COMPUTED_VALUE"""),"Calle 123, Ciudad EE")</f>
        <v>Calle 123, Ciudad EE</v>
      </c>
      <c r="B27" s="1" t="str">
        <f>IFERROR(__xludf.DUMMYFUNCTION("""COMPUTED_VALUE"""),"Calle 123")</f>
        <v>Calle 123</v>
      </c>
      <c r="C27" s="1" t="str">
        <f>IFERROR(__xludf.DUMMYFUNCTION("""COMPUTED_VALUE""")," Ciudad EE")</f>
        <v> Ciudad EE</v>
      </c>
    </row>
    <row r="28">
      <c r="A28" s="1" t="str">
        <f>IFERROR(__xludf.DUMMYFUNCTION("""COMPUTED_VALUE"""),"Calle 456, Ciudad S")</f>
        <v>Calle 456, Ciudad S</v>
      </c>
      <c r="B28" s="1" t="str">
        <f>IFERROR(__xludf.DUMMYFUNCTION("""COMPUTED_VALUE"""),"Calle 456")</f>
        <v>Calle 456</v>
      </c>
      <c r="C28" s="1" t="str">
        <f>IFERROR(__xludf.DUMMYFUNCTION("""COMPUTED_VALUE""")," Ciudad S")</f>
        <v> Ciudad S</v>
      </c>
    </row>
    <row r="29">
      <c r="A29" s="1" t="str">
        <f>IFERROR(__xludf.DUMMYFUNCTION("""COMPUTED_VALUE"""),"Calle 789, Ciudad T")</f>
        <v>Calle 789, Ciudad T</v>
      </c>
      <c r="B29" s="1" t="str">
        <f>IFERROR(__xludf.DUMMYFUNCTION("""COMPUTED_VALUE"""),"Calle 789")</f>
        <v>Calle 789</v>
      </c>
      <c r="C29" s="1" t="str">
        <f>IFERROR(__xludf.DUMMYFUNCTION("""COMPUTED_VALUE""")," Ciudad T")</f>
        <v> Ciudad T</v>
      </c>
    </row>
    <row r="30">
      <c r="A30" s="1" t="str">
        <f>IFERROR(__xludf.DUMMYFUNCTION("""COMPUTED_VALUE"""),"Calle 012, Ciudad U")</f>
        <v>Calle 012, Ciudad U</v>
      </c>
      <c r="B30" s="1" t="str">
        <f>IFERROR(__xludf.DUMMYFUNCTION("""COMPUTED_VALUE"""),"Calle 012")</f>
        <v>Calle 012</v>
      </c>
      <c r="C30" s="1" t="str">
        <f>IFERROR(__xludf.DUMMYFUNCTION("""COMPUTED_VALUE""")," Ciudad U")</f>
        <v> Ciudad U</v>
      </c>
    </row>
    <row r="31">
      <c r="A31" s="1" t="str">
        <f>IFERROR(__xludf.DUMMYFUNCTION("""COMPUTED_VALUE"""),"Calle 345, Ciudad V")</f>
        <v>Calle 345, Ciudad V</v>
      </c>
      <c r="B31" s="1" t="str">
        <f>IFERROR(__xludf.DUMMYFUNCTION("""COMPUTED_VALUE"""),"Calle 345")</f>
        <v>Calle 345</v>
      </c>
      <c r="C31" s="1" t="str">
        <f>IFERROR(__xludf.DUMMYFUNCTION("""COMPUTED_VALUE""")," Ciudad V")</f>
        <v> Ciudad V</v>
      </c>
    </row>
    <row r="32">
      <c r="A32" s="1" t="str">
        <f>IFERROR(__xludf.DUMMYFUNCTION("""COMPUTED_VALUE"""),"Calle 678, Ciudad W")</f>
        <v>Calle 678, Ciudad W</v>
      </c>
      <c r="B32" s="1" t="str">
        <f>IFERROR(__xludf.DUMMYFUNCTION("""COMPUTED_VALUE"""),"Calle 678")</f>
        <v>Calle 678</v>
      </c>
      <c r="C32" s="1" t="str">
        <f>IFERROR(__xludf.DUMMYFUNCTION("""COMPUTED_VALUE""")," Ciudad W")</f>
        <v> Ciudad W</v>
      </c>
    </row>
    <row r="33">
      <c r="A33" s="1" t="str">
        <f>IFERROR(__xludf.DUMMYFUNCTION("""COMPUTED_VALUE"""),"Calle 901, Ciudad X")</f>
        <v>Calle 901, Ciudad X</v>
      </c>
      <c r="B33" s="1" t="str">
        <f>IFERROR(__xludf.DUMMYFUNCTION("""COMPUTED_VALUE"""),"Calle 901")</f>
        <v>Calle 901</v>
      </c>
      <c r="C33" s="1" t="str">
        <f>IFERROR(__xludf.DUMMYFUNCTION("""COMPUTED_VALUE""")," Ciudad X")</f>
        <v> Ciudad X</v>
      </c>
    </row>
    <row r="34">
      <c r="A34" s="1" t="str">
        <f>IFERROR(__xludf.DUMMYFUNCTION("""COMPUTED_VALUE"""),"Calle 234, Ciudad Y")</f>
        <v>Calle 234, Ciudad Y</v>
      </c>
      <c r="B34" s="1" t="str">
        <f>IFERROR(__xludf.DUMMYFUNCTION("""COMPUTED_VALUE"""),"Calle 234")</f>
        <v>Calle 234</v>
      </c>
      <c r="C34" s="1" t="str">
        <f>IFERROR(__xludf.DUMMYFUNCTION("""COMPUTED_VALUE""")," Ciudad Y")</f>
        <v> Ciudad Y</v>
      </c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25"/>
    <col customWidth="1" min="3" max="3" width="27.5"/>
    <col customWidth="1" min="4" max="4" width="30.0"/>
  </cols>
  <sheetData>
    <row r="1">
      <c r="A1" s="3" t="s">
        <v>197</v>
      </c>
      <c r="B1" s="3" t="s">
        <v>197</v>
      </c>
      <c r="C1" s="3" t="s">
        <v>14</v>
      </c>
      <c r="D1" s="3" t="s">
        <v>198</v>
      </c>
    </row>
    <row r="2">
      <c r="A2" s="1" t="str">
        <f>IFERROR(__xludf.DUMMYFUNCTION("UNIQUE(Master!E2:E1001)"),"P/001 - Smartphone Samsung Galaxy S21 - Electrónica")</f>
        <v>P/001 - Smartphone Samsung Galaxy S21 - Electrónica</v>
      </c>
      <c r="B2" s="1" t="str">
        <f>IFERROR(__xludf.DUMMYFUNCTION("split(Master!E2:E1001,""-"",)"),"P/001 ")</f>
        <v>P/001 </v>
      </c>
      <c r="C2" s="1" t="str">
        <f>IFERROR(__xludf.DUMMYFUNCTION("""COMPUTED_VALUE""")," Smartphone Samsung Galaxy S21 ")</f>
        <v> Smartphone Samsung Galaxy S21 </v>
      </c>
      <c r="D2" s="1" t="str">
        <f>IFERROR(__xludf.DUMMYFUNCTION("""COMPUTED_VALUE""")," Electrónica")</f>
        <v> Electrónica</v>
      </c>
    </row>
    <row r="3">
      <c r="A3" s="1" t="str">
        <f>IFERROR(__xludf.DUMMYFUNCTION("""COMPUTED_VALUE"""),"P/002 - Camiseta Nike DriFIT - Ropa")</f>
        <v>P/002 - Camiseta Nike DriFIT - Ropa</v>
      </c>
      <c r="B3" s="1" t="str">
        <f>IFERROR(__xludf.DUMMYFUNCTION("split(Master!E3:E1001,""-"",)"),"P/002 ")</f>
        <v>P/002 </v>
      </c>
      <c r="C3" s="1" t="str">
        <f>IFERROR(__xludf.DUMMYFUNCTION("""COMPUTED_VALUE""")," Camiseta Nike DriFIT ")</f>
        <v> Camiseta Nike DriFIT </v>
      </c>
      <c r="D3" s="1" t="str">
        <f>IFERROR(__xludf.DUMMYFUNCTION("""COMPUTED_VALUE""")," Ropa")</f>
        <v> Ropa</v>
      </c>
    </row>
    <row r="4">
      <c r="A4" s="1" t="str">
        <f>IFERROR(__xludf.DUMMYFUNCTION("""COMPUTED_VALUE"""),"P/003 - Cafetera Nespresso - Electrodoméstico")</f>
        <v>P/003 - Cafetera Nespresso - Electrodoméstico</v>
      </c>
      <c r="B4" s="1" t="str">
        <f>IFERROR(__xludf.DUMMYFUNCTION("split(Master!E4:E1001,""-"",)"),"P/003 ")</f>
        <v>P/003 </v>
      </c>
      <c r="C4" s="1" t="str">
        <f>IFERROR(__xludf.DUMMYFUNCTION("""COMPUTED_VALUE""")," Cafetera Nespresso ")</f>
        <v> Cafetera Nespresso </v>
      </c>
      <c r="D4" s="1" t="str">
        <f>IFERROR(__xludf.DUMMYFUNCTION("""COMPUTED_VALUE""")," Electrodoméstico")</f>
        <v> Electrodoméstico</v>
      </c>
    </row>
    <row r="5">
      <c r="A5" s="1" t="str">
        <f>IFERROR(__xludf.DUMMYFUNCTION("""COMPUTED_VALUE"""),"P/004 - Perfume Chanel No. 5 - Belleza")</f>
        <v>P/004 - Perfume Chanel No. 5 - Belleza</v>
      </c>
      <c r="B5" s="1" t="str">
        <f>IFERROR(__xludf.DUMMYFUNCTION("split(Master!E5:E1001,""-"",)"),"P/004 ")</f>
        <v>P/004 </v>
      </c>
      <c r="C5" s="1" t="str">
        <f>IFERROR(__xludf.DUMMYFUNCTION("""COMPUTED_VALUE""")," Perfume Chanel No. 5 ")</f>
        <v> Perfume Chanel No. 5 </v>
      </c>
      <c r="D5" s="1" t="str">
        <f>IFERROR(__xludf.DUMMYFUNCTION("""COMPUTED_VALUE""")," Belleza")</f>
        <v> Belleza</v>
      </c>
    </row>
    <row r="6">
      <c r="A6" s="1" t="str">
        <f>IFERROR(__xludf.DUMMYFUNCTION("""COMPUTED_VALUE"""),"P/005 - Sony Bravia 65"" 4K UHD TV - Electrónica")</f>
        <v>P/005 - Sony Bravia 65" 4K UHD TV - Electrónica</v>
      </c>
      <c r="B6" s="1" t="str">
        <f>IFERROR(__xludf.DUMMYFUNCTION("split(Master!E6:E1001,""-"",)"),"P/005 ")</f>
        <v>P/005 </v>
      </c>
      <c r="C6" s="1" t="str">
        <f>IFERROR(__xludf.DUMMYFUNCTION("""COMPUTED_VALUE""")," Sony Bravia 65"" 4K UHD TV ")</f>
        <v> Sony Bravia 65" 4K UHD TV </v>
      </c>
      <c r="D6" s="1" t="str">
        <f>IFERROR(__xludf.DUMMYFUNCTION("""COMPUTED_VALUE""")," Electrónica")</f>
        <v> Electrónica</v>
      </c>
    </row>
    <row r="7">
      <c r="A7" s="1" t="str">
        <f>IFERROR(__xludf.DUMMYFUNCTION("""COMPUTED_VALUE"""),"P/006 - Adidas Ultraboost Zapatillas - Deportes")</f>
        <v>P/006 - Adidas Ultraboost Zapatillas - Deportes</v>
      </c>
      <c r="B7" s="1" t="str">
        <f>IFERROR(__xludf.DUMMYFUNCTION("split(Master!E7:E1001,""-"",)"),"P/006 ")</f>
        <v>P/006 </v>
      </c>
      <c r="C7" s="1" t="str">
        <f>IFERROR(__xludf.DUMMYFUNCTION("""COMPUTED_VALUE""")," Adidas Ultraboost Zapatillas ")</f>
        <v> Adidas Ultraboost Zapatillas </v>
      </c>
      <c r="D7" s="1" t="str">
        <f>IFERROR(__xludf.DUMMYFUNCTION("""COMPUTED_VALUE""")," Deportes")</f>
        <v> Deportes</v>
      </c>
    </row>
    <row r="8">
      <c r="A8" s="1" t="str">
        <f>IFERROR(__xludf.DUMMYFUNCTION("""COMPUTED_VALUE"""),"P/007 - Robot Aspirador Roomba i7 - Hogar")</f>
        <v>P/007 - Robot Aspirador Roomba i7 - Hogar</v>
      </c>
      <c r="B8" s="1" t="str">
        <f>IFERROR(__xludf.DUMMYFUNCTION("split(Master!E8:E1001,""-"",)"),"P/007 ")</f>
        <v>P/007 </v>
      </c>
      <c r="C8" s="1" t="str">
        <f>IFERROR(__xludf.DUMMYFUNCTION("""COMPUTED_VALUE""")," Robot Aspirador Roomba i7 ")</f>
        <v> Robot Aspirador Roomba i7 </v>
      </c>
      <c r="D8" s="1" t="str">
        <f>IFERROR(__xludf.DUMMYFUNCTION("""COMPUTED_VALUE""")," Hogar")</f>
        <v> Hogar</v>
      </c>
    </row>
    <row r="9">
      <c r="A9" s="1" t="str">
        <f>IFERROR(__xludf.DUMMYFUNCTION("""COMPUTED_VALUE"""),"P/008 - MacBook Pro 13"" - Electrónica")</f>
        <v>P/008 - MacBook Pro 13" - Electrónica</v>
      </c>
      <c r="B9" s="1" t="str">
        <f>IFERROR(__xludf.DUMMYFUNCTION("split(Master!E9:E1001,""-"",)"),"P/008 ")</f>
        <v>P/008 </v>
      </c>
      <c r="C9" s="1" t="str">
        <f>IFERROR(__xludf.DUMMYFUNCTION("""COMPUTED_VALUE""")," MacBook Pro 13"" ")</f>
        <v> MacBook Pro 13" </v>
      </c>
      <c r="D9" s="1" t="str">
        <f>IFERROR(__xludf.DUMMYFUNCTION("""COMPUTED_VALUE""")," Electrónica")</f>
        <v> Electrónica</v>
      </c>
    </row>
    <row r="10">
      <c r="A10" s="1" t="str">
        <f>IFERROR(__xludf.DUMMYFUNCTION("""COMPUTED_VALUE"""),"P/009 - Vestido de Noche Elegante - Ropa")</f>
        <v>P/009 - Vestido de Noche Elegante - Ropa</v>
      </c>
      <c r="B10" s="1" t="str">
        <f>IFERROR(__xludf.DUMMYFUNCTION("split(Master!E10:E1001,""-"",)"),"P/009 ")</f>
        <v>P/009 </v>
      </c>
      <c r="C10" s="1" t="str">
        <f>IFERROR(__xludf.DUMMYFUNCTION("""COMPUTED_VALUE""")," Vestido de Noche Elegante ")</f>
        <v> Vestido de Noche Elegante </v>
      </c>
      <c r="D10" s="1" t="str">
        <f>IFERROR(__xludf.DUMMYFUNCTION("""COMPUTED_VALUE""")," Ropa")</f>
        <v> Ropa</v>
      </c>
    </row>
    <row r="11">
      <c r="A11" s="1" t="str">
        <f>IFERROR(__xludf.DUMMYFUNCTION("""COMPUTED_VALUE"""),"P/010 - Bicicleta de Carretera Specialized - Deportes")</f>
        <v>P/010 - Bicicleta de Carretera Specialized - Deportes</v>
      </c>
      <c r="B11" s="1" t="str">
        <f>IFERROR(__xludf.DUMMYFUNCTION("split(Master!E11:E1001,""-"",)"),"P/010 ")</f>
        <v>P/010 </v>
      </c>
      <c r="C11" s="1" t="str">
        <f>IFERROR(__xludf.DUMMYFUNCTION("""COMPUTED_VALUE""")," Bicicleta de Carretera Specialized ")</f>
        <v> Bicicleta de Carretera Specialized </v>
      </c>
      <c r="D11" s="1" t="str">
        <f>IFERROR(__xludf.DUMMYFUNCTION("""COMPUTED_VALUE""")," Deportes")</f>
        <v> Deportes</v>
      </c>
    </row>
    <row r="12">
      <c r="A12" s="1" t="str">
        <f>IFERROR(__xludf.DUMMYFUNCTION("""COMPUTED_VALUE"""),"P/011 - Set de Maquillaje Urban Decay - Belleza")</f>
        <v>P/011 - Set de Maquillaje Urban Decay - Belleza</v>
      </c>
      <c r="B12" s="1" t="str">
        <f>IFERROR(__xludf.DUMMYFUNCTION("split(Master!E12:E1001,""-"",)"),"P/011 ")</f>
        <v>P/011 </v>
      </c>
      <c r="C12" s="1" t="str">
        <f>IFERROR(__xludf.DUMMYFUNCTION("""COMPUTED_VALUE""")," Set de Maquillaje Urban Decay ")</f>
        <v> Set de Maquillaje Urban Decay </v>
      </c>
      <c r="D12" s="1" t="str">
        <f>IFERROR(__xludf.DUMMYFUNCTION("""COMPUTED_VALUE""")," Belleza")</f>
        <v> Belleza</v>
      </c>
    </row>
    <row r="13">
      <c r="A13" s="1" t="str">
        <f>IFERROR(__xludf.DUMMYFUNCTION("""COMPUTED_VALUE"""),"P/012 - Refrigerador LG French Door - Electrodoméstico")</f>
        <v>P/012 - Refrigerador LG French Door - Electrodoméstico</v>
      </c>
      <c r="B13" s="1" t="str">
        <f>IFERROR(__xludf.DUMMYFUNCTION("split(Master!E13:E1001,""-"",)"),"P/012 ")</f>
        <v>P/012 </v>
      </c>
      <c r="C13" s="1" t="str">
        <f>IFERROR(__xludf.DUMMYFUNCTION("""COMPUTED_VALUE""")," Refrigerador LG French Door ")</f>
        <v> Refrigerador LG French Door </v>
      </c>
      <c r="D13" s="1" t="str">
        <f>IFERROR(__xludf.DUMMYFUNCTION("""COMPUTED_VALUE""")," Electrodoméstico")</f>
        <v> Electrodoméstico</v>
      </c>
    </row>
    <row r="14">
      <c r="A14" s="1" t="str">
        <f>IFERROR(__xludf.DUMMYFUNCTION("""COMPUTED_VALUE"""),"P/013 - Juego de Sábanas de Algodón - Hogar")</f>
        <v>P/013 - Juego de Sábanas de Algodón - Hogar</v>
      </c>
      <c r="B14" s="1" t="str">
        <f>IFERROR(__xludf.DUMMYFUNCTION("split(Master!E14:E1001,""-"",)"),"P/013 ")</f>
        <v>P/013 </v>
      </c>
      <c r="C14" s="1" t="str">
        <f>IFERROR(__xludf.DUMMYFUNCTION("""COMPUTED_VALUE""")," Juego de Sábanas de Algodón ")</f>
        <v> Juego de Sábanas de Algodón </v>
      </c>
      <c r="D14" s="1" t="str">
        <f>IFERROR(__xludf.DUMMYFUNCTION("""COMPUTED_VALUE""")," Hogar")</f>
        <v> Hogar</v>
      </c>
    </row>
    <row r="15">
      <c r="A15" s="1" t="str">
        <f>IFERROR(__xludf.DUMMYFUNCTION("""COMPUTED_VALUE"""),"P/014 - Nintendo Switch - Electrónica")</f>
        <v>P/014 - Nintendo Switch - Electrónica</v>
      </c>
      <c r="B15" s="1" t="str">
        <f>IFERROR(__xludf.DUMMYFUNCTION("split(Master!E15:E1001,""-"",)"),"P/014 ")</f>
        <v>P/014 </v>
      </c>
      <c r="C15" s="1" t="str">
        <f>IFERROR(__xludf.DUMMYFUNCTION("""COMPUTED_VALUE""")," Nintendo Switch ")</f>
        <v> Nintendo Switch </v>
      </c>
      <c r="D15" s="1" t="str">
        <f>IFERROR(__xludf.DUMMYFUNCTION("""COMPUTED_VALUE""")," Electrónica")</f>
        <v> Electrónica</v>
      </c>
    </row>
    <row r="16">
      <c r="A16" s="1" t="str">
        <f>IFERROR(__xludf.DUMMYFUNCTION("""COMPUTED_VALUE"""),"P/015 - Chaqueta Columbia para Exteriores - Ropa")</f>
        <v>P/015 - Chaqueta Columbia para Exteriores - Ropa</v>
      </c>
      <c r="B16" s="1" t="str">
        <f>IFERROR(__xludf.DUMMYFUNCTION("split(Master!E16:E1001,""-"",)"),"P/015 ")</f>
        <v>P/015 </v>
      </c>
      <c r="C16" s="1" t="str">
        <f>IFERROR(__xludf.DUMMYFUNCTION("""COMPUTED_VALUE""")," Chaqueta Columbia para Exteriores ")</f>
        <v> Chaqueta Columbia para Exteriores </v>
      </c>
      <c r="D16" s="1" t="str">
        <f>IFERROR(__xludf.DUMMYFUNCTION("""COMPUTED_VALUE""")," Ropa")</f>
        <v> Ropa</v>
      </c>
    </row>
    <row r="17">
      <c r="A17" s="1" t="str">
        <f>IFERROR(__xludf.DUMMYFUNCTION("""COMPUTED_VALUE"""),"P/016 - Licuadora Vitamix - Electrodoméstico")</f>
        <v>P/016 - Licuadora Vitamix - Electrodoméstico</v>
      </c>
      <c r="B17" s="1" t="str">
        <f>IFERROR(__xludf.DUMMYFUNCTION("split(Master!E17:E1001,""-"",)"),"P/016 ")</f>
        <v>P/016 </v>
      </c>
      <c r="C17" s="1" t="str">
        <f>IFERROR(__xludf.DUMMYFUNCTION("""COMPUTED_VALUE""")," Licuadora Vitamix ")</f>
        <v> Licuadora Vitamix </v>
      </c>
      <c r="D17" s="1" t="str">
        <f>IFERROR(__xludf.DUMMYFUNCTION("""COMPUTED_VALUE""")," Electrodoméstico")</f>
        <v> Electrodoméstico</v>
      </c>
    </row>
    <row r="18">
      <c r="A18" s="1" t="str">
        <f>IFERROR(__xludf.DUMMYFUNCTION("""COMPUTED_VALUE"""),"P/017 - Paleta de Sombras de Ojos Morphe - Belleza")</f>
        <v>P/017 - Paleta de Sombras de Ojos Morphe - Belleza</v>
      </c>
      <c r="B18" s="1" t="str">
        <f>IFERROR(__xludf.DUMMYFUNCTION("split(Master!E18:E1001,""-"",)"),"P/017 ")</f>
        <v>P/017 </v>
      </c>
      <c r="C18" s="1" t="str">
        <f>IFERROR(__xludf.DUMMYFUNCTION("""COMPUTED_VALUE""")," Paleta de Sombras de Ojos Morphe ")</f>
        <v> Paleta de Sombras de Ojos Morphe </v>
      </c>
      <c r="D18" s="1" t="str">
        <f>IFERROR(__xludf.DUMMYFUNCTION("""COMPUTED_VALUE""")," Belleza")</f>
        <v> Belleza</v>
      </c>
    </row>
    <row r="19">
      <c r="A19" s="1" t="str">
        <f>IFERROR(__xludf.DUMMYFUNCTION("""COMPUTED_VALUE"""),"P/018 - LG OLED 55"" 4K TV - Electrónica")</f>
        <v>P/018 - LG OLED 55" 4K TV - Electrónica</v>
      </c>
      <c r="B19" s="1" t="str">
        <f>IFERROR(__xludf.DUMMYFUNCTION("split(Master!E19:E1001,""-"",)"),"P/018 ")</f>
        <v>P/018 </v>
      </c>
      <c r="C19" s="1" t="str">
        <f>IFERROR(__xludf.DUMMYFUNCTION("""COMPUTED_VALUE""")," LG OLED 55"" 4K TV ")</f>
        <v> LG OLED 55" 4K TV </v>
      </c>
      <c r="D19" s="1" t="str">
        <f>IFERROR(__xludf.DUMMYFUNCTION("""COMPUTED_VALUE""")," Electrónica")</f>
        <v> Electrónica</v>
      </c>
    </row>
    <row r="20">
      <c r="A20" s="1" t="str">
        <f>IFERROR(__xludf.DUMMYFUNCTION("""COMPUTED_VALUE"""),"P/019 - Silla de Oficina Ergonómica - Hogar")</f>
        <v>P/019 - Silla de Oficina Ergonómica - Hogar</v>
      </c>
      <c r="B20" s="1" t="str">
        <f>IFERROR(__xludf.DUMMYFUNCTION("split(Master!E20:E1001,""-"",)"),"P/019 ")</f>
        <v>P/019 </v>
      </c>
      <c r="C20" s="1" t="str">
        <f>IFERROR(__xludf.DUMMYFUNCTION("""COMPUTED_VALUE""")," Silla de Oficina Ergonómica ")</f>
        <v> Silla de Oficina Ergonómica </v>
      </c>
      <c r="D20" s="1" t="str">
        <f>IFERROR(__xludf.DUMMYFUNCTION("""COMPUTED_VALUE""")," Hogar")</f>
        <v> Hogar</v>
      </c>
    </row>
    <row r="21">
      <c r="A21" s="1" t="str">
        <f>IFERROR(__xludf.DUMMYFUNCTION("""COMPUTED_VALUE"""),"P/020 - Xbox Series X - Electrónica")</f>
        <v>P/020 - Xbox Series X - Electrónica</v>
      </c>
      <c r="B21" s="1" t="str">
        <f>IFERROR(__xludf.DUMMYFUNCTION("split(Master!E21:E1001,""-"",)"),"P/020 ")</f>
        <v>P/020 </v>
      </c>
      <c r="C21" s="1" t="str">
        <f>IFERROR(__xludf.DUMMYFUNCTION("""COMPUTED_VALUE""")," Xbox Series X ")</f>
        <v> Xbox Series X </v>
      </c>
      <c r="D21" s="1" t="str">
        <f>IFERROR(__xludf.DUMMYFUNCTION("""COMPUTED_VALUE""")," Electrónica")</f>
        <v> Electrónica</v>
      </c>
    </row>
    <row r="22">
      <c r="A22" s="1" t="str">
        <f>IFERROR(__xludf.DUMMYFUNCTION("""COMPUTED_VALUE"""),"P/021 - Traje de Baño Deportivo - Ropa")</f>
        <v>P/021 - Traje de Baño Deportivo - Ropa</v>
      </c>
      <c r="B22" s="1" t="str">
        <f>IFERROR(__xludf.DUMMYFUNCTION("split(Master!E22:E1001,""-"",)"),"P/021 ")</f>
        <v>P/021 </v>
      </c>
      <c r="C22" s="1" t="str">
        <f>IFERROR(__xludf.DUMMYFUNCTION("""COMPUTED_VALUE""")," Traje de Baño Deportivo ")</f>
        <v> Traje de Baño Deportivo </v>
      </c>
      <c r="D22" s="1" t="str">
        <f>IFERROR(__xludf.DUMMYFUNCTION("""COMPUTED_VALUE""")," Ropa")</f>
        <v> Ropa</v>
      </c>
    </row>
    <row r="23">
      <c r="A23" s="1" t="str">
        <f>IFERROR(__xludf.DUMMYFUNCTION("""COMPUTED_VALUE"""),"P/022 - Cocina de Inducción Bosch - Electrodoméstico")</f>
        <v>P/022 - Cocina de Inducción Bosch - Electrodoméstico</v>
      </c>
      <c r="B23" s="1" t="str">
        <f>IFERROR(__xludf.DUMMYFUNCTION("split(Master!E23:E1001,""-"",)"),"P/022 ")</f>
        <v>P/022 </v>
      </c>
      <c r="C23" s="1" t="str">
        <f>IFERROR(__xludf.DUMMYFUNCTION("""COMPUTED_VALUE""")," Cocina de Inducción Bosch ")</f>
        <v> Cocina de Inducción Bosch </v>
      </c>
      <c r="D23" s="1" t="str">
        <f>IFERROR(__xludf.DUMMYFUNCTION("""COMPUTED_VALUE""")," Electrodoméstico")</f>
        <v> Electrodoméstico</v>
      </c>
    </row>
    <row r="24">
      <c r="A24" s="1" t="str">
        <f>IFERROR(__xludf.DUMMYFUNCTION("""COMPUTED_VALUE"""),"P/023 - Set de Brochas de Maquillaje - Belleza")</f>
        <v>P/023 - Set de Brochas de Maquillaje - Belleza</v>
      </c>
      <c r="B24" s="1" t="str">
        <f>IFERROR(__xludf.DUMMYFUNCTION("split(Master!E24:E1001,""-"",)"),"P/023 ")</f>
        <v>P/023 </v>
      </c>
      <c r="C24" s="1" t="str">
        <f>IFERROR(__xludf.DUMMYFUNCTION("""COMPUTED_VALUE""")," Set de Brochas de Maquillaje ")</f>
        <v> Set de Brochas de Maquillaje </v>
      </c>
      <c r="D24" s="1" t="str">
        <f>IFERROR(__xludf.DUMMYFUNCTION("""COMPUTED_VALUE""")," Belleza")</f>
        <v> Belleza</v>
      </c>
    </row>
    <row r="25">
      <c r="A25" s="1" t="str">
        <f>IFERROR(__xludf.DUMMYFUNCTION("""COMPUTED_VALUE"""),"P/024 - Aspiradora Dyson V15 Detect - Hogar")</f>
        <v>P/024 - Aspiradora Dyson V15 Detect - Hogar</v>
      </c>
      <c r="B25" s="1" t="str">
        <f>IFERROR(__xludf.DUMMYFUNCTION("split(Master!E25:E1001,""-"",)"),"P/024 ")</f>
        <v>P/024 </v>
      </c>
      <c r="C25" s="1" t="str">
        <f>IFERROR(__xludf.DUMMYFUNCTION("""COMPUTED_VALUE""")," Aspiradora Dyson V15 Detect ")</f>
        <v> Aspiradora Dyson V15 Detect </v>
      </c>
      <c r="D25" s="1" t="str">
        <f>IFERROR(__xludf.DUMMYFUNCTION("""COMPUTED_VALUE""")," Hogar")</f>
        <v> Hogar</v>
      </c>
    </row>
    <row r="26">
      <c r="A26" s="1" t="str">
        <f>IFERROR(__xludf.DUMMYFUNCTION("""COMPUTED_VALUE"""),"P/025 - Altavoces Bluetooth JBL - Electrónica")</f>
        <v>P/025 - Altavoces Bluetooth JBL - Electrónica</v>
      </c>
      <c r="B26" s="1" t="str">
        <f>IFERROR(__xludf.DUMMYFUNCTION("split(Master!E26:E1001,""-"",)"),"P/025 ")</f>
        <v>P/025 </v>
      </c>
      <c r="C26" s="1" t="str">
        <f>IFERROR(__xludf.DUMMYFUNCTION("""COMPUTED_VALUE""")," Altavoces Bluetooth JBL ")</f>
        <v> Altavoces Bluetooth JBL </v>
      </c>
      <c r="D26" s="1" t="str">
        <f>IFERROR(__xludf.DUMMYFUNCTION("""COMPUTED_VALUE""")," Electrónica")</f>
        <v> Electrónica</v>
      </c>
    </row>
    <row r="27">
      <c r="A27" s="1" t="str">
        <f>IFERROR(__xludf.DUMMYFUNCTION("""COMPUTED_VALUE"""),"P/026 - Gorra Nike Aerobill - Ropa")</f>
        <v>P/026 - Gorra Nike Aerobill - Ropa</v>
      </c>
      <c r="B27" s="1" t="str">
        <f>IFERROR(__xludf.DUMMYFUNCTION("split(Master!E27:E1001,""-"",)"),"P/026 ")</f>
        <v>P/026 </v>
      </c>
      <c r="C27" s="1" t="str">
        <f>IFERROR(__xludf.DUMMYFUNCTION("""COMPUTED_VALUE""")," Gorra Nike Aerobill ")</f>
        <v> Gorra Nike Aerobill </v>
      </c>
      <c r="D27" s="1" t="str">
        <f>IFERROR(__xludf.DUMMYFUNCTION("""COMPUTED_VALUE""")," Ropa")</f>
        <v> Ropa</v>
      </c>
    </row>
    <row r="28">
      <c r="A28" s="1" t="str">
        <f>IFERROR(__xludf.DUMMYFUNCTION("""COMPUTED_VALUE"""),"P/027 - Cepillo de Dientes Eléctrico Philips Sonicare - Belleza")</f>
        <v>P/027 - Cepillo de Dientes Eléctrico Philips Sonicare - Belleza</v>
      </c>
      <c r="B28" s="1" t="str">
        <f>IFERROR(__xludf.DUMMYFUNCTION("split(Master!E28:E1001,""-"",)"),"P/027 ")</f>
        <v>P/027 </v>
      </c>
      <c r="C28" s="1" t="str">
        <f>IFERROR(__xludf.DUMMYFUNCTION("""COMPUTED_VALUE""")," Cepillo de Dientes Eléctrico Philips Sonicare ")</f>
        <v> Cepillo de Dientes Eléctrico Philips Sonicare </v>
      </c>
      <c r="D28" s="1" t="str">
        <f>IFERROR(__xludf.DUMMYFUNCTION("""COMPUTED_VALUE""")," Belleza")</f>
        <v> Belleza</v>
      </c>
    </row>
    <row r="29">
      <c r="A29" s="1" t="str">
        <f>IFERROR(__xludf.DUMMYFUNCTION("""COMPUTED_VALUE"""),"P/028 - Reloj Inteligente Apple Watch SE - Electrónica")</f>
        <v>P/028 - Reloj Inteligente Apple Watch SE - Electrónica</v>
      </c>
      <c r="B29" s="1" t="str">
        <f>IFERROR(__xludf.DUMMYFUNCTION("split(Master!E29:E1001,""-"",)"),"P/028 ")</f>
        <v>P/028 </v>
      </c>
      <c r="C29" s="1" t="str">
        <f>IFERROR(__xludf.DUMMYFUNCTION("""COMPUTED_VALUE""")," Reloj Inteligente Apple Watch SE ")</f>
        <v> Reloj Inteligente Apple Watch SE </v>
      </c>
      <c r="D29" s="1" t="str">
        <f>IFERROR(__xludf.DUMMYFUNCTION("""COMPUTED_VALUE""")," Electrónica")</f>
        <v> Electrónica</v>
      </c>
    </row>
    <row r="30">
      <c r="A30" s="1" t="str">
        <f>IFERROR(__xludf.DUMMYFUNCTION("""COMPUTED_VALUE"""),"P/029 - Mochila de Senderismo North Face - Ropa")</f>
        <v>P/029 - Mochila de Senderismo North Face - Ropa</v>
      </c>
      <c r="B30" s="1" t="str">
        <f>IFERROR(__xludf.DUMMYFUNCTION("split(Master!E30:E1001,""-"",)"),"P/029 ")</f>
        <v>P/029 </v>
      </c>
      <c r="C30" s="1" t="str">
        <f>IFERROR(__xludf.DUMMYFUNCTION("""COMPUTED_VALUE""")," Mochila de Senderismo North Face ")</f>
        <v> Mochila de Senderismo North Face </v>
      </c>
      <c r="D30" s="1" t="str">
        <f>IFERROR(__xludf.DUMMYFUNCTION("""COMPUTED_VALUE""")," Ropa")</f>
        <v> Ropa</v>
      </c>
    </row>
    <row r="31">
      <c r="A31" s="1" t="str">
        <f>IFERROR(__xludf.DUMMYFUNCTION("""COMPUTED_VALUE"""),"P/030 - Licuadora Vitamix Pro 750 - Electrodoméstico")</f>
        <v>P/030 - Licuadora Vitamix Pro 750 - Electrodoméstico</v>
      </c>
      <c r="B31" s="1" t="str">
        <f>IFERROR(__xludf.DUMMYFUNCTION("split(Master!E31:E1001,""-"",)"),"P/030 ")</f>
        <v>P/030 </v>
      </c>
      <c r="C31" s="1" t="str">
        <f>IFERROR(__xludf.DUMMYFUNCTION("""COMPUTED_VALUE""")," Licuadora Vitamix Pro 750 ")</f>
        <v> Licuadora Vitamix Pro 750 </v>
      </c>
      <c r="D31" s="1" t="str">
        <f>IFERROR(__xludf.DUMMYFUNCTION("""COMPUTED_VALUE""")," Electrodoméstico")</f>
        <v> Electrodoméstico</v>
      </c>
    </row>
    <row r="32">
      <c r="A32" s="1" t="str">
        <f>IFERROR(__xludf.DUMMYFUNCTION("""COMPUTED_VALUE"""),"P/031 - Maleta Samsonite de Viaje - Hogar")</f>
        <v>P/031 - Maleta Samsonite de Viaje - Hogar</v>
      </c>
      <c r="B32" s="1" t="str">
        <f>IFERROR(__xludf.DUMMYFUNCTION("split(Master!E32:E1001,""-"",)"),"P/031 ")</f>
        <v>P/031 </v>
      </c>
      <c r="C32" s="1" t="str">
        <f>IFERROR(__xludf.DUMMYFUNCTION("""COMPUTED_VALUE""")," Maleta Samsonite de Viaje ")</f>
        <v> Maleta Samsonite de Viaje </v>
      </c>
      <c r="D32" s="1" t="str">
        <f>IFERROR(__xludf.DUMMYFUNCTION("""COMPUTED_VALUE""")," Hogar")</f>
        <v> Hogar</v>
      </c>
    </row>
    <row r="33">
      <c r="A33" s="1" t="str">
        <f>IFERROR(__xludf.DUMMYFUNCTION("""COMPUTED_VALUE"""),"P/032 - Auriculares Inalámbricos Bose QuietComfort - Belleza")</f>
        <v>P/032 - Auriculares Inalámbricos Bose QuietComfort - Belleza</v>
      </c>
      <c r="B33" s="1" t="str">
        <f>IFERROR(__xludf.DUMMYFUNCTION("split(Master!E33:E1001,""-"",)"),"P/032 ")</f>
        <v>P/032 </v>
      </c>
      <c r="C33" s="1" t="str">
        <f>IFERROR(__xludf.DUMMYFUNCTION("""COMPUTED_VALUE""")," Auriculares Inalámbricos Bose QuietComfort ")</f>
        <v> Auriculares Inalámbricos Bose QuietComfort </v>
      </c>
      <c r="D33" s="1" t="str">
        <f>IFERROR(__xludf.DUMMYFUNCTION("""COMPUTED_VALUE""")," Belleza")</f>
        <v> Belleza</v>
      </c>
    </row>
    <row r="34">
      <c r="A34" s="1" t="str">
        <f>IFERROR(__xludf.DUMMYFUNCTION("""COMPUTED_VALUE"""),"P/033 - Bicicleta Eléctrica Xiaomi - Deportes")</f>
        <v>P/033 - Bicicleta Eléctrica Xiaomi - Deportes</v>
      </c>
      <c r="B34" s="1" t="str">
        <f>IFERROR(__xludf.DUMMYFUNCTION("split(Master!E34:E1001,""-"",)"),"P/033 ")</f>
        <v>P/033 </v>
      </c>
      <c r="C34" s="1" t="str">
        <f>IFERROR(__xludf.DUMMYFUNCTION("""COMPUTED_VALUE""")," Bicicleta Eléctrica Xiaomi ")</f>
        <v> Bicicleta Eléctrica Xiaomi </v>
      </c>
      <c r="D34" s="1" t="str">
        <f>IFERROR(__xludf.DUMMYFUNCTION("""COMPUTED_VALUE""")," Deportes")</f>
        <v> Deportes</v>
      </c>
    </row>
    <row r="35">
      <c r="A35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4" width="24.38"/>
    <col customWidth="1" min="5" max="5" width="16.75"/>
    <col customWidth="1" min="6" max="6" width="18.13"/>
  </cols>
  <sheetData>
    <row r="1">
      <c r="A1" s="1" t="str">
        <f>IFERROR(__xludf.DUMMYFUNCTION("QUERY(UNIQUE(Master!A1:D1000))"),"Cliente")</f>
        <v>Cliente</v>
      </c>
      <c r="B1" s="1" t="str">
        <f>IFERROR(__xludf.DUMMYFUNCTION("""COMPUTED_VALUE"""),"Correo")</f>
        <v>Correo</v>
      </c>
      <c r="C1" s="1" t="str">
        <f>IFERROR(__xludf.DUMMYFUNCTION("""COMPUTED_VALUE"""),"Teléfono")</f>
        <v>Teléfono</v>
      </c>
      <c r="D1" s="1" t="str">
        <f>IFERROR(__xludf.DUMMYFUNCTION("""COMPUTED_VALUE"""),"Dirección")</f>
        <v>Dirección</v>
      </c>
      <c r="E1" s="3" t="s">
        <v>199</v>
      </c>
      <c r="F1" s="3" t="s">
        <v>200</v>
      </c>
      <c r="G1" s="3" t="s">
        <v>9</v>
      </c>
      <c r="H1" s="3" t="s">
        <v>201</v>
      </c>
      <c r="I1" s="3" t="s">
        <v>13</v>
      </c>
      <c r="J1" s="3" t="s">
        <v>5</v>
      </c>
      <c r="K1" s="3" t="s">
        <v>202</v>
      </c>
    </row>
    <row r="2">
      <c r="A2" s="1" t="str">
        <f>IFERROR(__xludf.DUMMYFUNCTION("""COMPUTED_VALUE"""),"C/6 - Laura Gómez")</f>
        <v>C/6 - Laura Gómez</v>
      </c>
      <c r="B2" s="1" t="str">
        <f>IFERROR(__xludf.DUMMYFUNCTION("""COMPUTED_VALUE"""),"laura.gomez@email.com")</f>
        <v>laura.gomez@email.com</v>
      </c>
      <c r="C2" s="1" t="str">
        <f>IFERROR(__xludf.DUMMYFUNCTION("""COMPUTED_VALUE"""),"555-2345")</f>
        <v>555-2345</v>
      </c>
      <c r="D2" s="1" t="str">
        <f>IFERROR(__xludf.DUMMYFUNCTION("""COMPUTED_VALUE"""),"Calle 678, Ciudad F")</f>
        <v>Calle 678, Ciudad F</v>
      </c>
      <c r="E2" s="1" t="str">
        <f>IFERROR(__xludf.DUMMYFUNCTION("IFERROR(ARRAYFORMULA(SPLIT(A2:A1000,""-"")),"""")"),"C/6 ")</f>
        <v>C/6 </v>
      </c>
      <c r="F2" s="1" t="str">
        <f>IFERROR(__xludf.DUMMYFUNCTION("""COMPUTED_VALUE""")," Laura Gómez")</f>
        <v> Laura Gómez</v>
      </c>
      <c r="G2" s="1" t="str">
        <f>IFERROR(__xludf.DUMMYFUNCTION("IFERROR(ARRAYFORMULA(SPLIT(F2:F1000,"" "")),"""")"),"Laura")</f>
        <v>Laura</v>
      </c>
      <c r="H2" s="1" t="str">
        <f>IFERROR(__xludf.DUMMYFUNCTION("""COMPUTED_VALUE"""),"Gómez")</f>
        <v>Gómez</v>
      </c>
      <c r="I2" s="1" t="str">
        <f>IFERROR(__xludf.DUMMYFUNCTION("IFERROR(ARRAYFORMULA(SPLIT(D2:D1000,"","")),"""")"),"Calle 678")</f>
        <v>Calle 678</v>
      </c>
      <c r="J2" s="1" t="str">
        <f>IFERROR(__xludf.DUMMYFUNCTION("""COMPUTED_VALUE""")," Ciudad F")</f>
        <v> Ciudad F</v>
      </c>
      <c r="K2" s="1">
        <f t="array" ref="K2:K1000">IFERROR(VLOOKUP(J2:J1000,Ciudad!A:B,2,FALSE), "")</f>
        <v>1</v>
      </c>
    </row>
    <row r="3">
      <c r="A3" s="1" t="str">
        <f>IFERROR(__xludf.DUMMYFUNCTION("""COMPUTED_VALUE"""),"C/7 - Javier Mendoza")</f>
        <v>C/7 - Javier Mendoza</v>
      </c>
      <c r="B3" s="1" t="str">
        <f>IFERROR(__xludf.DUMMYFUNCTION("""COMPUTED_VALUE"""),"javier.mendoza@email.com")</f>
        <v>javier.mendoza@email.com</v>
      </c>
      <c r="C3" s="1" t="str">
        <f>IFERROR(__xludf.DUMMYFUNCTION("""COMPUTED_VALUE"""),"555-3456")</f>
        <v>555-3456</v>
      </c>
      <c r="D3" s="1" t="str">
        <f>IFERROR(__xludf.DUMMYFUNCTION("""COMPUTED_VALUE"""),"Calle 901, Ciudad S")</f>
        <v>Calle 901, Ciudad S</v>
      </c>
      <c r="E3" s="1" t="str">
        <f>IFERROR(__xludf.DUMMYFUNCTION("""COMPUTED_VALUE"""),"C/7 ")</f>
        <v>C/7 </v>
      </c>
      <c r="F3" s="1" t="str">
        <f>IFERROR(__xludf.DUMMYFUNCTION("""COMPUTED_VALUE""")," Javier Mendoza")</f>
        <v> Javier Mendoza</v>
      </c>
      <c r="G3" s="1" t="str">
        <f>IFERROR(__xludf.DUMMYFUNCTION("""COMPUTED_VALUE"""),"Javier")</f>
        <v>Javier</v>
      </c>
      <c r="H3" s="1" t="str">
        <f>IFERROR(__xludf.DUMMYFUNCTION("""COMPUTED_VALUE"""),"Mendoza")</f>
        <v>Mendoza</v>
      </c>
      <c r="I3" s="1" t="str">
        <f>IFERROR(__xludf.DUMMYFUNCTION("""COMPUTED_VALUE"""),"Calle 901")</f>
        <v>Calle 901</v>
      </c>
      <c r="J3" s="1" t="str">
        <f>IFERROR(__xludf.DUMMYFUNCTION("""COMPUTED_VALUE""")," Ciudad S")</f>
        <v> Ciudad S</v>
      </c>
      <c r="K3" s="1">
        <v>2.0</v>
      </c>
    </row>
    <row r="4">
      <c r="A4" s="1" t="str">
        <f>IFERROR(__xludf.DUMMYFUNCTION("""COMPUTED_VALUE"""),"C/8 - Carolina Ríos")</f>
        <v>C/8 - Carolina Ríos</v>
      </c>
      <c r="B4" s="1" t="str">
        <f>IFERROR(__xludf.DUMMYFUNCTION("""COMPUTED_VALUE"""),"carolina.rios@email.com")</f>
        <v>carolina.rios@email.com</v>
      </c>
      <c r="C4" s="1" t="str">
        <f>IFERROR(__xludf.DUMMYFUNCTION("""COMPUTED_VALUE"""),"555-4567")</f>
        <v>555-4567</v>
      </c>
      <c r="D4" s="1" t="str">
        <f>IFERROR(__xludf.DUMMYFUNCTION("""COMPUTED_VALUE"""),"Calle 234, Ciudad H")</f>
        <v>Calle 234, Ciudad H</v>
      </c>
      <c r="E4" s="1" t="str">
        <f>IFERROR(__xludf.DUMMYFUNCTION("""COMPUTED_VALUE"""),"C/8 ")</f>
        <v>C/8 </v>
      </c>
      <c r="F4" s="1" t="str">
        <f>IFERROR(__xludf.DUMMYFUNCTION("""COMPUTED_VALUE""")," Carolina Ríos")</f>
        <v> Carolina Ríos</v>
      </c>
      <c r="G4" s="1" t="str">
        <f>IFERROR(__xludf.DUMMYFUNCTION("""COMPUTED_VALUE"""),"Carolina")</f>
        <v>Carolina</v>
      </c>
      <c r="H4" s="1" t="str">
        <f>IFERROR(__xludf.DUMMYFUNCTION("""COMPUTED_VALUE"""),"Ríos")</f>
        <v>Ríos</v>
      </c>
      <c r="I4" s="1" t="str">
        <f>IFERROR(__xludf.DUMMYFUNCTION("""COMPUTED_VALUE"""),"Calle 234")</f>
        <v>Calle 234</v>
      </c>
      <c r="J4" s="1" t="str">
        <f>IFERROR(__xludf.DUMMYFUNCTION("""COMPUTED_VALUE""")," Ciudad H")</f>
        <v> Ciudad H</v>
      </c>
      <c r="K4" s="1">
        <v>3.0</v>
      </c>
    </row>
    <row r="5">
      <c r="A5" s="1" t="str">
        <f>IFERROR(__xludf.DUMMYFUNCTION("""COMPUTED_VALUE"""),"C/9 - Andrés Torres")</f>
        <v>C/9 - Andrés Torres</v>
      </c>
      <c r="B5" s="1" t="str">
        <f>IFERROR(__xludf.DUMMYFUNCTION("""COMPUTED_VALUE"""),"andres.torres@email.com")</f>
        <v>andres.torres@email.com</v>
      </c>
      <c r="C5" s="1" t="str">
        <f>IFERROR(__xludf.DUMMYFUNCTION("""COMPUTED_VALUE"""),"555-5678")</f>
        <v>555-5678</v>
      </c>
      <c r="D5" s="1" t="str">
        <f>IFERROR(__xludf.DUMMYFUNCTION("""COMPUTED_VALUE"""),"Calle 567, Ciudad S")</f>
        <v>Calle 567, Ciudad S</v>
      </c>
      <c r="E5" s="1" t="str">
        <f>IFERROR(__xludf.DUMMYFUNCTION("""COMPUTED_VALUE"""),"C/9 ")</f>
        <v>C/9 </v>
      </c>
      <c r="F5" s="1" t="str">
        <f>IFERROR(__xludf.DUMMYFUNCTION("""COMPUTED_VALUE""")," Andrés Torres")</f>
        <v> Andrés Torres</v>
      </c>
      <c r="G5" s="1" t="str">
        <f>IFERROR(__xludf.DUMMYFUNCTION("""COMPUTED_VALUE"""),"Andrés")</f>
        <v>Andrés</v>
      </c>
      <c r="H5" s="1" t="str">
        <f>IFERROR(__xludf.DUMMYFUNCTION("""COMPUTED_VALUE"""),"Torres")</f>
        <v>Torres</v>
      </c>
      <c r="I5" s="1" t="str">
        <f>IFERROR(__xludf.DUMMYFUNCTION("""COMPUTED_VALUE"""),"Calle 567")</f>
        <v>Calle 567</v>
      </c>
      <c r="J5" s="1" t="str">
        <f>IFERROR(__xludf.DUMMYFUNCTION("""COMPUTED_VALUE""")," Ciudad S")</f>
        <v> Ciudad S</v>
      </c>
      <c r="K5" s="1">
        <v>2.0</v>
      </c>
    </row>
    <row r="6">
      <c r="A6" s="1" t="str">
        <f>IFERROR(__xludf.DUMMYFUNCTION("""COMPUTED_VALUE"""),"C/10 - Rosa Martínez")</f>
        <v>C/10 - Rosa Martínez</v>
      </c>
      <c r="B6" s="1" t="str">
        <f>IFERROR(__xludf.DUMMYFUNCTION("""COMPUTED_VALUE"""),"rosa.martinez@email.com")</f>
        <v>rosa.martinez@email.com</v>
      </c>
      <c r="C6" s="1" t="str">
        <f>IFERROR(__xludf.DUMMYFUNCTION("""COMPUTED_VALUE"""),"555-6789")</f>
        <v>555-6789</v>
      </c>
      <c r="D6" s="1" t="str">
        <f>IFERROR(__xludf.DUMMYFUNCTION("""COMPUTED_VALUE"""),"Calle 890, Ciudad J")</f>
        <v>Calle 890, Ciudad J</v>
      </c>
      <c r="E6" s="1" t="str">
        <f>IFERROR(__xludf.DUMMYFUNCTION("""COMPUTED_VALUE"""),"C/10 ")</f>
        <v>C/10 </v>
      </c>
      <c r="F6" s="1" t="str">
        <f>IFERROR(__xludf.DUMMYFUNCTION("""COMPUTED_VALUE""")," Rosa Martínez")</f>
        <v> Rosa Martínez</v>
      </c>
      <c r="G6" s="1" t="str">
        <f>IFERROR(__xludf.DUMMYFUNCTION("""COMPUTED_VALUE"""),"Rosa")</f>
        <v>Rosa</v>
      </c>
      <c r="H6" s="1" t="str">
        <f>IFERROR(__xludf.DUMMYFUNCTION("""COMPUTED_VALUE"""),"Martínez")</f>
        <v>Martínez</v>
      </c>
      <c r="I6" s="1" t="str">
        <f>IFERROR(__xludf.DUMMYFUNCTION("""COMPUTED_VALUE"""),"Calle 890")</f>
        <v>Calle 890</v>
      </c>
      <c r="J6" s="1" t="str">
        <f>IFERROR(__xludf.DUMMYFUNCTION("""COMPUTED_VALUE""")," Ciudad J")</f>
        <v> Ciudad J</v>
      </c>
      <c r="K6" s="1">
        <v>4.0</v>
      </c>
    </row>
    <row r="7">
      <c r="A7" s="1" t="str">
        <f>IFERROR(__xludf.DUMMYFUNCTION("""COMPUTED_VALUE"""),"C/31 - Carlos Sánchez")</f>
        <v>C/31 - Carlos Sánchez</v>
      </c>
      <c r="B7" s="1" t="str">
        <f>IFERROR(__xludf.DUMMYFUNCTION("""COMPUTED_VALUE"""),"carlos.sanchez@email.com")</f>
        <v>carlos.sanchez@email.com</v>
      </c>
      <c r="C7" s="1" t="str">
        <f>IFERROR(__xludf.DUMMYFUNCTION("""COMPUTED_VALUE"""),"555-8906")</f>
        <v>555-8906</v>
      </c>
      <c r="D7" s="1" t="str">
        <f>IFERROR(__xludf.DUMMYFUNCTION("""COMPUTED_VALUE"""),"Calle 123, Ciudad EE")</f>
        <v>Calle 123, Ciudad EE</v>
      </c>
      <c r="E7" s="1" t="str">
        <f>IFERROR(__xludf.DUMMYFUNCTION("""COMPUTED_VALUE"""),"C/31 ")</f>
        <v>C/31 </v>
      </c>
      <c r="F7" s="1" t="str">
        <f>IFERROR(__xludf.DUMMYFUNCTION("""COMPUTED_VALUE""")," Carlos Sánchez")</f>
        <v> Carlos Sánchez</v>
      </c>
      <c r="G7" s="1" t="str">
        <f>IFERROR(__xludf.DUMMYFUNCTION("""COMPUTED_VALUE"""),"Carlos")</f>
        <v>Carlos</v>
      </c>
      <c r="H7" s="1" t="str">
        <f>IFERROR(__xludf.DUMMYFUNCTION("""COMPUTED_VALUE"""),"Sánchez")</f>
        <v>Sánchez</v>
      </c>
      <c r="I7" s="1" t="str">
        <f>IFERROR(__xludf.DUMMYFUNCTION("""COMPUTED_VALUE"""),"Calle 123")</f>
        <v>Calle 123</v>
      </c>
      <c r="J7" s="1" t="str">
        <f>IFERROR(__xludf.DUMMYFUNCTION("""COMPUTED_VALUE""")," Ciudad EE")</f>
        <v> Ciudad EE</v>
      </c>
      <c r="K7" s="1">
        <v>5.0</v>
      </c>
    </row>
    <row r="8">
      <c r="A8" s="1" t="str">
        <f>IFERROR(__xludf.DUMMYFUNCTION("""COMPUTED_VALUE"""),"C/12 - Isabel Díaz")</f>
        <v>C/12 - Isabel Díaz</v>
      </c>
      <c r="B8" s="1" t="str">
        <f>IFERROR(__xludf.DUMMYFUNCTION("""COMPUTED_VALUE"""),"isabel.diaz@email.com")</f>
        <v>isabel.diaz@email.com</v>
      </c>
      <c r="C8" s="1" t="str">
        <f>IFERROR(__xludf.DUMMYFUNCTION("""COMPUTED_VALUE"""),"555-8901")</f>
        <v>555-8901</v>
      </c>
      <c r="D8" s="1" t="str">
        <f>IFERROR(__xludf.DUMMYFUNCTION("""COMPUTED_VALUE"""),"Calle 456, Ciudad L")</f>
        <v>Calle 456, Ciudad L</v>
      </c>
      <c r="E8" s="1" t="str">
        <f>IFERROR(__xludf.DUMMYFUNCTION("""COMPUTED_VALUE"""),"C/12 ")</f>
        <v>C/12 </v>
      </c>
      <c r="F8" s="1" t="str">
        <f>IFERROR(__xludf.DUMMYFUNCTION("""COMPUTED_VALUE""")," Isabel Díaz")</f>
        <v> Isabel Díaz</v>
      </c>
      <c r="G8" s="1" t="str">
        <f>IFERROR(__xludf.DUMMYFUNCTION("""COMPUTED_VALUE"""),"Isabel")</f>
        <v>Isabel</v>
      </c>
      <c r="H8" s="1" t="str">
        <f>IFERROR(__xludf.DUMMYFUNCTION("""COMPUTED_VALUE"""),"Díaz")</f>
        <v>Díaz</v>
      </c>
      <c r="I8" s="1" t="str">
        <f>IFERROR(__xludf.DUMMYFUNCTION("""COMPUTED_VALUE"""),"Calle 456")</f>
        <v>Calle 456</v>
      </c>
      <c r="J8" s="1" t="str">
        <f>IFERROR(__xludf.DUMMYFUNCTION("""COMPUTED_VALUE""")," Ciudad L")</f>
        <v> Ciudad L</v>
      </c>
      <c r="K8" s="1">
        <v>6.0</v>
      </c>
    </row>
    <row r="9">
      <c r="A9" s="1" t="str">
        <f>IFERROR(__xludf.DUMMYFUNCTION("""COMPUTED_VALUE"""),"C/13 - Alejandro Vargas")</f>
        <v>C/13 - Alejandro Vargas</v>
      </c>
      <c r="B9" s="1" t="str">
        <f>IFERROR(__xludf.DUMMYFUNCTION("""COMPUTED_VALUE"""),"alejandro.vargas@email.com")</f>
        <v>alejandro.vargas@email.com</v>
      </c>
      <c r="C9" s="1" t="str">
        <f>IFERROR(__xludf.DUMMYFUNCTION("""COMPUTED_VALUE"""),"555-9012")</f>
        <v>555-9012</v>
      </c>
      <c r="D9" s="1" t="str">
        <f>IFERROR(__xludf.DUMMYFUNCTION("""COMPUTED_VALUE"""),"Calle 789, Ciudad M")</f>
        <v>Calle 789, Ciudad M</v>
      </c>
      <c r="E9" s="1" t="str">
        <f>IFERROR(__xludf.DUMMYFUNCTION("""COMPUTED_VALUE"""),"C/13 ")</f>
        <v>C/13 </v>
      </c>
      <c r="F9" s="1" t="str">
        <f>IFERROR(__xludf.DUMMYFUNCTION("""COMPUTED_VALUE""")," Alejandro Vargas")</f>
        <v> Alejandro Vargas</v>
      </c>
      <c r="G9" s="1" t="str">
        <f>IFERROR(__xludf.DUMMYFUNCTION("""COMPUTED_VALUE"""),"Alejandro")</f>
        <v>Alejandro</v>
      </c>
      <c r="H9" s="1" t="str">
        <f>IFERROR(__xludf.DUMMYFUNCTION("""COMPUTED_VALUE"""),"Vargas")</f>
        <v>Vargas</v>
      </c>
      <c r="I9" s="1" t="str">
        <f>IFERROR(__xludf.DUMMYFUNCTION("""COMPUTED_VALUE"""),"Calle 789")</f>
        <v>Calle 789</v>
      </c>
      <c r="J9" s="1" t="str">
        <f>IFERROR(__xludf.DUMMYFUNCTION("""COMPUTED_VALUE""")," Ciudad M")</f>
        <v> Ciudad M</v>
      </c>
      <c r="K9" s="1">
        <v>7.0</v>
      </c>
    </row>
    <row r="10">
      <c r="A10" s="1" t="str">
        <f>IFERROR(__xludf.DUMMYFUNCTION("""COMPUTED_VALUE"""),"C/14 - Gabriela Silva")</f>
        <v>C/14 - Gabriela Silva</v>
      </c>
      <c r="B10" s="1" t="str">
        <f>IFERROR(__xludf.DUMMYFUNCTION("""COMPUTED_VALUE"""),"gabriela.silva@email.com")</f>
        <v>gabriela.silva@email.com</v>
      </c>
      <c r="C10" s="1" t="str">
        <f>IFERROR(__xludf.DUMMYFUNCTION("""COMPUTED_VALUE"""),"555-0123")</f>
        <v>555-0123</v>
      </c>
      <c r="D10" s="1" t="str">
        <f>IFERROR(__xludf.DUMMYFUNCTION("""COMPUTED_VALUE"""),"Calle 012, Ciudad N")</f>
        <v>Calle 012, Ciudad N</v>
      </c>
      <c r="E10" s="1" t="str">
        <f>IFERROR(__xludf.DUMMYFUNCTION("""COMPUTED_VALUE"""),"C/14 ")</f>
        <v>C/14 </v>
      </c>
      <c r="F10" s="1" t="str">
        <f>IFERROR(__xludf.DUMMYFUNCTION("""COMPUTED_VALUE""")," Gabriela Silva")</f>
        <v> Gabriela Silva</v>
      </c>
      <c r="G10" s="1" t="str">
        <f>IFERROR(__xludf.DUMMYFUNCTION("""COMPUTED_VALUE"""),"Gabriela")</f>
        <v>Gabriela</v>
      </c>
      <c r="H10" s="1" t="str">
        <f>IFERROR(__xludf.DUMMYFUNCTION("""COMPUTED_VALUE"""),"Silva")</f>
        <v>Silva</v>
      </c>
      <c r="I10" s="1" t="str">
        <f>IFERROR(__xludf.DUMMYFUNCTION("""COMPUTED_VALUE"""),"Calle 012")</f>
        <v>Calle 012</v>
      </c>
      <c r="J10" s="1" t="str">
        <f>IFERROR(__xludf.DUMMYFUNCTION("""COMPUTED_VALUE""")," Ciudad N")</f>
        <v> Ciudad N</v>
      </c>
      <c r="K10" s="1">
        <v>8.0</v>
      </c>
    </row>
    <row r="11">
      <c r="A11" s="1" t="str">
        <f>IFERROR(__xludf.DUMMYFUNCTION("""COMPUTED_VALUE"""),"C/15 - Daniel Muñoz")</f>
        <v>C/15 - Daniel Muñoz</v>
      </c>
      <c r="B11" s="1" t="str">
        <f>IFERROR(__xludf.DUMMYFUNCTION("""COMPUTED_VALUE"""),"daniel.munoz@email.com")</f>
        <v>daniel.munoz@email.com</v>
      </c>
      <c r="C11" s="1" t="str">
        <f>IFERROR(__xludf.DUMMYFUNCTION("""COMPUTED_VALUE"""),"555-1230")</f>
        <v>555-1230</v>
      </c>
      <c r="D11" s="1" t="str">
        <f>IFERROR(__xludf.DUMMYFUNCTION("""COMPUTED_VALUE"""),"Calle 345, Ciudad O")</f>
        <v>Calle 345, Ciudad O</v>
      </c>
      <c r="E11" s="1" t="str">
        <f>IFERROR(__xludf.DUMMYFUNCTION("""COMPUTED_VALUE"""),"C/15 ")</f>
        <v>C/15 </v>
      </c>
      <c r="F11" s="1" t="str">
        <f>IFERROR(__xludf.DUMMYFUNCTION("""COMPUTED_VALUE""")," Daniel Muñoz")</f>
        <v> Daniel Muñoz</v>
      </c>
      <c r="G11" s="1" t="str">
        <f>IFERROR(__xludf.DUMMYFUNCTION("""COMPUTED_VALUE"""),"Daniel")</f>
        <v>Daniel</v>
      </c>
      <c r="H11" s="1" t="str">
        <f>IFERROR(__xludf.DUMMYFUNCTION("""COMPUTED_VALUE"""),"Muñoz")</f>
        <v>Muñoz</v>
      </c>
      <c r="I11" s="1" t="str">
        <f>IFERROR(__xludf.DUMMYFUNCTION("""COMPUTED_VALUE"""),"Calle 345")</f>
        <v>Calle 345</v>
      </c>
      <c r="J11" s="1" t="str">
        <f>IFERROR(__xludf.DUMMYFUNCTION("""COMPUTED_VALUE""")," Ciudad O")</f>
        <v> Ciudad O</v>
      </c>
      <c r="K11" s="1">
        <v>9.0</v>
      </c>
    </row>
    <row r="12">
      <c r="A12" s="1" t="str">
        <f>IFERROR(__xludf.DUMMYFUNCTION("""COMPUTED_VALUE"""),"C/16 - Valeria Torres")</f>
        <v>C/16 - Valeria Torres</v>
      </c>
      <c r="B12" s="1" t="str">
        <f>IFERROR(__xludf.DUMMYFUNCTION("""COMPUTED_VALUE"""),"valeria.torres@email.com")</f>
        <v>valeria.torres@email.com</v>
      </c>
      <c r="C12" s="1" t="str">
        <f>IFERROR(__xludf.DUMMYFUNCTION("""COMPUTED_VALUE"""),"555-2341")</f>
        <v>555-2341</v>
      </c>
      <c r="D12" s="1" t="str">
        <f>IFERROR(__xludf.DUMMYFUNCTION("""COMPUTED_VALUE"""),"Calle 678, Ciudad P")</f>
        <v>Calle 678, Ciudad P</v>
      </c>
      <c r="E12" s="1" t="str">
        <f>IFERROR(__xludf.DUMMYFUNCTION("""COMPUTED_VALUE"""),"C/16 ")</f>
        <v>C/16 </v>
      </c>
      <c r="F12" s="1" t="str">
        <f>IFERROR(__xludf.DUMMYFUNCTION("""COMPUTED_VALUE""")," Valeria Torres")</f>
        <v> Valeria Torres</v>
      </c>
      <c r="G12" s="1" t="str">
        <f>IFERROR(__xludf.DUMMYFUNCTION("""COMPUTED_VALUE"""),"Valeria")</f>
        <v>Valeria</v>
      </c>
      <c r="H12" s="1" t="str">
        <f>IFERROR(__xludf.DUMMYFUNCTION("""COMPUTED_VALUE"""),"Torres")</f>
        <v>Torres</v>
      </c>
      <c r="I12" s="1" t="str">
        <f>IFERROR(__xludf.DUMMYFUNCTION("""COMPUTED_VALUE"""),"Calle 678")</f>
        <v>Calle 678</v>
      </c>
      <c r="J12" s="1" t="str">
        <f>IFERROR(__xludf.DUMMYFUNCTION("""COMPUTED_VALUE""")," Ciudad P")</f>
        <v> Ciudad P</v>
      </c>
      <c r="K12" s="1">
        <v>10.0</v>
      </c>
    </row>
    <row r="13">
      <c r="A13" s="1" t="str">
        <f>IFERROR(__xludf.DUMMYFUNCTION("""COMPUTED_VALUE"""),"C/17 - Ricardo Méndez")</f>
        <v>C/17 - Ricardo Méndez</v>
      </c>
      <c r="B13" s="1" t="str">
        <f>IFERROR(__xludf.DUMMYFUNCTION("""COMPUTED_VALUE"""),"ricardo.mendez@email.com")</f>
        <v>ricardo.mendez@email.com</v>
      </c>
      <c r="C13" s="1" t="str">
        <f>IFERROR(__xludf.DUMMYFUNCTION("""COMPUTED_VALUE"""),"555-3452")</f>
        <v>555-3452</v>
      </c>
      <c r="D13" s="1" t="str">
        <f>IFERROR(__xludf.DUMMYFUNCTION("""COMPUTED_VALUE"""),"Calle 901, Ciudad Q")</f>
        <v>Calle 901, Ciudad Q</v>
      </c>
      <c r="E13" s="1" t="str">
        <f>IFERROR(__xludf.DUMMYFUNCTION("""COMPUTED_VALUE"""),"C/17 ")</f>
        <v>C/17 </v>
      </c>
      <c r="F13" s="1" t="str">
        <f>IFERROR(__xludf.DUMMYFUNCTION("""COMPUTED_VALUE""")," Ricardo Méndez")</f>
        <v> Ricardo Méndez</v>
      </c>
      <c r="G13" s="1" t="str">
        <f>IFERROR(__xludf.DUMMYFUNCTION("""COMPUTED_VALUE"""),"Ricardo")</f>
        <v>Ricardo</v>
      </c>
      <c r="H13" s="1" t="str">
        <f>IFERROR(__xludf.DUMMYFUNCTION("""COMPUTED_VALUE"""),"Méndez")</f>
        <v>Méndez</v>
      </c>
      <c r="I13" s="1" t="str">
        <f>IFERROR(__xludf.DUMMYFUNCTION("""COMPUTED_VALUE"""),"Calle 901")</f>
        <v>Calle 901</v>
      </c>
      <c r="J13" s="1" t="str">
        <f>IFERROR(__xludf.DUMMYFUNCTION("""COMPUTED_VALUE""")," Ciudad Q")</f>
        <v> Ciudad Q</v>
      </c>
      <c r="K13" s="1">
        <v>11.0</v>
      </c>
    </row>
    <row r="14">
      <c r="A14" s="1" t="str">
        <f>IFERROR(__xludf.DUMMYFUNCTION("""COMPUTED_VALUE"""),"C/23 - Javier Martínez")</f>
        <v>C/23 - Javier Martínez</v>
      </c>
      <c r="B14" s="1" t="str">
        <f>IFERROR(__xludf.DUMMYFUNCTION("""COMPUTED_VALUE"""),"javier.martinez@email.com")</f>
        <v>javier.martinez@email.com</v>
      </c>
      <c r="C14" s="1" t="str">
        <f>IFERROR(__xludf.DUMMYFUNCTION("""COMPUTED_VALUE"""),"555-0128")</f>
        <v>555-0128</v>
      </c>
      <c r="D14" s="1" t="str">
        <f>IFERROR(__xludf.DUMMYFUNCTION("""COMPUTED_VALUE"""),"Calle 789, Ciudad W")</f>
        <v>Calle 789, Ciudad W</v>
      </c>
      <c r="E14" s="1" t="str">
        <f>IFERROR(__xludf.DUMMYFUNCTION("""COMPUTED_VALUE"""),"C/23 ")</f>
        <v>C/23 </v>
      </c>
      <c r="F14" s="1" t="str">
        <f>IFERROR(__xludf.DUMMYFUNCTION("""COMPUTED_VALUE""")," Javier Martínez")</f>
        <v> Javier Martínez</v>
      </c>
      <c r="G14" s="1" t="str">
        <f>IFERROR(__xludf.DUMMYFUNCTION("""COMPUTED_VALUE"""),"Javier")</f>
        <v>Javier</v>
      </c>
      <c r="H14" s="1" t="str">
        <f>IFERROR(__xludf.DUMMYFUNCTION("""COMPUTED_VALUE"""),"Martínez")</f>
        <v>Martínez</v>
      </c>
      <c r="I14" s="1" t="str">
        <f>IFERROR(__xludf.DUMMYFUNCTION("""COMPUTED_VALUE"""),"Calle 789")</f>
        <v>Calle 789</v>
      </c>
      <c r="J14" s="1" t="str">
        <f>IFERROR(__xludf.DUMMYFUNCTION("""COMPUTED_VALUE""")," Ciudad W")</f>
        <v> Ciudad W</v>
      </c>
      <c r="K14" s="1">
        <v>12.0</v>
      </c>
    </row>
    <row r="15">
      <c r="A15" s="1" t="str">
        <f>IFERROR(__xludf.DUMMYFUNCTION("""COMPUTED_VALUE"""),"C/19 - Martín Gómez")</f>
        <v>C/19 - Martín Gómez</v>
      </c>
      <c r="B15" s="1" t="str">
        <f>IFERROR(__xludf.DUMMYFUNCTION("""COMPUTED_VALUE"""),"martin.gomez@email.com")</f>
        <v>martin.gomez@email.com</v>
      </c>
      <c r="C15" s="1" t="str">
        <f>IFERROR(__xludf.DUMMYFUNCTION("""COMPUTED_VALUE"""),"555-5674")</f>
        <v>555-5674</v>
      </c>
      <c r="D15" s="1" t="str">
        <f>IFERROR(__xludf.DUMMYFUNCTION("""COMPUTED_VALUE"""),"Calle 567, Ciudad S")</f>
        <v>Calle 567, Ciudad S</v>
      </c>
      <c r="E15" s="1" t="str">
        <f>IFERROR(__xludf.DUMMYFUNCTION("""COMPUTED_VALUE"""),"C/19 ")</f>
        <v>C/19 </v>
      </c>
      <c r="F15" s="1" t="str">
        <f>IFERROR(__xludf.DUMMYFUNCTION("""COMPUTED_VALUE""")," Martín Gómez")</f>
        <v> Martín Gómez</v>
      </c>
      <c r="G15" s="1" t="str">
        <f>IFERROR(__xludf.DUMMYFUNCTION("""COMPUTED_VALUE"""),"Martín")</f>
        <v>Martín</v>
      </c>
      <c r="H15" s="1" t="str">
        <f>IFERROR(__xludf.DUMMYFUNCTION("""COMPUTED_VALUE"""),"Gómez")</f>
        <v>Gómez</v>
      </c>
      <c r="I15" s="1" t="str">
        <f>IFERROR(__xludf.DUMMYFUNCTION("""COMPUTED_VALUE"""),"Calle 567")</f>
        <v>Calle 567</v>
      </c>
      <c r="J15" s="1" t="str">
        <f>IFERROR(__xludf.DUMMYFUNCTION("""COMPUTED_VALUE""")," Ciudad S")</f>
        <v> Ciudad S</v>
      </c>
      <c r="K15" s="1">
        <v>2.0</v>
      </c>
    </row>
    <row r="16">
      <c r="A16" s="1" t="str">
        <f>IFERROR(__xludf.DUMMYFUNCTION("""COMPUTED_VALUE"""),"C/20 - Carolina Vargas")</f>
        <v>C/20 - Carolina Vargas</v>
      </c>
      <c r="B16" s="1" t="str">
        <f>IFERROR(__xludf.DUMMYFUNCTION("""COMPUTED_VALUE"""),"carolina.vargas@email.com")</f>
        <v>carolina.vargas@email.com</v>
      </c>
      <c r="C16" s="1" t="str">
        <f>IFERROR(__xludf.DUMMYFUNCTION("""COMPUTED_VALUE"""),"555-6785")</f>
        <v>555-6785</v>
      </c>
      <c r="D16" s="1" t="str">
        <f>IFERROR(__xludf.DUMMYFUNCTION("""COMPUTED_VALUE"""),"Calle 890, Ciudad T")</f>
        <v>Calle 890, Ciudad T</v>
      </c>
      <c r="E16" s="1" t="str">
        <f>IFERROR(__xludf.DUMMYFUNCTION("""COMPUTED_VALUE"""),"C/20 ")</f>
        <v>C/20 </v>
      </c>
      <c r="F16" s="1" t="str">
        <f>IFERROR(__xludf.DUMMYFUNCTION("""COMPUTED_VALUE""")," Carolina Vargas")</f>
        <v> Carolina Vargas</v>
      </c>
      <c r="G16" s="1" t="str">
        <f>IFERROR(__xludf.DUMMYFUNCTION("""COMPUTED_VALUE"""),"Carolina")</f>
        <v>Carolina</v>
      </c>
      <c r="H16" s="1" t="str">
        <f>IFERROR(__xludf.DUMMYFUNCTION("""COMPUTED_VALUE"""),"Vargas")</f>
        <v>Vargas</v>
      </c>
      <c r="I16" s="1" t="str">
        <f>IFERROR(__xludf.DUMMYFUNCTION("""COMPUTED_VALUE"""),"Calle 890")</f>
        <v>Calle 890</v>
      </c>
      <c r="J16" s="1" t="str">
        <f>IFERROR(__xludf.DUMMYFUNCTION("""COMPUTED_VALUE""")," Ciudad T")</f>
        <v> Ciudad T</v>
      </c>
      <c r="K16" s="1">
        <v>13.0</v>
      </c>
    </row>
    <row r="17">
      <c r="A17" s="1" t="str">
        <f>IFERROR(__xludf.DUMMYFUNCTION("""COMPUTED_VALUE"""),"C/21 - Diego Sánchez")</f>
        <v>C/21 - Diego Sánchez</v>
      </c>
      <c r="B17" s="1" t="str">
        <f>IFERROR(__xludf.DUMMYFUNCTION("""COMPUTED_VALUE"""),"diego.sanchez@email.com")</f>
        <v>diego.sanchez@email.com</v>
      </c>
      <c r="C17" s="1" t="str">
        <f>IFERROR(__xludf.DUMMYFUNCTION("""COMPUTED_VALUE"""),"555-7896")</f>
        <v>555-7896</v>
      </c>
      <c r="D17" s="1" t="str">
        <f>IFERROR(__xludf.DUMMYFUNCTION("""COMPUTED_VALUE"""),"Calle 123, Ciudad U")</f>
        <v>Calle 123, Ciudad U</v>
      </c>
      <c r="E17" s="1" t="str">
        <f>IFERROR(__xludf.DUMMYFUNCTION("""COMPUTED_VALUE"""),"C/21 ")</f>
        <v>C/21 </v>
      </c>
      <c r="F17" s="1" t="str">
        <f>IFERROR(__xludf.DUMMYFUNCTION("""COMPUTED_VALUE""")," Diego Sánchez")</f>
        <v> Diego Sánchez</v>
      </c>
      <c r="G17" s="1" t="str">
        <f>IFERROR(__xludf.DUMMYFUNCTION("""COMPUTED_VALUE"""),"Diego")</f>
        <v>Diego</v>
      </c>
      <c r="H17" s="1" t="str">
        <f>IFERROR(__xludf.DUMMYFUNCTION("""COMPUTED_VALUE"""),"Sánchez")</f>
        <v>Sánchez</v>
      </c>
      <c r="I17" s="1" t="str">
        <f>IFERROR(__xludf.DUMMYFUNCTION("""COMPUTED_VALUE"""),"Calle 123")</f>
        <v>Calle 123</v>
      </c>
      <c r="J17" s="1" t="str">
        <f>IFERROR(__xludf.DUMMYFUNCTION("""COMPUTED_VALUE""")," Ciudad U")</f>
        <v> Ciudad U</v>
      </c>
      <c r="K17" s="1">
        <v>14.0</v>
      </c>
    </row>
    <row r="18">
      <c r="A18" s="1" t="str">
        <f>IFERROR(__xludf.DUMMYFUNCTION("""COMPUTED_VALUE"""),"C/22 - Marcela Torres")</f>
        <v>C/22 - Marcela Torres</v>
      </c>
      <c r="B18" s="1" t="str">
        <f>IFERROR(__xludf.DUMMYFUNCTION("""COMPUTED_VALUE"""),"marcela.torres@email.com")</f>
        <v>marcela.torres@email.com</v>
      </c>
      <c r="C18" s="1" t="str">
        <f>IFERROR(__xludf.DUMMYFUNCTION("""COMPUTED_VALUE"""),"555-8907")</f>
        <v>555-8907</v>
      </c>
      <c r="D18" s="1" t="str">
        <f>IFERROR(__xludf.DUMMYFUNCTION("""COMPUTED_VALUE"""),"Calle 456, Ciudad S")</f>
        <v>Calle 456, Ciudad S</v>
      </c>
      <c r="E18" s="1" t="str">
        <f>IFERROR(__xludf.DUMMYFUNCTION("""COMPUTED_VALUE"""),"C/22 ")</f>
        <v>C/22 </v>
      </c>
      <c r="F18" s="1" t="str">
        <f>IFERROR(__xludf.DUMMYFUNCTION("""COMPUTED_VALUE""")," Marcela Torres")</f>
        <v> Marcela Torres</v>
      </c>
      <c r="G18" s="1" t="str">
        <f>IFERROR(__xludf.DUMMYFUNCTION("""COMPUTED_VALUE"""),"Marcela")</f>
        <v>Marcela</v>
      </c>
      <c r="H18" s="1" t="str">
        <f>IFERROR(__xludf.DUMMYFUNCTION("""COMPUTED_VALUE"""),"Torres")</f>
        <v>Torres</v>
      </c>
      <c r="I18" s="1" t="str">
        <f>IFERROR(__xludf.DUMMYFUNCTION("""COMPUTED_VALUE"""),"Calle 456")</f>
        <v>Calle 456</v>
      </c>
      <c r="J18" s="1" t="str">
        <f>IFERROR(__xludf.DUMMYFUNCTION("""COMPUTED_VALUE""")," Ciudad S")</f>
        <v> Ciudad S</v>
      </c>
      <c r="K18" s="1">
        <v>2.0</v>
      </c>
    </row>
    <row r="19">
      <c r="A19" s="1" t="str">
        <f>IFERROR(__xludf.DUMMYFUNCTION("""COMPUTED_VALUE"""),"C/24 - Camila Gutiérrez")</f>
        <v>C/24 - Camila Gutiérrez</v>
      </c>
      <c r="B19" s="1" t="str">
        <f>IFERROR(__xludf.DUMMYFUNCTION("""COMPUTED_VALUE"""),"camila.gutierrez@email.com")</f>
        <v>camila.gutierrez@email.com</v>
      </c>
      <c r="C19" s="1" t="str">
        <f>IFERROR(__xludf.DUMMYFUNCTION("""COMPUTED_VALUE"""),"555-1239")</f>
        <v>555-1239</v>
      </c>
      <c r="D19" s="1" t="str">
        <f>IFERROR(__xludf.DUMMYFUNCTION("""COMPUTED_VALUE"""),"Calle 012, Ciudad X")</f>
        <v>Calle 012, Ciudad X</v>
      </c>
      <c r="E19" s="1" t="str">
        <f>IFERROR(__xludf.DUMMYFUNCTION("""COMPUTED_VALUE"""),"C/24 ")</f>
        <v>C/24 </v>
      </c>
      <c r="F19" s="1" t="str">
        <f>IFERROR(__xludf.DUMMYFUNCTION("""COMPUTED_VALUE""")," Camila Gutiérrez")</f>
        <v> Camila Gutiérrez</v>
      </c>
      <c r="G19" s="1" t="str">
        <f>IFERROR(__xludf.DUMMYFUNCTION("""COMPUTED_VALUE"""),"Camila")</f>
        <v>Camila</v>
      </c>
      <c r="H19" s="1" t="str">
        <f>IFERROR(__xludf.DUMMYFUNCTION("""COMPUTED_VALUE"""),"Gutiérrez")</f>
        <v>Gutiérrez</v>
      </c>
      <c r="I19" s="1" t="str">
        <f>IFERROR(__xludf.DUMMYFUNCTION("""COMPUTED_VALUE"""),"Calle 012")</f>
        <v>Calle 012</v>
      </c>
      <c r="J19" s="1" t="str">
        <f>IFERROR(__xludf.DUMMYFUNCTION("""COMPUTED_VALUE""")," Ciudad X")</f>
        <v> Ciudad X</v>
      </c>
      <c r="K19" s="1">
        <v>15.0</v>
      </c>
    </row>
    <row r="20">
      <c r="A20" s="1" t="str">
        <f>IFERROR(__xludf.DUMMYFUNCTION("""COMPUTED_VALUE"""),"C/25 - Sebastián Díaz")</f>
        <v>C/25 - Sebastián Díaz</v>
      </c>
      <c r="B20" s="1" t="str">
        <f>IFERROR(__xludf.DUMMYFUNCTION("""COMPUTED_VALUE"""),"sebastian.diaz@email.com")</f>
        <v>sebastian.diaz@email.com</v>
      </c>
      <c r="C20" s="1" t="str">
        <f>IFERROR(__xludf.DUMMYFUNCTION("""COMPUTED_VALUE"""),"555-2340")</f>
        <v>555-2340</v>
      </c>
      <c r="D20" s="1" t="str">
        <f>IFERROR(__xludf.DUMMYFUNCTION("""COMPUTED_VALUE"""),"Calle 345, Ciudad Y")</f>
        <v>Calle 345, Ciudad Y</v>
      </c>
      <c r="E20" s="1" t="str">
        <f>IFERROR(__xludf.DUMMYFUNCTION("""COMPUTED_VALUE"""),"C/25 ")</f>
        <v>C/25 </v>
      </c>
      <c r="F20" s="1" t="str">
        <f>IFERROR(__xludf.DUMMYFUNCTION("""COMPUTED_VALUE""")," Sebastián Díaz")</f>
        <v> Sebastián Díaz</v>
      </c>
      <c r="G20" s="1" t="str">
        <f>IFERROR(__xludf.DUMMYFUNCTION("""COMPUTED_VALUE"""),"Sebastián")</f>
        <v>Sebastián</v>
      </c>
      <c r="H20" s="1" t="str">
        <f>IFERROR(__xludf.DUMMYFUNCTION("""COMPUTED_VALUE"""),"Díaz")</f>
        <v>Díaz</v>
      </c>
      <c r="I20" s="1" t="str">
        <f>IFERROR(__xludf.DUMMYFUNCTION("""COMPUTED_VALUE"""),"Calle 345")</f>
        <v>Calle 345</v>
      </c>
      <c r="J20" s="1" t="str">
        <f>IFERROR(__xludf.DUMMYFUNCTION("""COMPUTED_VALUE""")," Ciudad Y")</f>
        <v> Ciudad Y</v>
      </c>
      <c r="K20" s="1">
        <v>16.0</v>
      </c>
    </row>
    <row r="21">
      <c r="A21" s="1" t="str">
        <f>IFERROR(__xludf.DUMMYFUNCTION("""COMPUTED_VALUE"""),"C/26 - Natalia Silva")</f>
        <v>C/26 - Natalia Silva</v>
      </c>
      <c r="B21" s="1" t="str">
        <f>IFERROR(__xludf.DUMMYFUNCTION("""COMPUTED_VALUE"""),"natalia.silva@email.com")</f>
        <v>natalia.silva@email.com</v>
      </c>
      <c r="C21" s="1" t="str">
        <f>IFERROR(__xludf.DUMMYFUNCTION("""COMPUTED_VALUE"""),"555-3451")</f>
        <v>555-3451</v>
      </c>
      <c r="D21" s="1" t="str">
        <f>IFERROR(__xludf.DUMMYFUNCTION("""COMPUTED_VALUE"""),"Calle 678, Ciudad S")</f>
        <v>Calle 678, Ciudad S</v>
      </c>
      <c r="E21" s="1" t="str">
        <f>IFERROR(__xludf.DUMMYFUNCTION("""COMPUTED_VALUE"""),"C/26 ")</f>
        <v>C/26 </v>
      </c>
      <c r="F21" s="1" t="str">
        <f>IFERROR(__xludf.DUMMYFUNCTION("""COMPUTED_VALUE""")," Natalia Silva")</f>
        <v> Natalia Silva</v>
      </c>
      <c r="G21" s="1" t="str">
        <f>IFERROR(__xludf.DUMMYFUNCTION("""COMPUTED_VALUE"""),"Natalia")</f>
        <v>Natalia</v>
      </c>
      <c r="H21" s="1" t="str">
        <f>IFERROR(__xludf.DUMMYFUNCTION("""COMPUTED_VALUE"""),"Silva")</f>
        <v>Silva</v>
      </c>
      <c r="I21" s="1" t="str">
        <f>IFERROR(__xludf.DUMMYFUNCTION("""COMPUTED_VALUE"""),"Calle 678")</f>
        <v>Calle 678</v>
      </c>
      <c r="J21" s="1" t="str">
        <f>IFERROR(__xludf.DUMMYFUNCTION("""COMPUTED_VALUE""")," Ciudad S")</f>
        <v> Ciudad S</v>
      </c>
      <c r="K21" s="1">
        <v>2.0</v>
      </c>
    </row>
    <row r="22">
      <c r="A22" s="1" t="str">
        <f>IFERROR(__xludf.DUMMYFUNCTION("""COMPUTED_VALUE"""),"C/27 - Sergio Ramírez")</f>
        <v>C/27 - Sergio Ramírez</v>
      </c>
      <c r="B22" s="1" t="str">
        <f>IFERROR(__xludf.DUMMYFUNCTION("""COMPUTED_VALUE"""),"sergio.ramirez@email.com")</f>
        <v>sergio.ramirez@email.com</v>
      </c>
      <c r="C22" s="1" t="str">
        <f>IFERROR(__xludf.DUMMYFUNCTION("""COMPUTED_VALUE"""),"555-4562")</f>
        <v>555-4562</v>
      </c>
      <c r="D22" s="1" t="str">
        <f>IFERROR(__xludf.DUMMYFUNCTION("""COMPUTED_VALUE"""),"Calle 901, Ciudad AA")</f>
        <v>Calle 901, Ciudad AA</v>
      </c>
      <c r="E22" s="1" t="str">
        <f>IFERROR(__xludf.DUMMYFUNCTION("""COMPUTED_VALUE"""),"C/27 ")</f>
        <v>C/27 </v>
      </c>
      <c r="F22" s="1" t="str">
        <f>IFERROR(__xludf.DUMMYFUNCTION("""COMPUTED_VALUE""")," Sergio Ramírez")</f>
        <v> Sergio Ramírez</v>
      </c>
      <c r="G22" s="1" t="str">
        <f>IFERROR(__xludf.DUMMYFUNCTION("""COMPUTED_VALUE"""),"Sergio")</f>
        <v>Sergio</v>
      </c>
      <c r="H22" s="1" t="str">
        <f>IFERROR(__xludf.DUMMYFUNCTION("""COMPUTED_VALUE"""),"Ramírez")</f>
        <v>Ramírez</v>
      </c>
      <c r="I22" s="1" t="str">
        <f>IFERROR(__xludf.DUMMYFUNCTION("""COMPUTED_VALUE"""),"Calle 901")</f>
        <v>Calle 901</v>
      </c>
      <c r="J22" s="1" t="str">
        <f>IFERROR(__xludf.DUMMYFUNCTION("""COMPUTED_VALUE""")," Ciudad AA")</f>
        <v> Ciudad AA</v>
      </c>
      <c r="K22" s="1">
        <v>17.0</v>
      </c>
    </row>
    <row r="23">
      <c r="A23" s="1" t="str">
        <f>IFERROR(__xludf.DUMMYFUNCTION("""COMPUTED_VALUE"""),"C/28 - Laura Díaz")</f>
        <v>C/28 - Laura Díaz</v>
      </c>
      <c r="B23" s="1" t="str">
        <f>IFERROR(__xludf.DUMMYFUNCTION("""COMPUTED_VALUE"""),"laura.diaz@email.com")</f>
        <v>laura.diaz@email.com</v>
      </c>
      <c r="C23" s="1" t="str">
        <f>IFERROR(__xludf.DUMMYFUNCTION("""COMPUTED_VALUE"""),"555-5673")</f>
        <v>555-5673</v>
      </c>
      <c r="D23" s="1" t="str">
        <f>IFERROR(__xludf.DUMMYFUNCTION("""COMPUTED_VALUE"""),"Calle 234, Ciudad BB")</f>
        <v>Calle 234, Ciudad BB</v>
      </c>
      <c r="E23" s="1" t="str">
        <f>IFERROR(__xludf.DUMMYFUNCTION("""COMPUTED_VALUE"""),"C/28 ")</f>
        <v>C/28 </v>
      </c>
      <c r="F23" s="1" t="str">
        <f>IFERROR(__xludf.DUMMYFUNCTION("""COMPUTED_VALUE""")," Laura Díaz")</f>
        <v> Laura Díaz</v>
      </c>
      <c r="G23" s="1" t="str">
        <f>IFERROR(__xludf.DUMMYFUNCTION("""COMPUTED_VALUE"""),"Laura")</f>
        <v>Laura</v>
      </c>
      <c r="H23" s="1" t="str">
        <f>IFERROR(__xludf.DUMMYFUNCTION("""COMPUTED_VALUE"""),"Díaz")</f>
        <v>Díaz</v>
      </c>
      <c r="I23" s="1" t="str">
        <f>IFERROR(__xludf.DUMMYFUNCTION("""COMPUTED_VALUE"""),"Calle 234")</f>
        <v>Calle 234</v>
      </c>
      <c r="J23" s="1" t="str">
        <f>IFERROR(__xludf.DUMMYFUNCTION("""COMPUTED_VALUE""")," Ciudad BB")</f>
        <v> Ciudad BB</v>
      </c>
      <c r="K23" s="1">
        <v>18.0</v>
      </c>
    </row>
    <row r="24">
      <c r="A24" s="1" t="str">
        <f>IFERROR(__xludf.DUMMYFUNCTION("""COMPUTED_VALUE"""),"C/29 - Juan Martínez")</f>
        <v>C/29 - Juan Martínez</v>
      </c>
      <c r="B24" s="1" t="str">
        <f>IFERROR(__xludf.DUMMYFUNCTION("""COMPUTED_VALUE"""),"juan.martinez@email.com")</f>
        <v>juan.martinez@email.com</v>
      </c>
      <c r="C24" s="1" t="str">
        <f>IFERROR(__xludf.DUMMYFUNCTION("""COMPUTED_VALUE"""),"555-6784")</f>
        <v>555-6784</v>
      </c>
      <c r="D24" s="1" t="str">
        <f>IFERROR(__xludf.DUMMYFUNCTION("""COMPUTED_VALUE"""),"Calle 567, Ciudad CC")</f>
        <v>Calle 567, Ciudad CC</v>
      </c>
      <c r="E24" s="1" t="str">
        <f>IFERROR(__xludf.DUMMYFUNCTION("""COMPUTED_VALUE"""),"C/29 ")</f>
        <v>C/29 </v>
      </c>
      <c r="F24" s="1" t="str">
        <f>IFERROR(__xludf.DUMMYFUNCTION("""COMPUTED_VALUE""")," Juan Martínez")</f>
        <v> Juan Martínez</v>
      </c>
      <c r="G24" s="1" t="str">
        <f>IFERROR(__xludf.DUMMYFUNCTION("""COMPUTED_VALUE"""),"Juan")</f>
        <v>Juan</v>
      </c>
      <c r="H24" s="1" t="str">
        <f>IFERROR(__xludf.DUMMYFUNCTION("""COMPUTED_VALUE"""),"Martínez")</f>
        <v>Martínez</v>
      </c>
      <c r="I24" s="1" t="str">
        <f>IFERROR(__xludf.DUMMYFUNCTION("""COMPUTED_VALUE"""),"Calle 567")</f>
        <v>Calle 567</v>
      </c>
      <c r="J24" s="1" t="str">
        <f>IFERROR(__xludf.DUMMYFUNCTION("""COMPUTED_VALUE""")," Ciudad CC")</f>
        <v> Ciudad CC</v>
      </c>
      <c r="K24" s="1">
        <v>19.0</v>
      </c>
    </row>
    <row r="25">
      <c r="A25" s="1" t="str">
        <f>IFERROR(__xludf.DUMMYFUNCTION("""COMPUTED_VALUE"""),"C/30 - María Torres")</f>
        <v>C/30 - María Torres</v>
      </c>
      <c r="B25" s="1" t="str">
        <f>IFERROR(__xludf.DUMMYFUNCTION("""COMPUTED_VALUE"""),"maria.torres@email.com")</f>
        <v>maria.torres@email.com</v>
      </c>
      <c r="C25" s="1" t="str">
        <f>IFERROR(__xludf.DUMMYFUNCTION("""COMPUTED_VALUE"""),"555-7895")</f>
        <v>555-7895</v>
      </c>
      <c r="D25" s="1" t="str">
        <f>IFERROR(__xludf.DUMMYFUNCTION("""COMPUTED_VALUE"""),"Calle 890, Ciudad DD")</f>
        <v>Calle 890, Ciudad DD</v>
      </c>
      <c r="E25" s="1" t="str">
        <f>IFERROR(__xludf.DUMMYFUNCTION("""COMPUTED_VALUE"""),"C/30 ")</f>
        <v>C/30 </v>
      </c>
      <c r="F25" s="1" t="str">
        <f>IFERROR(__xludf.DUMMYFUNCTION("""COMPUTED_VALUE""")," María Torres")</f>
        <v> María Torres</v>
      </c>
      <c r="G25" s="1" t="str">
        <f>IFERROR(__xludf.DUMMYFUNCTION("""COMPUTED_VALUE"""),"María")</f>
        <v>María</v>
      </c>
      <c r="H25" s="1" t="str">
        <f>IFERROR(__xludf.DUMMYFUNCTION("""COMPUTED_VALUE"""),"Torres")</f>
        <v>Torres</v>
      </c>
      <c r="I25" s="1" t="str">
        <f>IFERROR(__xludf.DUMMYFUNCTION("""COMPUTED_VALUE"""),"Calle 890")</f>
        <v>Calle 890</v>
      </c>
      <c r="J25" s="1" t="str">
        <f>IFERROR(__xludf.DUMMYFUNCTION("""COMPUTED_VALUE""")," Ciudad DD")</f>
        <v> Ciudad DD</v>
      </c>
      <c r="K25" s="1">
        <v>20.0</v>
      </c>
    </row>
    <row r="26">
      <c r="A26" s="1" t="str">
        <f>IFERROR(__xludf.DUMMYFUNCTION("""COMPUTED_VALUE"""),"C/32 - Ana Gómez")</f>
        <v>C/32 - Ana Gómez</v>
      </c>
      <c r="B26" s="1" t="str">
        <f>IFERROR(__xludf.DUMMYFUNCTION("""COMPUTED_VALUE"""),"ana.gomez@email.com")</f>
        <v>ana.gomez@email.com</v>
      </c>
      <c r="C26" s="1" t="str">
        <f>IFERROR(__xludf.DUMMYFUNCTION("""COMPUTED_VALUE"""),"555-0127")</f>
        <v>555-0127</v>
      </c>
      <c r="D26" s="1" t="str">
        <f>IFERROR(__xludf.DUMMYFUNCTION("""COMPUTED_VALUE"""),"Calle 456, Ciudad S")</f>
        <v>Calle 456, Ciudad S</v>
      </c>
      <c r="E26" s="1" t="str">
        <f>IFERROR(__xludf.DUMMYFUNCTION("""COMPUTED_VALUE"""),"C/32 ")</f>
        <v>C/32 </v>
      </c>
      <c r="F26" s="1" t="str">
        <f>IFERROR(__xludf.DUMMYFUNCTION("""COMPUTED_VALUE""")," Ana Gómez")</f>
        <v> Ana Gómez</v>
      </c>
      <c r="G26" s="1" t="str">
        <f>IFERROR(__xludf.DUMMYFUNCTION("""COMPUTED_VALUE"""),"Ana")</f>
        <v>Ana</v>
      </c>
      <c r="H26" s="1" t="str">
        <f>IFERROR(__xludf.DUMMYFUNCTION("""COMPUTED_VALUE"""),"Gómez")</f>
        <v>Gómez</v>
      </c>
      <c r="I26" s="1" t="str">
        <f>IFERROR(__xludf.DUMMYFUNCTION("""COMPUTED_VALUE"""),"Calle 456")</f>
        <v>Calle 456</v>
      </c>
      <c r="J26" s="1" t="str">
        <f>IFERROR(__xludf.DUMMYFUNCTION("""COMPUTED_VALUE""")," Ciudad S")</f>
        <v> Ciudad S</v>
      </c>
      <c r="K26" s="1">
        <v>2.0</v>
      </c>
    </row>
    <row r="27">
      <c r="A27" s="1" t="str">
        <f>IFERROR(__xludf.DUMMYFUNCTION("""COMPUTED_VALUE"""),"C/33 - Gabriela Torres")</f>
        <v>C/33 - Gabriela Torres</v>
      </c>
      <c r="B27" s="1" t="str">
        <f>IFERROR(__xludf.DUMMYFUNCTION("""COMPUTED_VALUE"""),"gabriela.torres@email.com")</f>
        <v>gabriela.torres@email.com</v>
      </c>
      <c r="C27" s="1" t="str">
        <f>IFERROR(__xludf.DUMMYFUNCTION("""COMPUTED_VALUE"""),"555-1111")</f>
        <v>555-1111</v>
      </c>
      <c r="D27" s="1" t="str">
        <f>IFERROR(__xludf.DUMMYFUNCTION("""COMPUTED_VALUE"""),"Calle 789, Ciudad T")</f>
        <v>Calle 789, Ciudad T</v>
      </c>
      <c r="E27" s="1" t="str">
        <f>IFERROR(__xludf.DUMMYFUNCTION("""COMPUTED_VALUE"""),"C/33 ")</f>
        <v>C/33 </v>
      </c>
      <c r="F27" s="1" t="str">
        <f>IFERROR(__xludf.DUMMYFUNCTION("""COMPUTED_VALUE""")," Gabriela Torres")</f>
        <v> Gabriela Torres</v>
      </c>
      <c r="G27" s="1" t="str">
        <f>IFERROR(__xludf.DUMMYFUNCTION("""COMPUTED_VALUE"""),"Gabriela")</f>
        <v>Gabriela</v>
      </c>
      <c r="H27" s="1" t="str">
        <f>IFERROR(__xludf.DUMMYFUNCTION("""COMPUTED_VALUE"""),"Torres")</f>
        <v>Torres</v>
      </c>
      <c r="I27" s="1" t="str">
        <f>IFERROR(__xludf.DUMMYFUNCTION("""COMPUTED_VALUE"""),"Calle 789")</f>
        <v>Calle 789</v>
      </c>
      <c r="J27" s="1" t="str">
        <f>IFERROR(__xludf.DUMMYFUNCTION("""COMPUTED_VALUE""")," Ciudad T")</f>
        <v> Ciudad T</v>
      </c>
      <c r="K27" s="1">
        <v>13.0</v>
      </c>
    </row>
    <row r="28">
      <c r="A28" s="1" t="str">
        <f>IFERROR(__xludf.DUMMYFUNCTION("""COMPUTED_VALUE"""),"C/34 - Javier Fernández")</f>
        <v>C/34 - Javier Fernández</v>
      </c>
      <c r="B28" s="1" t="str">
        <f>IFERROR(__xludf.DUMMYFUNCTION("""COMPUTED_VALUE"""),"javier.fernandez@email.com")</f>
        <v>javier.fernandez@email.com</v>
      </c>
      <c r="C28" s="1" t="str">
        <f>IFERROR(__xludf.DUMMYFUNCTION("""COMPUTED_VALUE"""),"555-2222")</f>
        <v>555-2222</v>
      </c>
      <c r="D28" s="1" t="str">
        <f>IFERROR(__xludf.DUMMYFUNCTION("""COMPUTED_VALUE"""),"Calle 012, Ciudad U")</f>
        <v>Calle 012, Ciudad U</v>
      </c>
      <c r="E28" s="1" t="str">
        <f>IFERROR(__xludf.DUMMYFUNCTION("""COMPUTED_VALUE"""),"C/34 ")</f>
        <v>C/34 </v>
      </c>
      <c r="F28" s="1" t="str">
        <f>IFERROR(__xludf.DUMMYFUNCTION("""COMPUTED_VALUE""")," Javier Fernández")</f>
        <v> Javier Fernández</v>
      </c>
      <c r="G28" s="1" t="str">
        <f>IFERROR(__xludf.DUMMYFUNCTION("""COMPUTED_VALUE"""),"Javier")</f>
        <v>Javier</v>
      </c>
      <c r="H28" s="1" t="str">
        <f>IFERROR(__xludf.DUMMYFUNCTION("""COMPUTED_VALUE"""),"Fernández")</f>
        <v>Fernández</v>
      </c>
      <c r="I28" s="1" t="str">
        <f>IFERROR(__xludf.DUMMYFUNCTION("""COMPUTED_VALUE"""),"Calle 012")</f>
        <v>Calle 012</v>
      </c>
      <c r="J28" s="1" t="str">
        <f>IFERROR(__xludf.DUMMYFUNCTION("""COMPUTED_VALUE""")," Ciudad U")</f>
        <v> Ciudad U</v>
      </c>
      <c r="K28" s="1">
        <v>14.0</v>
      </c>
    </row>
    <row r="29">
      <c r="A29" s="1" t="str">
        <f>IFERROR(__xludf.DUMMYFUNCTION("""COMPUTED_VALUE"""),"C/35 - Andrea Gómez")</f>
        <v>C/35 - Andrea Gómez</v>
      </c>
      <c r="B29" s="1" t="str">
        <f>IFERROR(__xludf.DUMMYFUNCTION("""COMPUTED_VALUE"""),"andrea.gomez@email.com")</f>
        <v>andrea.gomez@email.com</v>
      </c>
      <c r="C29" s="1" t="str">
        <f>IFERROR(__xludf.DUMMYFUNCTION("""COMPUTED_VALUE"""),"555-3333")</f>
        <v>555-3333</v>
      </c>
      <c r="D29" s="1" t="str">
        <f>IFERROR(__xludf.DUMMYFUNCTION("""COMPUTED_VALUE"""),"Calle 345, Ciudad V")</f>
        <v>Calle 345, Ciudad V</v>
      </c>
      <c r="E29" s="1" t="str">
        <f>IFERROR(__xludf.DUMMYFUNCTION("""COMPUTED_VALUE"""),"C/35 ")</f>
        <v>C/35 </v>
      </c>
      <c r="F29" s="1" t="str">
        <f>IFERROR(__xludf.DUMMYFUNCTION("""COMPUTED_VALUE""")," Andrea Gómez")</f>
        <v> Andrea Gómez</v>
      </c>
      <c r="G29" s="1" t="str">
        <f>IFERROR(__xludf.DUMMYFUNCTION("""COMPUTED_VALUE"""),"Andrea")</f>
        <v>Andrea</v>
      </c>
      <c r="H29" s="1" t="str">
        <f>IFERROR(__xludf.DUMMYFUNCTION("""COMPUTED_VALUE"""),"Gómez")</f>
        <v>Gómez</v>
      </c>
      <c r="I29" s="1" t="str">
        <f>IFERROR(__xludf.DUMMYFUNCTION("""COMPUTED_VALUE"""),"Calle 345")</f>
        <v>Calle 345</v>
      </c>
      <c r="J29" s="1" t="str">
        <f>IFERROR(__xludf.DUMMYFUNCTION("""COMPUTED_VALUE""")," Ciudad V")</f>
        <v> Ciudad V</v>
      </c>
      <c r="K29" s="1">
        <v>21.0</v>
      </c>
    </row>
    <row r="30">
      <c r="A30" s="1" t="str">
        <f>IFERROR(__xludf.DUMMYFUNCTION("""COMPUTED_VALUE"""),"C/36 - Roberto Sánchez")</f>
        <v>C/36 - Roberto Sánchez</v>
      </c>
      <c r="B30" s="1" t="str">
        <f>IFERROR(__xludf.DUMMYFUNCTION("""COMPUTED_VALUE"""),"roberto.sanchez@email.com")</f>
        <v>roberto.sanchez@email.com</v>
      </c>
      <c r="C30" s="1" t="str">
        <f>IFERROR(__xludf.DUMMYFUNCTION("""COMPUTED_VALUE"""),"555-4444")</f>
        <v>555-4444</v>
      </c>
      <c r="D30" s="1" t="str">
        <f>IFERROR(__xludf.DUMMYFUNCTION("""COMPUTED_VALUE"""),"Calle 678, Ciudad W")</f>
        <v>Calle 678, Ciudad W</v>
      </c>
      <c r="E30" s="1" t="str">
        <f>IFERROR(__xludf.DUMMYFUNCTION("""COMPUTED_VALUE"""),"C/36 ")</f>
        <v>C/36 </v>
      </c>
      <c r="F30" s="1" t="str">
        <f>IFERROR(__xludf.DUMMYFUNCTION("""COMPUTED_VALUE""")," Roberto Sánchez")</f>
        <v> Roberto Sánchez</v>
      </c>
      <c r="G30" s="1" t="str">
        <f>IFERROR(__xludf.DUMMYFUNCTION("""COMPUTED_VALUE"""),"Roberto")</f>
        <v>Roberto</v>
      </c>
      <c r="H30" s="1" t="str">
        <f>IFERROR(__xludf.DUMMYFUNCTION("""COMPUTED_VALUE"""),"Sánchez")</f>
        <v>Sánchez</v>
      </c>
      <c r="I30" s="1" t="str">
        <f>IFERROR(__xludf.DUMMYFUNCTION("""COMPUTED_VALUE"""),"Calle 678")</f>
        <v>Calle 678</v>
      </c>
      <c r="J30" s="1" t="str">
        <f>IFERROR(__xludf.DUMMYFUNCTION("""COMPUTED_VALUE""")," Ciudad W")</f>
        <v> Ciudad W</v>
      </c>
      <c r="K30" s="1">
        <v>12.0</v>
      </c>
    </row>
    <row r="31">
      <c r="A31" s="1" t="str">
        <f>IFERROR(__xludf.DUMMYFUNCTION("""COMPUTED_VALUE"""),"C/37 - Laura Martínez")</f>
        <v>C/37 - Laura Martínez</v>
      </c>
      <c r="B31" s="1" t="str">
        <f>IFERROR(__xludf.DUMMYFUNCTION("""COMPUTED_VALUE"""),"laura.martinez@email.com")</f>
        <v>laura.martinez@email.com</v>
      </c>
      <c r="C31" s="1" t="str">
        <f>IFERROR(__xludf.DUMMYFUNCTION("""COMPUTED_VALUE"""),"555-5555")</f>
        <v>555-5555</v>
      </c>
      <c r="D31" s="1" t="str">
        <f>IFERROR(__xludf.DUMMYFUNCTION("""COMPUTED_VALUE"""),"Calle 901, Ciudad X")</f>
        <v>Calle 901, Ciudad X</v>
      </c>
      <c r="E31" s="1" t="str">
        <f>IFERROR(__xludf.DUMMYFUNCTION("""COMPUTED_VALUE"""),"C/37 ")</f>
        <v>C/37 </v>
      </c>
      <c r="F31" s="1" t="str">
        <f>IFERROR(__xludf.DUMMYFUNCTION("""COMPUTED_VALUE""")," Laura Martínez")</f>
        <v> Laura Martínez</v>
      </c>
      <c r="G31" s="1" t="str">
        <f>IFERROR(__xludf.DUMMYFUNCTION("""COMPUTED_VALUE"""),"Laura")</f>
        <v>Laura</v>
      </c>
      <c r="H31" s="1" t="str">
        <f>IFERROR(__xludf.DUMMYFUNCTION("""COMPUTED_VALUE"""),"Martínez")</f>
        <v>Martínez</v>
      </c>
      <c r="I31" s="1" t="str">
        <f>IFERROR(__xludf.DUMMYFUNCTION("""COMPUTED_VALUE"""),"Calle 901")</f>
        <v>Calle 901</v>
      </c>
      <c r="J31" s="1" t="str">
        <f>IFERROR(__xludf.DUMMYFUNCTION("""COMPUTED_VALUE""")," Ciudad X")</f>
        <v> Ciudad X</v>
      </c>
      <c r="K31" s="1">
        <v>15.0</v>
      </c>
    </row>
    <row r="32">
      <c r="A32" s="1" t="str">
        <f>IFERROR(__xludf.DUMMYFUNCTION("""COMPUTED_VALUE"""),"C/38 - Alejandro Gutiérrez")</f>
        <v>C/38 - Alejandro Gutiérrez</v>
      </c>
      <c r="B32" s="1" t="str">
        <f>IFERROR(__xludf.DUMMYFUNCTION("""COMPUTED_VALUE"""),"alejandro.gutierrez@email.com")</f>
        <v>alejandro.gutierrez@email.com</v>
      </c>
      <c r="C32" s="1" t="str">
        <f>IFERROR(__xludf.DUMMYFUNCTION("""COMPUTED_VALUE"""),"555-6666")</f>
        <v>555-6666</v>
      </c>
      <c r="D32" s="1" t="str">
        <f>IFERROR(__xludf.DUMMYFUNCTION("""COMPUTED_VALUE"""),"Calle 234, Ciudad Y")</f>
        <v>Calle 234, Ciudad Y</v>
      </c>
      <c r="E32" s="1" t="str">
        <f>IFERROR(__xludf.DUMMYFUNCTION("""COMPUTED_VALUE"""),"C/38 ")</f>
        <v>C/38 </v>
      </c>
      <c r="F32" s="1" t="str">
        <f>IFERROR(__xludf.DUMMYFUNCTION("""COMPUTED_VALUE""")," Alejandro Gutiérrez")</f>
        <v> Alejandro Gutiérrez</v>
      </c>
      <c r="G32" s="1" t="str">
        <f>IFERROR(__xludf.DUMMYFUNCTION("""COMPUTED_VALUE"""),"Alejandro")</f>
        <v>Alejandro</v>
      </c>
      <c r="H32" s="1" t="str">
        <f>IFERROR(__xludf.DUMMYFUNCTION("""COMPUTED_VALUE"""),"Gutiérrez")</f>
        <v>Gutiérrez</v>
      </c>
      <c r="I32" s="1" t="str">
        <f>IFERROR(__xludf.DUMMYFUNCTION("""COMPUTED_VALUE"""),"Calle 234")</f>
        <v>Calle 234</v>
      </c>
      <c r="J32" s="1" t="str">
        <f>IFERROR(__xludf.DUMMYFUNCTION("""COMPUTED_VALUE""")," Ciudad Y")</f>
        <v> Ciudad Y</v>
      </c>
      <c r="K32" s="1">
        <v>16.0</v>
      </c>
    </row>
    <row r="33">
      <c r="A33" s="1"/>
      <c r="B33" s="1"/>
      <c r="C33" s="1"/>
      <c r="D33" s="1"/>
      <c r="E33" s="1" t="str">
        <f>IFERROR(__xludf.DUMMYFUNCTION("""COMPUTED_VALUE"""),"")</f>
        <v/>
      </c>
      <c r="F33" s="1"/>
      <c r="G33" s="1" t="str">
        <f>IFERROR(__xludf.DUMMYFUNCTION("""COMPUTED_VALUE"""),"")</f>
        <v/>
      </c>
      <c r="H33" s="1"/>
      <c r="I33" s="1" t="str">
        <f>IFERROR(__xludf.DUMMYFUNCTION("""COMPUTED_VALUE"""),"")</f>
        <v/>
      </c>
      <c r="J33" s="1"/>
      <c r="K33" s="1" t="s">
        <v>7</v>
      </c>
    </row>
    <row r="34">
      <c r="E34" s="1" t="str">
        <f>IFERROR(__xludf.DUMMYFUNCTION("""COMPUTED_VALUE"""),"")</f>
        <v/>
      </c>
      <c r="F34" s="1"/>
      <c r="G34" s="1" t="str">
        <f>IFERROR(__xludf.DUMMYFUNCTION("""COMPUTED_VALUE"""),"")</f>
        <v/>
      </c>
      <c r="H34" s="1"/>
      <c r="I34" s="1" t="str">
        <f>IFERROR(__xludf.DUMMYFUNCTION("""COMPUTED_VALUE"""),"")</f>
        <v/>
      </c>
      <c r="J34" s="1"/>
      <c r="K34" s="1" t="s">
        <v>7</v>
      </c>
    </row>
    <row r="35">
      <c r="E35" s="1" t="str">
        <f>IFERROR(__xludf.DUMMYFUNCTION("""COMPUTED_VALUE"""),"")</f>
        <v/>
      </c>
      <c r="F35" s="1"/>
      <c r="G35" s="1" t="str">
        <f>IFERROR(__xludf.DUMMYFUNCTION("""COMPUTED_VALUE"""),"")</f>
        <v/>
      </c>
      <c r="H35" s="1"/>
      <c r="I35" s="1" t="str">
        <f>IFERROR(__xludf.DUMMYFUNCTION("""COMPUTED_VALUE"""),"")</f>
        <v/>
      </c>
      <c r="J35" s="1"/>
      <c r="K35" s="1" t="s">
        <v>7</v>
      </c>
    </row>
    <row r="36">
      <c r="E36" s="1" t="str">
        <f>IFERROR(__xludf.DUMMYFUNCTION("""COMPUTED_VALUE"""),"")</f>
        <v/>
      </c>
      <c r="F36" s="1"/>
      <c r="G36" s="1" t="str">
        <f>IFERROR(__xludf.DUMMYFUNCTION("""COMPUTED_VALUE"""),"")</f>
        <v/>
      </c>
      <c r="H36" s="1"/>
      <c r="I36" s="1" t="str">
        <f>IFERROR(__xludf.DUMMYFUNCTION("""COMPUTED_VALUE"""),"")</f>
        <v/>
      </c>
      <c r="J36" s="1"/>
      <c r="K36" s="1" t="s">
        <v>7</v>
      </c>
    </row>
    <row r="37">
      <c r="E37" s="1" t="str">
        <f>IFERROR(__xludf.DUMMYFUNCTION("""COMPUTED_VALUE"""),"")</f>
        <v/>
      </c>
      <c r="F37" s="1"/>
      <c r="G37" s="1" t="str">
        <f>IFERROR(__xludf.DUMMYFUNCTION("""COMPUTED_VALUE"""),"")</f>
        <v/>
      </c>
      <c r="H37" s="1"/>
      <c r="I37" s="1" t="str">
        <f>IFERROR(__xludf.DUMMYFUNCTION("""COMPUTED_VALUE"""),"")</f>
        <v/>
      </c>
      <c r="J37" s="1"/>
      <c r="K37" s="1" t="s">
        <v>7</v>
      </c>
    </row>
    <row r="38">
      <c r="E38" s="1" t="str">
        <f>IFERROR(__xludf.DUMMYFUNCTION("""COMPUTED_VALUE"""),"")</f>
        <v/>
      </c>
      <c r="F38" s="1"/>
      <c r="G38" s="1" t="str">
        <f>IFERROR(__xludf.DUMMYFUNCTION("""COMPUTED_VALUE"""),"")</f>
        <v/>
      </c>
      <c r="H38" s="1"/>
      <c r="I38" s="1" t="str">
        <f>IFERROR(__xludf.DUMMYFUNCTION("""COMPUTED_VALUE"""),"")</f>
        <v/>
      </c>
      <c r="J38" s="1"/>
      <c r="K38" s="1" t="s">
        <v>7</v>
      </c>
    </row>
    <row r="39">
      <c r="E39" s="1" t="str">
        <f>IFERROR(__xludf.DUMMYFUNCTION("""COMPUTED_VALUE"""),"")</f>
        <v/>
      </c>
      <c r="F39" s="1"/>
      <c r="G39" s="1" t="str">
        <f>IFERROR(__xludf.DUMMYFUNCTION("""COMPUTED_VALUE"""),"")</f>
        <v/>
      </c>
      <c r="H39" s="1"/>
      <c r="I39" s="1" t="str">
        <f>IFERROR(__xludf.DUMMYFUNCTION("""COMPUTED_VALUE"""),"")</f>
        <v/>
      </c>
      <c r="J39" s="1"/>
      <c r="K39" s="1" t="s">
        <v>7</v>
      </c>
    </row>
    <row r="40">
      <c r="E40" s="1" t="str">
        <f>IFERROR(__xludf.DUMMYFUNCTION("""COMPUTED_VALUE"""),"")</f>
        <v/>
      </c>
      <c r="F40" s="1"/>
      <c r="G40" s="1" t="str">
        <f>IFERROR(__xludf.DUMMYFUNCTION("""COMPUTED_VALUE"""),"")</f>
        <v/>
      </c>
      <c r="H40" s="1"/>
      <c r="I40" s="1" t="str">
        <f>IFERROR(__xludf.DUMMYFUNCTION("""COMPUTED_VALUE"""),"")</f>
        <v/>
      </c>
      <c r="J40" s="1"/>
      <c r="K40" s="1" t="s">
        <v>7</v>
      </c>
    </row>
    <row r="41">
      <c r="E41" s="1" t="str">
        <f>IFERROR(__xludf.DUMMYFUNCTION("""COMPUTED_VALUE"""),"")</f>
        <v/>
      </c>
      <c r="F41" s="1"/>
      <c r="G41" s="1" t="str">
        <f>IFERROR(__xludf.DUMMYFUNCTION("""COMPUTED_VALUE"""),"")</f>
        <v/>
      </c>
      <c r="H41" s="1"/>
      <c r="I41" s="1" t="str">
        <f>IFERROR(__xludf.DUMMYFUNCTION("""COMPUTED_VALUE"""),"")</f>
        <v/>
      </c>
      <c r="J41" s="1"/>
      <c r="K41" s="1" t="s">
        <v>7</v>
      </c>
    </row>
    <row r="42">
      <c r="E42" s="1" t="str">
        <f>IFERROR(__xludf.DUMMYFUNCTION("""COMPUTED_VALUE"""),"")</f>
        <v/>
      </c>
      <c r="F42" s="1"/>
      <c r="G42" s="1" t="str">
        <f>IFERROR(__xludf.DUMMYFUNCTION("""COMPUTED_VALUE"""),"")</f>
        <v/>
      </c>
      <c r="H42" s="1"/>
      <c r="I42" s="1" t="str">
        <f>IFERROR(__xludf.DUMMYFUNCTION("""COMPUTED_VALUE"""),"")</f>
        <v/>
      </c>
      <c r="J42" s="1"/>
      <c r="K42" s="1" t="s">
        <v>7</v>
      </c>
    </row>
    <row r="43">
      <c r="E43" s="1" t="str">
        <f>IFERROR(__xludf.DUMMYFUNCTION("""COMPUTED_VALUE"""),"")</f>
        <v/>
      </c>
      <c r="F43" s="1"/>
      <c r="G43" s="1" t="str">
        <f>IFERROR(__xludf.DUMMYFUNCTION("""COMPUTED_VALUE"""),"")</f>
        <v/>
      </c>
      <c r="H43" s="1"/>
      <c r="I43" s="1" t="str">
        <f>IFERROR(__xludf.DUMMYFUNCTION("""COMPUTED_VALUE"""),"")</f>
        <v/>
      </c>
      <c r="J43" s="1"/>
      <c r="K43" s="1" t="s">
        <v>7</v>
      </c>
    </row>
    <row r="44">
      <c r="E44" s="1" t="str">
        <f>IFERROR(__xludf.DUMMYFUNCTION("""COMPUTED_VALUE"""),"")</f>
        <v/>
      </c>
      <c r="F44" s="1"/>
      <c r="G44" s="1" t="str">
        <f>IFERROR(__xludf.DUMMYFUNCTION("""COMPUTED_VALUE"""),"")</f>
        <v/>
      </c>
      <c r="H44" s="1"/>
      <c r="I44" s="1" t="str">
        <f>IFERROR(__xludf.DUMMYFUNCTION("""COMPUTED_VALUE"""),"")</f>
        <v/>
      </c>
      <c r="J44" s="1"/>
      <c r="K44" s="1" t="s">
        <v>7</v>
      </c>
    </row>
    <row r="45">
      <c r="E45" s="1" t="str">
        <f>IFERROR(__xludf.DUMMYFUNCTION("""COMPUTED_VALUE"""),"")</f>
        <v/>
      </c>
      <c r="F45" s="1"/>
      <c r="G45" s="1" t="str">
        <f>IFERROR(__xludf.DUMMYFUNCTION("""COMPUTED_VALUE"""),"")</f>
        <v/>
      </c>
      <c r="H45" s="1"/>
      <c r="I45" s="1" t="str">
        <f>IFERROR(__xludf.DUMMYFUNCTION("""COMPUTED_VALUE"""),"")</f>
        <v/>
      </c>
      <c r="J45" s="1"/>
      <c r="K45" s="1" t="s">
        <v>7</v>
      </c>
    </row>
    <row r="46">
      <c r="E46" s="1" t="str">
        <f>IFERROR(__xludf.DUMMYFUNCTION("""COMPUTED_VALUE"""),"")</f>
        <v/>
      </c>
      <c r="F46" s="1"/>
      <c r="G46" s="1" t="str">
        <f>IFERROR(__xludf.DUMMYFUNCTION("""COMPUTED_VALUE"""),"")</f>
        <v/>
      </c>
      <c r="H46" s="1"/>
      <c r="I46" s="1" t="str">
        <f>IFERROR(__xludf.DUMMYFUNCTION("""COMPUTED_VALUE"""),"")</f>
        <v/>
      </c>
      <c r="J46" s="1"/>
      <c r="K46" s="1" t="s">
        <v>7</v>
      </c>
    </row>
    <row r="47">
      <c r="E47" s="1" t="str">
        <f>IFERROR(__xludf.DUMMYFUNCTION("""COMPUTED_VALUE"""),"")</f>
        <v/>
      </c>
      <c r="F47" s="1"/>
      <c r="G47" s="1" t="str">
        <f>IFERROR(__xludf.DUMMYFUNCTION("""COMPUTED_VALUE"""),"")</f>
        <v/>
      </c>
      <c r="H47" s="1"/>
      <c r="I47" s="1" t="str">
        <f>IFERROR(__xludf.DUMMYFUNCTION("""COMPUTED_VALUE"""),"")</f>
        <v/>
      </c>
      <c r="J47" s="1"/>
      <c r="K47" s="1" t="s">
        <v>7</v>
      </c>
    </row>
    <row r="48">
      <c r="E48" s="1" t="str">
        <f>IFERROR(__xludf.DUMMYFUNCTION("""COMPUTED_VALUE"""),"")</f>
        <v/>
      </c>
      <c r="F48" s="1"/>
      <c r="G48" s="1" t="str">
        <f>IFERROR(__xludf.DUMMYFUNCTION("""COMPUTED_VALUE"""),"")</f>
        <v/>
      </c>
      <c r="H48" s="1"/>
      <c r="I48" s="1" t="str">
        <f>IFERROR(__xludf.DUMMYFUNCTION("""COMPUTED_VALUE"""),"")</f>
        <v/>
      </c>
      <c r="J48" s="1"/>
      <c r="K48" s="1" t="s">
        <v>7</v>
      </c>
    </row>
    <row r="49">
      <c r="E49" s="1" t="str">
        <f>IFERROR(__xludf.DUMMYFUNCTION("""COMPUTED_VALUE"""),"")</f>
        <v/>
      </c>
      <c r="F49" s="1"/>
      <c r="G49" s="1" t="str">
        <f>IFERROR(__xludf.DUMMYFUNCTION("""COMPUTED_VALUE"""),"")</f>
        <v/>
      </c>
      <c r="H49" s="1"/>
      <c r="I49" s="1" t="str">
        <f>IFERROR(__xludf.DUMMYFUNCTION("""COMPUTED_VALUE"""),"")</f>
        <v/>
      </c>
      <c r="J49" s="1"/>
      <c r="K49" s="1" t="s">
        <v>7</v>
      </c>
    </row>
    <row r="50">
      <c r="E50" s="1" t="str">
        <f>IFERROR(__xludf.DUMMYFUNCTION("""COMPUTED_VALUE"""),"")</f>
        <v/>
      </c>
      <c r="F50" s="1"/>
      <c r="G50" s="1" t="str">
        <f>IFERROR(__xludf.DUMMYFUNCTION("""COMPUTED_VALUE"""),"")</f>
        <v/>
      </c>
      <c r="H50" s="1"/>
      <c r="I50" s="1" t="str">
        <f>IFERROR(__xludf.DUMMYFUNCTION("""COMPUTED_VALUE"""),"")</f>
        <v/>
      </c>
      <c r="J50" s="1"/>
      <c r="K50" s="1" t="s">
        <v>7</v>
      </c>
    </row>
    <row r="51">
      <c r="E51" s="1" t="str">
        <f>IFERROR(__xludf.DUMMYFUNCTION("""COMPUTED_VALUE"""),"")</f>
        <v/>
      </c>
      <c r="F51" s="1"/>
      <c r="G51" s="1" t="str">
        <f>IFERROR(__xludf.DUMMYFUNCTION("""COMPUTED_VALUE"""),"")</f>
        <v/>
      </c>
      <c r="H51" s="1"/>
      <c r="I51" s="1" t="str">
        <f>IFERROR(__xludf.DUMMYFUNCTION("""COMPUTED_VALUE"""),"")</f>
        <v/>
      </c>
      <c r="J51" s="1"/>
      <c r="K51" s="1" t="s">
        <v>7</v>
      </c>
    </row>
    <row r="52">
      <c r="E52" s="1" t="str">
        <f>IFERROR(__xludf.DUMMYFUNCTION("""COMPUTED_VALUE"""),"")</f>
        <v/>
      </c>
      <c r="F52" s="1"/>
      <c r="G52" s="1" t="str">
        <f>IFERROR(__xludf.DUMMYFUNCTION("""COMPUTED_VALUE"""),"")</f>
        <v/>
      </c>
      <c r="H52" s="1"/>
      <c r="I52" s="1" t="str">
        <f>IFERROR(__xludf.DUMMYFUNCTION("""COMPUTED_VALUE"""),"")</f>
        <v/>
      </c>
      <c r="J52" s="1"/>
      <c r="K52" s="1" t="s">
        <v>7</v>
      </c>
    </row>
    <row r="53">
      <c r="E53" s="1" t="str">
        <f>IFERROR(__xludf.DUMMYFUNCTION("""COMPUTED_VALUE"""),"")</f>
        <v/>
      </c>
      <c r="F53" s="1"/>
      <c r="G53" s="1" t="str">
        <f>IFERROR(__xludf.DUMMYFUNCTION("""COMPUTED_VALUE"""),"")</f>
        <v/>
      </c>
      <c r="H53" s="1"/>
      <c r="I53" s="1" t="str">
        <f>IFERROR(__xludf.DUMMYFUNCTION("""COMPUTED_VALUE"""),"")</f>
        <v/>
      </c>
      <c r="J53" s="1"/>
      <c r="K53" s="1" t="s">
        <v>7</v>
      </c>
    </row>
    <row r="54">
      <c r="E54" s="1" t="str">
        <f>IFERROR(__xludf.DUMMYFUNCTION("""COMPUTED_VALUE"""),"")</f>
        <v/>
      </c>
      <c r="F54" s="1"/>
      <c r="G54" s="1" t="str">
        <f>IFERROR(__xludf.DUMMYFUNCTION("""COMPUTED_VALUE"""),"")</f>
        <v/>
      </c>
      <c r="H54" s="1"/>
      <c r="I54" s="1" t="str">
        <f>IFERROR(__xludf.DUMMYFUNCTION("""COMPUTED_VALUE"""),"")</f>
        <v/>
      </c>
      <c r="J54" s="1"/>
      <c r="K54" s="1" t="s">
        <v>7</v>
      </c>
    </row>
    <row r="55">
      <c r="E55" s="1" t="str">
        <f>IFERROR(__xludf.DUMMYFUNCTION("""COMPUTED_VALUE"""),"")</f>
        <v/>
      </c>
      <c r="F55" s="1"/>
      <c r="G55" s="1" t="str">
        <f>IFERROR(__xludf.DUMMYFUNCTION("""COMPUTED_VALUE"""),"")</f>
        <v/>
      </c>
      <c r="H55" s="1"/>
      <c r="I55" s="1" t="str">
        <f>IFERROR(__xludf.DUMMYFUNCTION("""COMPUTED_VALUE"""),"")</f>
        <v/>
      </c>
      <c r="J55" s="1"/>
      <c r="K55" s="1" t="s">
        <v>7</v>
      </c>
    </row>
    <row r="56">
      <c r="E56" s="1" t="str">
        <f>IFERROR(__xludf.DUMMYFUNCTION("""COMPUTED_VALUE"""),"")</f>
        <v/>
      </c>
      <c r="F56" s="1"/>
      <c r="G56" s="1" t="str">
        <f>IFERROR(__xludf.DUMMYFUNCTION("""COMPUTED_VALUE"""),"")</f>
        <v/>
      </c>
      <c r="H56" s="1"/>
      <c r="I56" s="1" t="str">
        <f>IFERROR(__xludf.DUMMYFUNCTION("""COMPUTED_VALUE"""),"")</f>
        <v/>
      </c>
      <c r="J56" s="1"/>
      <c r="K56" s="1" t="s">
        <v>7</v>
      </c>
    </row>
    <row r="57">
      <c r="E57" s="1" t="str">
        <f>IFERROR(__xludf.DUMMYFUNCTION("""COMPUTED_VALUE"""),"")</f>
        <v/>
      </c>
      <c r="F57" s="1"/>
      <c r="G57" s="1" t="str">
        <f>IFERROR(__xludf.DUMMYFUNCTION("""COMPUTED_VALUE"""),"")</f>
        <v/>
      </c>
      <c r="H57" s="1"/>
      <c r="I57" s="1" t="str">
        <f>IFERROR(__xludf.DUMMYFUNCTION("""COMPUTED_VALUE"""),"")</f>
        <v/>
      </c>
      <c r="J57" s="1"/>
      <c r="K57" s="1" t="s">
        <v>7</v>
      </c>
    </row>
    <row r="58">
      <c r="E58" s="1" t="str">
        <f>IFERROR(__xludf.DUMMYFUNCTION("""COMPUTED_VALUE"""),"")</f>
        <v/>
      </c>
      <c r="F58" s="1"/>
      <c r="G58" s="1" t="str">
        <f>IFERROR(__xludf.DUMMYFUNCTION("""COMPUTED_VALUE"""),"")</f>
        <v/>
      </c>
      <c r="H58" s="1"/>
      <c r="I58" s="1" t="str">
        <f>IFERROR(__xludf.DUMMYFUNCTION("""COMPUTED_VALUE"""),"")</f>
        <v/>
      </c>
      <c r="J58" s="1"/>
      <c r="K58" s="1" t="s">
        <v>7</v>
      </c>
    </row>
    <row r="59">
      <c r="E59" s="1" t="str">
        <f>IFERROR(__xludf.DUMMYFUNCTION("""COMPUTED_VALUE"""),"")</f>
        <v/>
      </c>
      <c r="F59" s="1"/>
      <c r="G59" s="1" t="str">
        <f>IFERROR(__xludf.DUMMYFUNCTION("""COMPUTED_VALUE"""),"")</f>
        <v/>
      </c>
      <c r="H59" s="1"/>
      <c r="I59" s="1" t="str">
        <f>IFERROR(__xludf.DUMMYFUNCTION("""COMPUTED_VALUE"""),"")</f>
        <v/>
      </c>
      <c r="J59" s="1"/>
      <c r="K59" s="1" t="s">
        <v>7</v>
      </c>
    </row>
    <row r="60">
      <c r="E60" s="1" t="str">
        <f>IFERROR(__xludf.DUMMYFUNCTION("""COMPUTED_VALUE"""),"")</f>
        <v/>
      </c>
      <c r="F60" s="1"/>
      <c r="G60" s="1" t="str">
        <f>IFERROR(__xludf.DUMMYFUNCTION("""COMPUTED_VALUE"""),"")</f>
        <v/>
      </c>
      <c r="H60" s="1"/>
      <c r="I60" s="1" t="str">
        <f>IFERROR(__xludf.DUMMYFUNCTION("""COMPUTED_VALUE"""),"")</f>
        <v/>
      </c>
      <c r="J60" s="1"/>
      <c r="K60" s="1" t="s">
        <v>7</v>
      </c>
    </row>
    <row r="61">
      <c r="E61" s="1" t="str">
        <f>IFERROR(__xludf.DUMMYFUNCTION("""COMPUTED_VALUE"""),"")</f>
        <v/>
      </c>
      <c r="F61" s="1"/>
      <c r="G61" s="1" t="str">
        <f>IFERROR(__xludf.DUMMYFUNCTION("""COMPUTED_VALUE"""),"")</f>
        <v/>
      </c>
      <c r="H61" s="1"/>
      <c r="I61" s="1" t="str">
        <f>IFERROR(__xludf.DUMMYFUNCTION("""COMPUTED_VALUE"""),"")</f>
        <v/>
      </c>
      <c r="J61" s="1"/>
      <c r="K61" s="1" t="s">
        <v>7</v>
      </c>
    </row>
    <row r="62">
      <c r="E62" s="1" t="str">
        <f>IFERROR(__xludf.DUMMYFUNCTION("""COMPUTED_VALUE"""),"")</f>
        <v/>
      </c>
      <c r="F62" s="1"/>
      <c r="G62" s="1" t="str">
        <f>IFERROR(__xludf.DUMMYFUNCTION("""COMPUTED_VALUE"""),"")</f>
        <v/>
      </c>
      <c r="H62" s="1"/>
      <c r="I62" s="1" t="str">
        <f>IFERROR(__xludf.DUMMYFUNCTION("""COMPUTED_VALUE"""),"")</f>
        <v/>
      </c>
      <c r="J62" s="1"/>
      <c r="K62" s="1" t="s">
        <v>7</v>
      </c>
    </row>
    <row r="63">
      <c r="E63" s="1" t="str">
        <f>IFERROR(__xludf.DUMMYFUNCTION("""COMPUTED_VALUE"""),"")</f>
        <v/>
      </c>
      <c r="F63" s="1"/>
      <c r="G63" s="1" t="str">
        <f>IFERROR(__xludf.DUMMYFUNCTION("""COMPUTED_VALUE"""),"")</f>
        <v/>
      </c>
      <c r="H63" s="1"/>
      <c r="I63" s="1" t="str">
        <f>IFERROR(__xludf.DUMMYFUNCTION("""COMPUTED_VALUE"""),"")</f>
        <v/>
      </c>
      <c r="J63" s="1"/>
      <c r="K63" s="1" t="s">
        <v>7</v>
      </c>
    </row>
    <row r="64">
      <c r="E64" s="1" t="str">
        <f>IFERROR(__xludf.DUMMYFUNCTION("""COMPUTED_VALUE"""),"")</f>
        <v/>
      </c>
      <c r="F64" s="1"/>
      <c r="G64" s="1" t="str">
        <f>IFERROR(__xludf.DUMMYFUNCTION("""COMPUTED_VALUE"""),"")</f>
        <v/>
      </c>
      <c r="H64" s="1"/>
      <c r="I64" s="1" t="str">
        <f>IFERROR(__xludf.DUMMYFUNCTION("""COMPUTED_VALUE"""),"")</f>
        <v/>
      </c>
      <c r="J64" s="1"/>
      <c r="K64" s="1" t="s">
        <v>7</v>
      </c>
    </row>
    <row r="65">
      <c r="E65" s="1" t="str">
        <f>IFERROR(__xludf.DUMMYFUNCTION("""COMPUTED_VALUE"""),"")</f>
        <v/>
      </c>
      <c r="F65" s="1"/>
      <c r="G65" s="1" t="str">
        <f>IFERROR(__xludf.DUMMYFUNCTION("""COMPUTED_VALUE"""),"")</f>
        <v/>
      </c>
      <c r="H65" s="1"/>
      <c r="I65" s="1" t="str">
        <f>IFERROR(__xludf.DUMMYFUNCTION("""COMPUTED_VALUE"""),"")</f>
        <v/>
      </c>
      <c r="J65" s="1"/>
      <c r="K65" s="1" t="s">
        <v>7</v>
      </c>
    </row>
    <row r="66">
      <c r="E66" s="1" t="str">
        <f>IFERROR(__xludf.DUMMYFUNCTION("""COMPUTED_VALUE"""),"")</f>
        <v/>
      </c>
      <c r="F66" s="1"/>
      <c r="G66" s="1" t="str">
        <f>IFERROR(__xludf.DUMMYFUNCTION("""COMPUTED_VALUE"""),"")</f>
        <v/>
      </c>
      <c r="H66" s="1"/>
      <c r="I66" s="1" t="str">
        <f>IFERROR(__xludf.DUMMYFUNCTION("""COMPUTED_VALUE"""),"")</f>
        <v/>
      </c>
      <c r="J66" s="1"/>
      <c r="K66" s="1" t="s">
        <v>7</v>
      </c>
    </row>
    <row r="67">
      <c r="E67" s="1" t="str">
        <f>IFERROR(__xludf.DUMMYFUNCTION("""COMPUTED_VALUE"""),"")</f>
        <v/>
      </c>
      <c r="F67" s="1"/>
      <c r="G67" s="1" t="str">
        <f>IFERROR(__xludf.DUMMYFUNCTION("""COMPUTED_VALUE"""),"")</f>
        <v/>
      </c>
      <c r="H67" s="1"/>
      <c r="I67" s="1" t="str">
        <f>IFERROR(__xludf.DUMMYFUNCTION("""COMPUTED_VALUE"""),"")</f>
        <v/>
      </c>
      <c r="J67" s="1"/>
      <c r="K67" s="1" t="s">
        <v>7</v>
      </c>
    </row>
    <row r="68">
      <c r="E68" s="1" t="str">
        <f>IFERROR(__xludf.DUMMYFUNCTION("""COMPUTED_VALUE"""),"")</f>
        <v/>
      </c>
      <c r="F68" s="1"/>
      <c r="G68" s="1" t="str">
        <f>IFERROR(__xludf.DUMMYFUNCTION("""COMPUTED_VALUE"""),"")</f>
        <v/>
      </c>
      <c r="H68" s="1"/>
      <c r="I68" s="1" t="str">
        <f>IFERROR(__xludf.DUMMYFUNCTION("""COMPUTED_VALUE"""),"")</f>
        <v/>
      </c>
      <c r="J68" s="1"/>
      <c r="K68" s="1" t="s">
        <v>7</v>
      </c>
    </row>
    <row r="69">
      <c r="E69" s="1" t="str">
        <f>IFERROR(__xludf.DUMMYFUNCTION("""COMPUTED_VALUE"""),"")</f>
        <v/>
      </c>
      <c r="F69" s="1"/>
      <c r="G69" s="1" t="str">
        <f>IFERROR(__xludf.DUMMYFUNCTION("""COMPUTED_VALUE"""),"")</f>
        <v/>
      </c>
      <c r="H69" s="1"/>
      <c r="I69" s="1" t="str">
        <f>IFERROR(__xludf.DUMMYFUNCTION("""COMPUTED_VALUE"""),"")</f>
        <v/>
      </c>
      <c r="J69" s="1"/>
      <c r="K69" s="1" t="s">
        <v>7</v>
      </c>
    </row>
    <row r="70">
      <c r="E70" s="1" t="str">
        <f>IFERROR(__xludf.DUMMYFUNCTION("""COMPUTED_VALUE"""),"")</f>
        <v/>
      </c>
      <c r="F70" s="1"/>
      <c r="G70" s="1" t="str">
        <f>IFERROR(__xludf.DUMMYFUNCTION("""COMPUTED_VALUE"""),"")</f>
        <v/>
      </c>
      <c r="H70" s="1"/>
      <c r="I70" s="1" t="str">
        <f>IFERROR(__xludf.DUMMYFUNCTION("""COMPUTED_VALUE"""),"")</f>
        <v/>
      </c>
      <c r="J70" s="1"/>
      <c r="K70" s="1" t="s">
        <v>7</v>
      </c>
    </row>
    <row r="71">
      <c r="E71" s="1" t="str">
        <f>IFERROR(__xludf.DUMMYFUNCTION("""COMPUTED_VALUE"""),"")</f>
        <v/>
      </c>
      <c r="F71" s="1"/>
      <c r="G71" s="1" t="str">
        <f>IFERROR(__xludf.DUMMYFUNCTION("""COMPUTED_VALUE"""),"")</f>
        <v/>
      </c>
      <c r="H71" s="1"/>
      <c r="I71" s="1" t="str">
        <f>IFERROR(__xludf.DUMMYFUNCTION("""COMPUTED_VALUE"""),"")</f>
        <v/>
      </c>
      <c r="J71" s="1"/>
      <c r="K71" s="1" t="s">
        <v>7</v>
      </c>
    </row>
    <row r="72">
      <c r="E72" s="1" t="str">
        <f>IFERROR(__xludf.DUMMYFUNCTION("""COMPUTED_VALUE"""),"")</f>
        <v/>
      </c>
      <c r="F72" s="1"/>
      <c r="G72" s="1" t="str">
        <f>IFERROR(__xludf.DUMMYFUNCTION("""COMPUTED_VALUE"""),"")</f>
        <v/>
      </c>
      <c r="H72" s="1"/>
      <c r="I72" s="1" t="str">
        <f>IFERROR(__xludf.DUMMYFUNCTION("""COMPUTED_VALUE"""),"")</f>
        <v/>
      </c>
      <c r="J72" s="1"/>
      <c r="K72" s="1" t="s">
        <v>7</v>
      </c>
    </row>
    <row r="73">
      <c r="E73" s="1" t="str">
        <f>IFERROR(__xludf.DUMMYFUNCTION("""COMPUTED_VALUE"""),"")</f>
        <v/>
      </c>
      <c r="F73" s="1"/>
      <c r="G73" s="1" t="str">
        <f>IFERROR(__xludf.DUMMYFUNCTION("""COMPUTED_VALUE"""),"")</f>
        <v/>
      </c>
      <c r="H73" s="1"/>
      <c r="I73" s="1" t="str">
        <f>IFERROR(__xludf.DUMMYFUNCTION("""COMPUTED_VALUE"""),"")</f>
        <v/>
      </c>
      <c r="J73" s="1"/>
      <c r="K73" s="1" t="s">
        <v>7</v>
      </c>
    </row>
    <row r="74">
      <c r="E74" s="1" t="str">
        <f>IFERROR(__xludf.DUMMYFUNCTION("""COMPUTED_VALUE"""),"")</f>
        <v/>
      </c>
      <c r="F74" s="1"/>
      <c r="G74" s="1" t="str">
        <f>IFERROR(__xludf.DUMMYFUNCTION("""COMPUTED_VALUE"""),"")</f>
        <v/>
      </c>
      <c r="H74" s="1"/>
      <c r="I74" s="1" t="str">
        <f>IFERROR(__xludf.DUMMYFUNCTION("""COMPUTED_VALUE"""),"")</f>
        <v/>
      </c>
      <c r="J74" s="1"/>
      <c r="K74" s="1" t="s">
        <v>7</v>
      </c>
    </row>
    <row r="75">
      <c r="E75" s="1" t="str">
        <f>IFERROR(__xludf.DUMMYFUNCTION("""COMPUTED_VALUE"""),"")</f>
        <v/>
      </c>
      <c r="F75" s="1"/>
      <c r="G75" s="1" t="str">
        <f>IFERROR(__xludf.DUMMYFUNCTION("""COMPUTED_VALUE"""),"")</f>
        <v/>
      </c>
      <c r="H75" s="1"/>
      <c r="I75" s="1" t="str">
        <f>IFERROR(__xludf.DUMMYFUNCTION("""COMPUTED_VALUE"""),"")</f>
        <v/>
      </c>
      <c r="J75" s="1"/>
      <c r="K75" s="1" t="s">
        <v>7</v>
      </c>
    </row>
    <row r="76">
      <c r="E76" s="1" t="str">
        <f>IFERROR(__xludf.DUMMYFUNCTION("""COMPUTED_VALUE"""),"")</f>
        <v/>
      </c>
      <c r="F76" s="1"/>
      <c r="G76" s="1" t="str">
        <f>IFERROR(__xludf.DUMMYFUNCTION("""COMPUTED_VALUE"""),"")</f>
        <v/>
      </c>
      <c r="H76" s="1"/>
      <c r="I76" s="1" t="str">
        <f>IFERROR(__xludf.DUMMYFUNCTION("""COMPUTED_VALUE"""),"")</f>
        <v/>
      </c>
      <c r="J76" s="1"/>
      <c r="K76" s="1" t="s">
        <v>7</v>
      </c>
    </row>
    <row r="77">
      <c r="E77" s="1" t="str">
        <f>IFERROR(__xludf.DUMMYFUNCTION("""COMPUTED_VALUE"""),"")</f>
        <v/>
      </c>
      <c r="F77" s="1"/>
      <c r="G77" s="1" t="str">
        <f>IFERROR(__xludf.DUMMYFUNCTION("""COMPUTED_VALUE"""),"")</f>
        <v/>
      </c>
      <c r="H77" s="1"/>
      <c r="I77" s="1" t="str">
        <f>IFERROR(__xludf.DUMMYFUNCTION("""COMPUTED_VALUE"""),"")</f>
        <v/>
      </c>
      <c r="J77" s="1"/>
      <c r="K77" s="1" t="s">
        <v>7</v>
      </c>
    </row>
    <row r="78">
      <c r="E78" s="1" t="str">
        <f>IFERROR(__xludf.DUMMYFUNCTION("""COMPUTED_VALUE"""),"")</f>
        <v/>
      </c>
      <c r="F78" s="1"/>
      <c r="G78" s="1" t="str">
        <f>IFERROR(__xludf.DUMMYFUNCTION("""COMPUTED_VALUE"""),"")</f>
        <v/>
      </c>
      <c r="H78" s="1"/>
      <c r="I78" s="1" t="str">
        <f>IFERROR(__xludf.DUMMYFUNCTION("""COMPUTED_VALUE"""),"")</f>
        <v/>
      </c>
      <c r="J78" s="1"/>
      <c r="K78" s="1" t="s">
        <v>7</v>
      </c>
    </row>
    <row r="79">
      <c r="E79" s="1" t="str">
        <f>IFERROR(__xludf.DUMMYFUNCTION("""COMPUTED_VALUE"""),"")</f>
        <v/>
      </c>
      <c r="F79" s="1"/>
      <c r="G79" s="1" t="str">
        <f>IFERROR(__xludf.DUMMYFUNCTION("""COMPUTED_VALUE"""),"")</f>
        <v/>
      </c>
      <c r="H79" s="1"/>
      <c r="I79" s="1" t="str">
        <f>IFERROR(__xludf.DUMMYFUNCTION("""COMPUTED_VALUE"""),"")</f>
        <v/>
      </c>
      <c r="J79" s="1"/>
      <c r="K79" s="1" t="s">
        <v>7</v>
      </c>
    </row>
    <row r="80">
      <c r="E80" s="1" t="str">
        <f>IFERROR(__xludf.DUMMYFUNCTION("""COMPUTED_VALUE"""),"")</f>
        <v/>
      </c>
      <c r="F80" s="1"/>
      <c r="G80" s="1" t="str">
        <f>IFERROR(__xludf.DUMMYFUNCTION("""COMPUTED_VALUE"""),"")</f>
        <v/>
      </c>
      <c r="H80" s="1"/>
      <c r="I80" s="1" t="str">
        <f>IFERROR(__xludf.DUMMYFUNCTION("""COMPUTED_VALUE"""),"")</f>
        <v/>
      </c>
      <c r="J80" s="1"/>
      <c r="K80" s="1" t="s">
        <v>7</v>
      </c>
    </row>
    <row r="81">
      <c r="E81" s="1" t="str">
        <f>IFERROR(__xludf.DUMMYFUNCTION("""COMPUTED_VALUE"""),"")</f>
        <v/>
      </c>
      <c r="F81" s="1"/>
      <c r="G81" s="1" t="str">
        <f>IFERROR(__xludf.DUMMYFUNCTION("""COMPUTED_VALUE"""),"")</f>
        <v/>
      </c>
      <c r="H81" s="1"/>
      <c r="I81" s="1" t="str">
        <f>IFERROR(__xludf.DUMMYFUNCTION("""COMPUTED_VALUE"""),"")</f>
        <v/>
      </c>
      <c r="J81" s="1"/>
      <c r="K81" s="1" t="s">
        <v>7</v>
      </c>
    </row>
    <row r="82">
      <c r="E82" s="1" t="str">
        <f>IFERROR(__xludf.DUMMYFUNCTION("""COMPUTED_VALUE"""),"")</f>
        <v/>
      </c>
      <c r="F82" s="1"/>
      <c r="G82" s="1" t="str">
        <f>IFERROR(__xludf.DUMMYFUNCTION("""COMPUTED_VALUE"""),"")</f>
        <v/>
      </c>
      <c r="H82" s="1"/>
      <c r="I82" s="1" t="str">
        <f>IFERROR(__xludf.DUMMYFUNCTION("""COMPUTED_VALUE"""),"")</f>
        <v/>
      </c>
      <c r="J82" s="1"/>
      <c r="K82" s="1" t="s">
        <v>7</v>
      </c>
    </row>
    <row r="83">
      <c r="E83" s="1" t="str">
        <f>IFERROR(__xludf.DUMMYFUNCTION("""COMPUTED_VALUE"""),"")</f>
        <v/>
      </c>
      <c r="F83" s="1"/>
      <c r="G83" s="1" t="str">
        <f>IFERROR(__xludf.DUMMYFUNCTION("""COMPUTED_VALUE"""),"")</f>
        <v/>
      </c>
      <c r="H83" s="1"/>
      <c r="I83" s="1" t="str">
        <f>IFERROR(__xludf.DUMMYFUNCTION("""COMPUTED_VALUE"""),"")</f>
        <v/>
      </c>
      <c r="J83" s="1"/>
      <c r="K83" s="1" t="s">
        <v>7</v>
      </c>
    </row>
    <row r="84">
      <c r="E84" s="1" t="str">
        <f>IFERROR(__xludf.DUMMYFUNCTION("""COMPUTED_VALUE"""),"")</f>
        <v/>
      </c>
      <c r="F84" s="1"/>
      <c r="G84" s="1" t="str">
        <f>IFERROR(__xludf.DUMMYFUNCTION("""COMPUTED_VALUE"""),"")</f>
        <v/>
      </c>
      <c r="H84" s="1"/>
      <c r="I84" s="1" t="str">
        <f>IFERROR(__xludf.DUMMYFUNCTION("""COMPUTED_VALUE"""),"")</f>
        <v/>
      </c>
      <c r="J84" s="1"/>
      <c r="K84" s="1" t="s">
        <v>7</v>
      </c>
    </row>
    <row r="85">
      <c r="E85" s="1" t="str">
        <f>IFERROR(__xludf.DUMMYFUNCTION("""COMPUTED_VALUE"""),"")</f>
        <v/>
      </c>
      <c r="F85" s="1"/>
      <c r="G85" s="1" t="str">
        <f>IFERROR(__xludf.DUMMYFUNCTION("""COMPUTED_VALUE"""),"")</f>
        <v/>
      </c>
      <c r="H85" s="1"/>
      <c r="I85" s="1" t="str">
        <f>IFERROR(__xludf.DUMMYFUNCTION("""COMPUTED_VALUE"""),"")</f>
        <v/>
      </c>
      <c r="J85" s="1"/>
      <c r="K85" s="1" t="s">
        <v>7</v>
      </c>
    </row>
    <row r="86">
      <c r="E86" s="1" t="str">
        <f>IFERROR(__xludf.DUMMYFUNCTION("""COMPUTED_VALUE"""),"")</f>
        <v/>
      </c>
      <c r="F86" s="1"/>
      <c r="G86" s="1" t="str">
        <f>IFERROR(__xludf.DUMMYFUNCTION("""COMPUTED_VALUE"""),"")</f>
        <v/>
      </c>
      <c r="H86" s="1"/>
      <c r="I86" s="1" t="str">
        <f>IFERROR(__xludf.DUMMYFUNCTION("""COMPUTED_VALUE"""),"")</f>
        <v/>
      </c>
      <c r="J86" s="1"/>
      <c r="K86" s="1" t="s">
        <v>7</v>
      </c>
    </row>
    <row r="87">
      <c r="E87" s="1" t="str">
        <f>IFERROR(__xludf.DUMMYFUNCTION("""COMPUTED_VALUE"""),"")</f>
        <v/>
      </c>
      <c r="F87" s="1"/>
      <c r="G87" s="1" t="str">
        <f>IFERROR(__xludf.DUMMYFUNCTION("""COMPUTED_VALUE"""),"")</f>
        <v/>
      </c>
      <c r="H87" s="1"/>
      <c r="I87" s="1" t="str">
        <f>IFERROR(__xludf.DUMMYFUNCTION("""COMPUTED_VALUE"""),"")</f>
        <v/>
      </c>
      <c r="J87" s="1"/>
      <c r="K87" s="1" t="s">
        <v>7</v>
      </c>
    </row>
    <row r="88">
      <c r="E88" s="1" t="str">
        <f>IFERROR(__xludf.DUMMYFUNCTION("""COMPUTED_VALUE"""),"")</f>
        <v/>
      </c>
      <c r="F88" s="1"/>
      <c r="G88" s="1" t="str">
        <f>IFERROR(__xludf.DUMMYFUNCTION("""COMPUTED_VALUE"""),"")</f>
        <v/>
      </c>
      <c r="H88" s="1"/>
      <c r="I88" s="1" t="str">
        <f>IFERROR(__xludf.DUMMYFUNCTION("""COMPUTED_VALUE"""),"")</f>
        <v/>
      </c>
      <c r="J88" s="1"/>
      <c r="K88" s="1" t="s">
        <v>7</v>
      </c>
    </row>
    <row r="89">
      <c r="E89" s="1" t="str">
        <f>IFERROR(__xludf.DUMMYFUNCTION("""COMPUTED_VALUE"""),"")</f>
        <v/>
      </c>
      <c r="F89" s="1"/>
      <c r="G89" s="1" t="str">
        <f>IFERROR(__xludf.DUMMYFUNCTION("""COMPUTED_VALUE"""),"")</f>
        <v/>
      </c>
      <c r="H89" s="1"/>
      <c r="I89" s="1" t="str">
        <f>IFERROR(__xludf.DUMMYFUNCTION("""COMPUTED_VALUE"""),"")</f>
        <v/>
      </c>
      <c r="J89" s="1"/>
      <c r="K89" s="1" t="s">
        <v>7</v>
      </c>
    </row>
    <row r="90">
      <c r="E90" s="1" t="str">
        <f>IFERROR(__xludf.DUMMYFUNCTION("""COMPUTED_VALUE"""),"")</f>
        <v/>
      </c>
      <c r="F90" s="1"/>
      <c r="G90" s="1" t="str">
        <f>IFERROR(__xludf.DUMMYFUNCTION("""COMPUTED_VALUE"""),"")</f>
        <v/>
      </c>
      <c r="H90" s="1"/>
      <c r="I90" s="1" t="str">
        <f>IFERROR(__xludf.DUMMYFUNCTION("""COMPUTED_VALUE"""),"")</f>
        <v/>
      </c>
      <c r="J90" s="1"/>
      <c r="K90" s="1" t="s">
        <v>7</v>
      </c>
    </row>
    <row r="91">
      <c r="E91" s="1" t="str">
        <f>IFERROR(__xludf.DUMMYFUNCTION("""COMPUTED_VALUE"""),"")</f>
        <v/>
      </c>
      <c r="F91" s="1"/>
      <c r="G91" s="1" t="str">
        <f>IFERROR(__xludf.DUMMYFUNCTION("""COMPUTED_VALUE"""),"")</f>
        <v/>
      </c>
      <c r="H91" s="1"/>
      <c r="I91" s="1" t="str">
        <f>IFERROR(__xludf.DUMMYFUNCTION("""COMPUTED_VALUE"""),"")</f>
        <v/>
      </c>
      <c r="J91" s="1"/>
      <c r="K91" s="1" t="s">
        <v>7</v>
      </c>
    </row>
    <row r="92">
      <c r="E92" s="1" t="str">
        <f>IFERROR(__xludf.DUMMYFUNCTION("""COMPUTED_VALUE"""),"")</f>
        <v/>
      </c>
      <c r="F92" s="1"/>
      <c r="G92" s="1" t="str">
        <f>IFERROR(__xludf.DUMMYFUNCTION("""COMPUTED_VALUE"""),"")</f>
        <v/>
      </c>
      <c r="H92" s="1"/>
      <c r="I92" s="1" t="str">
        <f>IFERROR(__xludf.DUMMYFUNCTION("""COMPUTED_VALUE"""),"")</f>
        <v/>
      </c>
      <c r="J92" s="1"/>
      <c r="K92" s="1" t="s">
        <v>7</v>
      </c>
    </row>
    <row r="93">
      <c r="E93" s="1" t="str">
        <f>IFERROR(__xludf.DUMMYFUNCTION("""COMPUTED_VALUE"""),"")</f>
        <v/>
      </c>
      <c r="F93" s="1"/>
      <c r="G93" s="1" t="str">
        <f>IFERROR(__xludf.DUMMYFUNCTION("""COMPUTED_VALUE"""),"")</f>
        <v/>
      </c>
      <c r="H93" s="1"/>
      <c r="I93" s="1" t="str">
        <f>IFERROR(__xludf.DUMMYFUNCTION("""COMPUTED_VALUE"""),"")</f>
        <v/>
      </c>
      <c r="J93" s="1"/>
      <c r="K93" s="1" t="s">
        <v>7</v>
      </c>
    </row>
    <row r="94">
      <c r="E94" s="1" t="str">
        <f>IFERROR(__xludf.DUMMYFUNCTION("""COMPUTED_VALUE"""),"")</f>
        <v/>
      </c>
      <c r="F94" s="1"/>
      <c r="G94" s="1" t="str">
        <f>IFERROR(__xludf.DUMMYFUNCTION("""COMPUTED_VALUE"""),"")</f>
        <v/>
      </c>
      <c r="H94" s="1"/>
      <c r="I94" s="1" t="str">
        <f>IFERROR(__xludf.DUMMYFUNCTION("""COMPUTED_VALUE"""),"")</f>
        <v/>
      </c>
      <c r="J94" s="1"/>
      <c r="K94" s="1" t="s">
        <v>7</v>
      </c>
    </row>
    <row r="95">
      <c r="E95" s="1" t="str">
        <f>IFERROR(__xludf.DUMMYFUNCTION("""COMPUTED_VALUE"""),"")</f>
        <v/>
      </c>
      <c r="F95" s="1"/>
      <c r="G95" s="1" t="str">
        <f>IFERROR(__xludf.DUMMYFUNCTION("""COMPUTED_VALUE"""),"")</f>
        <v/>
      </c>
      <c r="H95" s="1"/>
      <c r="I95" s="1" t="str">
        <f>IFERROR(__xludf.DUMMYFUNCTION("""COMPUTED_VALUE"""),"")</f>
        <v/>
      </c>
      <c r="J95" s="1"/>
      <c r="K95" s="1" t="s">
        <v>7</v>
      </c>
    </row>
    <row r="96">
      <c r="E96" s="1" t="str">
        <f>IFERROR(__xludf.DUMMYFUNCTION("""COMPUTED_VALUE"""),"")</f>
        <v/>
      </c>
      <c r="F96" s="1"/>
      <c r="G96" s="1" t="str">
        <f>IFERROR(__xludf.DUMMYFUNCTION("""COMPUTED_VALUE"""),"")</f>
        <v/>
      </c>
      <c r="H96" s="1"/>
      <c r="I96" s="1" t="str">
        <f>IFERROR(__xludf.DUMMYFUNCTION("""COMPUTED_VALUE"""),"")</f>
        <v/>
      </c>
      <c r="J96" s="1"/>
      <c r="K96" s="1" t="s">
        <v>7</v>
      </c>
    </row>
    <row r="97">
      <c r="E97" s="1" t="str">
        <f>IFERROR(__xludf.DUMMYFUNCTION("""COMPUTED_VALUE"""),"")</f>
        <v/>
      </c>
      <c r="F97" s="1"/>
      <c r="G97" s="1" t="str">
        <f>IFERROR(__xludf.DUMMYFUNCTION("""COMPUTED_VALUE"""),"")</f>
        <v/>
      </c>
      <c r="H97" s="1"/>
      <c r="I97" s="1" t="str">
        <f>IFERROR(__xludf.DUMMYFUNCTION("""COMPUTED_VALUE"""),"")</f>
        <v/>
      </c>
      <c r="J97" s="1"/>
      <c r="K97" s="1" t="s">
        <v>7</v>
      </c>
    </row>
    <row r="98">
      <c r="E98" s="1" t="str">
        <f>IFERROR(__xludf.DUMMYFUNCTION("""COMPUTED_VALUE"""),"")</f>
        <v/>
      </c>
      <c r="F98" s="1"/>
      <c r="G98" s="1" t="str">
        <f>IFERROR(__xludf.DUMMYFUNCTION("""COMPUTED_VALUE"""),"")</f>
        <v/>
      </c>
      <c r="H98" s="1"/>
      <c r="I98" s="1" t="str">
        <f>IFERROR(__xludf.DUMMYFUNCTION("""COMPUTED_VALUE"""),"")</f>
        <v/>
      </c>
      <c r="J98" s="1"/>
      <c r="K98" s="1" t="s">
        <v>7</v>
      </c>
    </row>
    <row r="99">
      <c r="E99" s="1" t="str">
        <f>IFERROR(__xludf.DUMMYFUNCTION("""COMPUTED_VALUE"""),"")</f>
        <v/>
      </c>
      <c r="F99" s="1"/>
      <c r="G99" s="1" t="str">
        <f>IFERROR(__xludf.DUMMYFUNCTION("""COMPUTED_VALUE"""),"")</f>
        <v/>
      </c>
      <c r="H99" s="1"/>
      <c r="I99" s="1" t="str">
        <f>IFERROR(__xludf.DUMMYFUNCTION("""COMPUTED_VALUE"""),"")</f>
        <v/>
      </c>
      <c r="J99" s="1"/>
      <c r="K99" s="1" t="s">
        <v>7</v>
      </c>
    </row>
    <row r="100">
      <c r="E100" s="1" t="str">
        <f>IFERROR(__xludf.DUMMYFUNCTION("""COMPUTED_VALUE"""),"")</f>
        <v/>
      </c>
      <c r="F100" s="1"/>
      <c r="G100" s="1" t="str">
        <f>IFERROR(__xludf.DUMMYFUNCTION("""COMPUTED_VALUE"""),"")</f>
        <v/>
      </c>
      <c r="H100" s="1"/>
      <c r="I100" s="1" t="str">
        <f>IFERROR(__xludf.DUMMYFUNCTION("""COMPUTED_VALUE"""),"")</f>
        <v/>
      </c>
      <c r="J100" s="1"/>
      <c r="K100" s="1" t="s">
        <v>7</v>
      </c>
    </row>
    <row r="101">
      <c r="E101" s="1" t="str">
        <f>IFERROR(__xludf.DUMMYFUNCTION("""COMPUTED_VALUE"""),"")</f>
        <v/>
      </c>
      <c r="F101" s="1"/>
      <c r="G101" s="1" t="str">
        <f>IFERROR(__xludf.DUMMYFUNCTION("""COMPUTED_VALUE"""),"")</f>
        <v/>
      </c>
      <c r="H101" s="1"/>
      <c r="I101" s="1" t="str">
        <f>IFERROR(__xludf.DUMMYFUNCTION("""COMPUTED_VALUE"""),"")</f>
        <v/>
      </c>
      <c r="J101" s="1"/>
      <c r="K101" s="1" t="s">
        <v>7</v>
      </c>
    </row>
    <row r="102">
      <c r="E102" s="1" t="str">
        <f>IFERROR(__xludf.DUMMYFUNCTION("""COMPUTED_VALUE"""),"")</f>
        <v/>
      </c>
      <c r="F102" s="1"/>
      <c r="G102" s="1" t="str">
        <f>IFERROR(__xludf.DUMMYFUNCTION("""COMPUTED_VALUE"""),"")</f>
        <v/>
      </c>
      <c r="H102" s="1"/>
      <c r="I102" s="1" t="str">
        <f>IFERROR(__xludf.DUMMYFUNCTION("""COMPUTED_VALUE"""),"")</f>
        <v/>
      </c>
      <c r="J102" s="1"/>
      <c r="K102" s="1" t="s">
        <v>7</v>
      </c>
    </row>
    <row r="103">
      <c r="E103" s="1" t="str">
        <f>IFERROR(__xludf.DUMMYFUNCTION("""COMPUTED_VALUE"""),"")</f>
        <v/>
      </c>
      <c r="F103" s="1"/>
      <c r="G103" s="1" t="str">
        <f>IFERROR(__xludf.DUMMYFUNCTION("""COMPUTED_VALUE"""),"")</f>
        <v/>
      </c>
      <c r="H103" s="1"/>
      <c r="I103" s="1" t="str">
        <f>IFERROR(__xludf.DUMMYFUNCTION("""COMPUTED_VALUE"""),"")</f>
        <v/>
      </c>
      <c r="J103" s="1"/>
      <c r="K103" s="1" t="s">
        <v>7</v>
      </c>
    </row>
    <row r="104">
      <c r="E104" s="1" t="str">
        <f>IFERROR(__xludf.DUMMYFUNCTION("""COMPUTED_VALUE"""),"")</f>
        <v/>
      </c>
      <c r="F104" s="1"/>
      <c r="G104" s="1" t="str">
        <f>IFERROR(__xludf.DUMMYFUNCTION("""COMPUTED_VALUE"""),"")</f>
        <v/>
      </c>
      <c r="H104" s="1"/>
      <c r="I104" s="1" t="str">
        <f>IFERROR(__xludf.DUMMYFUNCTION("""COMPUTED_VALUE"""),"")</f>
        <v/>
      </c>
      <c r="J104" s="1"/>
      <c r="K104" s="1" t="s">
        <v>7</v>
      </c>
    </row>
    <row r="105">
      <c r="E105" s="1" t="str">
        <f>IFERROR(__xludf.DUMMYFUNCTION("""COMPUTED_VALUE"""),"")</f>
        <v/>
      </c>
      <c r="F105" s="1"/>
      <c r="G105" s="1" t="str">
        <f>IFERROR(__xludf.DUMMYFUNCTION("""COMPUTED_VALUE"""),"")</f>
        <v/>
      </c>
      <c r="H105" s="1"/>
      <c r="I105" s="1" t="str">
        <f>IFERROR(__xludf.DUMMYFUNCTION("""COMPUTED_VALUE"""),"")</f>
        <v/>
      </c>
      <c r="J105" s="1"/>
      <c r="K105" s="1" t="s">
        <v>7</v>
      </c>
    </row>
    <row r="106">
      <c r="E106" s="1" t="str">
        <f>IFERROR(__xludf.DUMMYFUNCTION("""COMPUTED_VALUE"""),"")</f>
        <v/>
      </c>
      <c r="F106" s="1"/>
      <c r="G106" s="1" t="str">
        <f>IFERROR(__xludf.DUMMYFUNCTION("""COMPUTED_VALUE"""),"")</f>
        <v/>
      </c>
      <c r="H106" s="1"/>
      <c r="I106" s="1" t="str">
        <f>IFERROR(__xludf.DUMMYFUNCTION("""COMPUTED_VALUE"""),"")</f>
        <v/>
      </c>
      <c r="J106" s="1"/>
      <c r="K106" s="1" t="s">
        <v>7</v>
      </c>
    </row>
    <row r="107">
      <c r="E107" s="1" t="str">
        <f>IFERROR(__xludf.DUMMYFUNCTION("""COMPUTED_VALUE"""),"")</f>
        <v/>
      </c>
      <c r="F107" s="1"/>
      <c r="G107" s="1" t="str">
        <f>IFERROR(__xludf.DUMMYFUNCTION("""COMPUTED_VALUE"""),"")</f>
        <v/>
      </c>
      <c r="H107" s="1"/>
      <c r="I107" s="1" t="str">
        <f>IFERROR(__xludf.DUMMYFUNCTION("""COMPUTED_VALUE"""),"")</f>
        <v/>
      </c>
      <c r="J107" s="1"/>
      <c r="K107" s="1" t="s">
        <v>7</v>
      </c>
    </row>
    <row r="108">
      <c r="E108" s="1" t="str">
        <f>IFERROR(__xludf.DUMMYFUNCTION("""COMPUTED_VALUE"""),"")</f>
        <v/>
      </c>
      <c r="F108" s="1"/>
      <c r="G108" s="1" t="str">
        <f>IFERROR(__xludf.DUMMYFUNCTION("""COMPUTED_VALUE"""),"")</f>
        <v/>
      </c>
      <c r="H108" s="1"/>
      <c r="I108" s="1" t="str">
        <f>IFERROR(__xludf.DUMMYFUNCTION("""COMPUTED_VALUE"""),"")</f>
        <v/>
      </c>
      <c r="J108" s="1"/>
      <c r="K108" s="1" t="s">
        <v>7</v>
      </c>
    </row>
    <row r="109">
      <c r="E109" s="1" t="str">
        <f>IFERROR(__xludf.DUMMYFUNCTION("""COMPUTED_VALUE"""),"")</f>
        <v/>
      </c>
      <c r="F109" s="1"/>
      <c r="G109" s="1" t="str">
        <f>IFERROR(__xludf.DUMMYFUNCTION("""COMPUTED_VALUE"""),"")</f>
        <v/>
      </c>
      <c r="H109" s="1"/>
      <c r="I109" s="1" t="str">
        <f>IFERROR(__xludf.DUMMYFUNCTION("""COMPUTED_VALUE"""),"")</f>
        <v/>
      </c>
      <c r="J109" s="1"/>
      <c r="K109" s="1" t="s">
        <v>7</v>
      </c>
    </row>
    <row r="110">
      <c r="E110" s="1" t="str">
        <f>IFERROR(__xludf.DUMMYFUNCTION("""COMPUTED_VALUE"""),"")</f>
        <v/>
      </c>
      <c r="F110" s="1"/>
      <c r="G110" s="1" t="str">
        <f>IFERROR(__xludf.DUMMYFUNCTION("""COMPUTED_VALUE"""),"")</f>
        <v/>
      </c>
      <c r="H110" s="1"/>
      <c r="I110" s="1" t="str">
        <f>IFERROR(__xludf.DUMMYFUNCTION("""COMPUTED_VALUE"""),"")</f>
        <v/>
      </c>
      <c r="J110" s="1"/>
      <c r="K110" s="1" t="s">
        <v>7</v>
      </c>
    </row>
    <row r="111">
      <c r="E111" s="1" t="str">
        <f>IFERROR(__xludf.DUMMYFUNCTION("""COMPUTED_VALUE"""),"")</f>
        <v/>
      </c>
      <c r="F111" s="1"/>
      <c r="G111" s="1" t="str">
        <f>IFERROR(__xludf.DUMMYFUNCTION("""COMPUTED_VALUE"""),"")</f>
        <v/>
      </c>
      <c r="H111" s="1"/>
      <c r="I111" s="1" t="str">
        <f>IFERROR(__xludf.DUMMYFUNCTION("""COMPUTED_VALUE"""),"")</f>
        <v/>
      </c>
      <c r="J111" s="1"/>
      <c r="K111" s="1" t="s">
        <v>7</v>
      </c>
    </row>
    <row r="112">
      <c r="E112" s="1" t="str">
        <f>IFERROR(__xludf.DUMMYFUNCTION("""COMPUTED_VALUE"""),"")</f>
        <v/>
      </c>
      <c r="F112" s="1"/>
      <c r="G112" s="1" t="str">
        <f>IFERROR(__xludf.DUMMYFUNCTION("""COMPUTED_VALUE"""),"")</f>
        <v/>
      </c>
      <c r="H112" s="1"/>
      <c r="I112" s="1" t="str">
        <f>IFERROR(__xludf.DUMMYFUNCTION("""COMPUTED_VALUE"""),"")</f>
        <v/>
      </c>
      <c r="J112" s="1"/>
      <c r="K112" s="1" t="s">
        <v>7</v>
      </c>
    </row>
    <row r="113">
      <c r="E113" s="1" t="str">
        <f>IFERROR(__xludf.DUMMYFUNCTION("""COMPUTED_VALUE"""),"")</f>
        <v/>
      </c>
      <c r="F113" s="1"/>
      <c r="G113" s="1" t="str">
        <f>IFERROR(__xludf.DUMMYFUNCTION("""COMPUTED_VALUE"""),"")</f>
        <v/>
      </c>
      <c r="H113" s="1"/>
      <c r="I113" s="1" t="str">
        <f>IFERROR(__xludf.DUMMYFUNCTION("""COMPUTED_VALUE"""),"")</f>
        <v/>
      </c>
      <c r="J113" s="1"/>
      <c r="K113" s="1" t="s">
        <v>7</v>
      </c>
    </row>
    <row r="114">
      <c r="E114" s="1" t="str">
        <f>IFERROR(__xludf.DUMMYFUNCTION("""COMPUTED_VALUE"""),"")</f>
        <v/>
      </c>
      <c r="F114" s="1"/>
      <c r="G114" s="1" t="str">
        <f>IFERROR(__xludf.DUMMYFUNCTION("""COMPUTED_VALUE"""),"")</f>
        <v/>
      </c>
      <c r="H114" s="1"/>
      <c r="I114" s="1" t="str">
        <f>IFERROR(__xludf.DUMMYFUNCTION("""COMPUTED_VALUE"""),"")</f>
        <v/>
      </c>
      <c r="J114" s="1"/>
      <c r="K114" s="1" t="s">
        <v>7</v>
      </c>
    </row>
    <row r="115">
      <c r="E115" s="1" t="str">
        <f>IFERROR(__xludf.DUMMYFUNCTION("""COMPUTED_VALUE"""),"")</f>
        <v/>
      </c>
      <c r="F115" s="1"/>
      <c r="G115" s="1" t="str">
        <f>IFERROR(__xludf.DUMMYFUNCTION("""COMPUTED_VALUE"""),"")</f>
        <v/>
      </c>
      <c r="H115" s="1"/>
      <c r="I115" s="1" t="str">
        <f>IFERROR(__xludf.DUMMYFUNCTION("""COMPUTED_VALUE"""),"")</f>
        <v/>
      </c>
      <c r="J115" s="1"/>
      <c r="K115" s="1" t="s">
        <v>7</v>
      </c>
    </row>
    <row r="116">
      <c r="E116" s="1" t="str">
        <f>IFERROR(__xludf.DUMMYFUNCTION("""COMPUTED_VALUE"""),"")</f>
        <v/>
      </c>
      <c r="F116" s="1"/>
      <c r="G116" s="1" t="str">
        <f>IFERROR(__xludf.DUMMYFUNCTION("""COMPUTED_VALUE"""),"")</f>
        <v/>
      </c>
      <c r="H116" s="1"/>
      <c r="I116" s="1" t="str">
        <f>IFERROR(__xludf.DUMMYFUNCTION("""COMPUTED_VALUE"""),"")</f>
        <v/>
      </c>
      <c r="J116" s="1"/>
      <c r="K116" s="1" t="s">
        <v>7</v>
      </c>
    </row>
    <row r="117">
      <c r="E117" s="1" t="str">
        <f>IFERROR(__xludf.DUMMYFUNCTION("""COMPUTED_VALUE"""),"")</f>
        <v/>
      </c>
      <c r="F117" s="1"/>
      <c r="G117" s="1" t="str">
        <f>IFERROR(__xludf.DUMMYFUNCTION("""COMPUTED_VALUE"""),"")</f>
        <v/>
      </c>
      <c r="H117" s="1"/>
      <c r="I117" s="1" t="str">
        <f>IFERROR(__xludf.DUMMYFUNCTION("""COMPUTED_VALUE"""),"")</f>
        <v/>
      </c>
      <c r="J117" s="1"/>
      <c r="K117" s="1" t="s">
        <v>7</v>
      </c>
    </row>
    <row r="118">
      <c r="E118" s="1" t="str">
        <f>IFERROR(__xludf.DUMMYFUNCTION("""COMPUTED_VALUE"""),"")</f>
        <v/>
      </c>
      <c r="F118" s="1"/>
      <c r="G118" s="1" t="str">
        <f>IFERROR(__xludf.DUMMYFUNCTION("""COMPUTED_VALUE"""),"")</f>
        <v/>
      </c>
      <c r="H118" s="1"/>
      <c r="I118" s="1" t="str">
        <f>IFERROR(__xludf.DUMMYFUNCTION("""COMPUTED_VALUE"""),"")</f>
        <v/>
      </c>
      <c r="J118" s="1"/>
      <c r="K118" s="1" t="s">
        <v>7</v>
      </c>
    </row>
    <row r="119">
      <c r="E119" s="1" t="str">
        <f>IFERROR(__xludf.DUMMYFUNCTION("""COMPUTED_VALUE"""),"")</f>
        <v/>
      </c>
      <c r="F119" s="1"/>
      <c r="G119" s="1" t="str">
        <f>IFERROR(__xludf.DUMMYFUNCTION("""COMPUTED_VALUE"""),"")</f>
        <v/>
      </c>
      <c r="H119" s="1"/>
      <c r="I119" s="1" t="str">
        <f>IFERROR(__xludf.DUMMYFUNCTION("""COMPUTED_VALUE"""),"")</f>
        <v/>
      </c>
      <c r="J119" s="1"/>
      <c r="K119" s="1" t="s">
        <v>7</v>
      </c>
    </row>
    <row r="120">
      <c r="E120" s="1" t="str">
        <f>IFERROR(__xludf.DUMMYFUNCTION("""COMPUTED_VALUE"""),"")</f>
        <v/>
      </c>
      <c r="F120" s="1"/>
      <c r="G120" s="1" t="str">
        <f>IFERROR(__xludf.DUMMYFUNCTION("""COMPUTED_VALUE"""),"")</f>
        <v/>
      </c>
      <c r="H120" s="1"/>
      <c r="I120" s="1" t="str">
        <f>IFERROR(__xludf.DUMMYFUNCTION("""COMPUTED_VALUE"""),"")</f>
        <v/>
      </c>
      <c r="J120" s="1"/>
      <c r="K120" s="1" t="s">
        <v>7</v>
      </c>
    </row>
    <row r="121">
      <c r="E121" s="1" t="str">
        <f>IFERROR(__xludf.DUMMYFUNCTION("""COMPUTED_VALUE"""),"")</f>
        <v/>
      </c>
      <c r="F121" s="1"/>
      <c r="G121" s="1" t="str">
        <f>IFERROR(__xludf.DUMMYFUNCTION("""COMPUTED_VALUE"""),"")</f>
        <v/>
      </c>
      <c r="H121" s="1"/>
      <c r="I121" s="1" t="str">
        <f>IFERROR(__xludf.DUMMYFUNCTION("""COMPUTED_VALUE"""),"")</f>
        <v/>
      </c>
      <c r="J121" s="1"/>
      <c r="K121" s="1" t="s">
        <v>7</v>
      </c>
    </row>
    <row r="122">
      <c r="E122" s="1" t="str">
        <f>IFERROR(__xludf.DUMMYFUNCTION("""COMPUTED_VALUE"""),"")</f>
        <v/>
      </c>
      <c r="F122" s="1"/>
      <c r="G122" s="1" t="str">
        <f>IFERROR(__xludf.DUMMYFUNCTION("""COMPUTED_VALUE"""),"")</f>
        <v/>
      </c>
      <c r="H122" s="1"/>
      <c r="I122" s="1" t="str">
        <f>IFERROR(__xludf.DUMMYFUNCTION("""COMPUTED_VALUE"""),"")</f>
        <v/>
      </c>
      <c r="J122" s="1"/>
      <c r="K122" s="1" t="s">
        <v>7</v>
      </c>
    </row>
    <row r="123">
      <c r="E123" s="1" t="str">
        <f>IFERROR(__xludf.DUMMYFUNCTION("""COMPUTED_VALUE"""),"")</f>
        <v/>
      </c>
      <c r="F123" s="1"/>
      <c r="G123" s="1" t="str">
        <f>IFERROR(__xludf.DUMMYFUNCTION("""COMPUTED_VALUE"""),"")</f>
        <v/>
      </c>
      <c r="H123" s="1"/>
      <c r="I123" s="1" t="str">
        <f>IFERROR(__xludf.DUMMYFUNCTION("""COMPUTED_VALUE"""),"")</f>
        <v/>
      </c>
      <c r="J123" s="1"/>
      <c r="K123" s="1" t="s">
        <v>7</v>
      </c>
    </row>
    <row r="124">
      <c r="E124" s="1" t="str">
        <f>IFERROR(__xludf.DUMMYFUNCTION("""COMPUTED_VALUE"""),"")</f>
        <v/>
      </c>
      <c r="F124" s="1"/>
      <c r="G124" s="1" t="str">
        <f>IFERROR(__xludf.DUMMYFUNCTION("""COMPUTED_VALUE"""),"")</f>
        <v/>
      </c>
      <c r="H124" s="1"/>
      <c r="I124" s="1" t="str">
        <f>IFERROR(__xludf.DUMMYFUNCTION("""COMPUTED_VALUE"""),"")</f>
        <v/>
      </c>
      <c r="J124" s="1"/>
      <c r="K124" s="1" t="s">
        <v>7</v>
      </c>
    </row>
    <row r="125">
      <c r="E125" s="1" t="str">
        <f>IFERROR(__xludf.DUMMYFUNCTION("""COMPUTED_VALUE"""),"")</f>
        <v/>
      </c>
      <c r="F125" s="1"/>
      <c r="G125" s="1" t="str">
        <f>IFERROR(__xludf.DUMMYFUNCTION("""COMPUTED_VALUE"""),"")</f>
        <v/>
      </c>
      <c r="H125" s="1"/>
      <c r="I125" s="1" t="str">
        <f>IFERROR(__xludf.DUMMYFUNCTION("""COMPUTED_VALUE"""),"")</f>
        <v/>
      </c>
      <c r="J125" s="1"/>
      <c r="K125" s="1" t="s">
        <v>7</v>
      </c>
    </row>
    <row r="126">
      <c r="E126" s="1" t="str">
        <f>IFERROR(__xludf.DUMMYFUNCTION("""COMPUTED_VALUE"""),"")</f>
        <v/>
      </c>
      <c r="F126" s="1"/>
      <c r="G126" s="1" t="str">
        <f>IFERROR(__xludf.DUMMYFUNCTION("""COMPUTED_VALUE"""),"")</f>
        <v/>
      </c>
      <c r="H126" s="1"/>
      <c r="I126" s="1" t="str">
        <f>IFERROR(__xludf.DUMMYFUNCTION("""COMPUTED_VALUE"""),"")</f>
        <v/>
      </c>
      <c r="J126" s="1"/>
      <c r="K126" s="1" t="s">
        <v>7</v>
      </c>
    </row>
    <row r="127">
      <c r="E127" s="1" t="str">
        <f>IFERROR(__xludf.DUMMYFUNCTION("""COMPUTED_VALUE"""),"")</f>
        <v/>
      </c>
      <c r="F127" s="1"/>
      <c r="G127" s="1" t="str">
        <f>IFERROR(__xludf.DUMMYFUNCTION("""COMPUTED_VALUE"""),"")</f>
        <v/>
      </c>
      <c r="H127" s="1"/>
      <c r="I127" s="1" t="str">
        <f>IFERROR(__xludf.DUMMYFUNCTION("""COMPUTED_VALUE"""),"")</f>
        <v/>
      </c>
      <c r="J127" s="1"/>
      <c r="K127" s="1" t="s">
        <v>7</v>
      </c>
    </row>
    <row r="128">
      <c r="E128" s="1" t="str">
        <f>IFERROR(__xludf.DUMMYFUNCTION("""COMPUTED_VALUE"""),"")</f>
        <v/>
      </c>
      <c r="F128" s="1"/>
      <c r="G128" s="1" t="str">
        <f>IFERROR(__xludf.DUMMYFUNCTION("""COMPUTED_VALUE"""),"")</f>
        <v/>
      </c>
      <c r="H128" s="1"/>
      <c r="I128" s="1" t="str">
        <f>IFERROR(__xludf.DUMMYFUNCTION("""COMPUTED_VALUE"""),"")</f>
        <v/>
      </c>
      <c r="J128" s="1"/>
      <c r="K128" s="1" t="s">
        <v>7</v>
      </c>
    </row>
    <row r="129">
      <c r="E129" s="1" t="str">
        <f>IFERROR(__xludf.DUMMYFUNCTION("""COMPUTED_VALUE"""),"")</f>
        <v/>
      </c>
      <c r="F129" s="1"/>
      <c r="G129" s="1" t="str">
        <f>IFERROR(__xludf.DUMMYFUNCTION("""COMPUTED_VALUE"""),"")</f>
        <v/>
      </c>
      <c r="H129" s="1"/>
      <c r="I129" s="1" t="str">
        <f>IFERROR(__xludf.DUMMYFUNCTION("""COMPUTED_VALUE"""),"")</f>
        <v/>
      </c>
      <c r="J129" s="1"/>
      <c r="K129" s="1" t="s">
        <v>7</v>
      </c>
    </row>
    <row r="130">
      <c r="E130" s="1" t="str">
        <f>IFERROR(__xludf.DUMMYFUNCTION("""COMPUTED_VALUE"""),"")</f>
        <v/>
      </c>
      <c r="F130" s="1"/>
      <c r="G130" s="1" t="str">
        <f>IFERROR(__xludf.DUMMYFUNCTION("""COMPUTED_VALUE"""),"")</f>
        <v/>
      </c>
      <c r="H130" s="1"/>
      <c r="I130" s="1" t="str">
        <f>IFERROR(__xludf.DUMMYFUNCTION("""COMPUTED_VALUE"""),"")</f>
        <v/>
      </c>
      <c r="J130" s="1"/>
      <c r="K130" s="1" t="s">
        <v>7</v>
      </c>
    </row>
    <row r="131">
      <c r="E131" s="1" t="str">
        <f>IFERROR(__xludf.DUMMYFUNCTION("""COMPUTED_VALUE"""),"")</f>
        <v/>
      </c>
      <c r="F131" s="1"/>
      <c r="G131" s="1" t="str">
        <f>IFERROR(__xludf.DUMMYFUNCTION("""COMPUTED_VALUE"""),"")</f>
        <v/>
      </c>
      <c r="H131" s="1"/>
      <c r="I131" s="1" t="str">
        <f>IFERROR(__xludf.DUMMYFUNCTION("""COMPUTED_VALUE"""),"")</f>
        <v/>
      </c>
      <c r="J131" s="1"/>
      <c r="K131" s="1" t="s">
        <v>7</v>
      </c>
    </row>
    <row r="132">
      <c r="E132" s="1" t="str">
        <f>IFERROR(__xludf.DUMMYFUNCTION("""COMPUTED_VALUE"""),"")</f>
        <v/>
      </c>
      <c r="F132" s="1"/>
      <c r="G132" s="1" t="str">
        <f>IFERROR(__xludf.DUMMYFUNCTION("""COMPUTED_VALUE"""),"")</f>
        <v/>
      </c>
      <c r="H132" s="1"/>
      <c r="I132" s="1" t="str">
        <f>IFERROR(__xludf.DUMMYFUNCTION("""COMPUTED_VALUE"""),"")</f>
        <v/>
      </c>
      <c r="J132" s="1"/>
      <c r="K132" s="1" t="s">
        <v>7</v>
      </c>
    </row>
    <row r="133">
      <c r="E133" s="1" t="str">
        <f>IFERROR(__xludf.DUMMYFUNCTION("""COMPUTED_VALUE"""),"")</f>
        <v/>
      </c>
      <c r="F133" s="1"/>
      <c r="G133" s="1" t="str">
        <f>IFERROR(__xludf.DUMMYFUNCTION("""COMPUTED_VALUE"""),"")</f>
        <v/>
      </c>
      <c r="H133" s="1"/>
      <c r="I133" s="1" t="str">
        <f>IFERROR(__xludf.DUMMYFUNCTION("""COMPUTED_VALUE"""),"")</f>
        <v/>
      </c>
      <c r="J133" s="1"/>
      <c r="K133" s="1" t="s">
        <v>7</v>
      </c>
    </row>
    <row r="134">
      <c r="E134" s="1" t="str">
        <f>IFERROR(__xludf.DUMMYFUNCTION("""COMPUTED_VALUE"""),"")</f>
        <v/>
      </c>
      <c r="F134" s="1"/>
      <c r="G134" s="1" t="str">
        <f>IFERROR(__xludf.DUMMYFUNCTION("""COMPUTED_VALUE"""),"")</f>
        <v/>
      </c>
      <c r="H134" s="1"/>
      <c r="I134" s="1" t="str">
        <f>IFERROR(__xludf.DUMMYFUNCTION("""COMPUTED_VALUE"""),"")</f>
        <v/>
      </c>
      <c r="J134" s="1"/>
      <c r="K134" s="1" t="s">
        <v>7</v>
      </c>
    </row>
    <row r="135">
      <c r="E135" s="1" t="str">
        <f>IFERROR(__xludf.DUMMYFUNCTION("""COMPUTED_VALUE"""),"")</f>
        <v/>
      </c>
      <c r="F135" s="1"/>
      <c r="G135" s="1" t="str">
        <f>IFERROR(__xludf.DUMMYFUNCTION("""COMPUTED_VALUE"""),"")</f>
        <v/>
      </c>
      <c r="H135" s="1"/>
      <c r="I135" s="1" t="str">
        <f>IFERROR(__xludf.DUMMYFUNCTION("""COMPUTED_VALUE"""),"")</f>
        <v/>
      </c>
      <c r="J135" s="1"/>
      <c r="K135" s="1" t="s">
        <v>7</v>
      </c>
    </row>
    <row r="136">
      <c r="E136" s="1" t="str">
        <f>IFERROR(__xludf.DUMMYFUNCTION("""COMPUTED_VALUE"""),"")</f>
        <v/>
      </c>
      <c r="F136" s="1"/>
      <c r="G136" s="1" t="str">
        <f>IFERROR(__xludf.DUMMYFUNCTION("""COMPUTED_VALUE"""),"")</f>
        <v/>
      </c>
      <c r="H136" s="1"/>
      <c r="I136" s="1" t="str">
        <f>IFERROR(__xludf.DUMMYFUNCTION("""COMPUTED_VALUE"""),"")</f>
        <v/>
      </c>
      <c r="J136" s="1"/>
      <c r="K136" s="1" t="s">
        <v>7</v>
      </c>
    </row>
    <row r="137">
      <c r="E137" s="1" t="str">
        <f>IFERROR(__xludf.DUMMYFUNCTION("""COMPUTED_VALUE"""),"")</f>
        <v/>
      </c>
      <c r="F137" s="1"/>
      <c r="G137" s="1" t="str">
        <f>IFERROR(__xludf.DUMMYFUNCTION("""COMPUTED_VALUE"""),"")</f>
        <v/>
      </c>
      <c r="H137" s="1"/>
      <c r="I137" s="1" t="str">
        <f>IFERROR(__xludf.DUMMYFUNCTION("""COMPUTED_VALUE"""),"")</f>
        <v/>
      </c>
      <c r="J137" s="1"/>
      <c r="K137" s="1" t="s">
        <v>7</v>
      </c>
    </row>
    <row r="138">
      <c r="E138" s="1" t="str">
        <f>IFERROR(__xludf.DUMMYFUNCTION("""COMPUTED_VALUE"""),"")</f>
        <v/>
      </c>
      <c r="F138" s="1"/>
      <c r="G138" s="1" t="str">
        <f>IFERROR(__xludf.DUMMYFUNCTION("""COMPUTED_VALUE"""),"")</f>
        <v/>
      </c>
      <c r="H138" s="1"/>
      <c r="I138" s="1" t="str">
        <f>IFERROR(__xludf.DUMMYFUNCTION("""COMPUTED_VALUE"""),"")</f>
        <v/>
      </c>
      <c r="J138" s="1"/>
      <c r="K138" s="1" t="s">
        <v>7</v>
      </c>
    </row>
    <row r="139">
      <c r="E139" s="1" t="str">
        <f>IFERROR(__xludf.DUMMYFUNCTION("""COMPUTED_VALUE"""),"")</f>
        <v/>
      </c>
      <c r="F139" s="1"/>
      <c r="G139" s="1" t="str">
        <f>IFERROR(__xludf.DUMMYFUNCTION("""COMPUTED_VALUE"""),"")</f>
        <v/>
      </c>
      <c r="H139" s="1"/>
      <c r="I139" s="1" t="str">
        <f>IFERROR(__xludf.DUMMYFUNCTION("""COMPUTED_VALUE"""),"")</f>
        <v/>
      </c>
      <c r="J139" s="1"/>
      <c r="K139" s="1" t="s">
        <v>7</v>
      </c>
    </row>
    <row r="140">
      <c r="E140" s="1" t="str">
        <f>IFERROR(__xludf.DUMMYFUNCTION("""COMPUTED_VALUE"""),"")</f>
        <v/>
      </c>
      <c r="F140" s="1"/>
      <c r="G140" s="1" t="str">
        <f>IFERROR(__xludf.DUMMYFUNCTION("""COMPUTED_VALUE"""),"")</f>
        <v/>
      </c>
      <c r="H140" s="1"/>
      <c r="I140" s="1" t="str">
        <f>IFERROR(__xludf.DUMMYFUNCTION("""COMPUTED_VALUE"""),"")</f>
        <v/>
      </c>
      <c r="J140" s="1"/>
      <c r="K140" s="1" t="s">
        <v>7</v>
      </c>
    </row>
    <row r="141">
      <c r="E141" s="1" t="str">
        <f>IFERROR(__xludf.DUMMYFUNCTION("""COMPUTED_VALUE"""),"")</f>
        <v/>
      </c>
      <c r="F141" s="1"/>
      <c r="G141" s="1" t="str">
        <f>IFERROR(__xludf.DUMMYFUNCTION("""COMPUTED_VALUE"""),"")</f>
        <v/>
      </c>
      <c r="H141" s="1"/>
      <c r="I141" s="1" t="str">
        <f>IFERROR(__xludf.DUMMYFUNCTION("""COMPUTED_VALUE"""),"")</f>
        <v/>
      </c>
      <c r="J141" s="1"/>
      <c r="K141" s="1" t="s">
        <v>7</v>
      </c>
    </row>
    <row r="142">
      <c r="E142" s="1" t="str">
        <f>IFERROR(__xludf.DUMMYFUNCTION("""COMPUTED_VALUE"""),"")</f>
        <v/>
      </c>
      <c r="F142" s="1"/>
      <c r="G142" s="1" t="str">
        <f>IFERROR(__xludf.DUMMYFUNCTION("""COMPUTED_VALUE"""),"")</f>
        <v/>
      </c>
      <c r="H142" s="1"/>
      <c r="I142" s="1" t="str">
        <f>IFERROR(__xludf.DUMMYFUNCTION("""COMPUTED_VALUE"""),"")</f>
        <v/>
      </c>
      <c r="J142" s="1"/>
      <c r="K142" s="1" t="s">
        <v>7</v>
      </c>
    </row>
    <row r="143">
      <c r="E143" s="1" t="str">
        <f>IFERROR(__xludf.DUMMYFUNCTION("""COMPUTED_VALUE"""),"")</f>
        <v/>
      </c>
      <c r="F143" s="1"/>
      <c r="G143" s="1" t="str">
        <f>IFERROR(__xludf.DUMMYFUNCTION("""COMPUTED_VALUE"""),"")</f>
        <v/>
      </c>
      <c r="H143" s="1"/>
      <c r="I143" s="1" t="str">
        <f>IFERROR(__xludf.DUMMYFUNCTION("""COMPUTED_VALUE"""),"")</f>
        <v/>
      </c>
      <c r="J143" s="1"/>
      <c r="K143" s="1" t="s">
        <v>7</v>
      </c>
    </row>
    <row r="144">
      <c r="E144" s="1" t="str">
        <f>IFERROR(__xludf.DUMMYFUNCTION("""COMPUTED_VALUE"""),"")</f>
        <v/>
      </c>
      <c r="F144" s="1"/>
      <c r="G144" s="1" t="str">
        <f>IFERROR(__xludf.DUMMYFUNCTION("""COMPUTED_VALUE"""),"")</f>
        <v/>
      </c>
      <c r="H144" s="1"/>
      <c r="I144" s="1" t="str">
        <f>IFERROR(__xludf.DUMMYFUNCTION("""COMPUTED_VALUE"""),"")</f>
        <v/>
      </c>
      <c r="J144" s="1"/>
      <c r="K144" s="1" t="s">
        <v>7</v>
      </c>
    </row>
    <row r="145">
      <c r="E145" s="1" t="str">
        <f>IFERROR(__xludf.DUMMYFUNCTION("""COMPUTED_VALUE"""),"")</f>
        <v/>
      </c>
      <c r="F145" s="1"/>
      <c r="G145" s="1" t="str">
        <f>IFERROR(__xludf.DUMMYFUNCTION("""COMPUTED_VALUE"""),"")</f>
        <v/>
      </c>
      <c r="H145" s="1"/>
      <c r="I145" s="1" t="str">
        <f>IFERROR(__xludf.DUMMYFUNCTION("""COMPUTED_VALUE"""),"")</f>
        <v/>
      </c>
      <c r="J145" s="1"/>
      <c r="K145" s="1" t="s">
        <v>7</v>
      </c>
    </row>
    <row r="146">
      <c r="E146" s="1" t="str">
        <f>IFERROR(__xludf.DUMMYFUNCTION("""COMPUTED_VALUE"""),"")</f>
        <v/>
      </c>
      <c r="F146" s="1"/>
      <c r="G146" s="1" t="str">
        <f>IFERROR(__xludf.DUMMYFUNCTION("""COMPUTED_VALUE"""),"")</f>
        <v/>
      </c>
      <c r="H146" s="1"/>
      <c r="I146" s="1" t="str">
        <f>IFERROR(__xludf.DUMMYFUNCTION("""COMPUTED_VALUE"""),"")</f>
        <v/>
      </c>
      <c r="J146" s="1"/>
      <c r="K146" s="1" t="s">
        <v>7</v>
      </c>
    </row>
    <row r="147">
      <c r="E147" s="1" t="str">
        <f>IFERROR(__xludf.DUMMYFUNCTION("""COMPUTED_VALUE"""),"")</f>
        <v/>
      </c>
      <c r="F147" s="1"/>
      <c r="G147" s="1" t="str">
        <f>IFERROR(__xludf.DUMMYFUNCTION("""COMPUTED_VALUE"""),"")</f>
        <v/>
      </c>
      <c r="H147" s="1"/>
      <c r="I147" s="1" t="str">
        <f>IFERROR(__xludf.DUMMYFUNCTION("""COMPUTED_VALUE"""),"")</f>
        <v/>
      </c>
      <c r="J147" s="1"/>
      <c r="K147" s="1" t="s">
        <v>7</v>
      </c>
    </row>
    <row r="148">
      <c r="E148" s="1" t="str">
        <f>IFERROR(__xludf.DUMMYFUNCTION("""COMPUTED_VALUE"""),"")</f>
        <v/>
      </c>
      <c r="F148" s="1"/>
      <c r="G148" s="1" t="str">
        <f>IFERROR(__xludf.DUMMYFUNCTION("""COMPUTED_VALUE"""),"")</f>
        <v/>
      </c>
      <c r="H148" s="1"/>
      <c r="I148" s="1" t="str">
        <f>IFERROR(__xludf.DUMMYFUNCTION("""COMPUTED_VALUE"""),"")</f>
        <v/>
      </c>
      <c r="J148" s="1"/>
      <c r="K148" s="1" t="s">
        <v>7</v>
      </c>
    </row>
    <row r="149">
      <c r="E149" s="1" t="str">
        <f>IFERROR(__xludf.DUMMYFUNCTION("""COMPUTED_VALUE"""),"")</f>
        <v/>
      </c>
      <c r="F149" s="1"/>
      <c r="G149" s="1" t="str">
        <f>IFERROR(__xludf.DUMMYFUNCTION("""COMPUTED_VALUE"""),"")</f>
        <v/>
      </c>
      <c r="H149" s="1"/>
      <c r="I149" s="1" t="str">
        <f>IFERROR(__xludf.DUMMYFUNCTION("""COMPUTED_VALUE"""),"")</f>
        <v/>
      </c>
      <c r="J149" s="1"/>
      <c r="K149" s="1" t="s">
        <v>7</v>
      </c>
    </row>
    <row r="150">
      <c r="E150" s="1" t="str">
        <f>IFERROR(__xludf.DUMMYFUNCTION("""COMPUTED_VALUE"""),"")</f>
        <v/>
      </c>
      <c r="F150" s="1"/>
      <c r="G150" s="1" t="str">
        <f>IFERROR(__xludf.DUMMYFUNCTION("""COMPUTED_VALUE"""),"")</f>
        <v/>
      </c>
      <c r="H150" s="1"/>
      <c r="I150" s="1" t="str">
        <f>IFERROR(__xludf.DUMMYFUNCTION("""COMPUTED_VALUE"""),"")</f>
        <v/>
      </c>
      <c r="J150" s="1"/>
      <c r="K150" s="1" t="s">
        <v>7</v>
      </c>
    </row>
    <row r="151">
      <c r="E151" s="1" t="str">
        <f>IFERROR(__xludf.DUMMYFUNCTION("""COMPUTED_VALUE"""),"")</f>
        <v/>
      </c>
      <c r="F151" s="1"/>
      <c r="G151" s="1" t="str">
        <f>IFERROR(__xludf.DUMMYFUNCTION("""COMPUTED_VALUE"""),"")</f>
        <v/>
      </c>
      <c r="H151" s="1"/>
      <c r="I151" s="1" t="str">
        <f>IFERROR(__xludf.DUMMYFUNCTION("""COMPUTED_VALUE"""),"")</f>
        <v/>
      </c>
      <c r="J151" s="1"/>
      <c r="K151" s="1" t="s">
        <v>7</v>
      </c>
    </row>
    <row r="152">
      <c r="E152" s="1" t="str">
        <f>IFERROR(__xludf.DUMMYFUNCTION("""COMPUTED_VALUE"""),"")</f>
        <v/>
      </c>
      <c r="F152" s="1"/>
      <c r="G152" s="1" t="str">
        <f>IFERROR(__xludf.DUMMYFUNCTION("""COMPUTED_VALUE"""),"")</f>
        <v/>
      </c>
      <c r="H152" s="1"/>
      <c r="I152" s="1" t="str">
        <f>IFERROR(__xludf.DUMMYFUNCTION("""COMPUTED_VALUE"""),"")</f>
        <v/>
      </c>
      <c r="J152" s="1"/>
      <c r="K152" s="1" t="s">
        <v>7</v>
      </c>
    </row>
    <row r="153">
      <c r="E153" s="1" t="str">
        <f>IFERROR(__xludf.DUMMYFUNCTION("""COMPUTED_VALUE"""),"")</f>
        <v/>
      </c>
      <c r="F153" s="1"/>
      <c r="G153" s="1" t="str">
        <f>IFERROR(__xludf.DUMMYFUNCTION("""COMPUTED_VALUE"""),"")</f>
        <v/>
      </c>
      <c r="H153" s="1"/>
      <c r="I153" s="1" t="str">
        <f>IFERROR(__xludf.DUMMYFUNCTION("""COMPUTED_VALUE"""),"")</f>
        <v/>
      </c>
      <c r="J153" s="1"/>
      <c r="K153" s="1" t="s">
        <v>7</v>
      </c>
    </row>
    <row r="154">
      <c r="E154" s="1" t="str">
        <f>IFERROR(__xludf.DUMMYFUNCTION("""COMPUTED_VALUE"""),"")</f>
        <v/>
      </c>
      <c r="F154" s="1"/>
      <c r="G154" s="1" t="str">
        <f>IFERROR(__xludf.DUMMYFUNCTION("""COMPUTED_VALUE"""),"")</f>
        <v/>
      </c>
      <c r="H154" s="1"/>
      <c r="I154" s="1" t="str">
        <f>IFERROR(__xludf.DUMMYFUNCTION("""COMPUTED_VALUE"""),"")</f>
        <v/>
      </c>
      <c r="J154" s="1"/>
      <c r="K154" s="1" t="s">
        <v>7</v>
      </c>
    </row>
    <row r="155">
      <c r="E155" s="1" t="str">
        <f>IFERROR(__xludf.DUMMYFUNCTION("""COMPUTED_VALUE"""),"")</f>
        <v/>
      </c>
      <c r="F155" s="1"/>
      <c r="G155" s="1" t="str">
        <f>IFERROR(__xludf.DUMMYFUNCTION("""COMPUTED_VALUE"""),"")</f>
        <v/>
      </c>
      <c r="H155" s="1"/>
      <c r="I155" s="1" t="str">
        <f>IFERROR(__xludf.DUMMYFUNCTION("""COMPUTED_VALUE"""),"")</f>
        <v/>
      </c>
      <c r="J155" s="1"/>
      <c r="K155" s="1" t="s">
        <v>7</v>
      </c>
    </row>
    <row r="156">
      <c r="E156" s="1" t="str">
        <f>IFERROR(__xludf.DUMMYFUNCTION("""COMPUTED_VALUE"""),"")</f>
        <v/>
      </c>
      <c r="F156" s="1"/>
      <c r="G156" s="1" t="str">
        <f>IFERROR(__xludf.DUMMYFUNCTION("""COMPUTED_VALUE"""),"")</f>
        <v/>
      </c>
      <c r="H156" s="1"/>
      <c r="I156" s="1" t="str">
        <f>IFERROR(__xludf.DUMMYFUNCTION("""COMPUTED_VALUE"""),"")</f>
        <v/>
      </c>
      <c r="J156" s="1"/>
      <c r="K156" s="1" t="s">
        <v>7</v>
      </c>
    </row>
    <row r="157">
      <c r="E157" s="1" t="str">
        <f>IFERROR(__xludf.DUMMYFUNCTION("""COMPUTED_VALUE"""),"")</f>
        <v/>
      </c>
      <c r="F157" s="1"/>
      <c r="G157" s="1" t="str">
        <f>IFERROR(__xludf.DUMMYFUNCTION("""COMPUTED_VALUE"""),"")</f>
        <v/>
      </c>
      <c r="H157" s="1"/>
      <c r="I157" s="1" t="str">
        <f>IFERROR(__xludf.DUMMYFUNCTION("""COMPUTED_VALUE"""),"")</f>
        <v/>
      </c>
      <c r="J157" s="1"/>
      <c r="K157" s="1" t="s">
        <v>7</v>
      </c>
    </row>
    <row r="158">
      <c r="E158" s="1" t="str">
        <f>IFERROR(__xludf.DUMMYFUNCTION("""COMPUTED_VALUE"""),"")</f>
        <v/>
      </c>
      <c r="F158" s="1"/>
      <c r="G158" s="1" t="str">
        <f>IFERROR(__xludf.DUMMYFUNCTION("""COMPUTED_VALUE"""),"")</f>
        <v/>
      </c>
      <c r="H158" s="1"/>
      <c r="I158" s="1" t="str">
        <f>IFERROR(__xludf.DUMMYFUNCTION("""COMPUTED_VALUE"""),"")</f>
        <v/>
      </c>
      <c r="J158" s="1"/>
      <c r="K158" s="1" t="s">
        <v>7</v>
      </c>
    </row>
    <row r="159">
      <c r="E159" s="1" t="str">
        <f>IFERROR(__xludf.DUMMYFUNCTION("""COMPUTED_VALUE"""),"")</f>
        <v/>
      </c>
      <c r="F159" s="1"/>
      <c r="G159" s="1" t="str">
        <f>IFERROR(__xludf.DUMMYFUNCTION("""COMPUTED_VALUE"""),"")</f>
        <v/>
      </c>
      <c r="H159" s="1"/>
      <c r="I159" s="1" t="str">
        <f>IFERROR(__xludf.DUMMYFUNCTION("""COMPUTED_VALUE"""),"")</f>
        <v/>
      </c>
      <c r="J159" s="1"/>
      <c r="K159" s="1" t="s">
        <v>7</v>
      </c>
    </row>
    <row r="160">
      <c r="E160" s="1" t="str">
        <f>IFERROR(__xludf.DUMMYFUNCTION("""COMPUTED_VALUE"""),"")</f>
        <v/>
      </c>
      <c r="F160" s="1"/>
      <c r="G160" s="1" t="str">
        <f>IFERROR(__xludf.DUMMYFUNCTION("""COMPUTED_VALUE"""),"")</f>
        <v/>
      </c>
      <c r="H160" s="1"/>
      <c r="I160" s="1" t="str">
        <f>IFERROR(__xludf.DUMMYFUNCTION("""COMPUTED_VALUE"""),"")</f>
        <v/>
      </c>
      <c r="J160" s="1"/>
      <c r="K160" s="1" t="s">
        <v>7</v>
      </c>
    </row>
    <row r="161">
      <c r="E161" s="1" t="str">
        <f>IFERROR(__xludf.DUMMYFUNCTION("""COMPUTED_VALUE"""),"")</f>
        <v/>
      </c>
      <c r="F161" s="1"/>
      <c r="G161" s="1" t="str">
        <f>IFERROR(__xludf.DUMMYFUNCTION("""COMPUTED_VALUE"""),"")</f>
        <v/>
      </c>
      <c r="H161" s="1"/>
      <c r="I161" s="1" t="str">
        <f>IFERROR(__xludf.DUMMYFUNCTION("""COMPUTED_VALUE"""),"")</f>
        <v/>
      </c>
      <c r="J161" s="1"/>
      <c r="K161" s="1" t="s">
        <v>7</v>
      </c>
    </row>
    <row r="162">
      <c r="E162" s="1" t="str">
        <f>IFERROR(__xludf.DUMMYFUNCTION("""COMPUTED_VALUE"""),"")</f>
        <v/>
      </c>
      <c r="F162" s="1"/>
      <c r="G162" s="1" t="str">
        <f>IFERROR(__xludf.DUMMYFUNCTION("""COMPUTED_VALUE"""),"")</f>
        <v/>
      </c>
      <c r="H162" s="1"/>
      <c r="I162" s="1" t="str">
        <f>IFERROR(__xludf.DUMMYFUNCTION("""COMPUTED_VALUE"""),"")</f>
        <v/>
      </c>
      <c r="J162" s="1"/>
      <c r="K162" s="1" t="s">
        <v>7</v>
      </c>
    </row>
    <row r="163">
      <c r="E163" s="1" t="str">
        <f>IFERROR(__xludf.DUMMYFUNCTION("""COMPUTED_VALUE"""),"")</f>
        <v/>
      </c>
      <c r="F163" s="1"/>
      <c r="G163" s="1" t="str">
        <f>IFERROR(__xludf.DUMMYFUNCTION("""COMPUTED_VALUE"""),"")</f>
        <v/>
      </c>
      <c r="H163" s="1"/>
      <c r="I163" s="1" t="str">
        <f>IFERROR(__xludf.DUMMYFUNCTION("""COMPUTED_VALUE"""),"")</f>
        <v/>
      </c>
      <c r="J163" s="1"/>
      <c r="K163" s="1" t="s">
        <v>7</v>
      </c>
    </row>
    <row r="164">
      <c r="E164" s="1" t="str">
        <f>IFERROR(__xludf.DUMMYFUNCTION("""COMPUTED_VALUE"""),"")</f>
        <v/>
      </c>
      <c r="F164" s="1"/>
      <c r="G164" s="1" t="str">
        <f>IFERROR(__xludf.DUMMYFUNCTION("""COMPUTED_VALUE"""),"")</f>
        <v/>
      </c>
      <c r="H164" s="1"/>
      <c r="I164" s="1" t="str">
        <f>IFERROR(__xludf.DUMMYFUNCTION("""COMPUTED_VALUE"""),"")</f>
        <v/>
      </c>
      <c r="J164" s="1"/>
      <c r="K164" s="1" t="s">
        <v>7</v>
      </c>
    </row>
    <row r="165">
      <c r="E165" s="1" t="str">
        <f>IFERROR(__xludf.DUMMYFUNCTION("""COMPUTED_VALUE"""),"")</f>
        <v/>
      </c>
      <c r="F165" s="1"/>
      <c r="G165" s="1" t="str">
        <f>IFERROR(__xludf.DUMMYFUNCTION("""COMPUTED_VALUE"""),"")</f>
        <v/>
      </c>
      <c r="H165" s="1"/>
      <c r="I165" s="1" t="str">
        <f>IFERROR(__xludf.DUMMYFUNCTION("""COMPUTED_VALUE"""),"")</f>
        <v/>
      </c>
      <c r="J165" s="1"/>
      <c r="K165" s="1" t="s">
        <v>7</v>
      </c>
    </row>
    <row r="166">
      <c r="E166" s="1" t="str">
        <f>IFERROR(__xludf.DUMMYFUNCTION("""COMPUTED_VALUE"""),"")</f>
        <v/>
      </c>
      <c r="F166" s="1"/>
      <c r="G166" s="1" t="str">
        <f>IFERROR(__xludf.DUMMYFUNCTION("""COMPUTED_VALUE"""),"")</f>
        <v/>
      </c>
      <c r="H166" s="1"/>
      <c r="I166" s="1" t="str">
        <f>IFERROR(__xludf.DUMMYFUNCTION("""COMPUTED_VALUE"""),"")</f>
        <v/>
      </c>
      <c r="J166" s="1"/>
      <c r="K166" s="1" t="s">
        <v>7</v>
      </c>
    </row>
    <row r="167">
      <c r="E167" s="1" t="str">
        <f>IFERROR(__xludf.DUMMYFUNCTION("""COMPUTED_VALUE"""),"")</f>
        <v/>
      </c>
      <c r="F167" s="1"/>
      <c r="G167" s="1" t="str">
        <f>IFERROR(__xludf.DUMMYFUNCTION("""COMPUTED_VALUE"""),"")</f>
        <v/>
      </c>
      <c r="H167" s="1"/>
      <c r="I167" s="1" t="str">
        <f>IFERROR(__xludf.DUMMYFUNCTION("""COMPUTED_VALUE"""),"")</f>
        <v/>
      </c>
      <c r="J167" s="1"/>
      <c r="K167" s="1" t="s">
        <v>7</v>
      </c>
    </row>
    <row r="168">
      <c r="E168" s="1" t="str">
        <f>IFERROR(__xludf.DUMMYFUNCTION("""COMPUTED_VALUE"""),"")</f>
        <v/>
      </c>
      <c r="F168" s="1"/>
      <c r="G168" s="1" t="str">
        <f>IFERROR(__xludf.DUMMYFUNCTION("""COMPUTED_VALUE"""),"")</f>
        <v/>
      </c>
      <c r="H168" s="1"/>
      <c r="I168" s="1" t="str">
        <f>IFERROR(__xludf.DUMMYFUNCTION("""COMPUTED_VALUE"""),"")</f>
        <v/>
      </c>
      <c r="J168" s="1"/>
      <c r="K168" s="1" t="s">
        <v>7</v>
      </c>
    </row>
    <row r="169">
      <c r="E169" s="1" t="str">
        <f>IFERROR(__xludf.DUMMYFUNCTION("""COMPUTED_VALUE"""),"")</f>
        <v/>
      </c>
      <c r="F169" s="1"/>
      <c r="G169" s="1" t="str">
        <f>IFERROR(__xludf.DUMMYFUNCTION("""COMPUTED_VALUE"""),"")</f>
        <v/>
      </c>
      <c r="H169" s="1"/>
      <c r="I169" s="1" t="str">
        <f>IFERROR(__xludf.DUMMYFUNCTION("""COMPUTED_VALUE"""),"")</f>
        <v/>
      </c>
      <c r="J169" s="1"/>
      <c r="K169" s="1" t="s">
        <v>7</v>
      </c>
    </row>
    <row r="170">
      <c r="E170" s="1" t="str">
        <f>IFERROR(__xludf.DUMMYFUNCTION("""COMPUTED_VALUE"""),"")</f>
        <v/>
      </c>
      <c r="F170" s="1"/>
      <c r="G170" s="1" t="str">
        <f>IFERROR(__xludf.DUMMYFUNCTION("""COMPUTED_VALUE"""),"")</f>
        <v/>
      </c>
      <c r="H170" s="1"/>
      <c r="I170" s="1" t="str">
        <f>IFERROR(__xludf.DUMMYFUNCTION("""COMPUTED_VALUE"""),"")</f>
        <v/>
      </c>
      <c r="J170" s="1"/>
      <c r="K170" s="1" t="s">
        <v>7</v>
      </c>
    </row>
    <row r="171">
      <c r="E171" s="1" t="str">
        <f>IFERROR(__xludf.DUMMYFUNCTION("""COMPUTED_VALUE"""),"")</f>
        <v/>
      </c>
      <c r="F171" s="1"/>
      <c r="G171" s="1" t="str">
        <f>IFERROR(__xludf.DUMMYFUNCTION("""COMPUTED_VALUE"""),"")</f>
        <v/>
      </c>
      <c r="H171" s="1"/>
      <c r="I171" s="1" t="str">
        <f>IFERROR(__xludf.DUMMYFUNCTION("""COMPUTED_VALUE"""),"")</f>
        <v/>
      </c>
      <c r="J171" s="1"/>
      <c r="K171" s="1" t="s">
        <v>7</v>
      </c>
    </row>
    <row r="172">
      <c r="E172" s="1" t="str">
        <f>IFERROR(__xludf.DUMMYFUNCTION("""COMPUTED_VALUE"""),"")</f>
        <v/>
      </c>
      <c r="F172" s="1"/>
      <c r="G172" s="1" t="str">
        <f>IFERROR(__xludf.DUMMYFUNCTION("""COMPUTED_VALUE"""),"")</f>
        <v/>
      </c>
      <c r="H172" s="1"/>
      <c r="I172" s="1" t="str">
        <f>IFERROR(__xludf.DUMMYFUNCTION("""COMPUTED_VALUE"""),"")</f>
        <v/>
      </c>
      <c r="J172" s="1"/>
      <c r="K172" s="1" t="s">
        <v>7</v>
      </c>
    </row>
    <row r="173">
      <c r="E173" s="1" t="str">
        <f>IFERROR(__xludf.DUMMYFUNCTION("""COMPUTED_VALUE"""),"")</f>
        <v/>
      </c>
      <c r="F173" s="1"/>
      <c r="G173" s="1" t="str">
        <f>IFERROR(__xludf.DUMMYFUNCTION("""COMPUTED_VALUE"""),"")</f>
        <v/>
      </c>
      <c r="H173" s="1"/>
      <c r="I173" s="1" t="str">
        <f>IFERROR(__xludf.DUMMYFUNCTION("""COMPUTED_VALUE"""),"")</f>
        <v/>
      </c>
      <c r="J173" s="1"/>
      <c r="K173" s="1" t="s">
        <v>7</v>
      </c>
    </row>
    <row r="174">
      <c r="E174" s="1" t="str">
        <f>IFERROR(__xludf.DUMMYFUNCTION("""COMPUTED_VALUE"""),"")</f>
        <v/>
      </c>
      <c r="F174" s="1"/>
      <c r="G174" s="1" t="str">
        <f>IFERROR(__xludf.DUMMYFUNCTION("""COMPUTED_VALUE"""),"")</f>
        <v/>
      </c>
      <c r="H174" s="1"/>
      <c r="I174" s="1" t="str">
        <f>IFERROR(__xludf.DUMMYFUNCTION("""COMPUTED_VALUE"""),"")</f>
        <v/>
      </c>
      <c r="J174" s="1"/>
      <c r="K174" s="1" t="s">
        <v>7</v>
      </c>
    </row>
    <row r="175">
      <c r="E175" s="1" t="str">
        <f>IFERROR(__xludf.DUMMYFUNCTION("""COMPUTED_VALUE"""),"")</f>
        <v/>
      </c>
      <c r="F175" s="1"/>
      <c r="G175" s="1" t="str">
        <f>IFERROR(__xludf.DUMMYFUNCTION("""COMPUTED_VALUE"""),"")</f>
        <v/>
      </c>
      <c r="H175" s="1"/>
      <c r="I175" s="1" t="str">
        <f>IFERROR(__xludf.DUMMYFUNCTION("""COMPUTED_VALUE"""),"")</f>
        <v/>
      </c>
      <c r="J175" s="1"/>
      <c r="K175" s="1" t="s">
        <v>7</v>
      </c>
    </row>
    <row r="176">
      <c r="E176" s="1" t="str">
        <f>IFERROR(__xludf.DUMMYFUNCTION("""COMPUTED_VALUE"""),"")</f>
        <v/>
      </c>
      <c r="F176" s="1"/>
      <c r="G176" s="1" t="str">
        <f>IFERROR(__xludf.DUMMYFUNCTION("""COMPUTED_VALUE"""),"")</f>
        <v/>
      </c>
      <c r="H176" s="1"/>
      <c r="I176" s="1" t="str">
        <f>IFERROR(__xludf.DUMMYFUNCTION("""COMPUTED_VALUE"""),"")</f>
        <v/>
      </c>
      <c r="J176" s="1"/>
      <c r="K176" s="1" t="s">
        <v>7</v>
      </c>
    </row>
    <row r="177">
      <c r="E177" s="1" t="str">
        <f>IFERROR(__xludf.DUMMYFUNCTION("""COMPUTED_VALUE"""),"")</f>
        <v/>
      </c>
      <c r="F177" s="1"/>
      <c r="G177" s="1" t="str">
        <f>IFERROR(__xludf.DUMMYFUNCTION("""COMPUTED_VALUE"""),"")</f>
        <v/>
      </c>
      <c r="H177" s="1"/>
      <c r="I177" s="1" t="str">
        <f>IFERROR(__xludf.DUMMYFUNCTION("""COMPUTED_VALUE"""),"")</f>
        <v/>
      </c>
      <c r="J177" s="1"/>
      <c r="K177" s="1" t="s">
        <v>7</v>
      </c>
    </row>
    <row r="178">
      <c r="E178" s="1" t="str">
        <f>IFERROR(__xludf.DUMMYFUNCTION("""COMPUTED_VALUE"""),"")</f>
        <v/>
      </c>
      <c r="F178" s="1"/>
      <c r="G178" s="1" t="str">
        <f>IFERROR(__xludf.DUMMYFUNCTION("""COMPUTED_VALUE"""),"")</f>
        <v/>
      </c>
      <c r="H178" s="1"/>
      <c r="I178" s="1" t="str">
        <f>IFERROR(__xludf.DUMMYFUNCTION("""COMPUTED_VALUE"""),"")</f>
        <v/>
      </c>
      <c r="J178" s="1"/>
      <c r="K178" s="1" t="s">
        <v>7</v>
      </c>
    </row>
    <row r="179">
      <c r="E179" s="1" t="str">
        <f>IFERROR(__xludf.DUMMYFUNCTION("""COMPUTED_VALUE"""),"")</f>
        <v/>
      </c>
      <c r="F179" s="1"/>
      <c r="G179" s="1" t="str">
        <f>IFERROR(__xludf.DUMMYFUNCTION("""COMPUTED_VALUE"""),"")</f>
        <v/>
      </c>
      <c r="H179" s="1"/>
      <c r="I179" s="1" t="str">
        <f>IFERROR(__xludf.DUMMYFUNCTION("""COMPUTED_VALUE"""),"")</f>
        <v/>
      </c>
      <c r="J179" s="1"/>
      <c r="K179" s="1" t="s">
        <v>7</v>
      </c>
    </row>
    <row r="180">
      <c r="E180" s="1" t="str">
        <f>IFERROR(__xludf.DUMMYFUNCTION("""COMPUTED_VALUE"""),"")</f>
        <v/>
      </c>
      <c r="F180" s="1"/>
      <c r="G180" s="1" t="str">
        <f>IFERROR(__xludf.DUMMYFUNCTION("""COMPUTED_VALUE"""),"")</f>
        <v/>
      </c>
      <c r="H180" s="1"/>
      <c r="I180" s="1" t="str">
        <f>IFERROR(__xludf.DUMMYFUNCTION("""COMPUTED_VALUE"""),"")</f>
        <v/>
      </c>
      <c r="J180" s="1"/>
      <c r="K180" s="1" t="s">
        <v>7</v>
      </c>
    </row>
    <row r="181">
      <c r="E181" s="1" t="str">
        <f>IFERROR(__xludf.DUMMYFUNCTION("""COMPUTED_VALUE"""),"")</f>
        <v/>
      </c>
      <c r="F181" s="1"/>
      <c r="G181" s="1" t="str">
        <f>IFERROR(__xludf.DUMMYFUNCTION("""COMPUTED_VALUE"""),"")</f>
        <v/>
      </c>
      <c r="H181" s="1"/>
      <c r="I181" s="1" t="str">
        <f>IFERROR(__xludf.DUMMYFUNCTION("""COMPUTED_VALUE"""),"")</f>
        <v/>
      </c>
      <c r="J181" s="1"/>
      <c r="K181" s="1" t="s">
        <v>7</v>
      </c>
    </row>
    <row r="182">
      <c r="E182" s="1" t="str">
        <f>IFERROR(__xludf.DUMMYFUNCTION("""COMPUTED_VALUE"""),"")</f>
        <v/>
      </c>
      <c r="F182" s="1"/>
      <c r="G182" s="1" t="str">
        <f>IFERROR(__xludf.DUMMYFUNCTION("""COMPUTED_VALUE"""),"")</f>
        <v/>
      </c>
      <c r="H182" s="1"/>
      <c r="I182" s="1" t="str">
        <f>IFERROR(__xludf.DUMMYFUNCTION("""COMPUTED_VALUE"""),"")</f>
        <v/>
      </c>
      <c r="J182" s="1"/>
      <c r="K182" s="1" t="s">
        <v>7</v>
      </c>
    </row>
    <row r="183">
      <c r="E183" s="1" t="str">
        <f>IFERROR(__xludf.DUMMYFUNCTION("""COMPUTED_VALUE"""),"")</f>
        <v/>
      </c>
      <c r="F183" s="1"/>
      <c r="G183" s="1" t="str">
        <f>IFERROR(__xludf.DUMMYFUNCTION("""COMPUTED_VALUE"""),"")</f>
        <v/>
      </c>
      <c r="H183" s="1"/>
      <c r="I183" s="1" t="str">
        <f>IFERROR(__xludf.DUMMYFUNCTION("""COMPUTED_VALUE"""),"")</f>
        <v/>
      </c>
      <c r="J183" s="1"/>
      <c r="K183" s="1" t="s">
        <v>7</v>
      </c>
    </row>
    <row r="184">
      <c r="E184" s="1" t="str">
        <f>IFERROR(__xludf.DUMMYFUNCTION("""COMPUTED_VALUE"""),"")</f>
        <v/>
      </c>
      <c r="F184" s="1"/>
      <c r="G184" s="1" t="str">
        <f>IFERROR(__xludf.DUMMYFUNCTION("""COMPUTED_VALUE"""),"")</f>
        <v/>
      </c>
      <c r="H184" s="1"/>
      <c r="I184" s="1" t="str">
        <f>IFERROR(__xludf.DUMMYFUNCTION("""COMPUTED_VALUE"""),"")</f>
        <v/>
      </c>
      <c r="J184" s="1"/>
      <c r="K184" s="1" t="s">
        <v>7</v>
      </c>
    </row>
    <row r="185">
      <c r="E185" s="1" t="str">
        <f>IFERROR(__xludf.DUMMYFUNCTION("""COMPUTED_VALUE"""),"")</f>
        <v/>
      </c>
      <c r="F185" s="1"/>
      <c r="G185" s="1" t="str">
        <f>IFERROR(__xludf.DUMMYFUNCTION("""COMPUTED_VALUE"""),"")</f>
        <v/>
      </c>
      <c r="H185" s="1"/>
      <c r="I185" s="1" t="str">
        <f>IFERROR(__xludf.DUMMYFUNCTION("""COMPUTED_VALUE"""),"")</f>
        <v/>
      </c>
      <c r="J185" s="1"/>
      <c r="K185" s="1" t="s">
        <v>7</v>
      </c>
    </row>
    <row r="186">
      <c r="E186" s="1" t="str">
        <f>IFERROR(__xludf.DUMMYFUNCTION("""COMPUTED_VALUE"""),"")</f>
        <v/>
      </c>
      <c r="F186" s="1"/>
      <c r="G186" s="1" t="str">
        <f>IFERROR(__xludf.DUMMYFUNCTION("""COMPUTED_VALUE"""),"")</f>
        <v/>
      </c>
      <c r="H186" s="1"/>
      <c r="I186" s="1" t="str">
        <f>IFERROR(__xludf.DUMMYFUNCTION("""COMPUTED_VALUE"""),"")</f>
        <v/>
      </c>
      <c r="J186" s="1"/>
      <c r="K186" s="1" t="s">
        <v>7</v>
      </c>
    </row>
    <row r="187">
      <c r="E187" s="1" t="str">
        <f>IFERROR(__xludf.DUMMYFUNCTION("""COMPUTED_VALUE"""),"")</f>
        <v/>
      </c>
      <c r="F187" s="1"/>
      <c r="G187" s="1" t="str">
        <f>IFERROR(__xludf.DUMMYFUNCTION("""COMPUTED_VALUE"""),"")</f>
        <v/>
      </c>
      <c r="H187" s="1"/>
      <c r="I187" s="1" t="str">
        <f>IFERROR(__xludf.DUMMYFUNCTION("""COMPUTED_VALUE"""),"")</f>
        <v/>
      </c>
      <c r="J187" s="1"/>
      <c r="K187" s="1" t="s">
        <v>7</v>
      </c>
    </row>
    <row r="188">
      <c r="E188" s="1" t="str">
        <f>IFERROR(__xludf.DUMMYFUNCTION("""COMPUTED_VALUE"""),"")</f>
        <v/>
      </c>
      <c r="F188" s="1"/>
      <c r="G188" s="1" t="str">
        <f>IFERROR(__xludf.DUMMYFUNCTION("""COMPUTED_VALUE"""),"")</f>
        <v/>
      </c>
      <c r="H188" s="1"/>
      <c r="I188" s="1" t="str">
        <f>IFERROR(__xludf.DUMMYFUNCTION("""COMPUTED_VALUE"""),"")</f>
        <v/>
      </c>
      <c r="J188" s="1"/>
      <c r="K188" s="1" t="s">
        <v>7</v>
      </c>
    </row>
    <row r="189">
      <c r="E189" s="1" t="str">
        <f>IFERROR(__xludf.DUMMYFUNCTION("""COMPUTED_VALUE"""),"")</f>
        <v/>
      </c>
      <c r="F189" s="1"/>
      <c r="G189" s="1" t="str">
        <f>IFERROR(__xludf.DUMMYFUNCTION("""COMPUTED_VALUE"""),"")</f>
        <v/>
      </c>
      <c r="H189" s="1"/>
      <c r="I189" s="1" t="str">
        <f>IFERROR(__xludf.DUMMYFUNCTION("""COMPUTED_VALUE"""),"")</f>
        <v/>
      </c>
      <c r="J189" s="1"/>
      <c r="K189" s="1" t="s">
        <v>7</v>
      </c>
    </row>
    <row r="190">
      <c r="E190" s="1" t="str">
        <f>IFERROR(__xludf.DUMMYFUNCTION("""COMPUTED_VALUE"""),"")</f>
        <v/>
      </c>
      <c r="F190" s="1"/>
      <c r="G190" s="1" t="str">
        <f>IFERROR(__xludf.DUMMYFUNCTION("""COMPUTED_VALUE"""),"")</f>
        <v/>
      </c>
      <c r="H190" s="1"/>
      <c r="I190" s="1" t="str">
        <f>IFERROR(__xludf.DUMMYFUNCTION("""COMPUTED_VALUE"""),"")</f>
        <v/>
      </c>
      <c r="J190" s="1"/>
      <c r="K190" s="1" t="s">
        <v>7</v>
      </c>
    </row>
    <row r="191">
      <c r="E191" s="1" t="str">
        <f>IFERROR(__xludf.DUMMYFUNCTION("""COMPUTED_VALUE"""),"")</f>
        <v/>
      </c>
      <c r="F191" s="1"/>
      <c r="G191" s="1" t="str">
        <f>IFERROR(__xludf.DUMMYFUNCTION("""COMPUTED_VALUE"""),"")</f>
        <v/>
      </c>
      <c r="H191" s="1"/>
      <c r="I191" s="1" t="str">
        <f>IFERROR(__xludf.DUMMYFUNCTION("""COMPUTED_VALUE"""),"")</f>
        <v/>
      </c>
      <c r="J191" s="1"/>
      <c r="K191" s="1" t="s">
        <v>7</v>
      </c>
    </row>
    <row r="192">
      <c r="E192" s="1" t="str">
        <f>IFERROR(__xludf.DUMMYFUNCTION("""COMPUTED_VALUE"""),"")</f>
        <v/>
      </c>
      <c r="F192" s="1"/>
      <c r="G192" s="1" t="str">
        <f>IFERROR(__xludf.DUMMYFUNCTION("""COMPUTED_VALUE"""),"")</f>
        <v/>
      </c>
      <c r="H192" s="1"/>
      <c r="I192" s="1" t="str">
        <f>IFERROR(__xludf.DUMMYFUNCTION("""COMPUTED_VALUE"""),"")</f>
        <v/>
      </c>
      <c r="J192" s="1"/>
      <c r="K192" s="1" t="s">
        <v>7</v>
      </c>
    </row>
    <row r="193">
      <c r="E193" s="1" t="str">
        <f>IFERROR(__xludf.DUMMYFUNCTION("""COMPUTED_VALUE"""),"")</f>
        <v/>
      </c>
      <c r="F193" s="1"/>
      <c r="G193" s="1" t="str">
        <f>IFERROR(__xludf.DUMMYFUNCTION("""COMPUTED_VALUE"""),"")</f>
        <v/>
      </c>
      <c r="H193" s="1"/>
      <c r="I193" s="1" t="str">
        <f>IFERROR(__xludf.DUMMYFUNCTION("""COMPUTED_VALUE"""),"")</f>
        <v/>
      </c>
      <c r="J193" s="1"/>
      <c r="K193" s="1" t="s">
        <v>7</v>
      </c>
    </row>
    <row r="194">
      <c r="E194" s="1" t="str">
        <f>IFERROR(__xludf.DUMMYFUNCTION("""COMPUTED_VALUE"""),"")</f>
        <v/>
      </c>
      <c r="F194" s="1"/>
      <c r="G194" s="1" t="str">
        <f>IFERROR(__xludf.DUMMYFUNCTION("""COMPUTED_VALUE"""),"")</f>
        <v/>
      </c>
      <c r="H194" s="1"/>
      <c r="I194" s="1" t="str">
        <f>IFERROR(__xludf.DUMMYFUNCTION("""COMPUTED_VALUE"""),"")</f>
        <v/>
      </c>
      <c r="J194" s="1"/>
      <c r="K194" s="1" t="s">
        <v>7</v>
      </c>
    </row>
    <row r="195">
      <c r="E195" s="1" t="str">
        <f>IFERROR(__xludf.DUMMYFUNCTION("""COMPUTED_VALUE"""),"")</f>
        <v/>
      </c>
      <c r="F195" s="1"/>
      <c r="G195" s="1" t="str">
        <f>IFERROR(__xludf.DUMMYFUNCTION("""COMPUTED_VALUE"""),"")</f>
        <v/>
      </c>
      <c r="H195" s="1"/>
      <c r="I195" s="1" t="str">
        <f>IFERROR(__xludf.DUMMYFUNCTION("""COMPUTED_VALUE"""),"")</f>
        <v/>
      </c>
      <c r="J195" s="1"/>
      <c r="K195" s="1" t="s">
        <v>7</v>
      </c>
    </row>
    <row r="196">
      <c r="E196" s="1" t="str">
        <f>IFERROR(__xludf.DUMMYFUNCTION("""COMPUTED_VALUE"""),"")</f>
        <v/>
      </c>
      <c r="F196" s="1"/>
      <c r="G196" s="1" t="str">
        <f>IFERROR(__xludf.DUMMYFUNCTION("""COMPUTED_VALUE"""),"")</f>
        <v/>
      </c>
      <c r="H196" s="1"/>
      <c r="I196" s="1" t="str">
        <f>IFERROR(__xludf.DUMMYFUNCTION("""COMPUTED_VALUE"""),"")</f>
        <v/>
      </c>
      <c r="J196" s="1"/>
      <c r="K196" s="1" t="s">
        <v>7</v>
      </c>
    </row>
    <row r="197">
      <c r="E197" s="1" t="str">
        <f>IFERROR(__xludf.DUMMYFUNCTION("""COMPUTED_VALUE"""),"")</f>
        <v/>
      </c>
      <c r="F197" s="1"/>
      <c r="G197" s="1" t="str">
        <f>IFERROR(__xludf.DUMMYFUNCTION("""COMPUTED_VALUE"""),"")</f>
        <v/>
      </c>
      <c r="H197" s="1"/>
      <c r="I197" s="1" t="str">
        <f>IFERROR(__xludf.DUMMYFUNCTION("""COMPUTED_VALUE"""),"")</f>
        <v/>
      </c>
      <c r="J197" s="1"/>
      <c r="K197" s="1" t="s">
        <v>7</v>
      </c>
    </row>
    <row r="198">
      <c r="E198" s="1" t="str">
        <f>IFERROR(__xludf.DUMMYFUNCTION("""COMPUTED_VALUE"""),"")</f>
        <v/>
      </c>
      <c r="F198" s="1"/>
      <c r="G198" s="1" t="str">
        <f>IFERROR(__xludf.DUMMYFUNCTION("""COMPUTED_VALUE"""),"")</f>
        <v/>
      </c>
      <c r="H198" s="1"/>
      <c r="I198" s="1" t="str">
        <f>IFERROR(__xludf.DUMMYFUNCTION("""COMPUTED_VALUE"""),"")</f>
        <v/>
      </c>
      <c r="J198" s="1"/>
      <c r="K198" s="1" t="s">
        <v>7</v>
      </c>
    </row>
    <row r="199">
      <c r="E199" s="1" t="str">
        <f>IFERROR(__xludf.DUMMYFUNCTION("""COMPUTED_VALUE"""),"")</f>
        <v/>
      </c>
      <c r="F199" s="1"/>
      <c r="G199" s="1" t="str">
        <f>IFERROR(__xludf.DUMMYFUNCTION("""COMPUTED_VALUE"""),"")</f>
        <v/>
      </c>
      <c r="H199" s="1"/>
      <c r="I199" s="1" t="str">
        <f>IFERROR(__xludf.DUMMYFUNCTION("""COMPUTED_VALUE"""),"")</f>
        <v/>
      </c>
      <c r="J199" s="1"/>
      <c r="K199" s="1" t="s">
        <v>7</v>
      </c>
    </row>
    <row r="200">
      <c r="E200" s="1" t="str">
        <f>IFERROR(__xludf.DUMMYFUNCTION("""COMPUTED_VALUE"""),"")</f>
        <v/>
      </c>
      <c r="F200" s="1"/>
      <c r="G200" s="1" t="str">
        <f>IFERROR(__xludf.DUMMYFUNCTION("""COMPUTED_VALUE"""),"")</f>
        <v/>
      </c>
      <c r="H200" s="1"/>
      <c r="I200" s="1" t="str">
        <f>IFERROR(__xludf.DUMMYFUNCTION("""COMPUTED_VALUE"""),"")</f>
        <v/>
      </c>
      <c r="J200" s="1"/>
      <c r="K200" s="1" t="s">
        <v>7</v>
      </c>
    </row>
    <row r="201">
      <c r="E201" s="1" t="str">
        <f>IFERROR(__xludf.DUMMYFUNCTION("""COMPUTED_VALUE"""),"")</f>
        <v/>
      </c>
      <c r="F201" s="1"/>
      <c r="G201" s="1" t="str">
        <f>IFERROR(__xludf.DUMMYFUNCTION("""COMPUTED_VALUE"""),"")</f>
        <v/>
      </c>
      <c r="H201" s="1"/>
      <c r="I201" s="1" t="str">
        <f>IFERROR(__xludf.DUMMYFUNCTION("""COMPUTED_VALUE"""),"")</f>
        <v/>
      </c>
      <c r="J201" s="1"/>
      <c r="K201" s="1" t="s">
        <v>7</v>
      </c>
    </row>
    <row r="202">
      <c r="E202" s="1" t="str">
        <f>IFERROR(__xludf.DUMMYFUNCTION("""COMPUTED_VALUE"""),"")</f>
        <v/>
      </c>
      <c r="F202" s="1"/>
      <c r="G202" s="1" t="str">
        <f>IFERROR(__xludf.DUMMYFUNCTION("""COMPUTED_VALUE"""),"")</f>
        <v/>
      </c>
      <c r="H202" s="1"/>
      <c r="I202" s="1" t="str">
        <f>IFERROR(__xludf.DUMMYFUNCTION("""COMPUTED_VALUE"""),"")</f>
        <v/>
      </c>
      <c r="J202" s="1"/>
      <c r="K202" s="1" t="s">
        <v>7</v>
      </c>
    </row>
    <row r="203">
      <c r="E203" s="1" t="str">
        <f>IFERROR(__xludf.DUMMYFUNCTION("""COMPUTED_VALUE"""),"")</f>
        <v/>
      </c>
      <c r="F203" s="1"/>
      <c r="G203" s="1" t="str">
        <f>IFERROR(__xludf.DUMMYFUNCTION("""COMPUTED_VALUE"""),"")</f>
        <v/>
      </c>
      <c r="H203" s="1"/>
      <c r="I203" s="1" t="str">
        <f>IFERROR(__xludf.DUMMYFUNCTION("""COMPUTED_VALUE"""),"")</f>
        <v/>
      </c>
      <c r="J203" s="1"/>
      <c r="K203" s="1" t="s">
        <v>7</v>
      </c>
    </row>
    <row r="204">
      <c r="E204" s="1" t="str">
        <f>IFERROR(__xludf.DUMMYFUNCTION("""COMPUTED_VALUE"""),"")</f>
        <v/>
      </c>
      <c r="F204" s="1"/>
      <c r="G204" s="1" t="str">
        <f>IFERROR(__xludf.DUMMYFUNCTION("""COMPUTED_VALUE"""),"")</f>
        <v/>
      </c>
      <c r="H204" s="1"/>
      <c r="I204" s="1" t="str">
        <f>IFERROR(__xludf.DUMMYFUNCTION("""COMPUTED_VALUE"""),"")</f>
        <v/>
      </c>
      <c r="J204" s="1"/>
      <c r="K204" s="1" t="s">
        <v>7</v>
      </c>
    </row>
    <row r="205">
      <c r="E205" s="1" t="str">
        <f>IFERROR(__xludf.DUMMYFUNCTION("""COMPUTED_VALUE"""),"")</f>
        <v/>
      </c>
      <c r="F205" s="1"/>
      <c r="G205" s="1" t="str">
        <f>IFERROR(__xludf.DUMMYFUNCTION("""COMPUTED_VALUE"""),"")</f>
        <v/>
      </c>
      <c r="H205" s="1"/>
      <c r="I205" s="1" t="str">
        <f>IFERROR(__xludf.DUMMYFUNCTION("""COMPUTED_VALUE"""),"")</f>
        <v/>
      </c>
      <c r="J205" s="1"/>
      <c r="K205" s="1" t="s">
        <v>7</v>
      </c>
    </row>
    <row r="206">
      <c r="E206" s="1" t="str">
        <f>IFERROR(__xludf.DUMMYFUNCTION("""COMPUTED_VALUE"""),"")</f>
        <v/>
      </c>
      <c r="F206" s="1"/>
      <c r="G206" s="1" t="str">
        <f>IFERROR(__xludf.DUMMYFUNCTION("""COMPUTED_VALUE"""),"")</f>
        <v/>
      </c>
      <c r="H206" s="1"/>
      <c r="I206" s="1" t="str">
        <f>IFERROR(__xludf.DUMMYFUNCTION("""COMPUTED_VALUE"""),"")</f>
        <v/>
      </c>
      <c r="J206" s="1"/>
      <c r="K206" s="1" t="s">
        <v>7</v>
      </c>
    </row>
    <row r="207">
      <c r="E207" s="1" t="str">
        <f>IFERROR(__xludf.DUMMYFUNCTION("""COMPUTED_VALUE"""),"")</f>
        <v/>
      </c>
      <c r="F207" s="1"/>
      <c r="G207" s="1" t="str">
        <f>IFERROR(__xludf.DUMMYFUNCTION("""COMPUTED_VALUE"""),"")</f>
        <v/>
      </c>
      <c r="H207" s="1"/>
      <c r="I207" s="1" t="str">
        <f>IFERROR(__xludf.DUMMYFUNCTION("""COMPUTED_VALUE"""),"")</f>
        <v/>
      </c>
      <c r="J207" s="1"/>
      <c r="K207" s="1" t="s">
        <v>7</v>
      </c>
    </row>
    <row r="208">
      <c r="E208" s="1" t="str">
        <f>IFERROR(__xludf.DUMMYFUNCTION("""COMPUTED_VALUE"""),"")</f>
        <v/>
      </c>
      <c r="F208" s="1"/>
      <c r="G208" s="1" t="str">
        <f>IFERROR(__xludf.DUMMYFUNCTION("""COMPUTED_VALUE"""),"")</f>
        <v/>
      </c>
      <c r="H208" s="1"/>
      <c r="I208" s="1" t="str">
        <f>IFERROR(__xludf.DUMMYFUNCTION("""COMPUTED_VALUE"""),"")</f>
        <v/>
      </c>
      <c r="J208" s="1"/>
      <c r="K208" s="1" t="s">
        <v>7</v>
      </c>
    </row>
    <row r="209">
      <c r="E209" s="1" t="str">
        <f>IFERROR(__xludf.DUMMYFUNCTION("""COMPUTED_VALUE"""),"")</f>
        <v/>
      </c>
      <c r="F209" s="1"/>
      <c r="G209" s="1" t="str">
        <f>IFERROR(__xludf.DUMMYFUNCTION("""COMPUTED_VALUE"""),"")</f>
        <v/>
      </c>
      <c r="H209" s="1"/>
      <c r="I209" s="1" t="str">
        <f>IFERROR(__xludf.DUMMYFUNCTION("""COMPUTED_VALUE"""),"")</f>
        <v/>
      </c>
      <c r="J209" s="1"/>
      <c r="K209" s="1" t="s">
        <v>7</v>
      </c>
    </row>
    <row r="210">
      <c r="E210" s="1" t="str">
        <f>IFERROR(__xludf.DUMMYFUNCTION("""COMPUTED_VALUE"""),"")</f>
        <v/>
      </c>
      <c r="F210" s="1"/>
      <c r="G210" s="1" t="str">
        <f>IFERROR(__xludf.DUMMYFUNCTION("""COMPUTED_VALUE"""),"")</f>
        <v/>
      </c>
      <c r="H210" s="1"/>
      <c r="I210" s="1" t="str">
        <f>IFERROR(__xludf.DUMMYFUNCTION("""COMPUTED_VALUE"""),"")</f>
        <v/>
      </c>
      <c r="J210" s="1"/>
      <c r="K210" s="1" t="s">
        <v>7</v>
      </c>
    </row>
    <row r="211">
      <c r="E211" s="1" t="str">
        <f>IFERROR(__xludf.DUMMYFUNCTION("""COMPUTED_VALUE"""),"")</f>
        <v/>
      </c>
      <c r="F211" s="1"/>
      <c r="G211" s="1" t="str">
        <f>IFERROR(__xludf.DUMMYFUNCTION("""COMPUTED_VALUE"""),"")</f>
        <v/>
      </c>
      <c r="H211" s="1"/>
      <c r="I211" s="1" t="str">
        <f>IFERROR(__xludf.DUMMYFUNCTION("""COMPUTED_VALUE"""),"")</f>
        <v/>
      </c>
      <c r="J211" s="1"/>
      <c r="K211" s="1" t="s">
        <v>7</v>
      </c>
    </row>
    <row r="212">
      <c r="E212" s="1" t="str">
        <f>IFERROR(__xludf.DUMMYFUNCTION("""COMPUTED_VALUE"""),"")</f>
        <v/>
      </c>
      <c r="F212" s="1"/>
      <c r="G212" s="1" t="str">
        <f>IFERROR(__xludf.DUMMYFUNCTION("""COMPUTED_VALUE"""),"")</f>
        <v/>
      </c>
      <c r="H212" s="1"/>
      <c r="I212" s="1" t="str">
        <f>IFERROR(__xludf.DUMMYFUNCTION("""COMPUTED_VALUE"""),"")</f>
        <v/>
      </c>
      <c r="J212" s="1"/>
      <c r="K212" s="1" t="s">
        <v>7</v>
      </c>
    </row>
    <row r="213">
      <c r="E213" s="1" t="str">
        <f>IFERROR(__xludf.DUMMYFUNCTION("""COMPUTED_VALUE"""),"")</f>
        <v/>
      </c>
      <c r="F213" s="1"/>
      <c r="G213" s="1" t="str">
        <f>IFERROR(__xludf.DUMMYFUNCTION("""COMPUTED_VALUE"""),"")</f>
        <v/>
      </c>
      <c r="H213" s="1"/>
      <c r="I213" s="1" t="str">
        <f>IFERROR(__xludf.DUMMYFUNCTION("""COMPUTED_VALUE"""),"")</f>
        <v/>
      </c>
      <c r="J213" s="1"/>
      <c r="K213" s="1" t="s">
        <v>7</v>
      </c>
    </row>
    <row r="214">
      <c r="E214" s="1" t="str">
        <f>IFERROR(__xludf.DUMMYFUNCTION("""COMPUTED_VALUE"""),"")</f>
        <v/>
      </c>
      <c r="F214" s="1"/>
      <c r="G214" s="1" t="str">
        <f>IFERROR(__xludf.DUMMYFUNCTION("""COMPUTED_VALUE"""),"")</f>
        <v/>
      </c>
      <c r="H214" s="1"/>
      <c r="I214" s="1" t="str">
        <f>IFERROR(__xludf.DUMMYFUNCTION("""COMPUTED_VALUE"""),"")</f>
        <v/>
      </c>
      <c r="J214" s="1"/>
      <c r="K214" s="1" t="s">
        <v>7</v>
      </c>
    </row>
    <row r="215">
      <c r="E215" s="1" t="str">
        <f>IFERROR(__xludf.DUMMYFUNCTION("""COMPUTED_VALUE"""),"")</f>
        <v/>
      </c>
      <c r="F215" s="1"/>
      <c r="G215" s="1" t="str">
        <f>IFERROR(__xludf.DUMMYFUNCTION("""COMPUTED_VALUE"""),"")</f>
        <v/>
      </c>
      <c r="H215" s="1"/>
      <c r="I215" s="1" t="str">
        <f>IFERROR(__xludf.DUMMYFUNCTION("""COMPUTED_VALUE"""),"")</f>
        <v/>
      </c>
      <c r="J215" s="1"/>
      <c r="K215" s="1" t="s">
        <v>7</v>
      </c>
    </row>
    <row r="216">
      <c r="E216" s="1" t="str">
        <f>IFERROR(__xludf.DUMMYFUNCTION("""COMPUTED_VALUE"""),"")</f>
        <v/>
      </c>
      <c r="F216" s="1"/>
      <c r="G216" s="1" t="str">
        <f>IFERROR(__xludf.DUMMYFUNCTION("""COMPUTED_VALUE"""),"")</f>
        <v/>
      </c>
      <c r="H216" s="1"/>
      <c r="I216" s="1" t="str">
        <f>IFERROR(__xludf.DUMMYFUNCTION("""COMPUTED_VALUE"""),"")</f>
        <v/>
      </c>
      <c r="J216" s="1"/>
      <c r="K216" s="1" t="s">
        <v>7</v>
      </c>
    </row>
    <row r="217">
      <c r="E217" s="1" t="str">
        <f>IFERROR(__xludf.DUMMYFUNCTION("""COMPUTED_VALUE"""),"")</f>
        <v/>
      </c>
      <c r="F217" s="1"/>
      <c r="G217" s="1" t="str">
        <f>IFERROR(__xludf.DUMMYFUNCTION("""COMPUTED_VALUE"""),"")</f>
        <v/>
      </c>
      <c r="H217" s="1"/>
      <c r="I217" s="1" t="str">
        <f>IFERROR(__xludf.DUMMYFUNCTION("""COMPUTED_VALUE"""),"")</f>
        <v/>
      </c>
      <c r="J217" s="1"/>
      <c r="K217" s="1" t="s">
        <v>7</v>
      </c>
    </row>
    <row r="218">
      <c r="E218" s="1" t="str">
        <f>IFERROR(__xludf.DUMMYFUNCTION("""COMPUTED_VALUE"""),"")</f>
        <v/>
      </c>
      <c r="F218" s="1"/>
      <c r="G218" s="1" t="str">
        <f>IFERROR(__xludf.DUMMYFUNCTION("""COMPUTED_VALUE"""),"")</f>
        <v/>
      </c>
      <c r="H218" s="1"/>
      <c r="I218" s="1" t="str">
        <f>IFERROR(__xludf.DUMMYFUNCTION("""COMPUTED_VALUE"""),"")</f>
        <v/>
      </c>
      <c r="J218" s="1"/>
      <c r="K218" s="1" t="s">
        <v>7</v>
      </c>
    </row>
    <row r="219">
      <c r="E219" s="1" t="str">
        <f>IFERROR(__xludf.DUMMYFUNCTION("""COMPUTED_VALUE"""),"")</f>
        <v/>
      </c>
      <c r="F219" s="1"/>
      <c r="G219" s="1" t="str">
        <f>IFERROR(__xludf.DUMMYFUNCTION("""COMPUTED_VALUE"""),"")</f>
        <v/>
      </c>
      <c r="H219" s="1"/>
      <c r="I219" s="1" t="str">
        <f>IFERROR(__xludf.DUMMYFUNCTION("""COMPUTED_VALUE"""),"")</f>
        <v/>
      </c>
      <c r="J219" s="1"/>
      <c r="K219" s="1" t="s">
        <v>7</v>
      </c>
    </row>
    <row r="220">
      <c r="E220" s="1" t="str">
        <f>IFERROR(__xludf.DUMMYFUNCTION("""COMPUTED_VALUE"""),"")</f>
        <v/>
      </c>
      <c r="F220" s="1"/>
      <c r="G220" s="1" t="str">
        <f>IFERROR(__xludf.DUMMYFUNCTION("""COMPUTED_VALUE"""),"")</f>
        <v/>
      </c>
      <c r="H220" s="1"/>
      <c r="I220" s="1" t="str">
        <f>IFERROR(__xludf.DUMMYFUNCTION("""COMPUTED_VALUE"""),"")</f>
        <v/>
      </c>
      <c r="J220" s="1"/>
      <c r="K220" s="1" t="s">
        <v>7</v>
      </c>
    </row>
    <row r="221">
      <c r="E221" s="1" t="str">
        <f>IFERROR(__xludf.DUMMYFUNCTION("""COMPUTED_VALUE"""),"")</f>
        <v/>
      </c>
      <c r="F221" s="1"/>
      <c r="G221" s="1" t="str">
        <f>IFERROR(__xludf.DUMMYFUNCTION("""COMPUTED_VALUE"""),"")</f>
        <v/>
      </c>
      <c r="H221" s="1"/>
      <c r="I221" s="1" t="str">
        <f>IFERROR(__xludf.DUMMYFUNCTION("""COMPUTED_VALUE"""),"")</f>
        <v/>
      </c>
      <c r="J221" s="1"/>
      <c r="K221" s="1" t="s">
        <v>7</v>
      </c>
    </row>
    <row r="222">
      <c r="E222" s="1" t="str">
        <f>IFERROR(__xludf.DUMMYFUNCTION("""COMPUTED_VALUE"""),"")</f>
        <v/>
      </c>
      <c r="F222" s="1"/>
      <c r="G222" s="1" t="str">
        <f>IFERROR(__xludf.DUMMYFUNCTION("""COMPUTED_VALUE"""),"")</f>
        <v/>
      </c>
      <c r="H222" s="1"/>
      <c r="I222" s="1" t="str">
        <f>IFERROR(__xludf.DUMMYFUNCTION("""COMPUTED_VALUE"""),"")</f>
        <v/>
      </c>
      <c r="J222" s="1"/>
      <c r="K222" s="1" t="s">
        <v>7</v>
      </c>
    </row>
    <row r="223">
      <c r="E223" s="1" t="str">
        <f>IFERROR(__xludf.DUMMYFUNCTION("""COMPUTED_VALUE"""),"")</f>
        <v/>
      </c>
      <c r="F223" s="1"/>
      <c r="G223" s="1" t="str">
        <f>IFERROR(__xludf.DUMMYFUNCTION("""COMPUTED_VALUE"""),"")</f>
        <v/>
      </c>
      <c r="H223" s="1"/>
      <c r="I223" s="1" t="str">
        <f>IFERROR(__xludf.DUMMYFUNCTION("""COMPUTED_VALUE"""),"")</f>
        <v/>
      </c>
      <c r="J223" s="1"/>
      <c r="K223" s="1" t="s">
        <v>7</v>
      </c>
    </row>
    <row r="224">
      <c r="E224" s="1" t="str">
        <f>IFERROR(__xludf.DUMMYFUNCTION("""COMPUTED_VALUE"""),"")</f>
        <v/>
      </c>
      <c r="F224" s="1"/>
      <c r="G224" s="1" t="str">
        <f>IFERROR(__xludf.DUMMYFUNCTION("""COMPUTED_VALUE"""),"")</f>
        <v/>
      </c>
      <c r="H224" s="1"/>
      <c r="I224" s="1" t="str">
        <f>IFERROR(__xludf.DUMMYFUNCTION("""COMPUTED_VALUE"""),"")</f>
        <v/>
      </c>
      <c r="J224" s="1"/>
      <c r="K224" s="1" t="s">
        <v>7</v>
      </c>
    </row>
    <row r="225">
      <c r="E225" s="1" t="str">
        <f>IFERROR(__xludf.DUMMYFUNCTION("""COMPUTED_VALUE"""),"")</f>
        <v/>
      </c>
      <c r="F225" s="1"/>
      <c r="G225" s="1" t="str">
        <f>IFERROR(__xludf.DUMMYFUNCTION("""COMPUTED_VALUE"""),"")</f>
        <v/>
      </c>
      <c r="H225" s="1"/>
      <c r="I225" s="1" t="str">
        <f>IFERROR(__xludf.DUMMYFUNCTION("""COMPUTED_VALUE"""),"")</f>
        <v/>
      </c>
      <c r="J225" s="1"/>
      <c r="K225" s="1" t="s">
        <v>7</v>
      </c>
    </row>
    <row r="226">
      <c r="E226" s="1" t="str">
        <f>IFERROR(__xludf.DUMMYFUNCTION("""COMPUTED_VALUE"""),"")</f>
        <v/>
      </c>
      <c r="F226" s="1"/>
      <c r="G226" s="1" t="str">
        <f>IFERROR(__xludf.DUMMYFUNCTION("""COMPUTED_VALUE"""),"")</f>
        <v/>
      </c>
      <c r="H226" s="1"/>
      <c r="I226" s="1" t="str">
        <f>IFERROR(__xludf.DUMMYFUNCTION("""COMPUTED_VALUE"""),"")</f>
        <v/>
      </c>
      <c r="J226" s="1"/>
      <c r="K226" s="1" t="s">
        <v>7</v>
      </c>
    </row>
    <row r="227">
      <c r="E227" s="1" t="str">
        <f>IFERROR(__xludf.DUMMYFUNCTION("""COMPUTED_VALUE"""),"")</f>
        <v/>
      </c>
      <c r="F227" s="1"/>
      <c r="G227" s="1" t="str">
        <f>IFERROR(__xludf.DUMMYFUNCTION("""COMPUTED_VALUE"""),"")</f>
        <v/>
      </c>
      <c r="H227" s="1"/>
      <c r="I227" s="1" t="str">
        <f>IFERROR(__xludf.DUMMYFUNCTION("""COMPUTED_VALUE"""),"")</f>
        <v/>
      </c>
      <c r="J227" s="1"/>
      <c r="K227" s="1" t="s">
        <v>7</v>
      </c>
    </row>
    <row r="228">
      <c r="E228" s="1" t="str">
        <f>IFERROR(__xludf.DUMMYFUNCTION("""COMPUTED_VALUE"""),"")</f>
        <v/>
      </c>
      <c r="F228" s="1"/>
      <c r="G228" s="1" t="str">
        <f>IFERROR(__xludf.DUMMYFUNCTION("""COMPUTED_VALUE"""),"")</f>
        <v/>
      </c>
      <c r="H228" s="1"/>
      <c r="I228" s="1" t="str">
        <f>IFERROR(__xludf.DUMMYFUNCTION("""COMPUTED_VALUE"""),"")</f>
        <v/>
      </c>
      <c r="J228" s="1"/>
      <c r="K228" s="1" t="s">
        <v>7</v>
      </c>
    </row>
    <row r="229">
      <c r="E229" s="1" t="str">
        <f>IFERROR(__xludf.DUMMYFUNCTION("""COMPUTED_VALUE"""),"")</f>
        <v/>
      </c>
      <c r="F229" s="1"/>
      <c r="G229" s="1" t="str">
        <f>IFERROR(__xludf.DUMMYFUNCTION("""COMPUTED_VALUE"""),"")</f>
        <v/>
      </c>
      <c r="H229" s="1"/>
      <c r="I229" s="1" t="str">
        <f>IFERROR(__xludf.DUMMYFUNCTION("""COMPUTED_VALUE"""),"")</f>
        <v/>
      </c>
      <c r="J229" s="1"/>
      <c r="K229" s="1" t="s">
        <v>7</v>
      </c>
    </row>
    <row r="230">
      <c r="E230" s="1" t="str">
        <f>IFERROR(__xludf.DUMMYFUNCTION("""COMPUTED_VALUE"""),"")</f>
        <v/>
      </c>
      <c r="F230" s="1"/>
      <c r="G230" s="1" t="str">
        <f>IFERROR(__xludf.DUMMYFUNCTION("""COMPUTED_VALUE"""),"")</f>
        <v/>
      </c>
      <c r="H230" s="1"/>
      <c r="I230" s="1" t="str">
        <f>IFERROR(__xludf.DUMMYFUNCTION("""COMPUTED_VALUE"""),"")</f>
        <v/>
      </c>
      <c r="J230" s="1"/>
      <c r="K230" s="1" t="s">
        <v>7</v>
      </c>
    </row>
    <row r="231">
      <c r="E231" s="1" t="str">
        <f>IFERROR(__xludf.DUMMYFUNCTION("""COMPUTED_VALUE"""),"")</f>
        <v/>
      </c>
      <c r="F231" s="1"/>
      <c r="G231" s="1" t="str">
        <f>IFERROR(__xludf.DUMMYFUNCTION("""COMPUTED_VALUE"""),"")</f>
        <v/>
      </c>
      <c r="H231" s="1"/>
      <c r="I231" s="1" t="str">
        <f>IFERROR(__xludf.DUMMYFUNCTION("""COMPUTED_VALUE"""),"")</f>
        <v/>
      </c>
      <c r="J231" s="1"/>
      <c r="K231" s="1" t="s">
        <v>7</v>
      </c>
    </row>
    <row r="232">
      <c r="E232" s="1" t="str">
        <f>IFERROR(__xludf.DUMMYFUNCTION("""COMPUTED_VALUE"""),"")</f>
        <v/>
      </c>
      <c r="F232" s="1"/>
      <c r="G232" s="1" t="str">
        <f>IFERROR(__xludf.DUMMYFUNCTION("""COMPUTED_VALUE"""),"")</f>
        <v/>
      </c>
      <c r="H232" s="1"/>
      <c r="I232" s="1" t="str">
        <f>IFERROR(__xludf.DUMMYFUNCTION("""COMPUTED_VALUE"""),"")</f>
        <v/>
      </c>
      <c r="J232" s="1"/>
      <c r="K232" s="1" t="s">
        <v>7</v>
      </c>
    </row>
    <row r="233">
      <c r="E233" s="1" t="str">
        <f>IFERROR(__xludf.DUMMYFUNCTION("""COMPUTED_VALUE"""),"")</f>
        <v/>
      </c>
      <c r="F233" s="1"/>
      <c r="G233" s="1" t="str">
        <f>IFERROR(__xludf.DUMMYFUNCTION("""COMPUTED_VALUE"""),"")</f>
        <v/>
      </c>
      <c r="H233" s="1"/>
      <c r="I233" s="1" t="str">
        <f>IFERROR(__xludf.DUMMYFUNCTION("""COMPUTED_VALUE"""),"")</f>
        <v/>
      </c>
      <c r="J233" s="1"/>
      <c r="K233" s="1" t="s">
        <v>7</v>
      </c>
    </row>
    <row r="234">
      <c r="E234" s="1" t="str">
        <f>IFERROR(__xludf.DUMMYFUNCTION("""COMPUTED_VALUE"""),"")</f>
        <v/>
      </c>
      <c r="F234" s="1"/>
      <c r="G234" s="1" t="str">
        <f>IFERROR(__xludf.DUMMYFUNCTION("""COMPUTED_VALUE"""),"")</f>
        <v/>
      </c>
      <c r="H234" s="1"/>
      <c r="I234" s="1" t="str">
        <f>IFERROR(__xludf.DUMMYFUNCTION("""COMPUTED_VALUE"""),"")</f>
        <v/>
      </c>
      <c r="J234" s="1"/>
      <c r="K234" s="1" t="s">
        <v>7</v>
      </c>
    </row>
    <row r="235">
      <c r="E235" s="1" t="str">
        <f>IFERROR(__xludf.DUMMYFUNCTION("""COMPUTED_VALUE"""),"")</f>
        <v/>
      </c>
      <c r="F235" s="1"/>
      <c r="G235" s="1" t="str">
        <f>IFERROR(__xludf.DUMMYFUNCTION("""COMPUTED_VALUE"""),"")</f>
        <v/>
      </c>
      <c r="H235" s="1"/>
      <c r="I235" s="1" t="str">
        <f>IFERROR(__xludf.DUMMYFUNCTION("""COMPUTED_VALUE"""),"")</f>
        <v/>
      </c>
      <c r="J235" s="1"/>
      <c r="K235" s="1" t="s">
        <v>7</v>
      </c>
    </row>
    <row r="236">
      <c r="E236" s="1" t="str">
        <f>IFERROR(__xludf.DUMMYFUNCTION("""COMPUTED_VALUE"""),"")</f>
        <v/>
      </c>
      <c r="F236" s="1"/>
      <c r="G236" s="1" t="str">
        <f>IFERROR(__xludf.DUMMYFUNCTION("""COMPUTED_VALUE"""),"")</f>
        <v/>
      </c>
      <c r="H236" s="1"/>
      <c r="I236" s="1" t="str">
        <f>IFERROR(__xludf.DUMMYFUNCTION("""COMPUTED_VALUE"""),"")</f>
        <v/>
      </c>
      <c r="J236" s="1"/>
      <c r="K236" s="1" t="s">
        <v>7</v>
      </c>
    </row>
    <row r="237">
      <c r="E237" s="1" t="str">
        <f>IFERROR(__xludf.DUMMYFUNCTION("""COMPUTED_VALUE"""),"")</f>
        <v/>
      </c>
      <c r="F237" s="1"/>
      <c r="G237" s="1" t="str">
        <f>IFERROR(__xludf.DUMMYFUNCTION("""COMPUTED_VALUE"""),"")</f>
        <v/>
      </c>
      <c r="H237" s="1"/>
      <c r="I237" s="1" t="str">
        <f>IFERROR(__xludf.DUMMYFUNCTION("""COMPUTED_VALUE"""),"")</f>
        <v/>
      </c>
      <c r="J237" s="1"/>
      <c r="K237" s="1" t="s">
        <v>7</v>
      </c>
    </row>
    <row r="238">
      <c r="E238" s="1" t="str">
        <f>IFERROR(__xludf.DUMMYFUNCTION("""COMPUTED_VALUE"""),"")</f>
        <v/>
      </c>
      <c r="F238" s="1"/>
      <c r="G238" s="1" t="str">
        <f>IFERROR(__xludf.DUMMYFUNCTION("""COMPUTED_VALUE"""),"")</f>
        <v/>
      </c>
      <c r="H238" s="1"/>
      <c r="I238" s="1" t="str">
        <f>IFERROR(__xludf.DUMMYFUNCTION("""COMPUTED_VALUE"""),"")</f>
        <v/>
      </c>
      <c r="J238" s="1"/>
      <c r="K238" s="1" t="s">
        <v>7</v>
      </c>
    </row>
    <row r="239">
      <c r="E239" s="1" t="str">
        <f>IFERROR(__xludf.DUMMYFUNCTION("""COMPUTED_VALUE"""),"")</f>
        <v/>
      </c>
      <c r="F239" s="1"/>
      <c r="G239" s="1" t="str">
        <f>IFERROR(__xludf.DUMMYFUNCTION("""COMPUTED_VALUE"""),"")</f>
        <v/>
      </c>
      <c r="H239" s="1"/>
      <c r="I239" s="1" t="str">
        <f>IFERROR(__xludf.DUMMYFUNCTION("""COMPUTED_VALUE"""),"")</f>
        <v/>
      </c>
      <c r="J239" s="1"/>
      <c r="K239" s="1" t="s">
        <v>7</v>
      </c>
    </row>
    <row r="240">
      <c r="E240" s="1" t="str">
        <f>IFERROR(__xludf.DUMMYFUNCTION("""COMPUTED_VALUE"""),"")</f>
        <v/>
      </c>
      <c r="F240" s="1"/>
      <c r="G240" s="1" t="str">
        <f>IFERROR(__xludf.DUMMYFUNCTION("""COMPUTED_VALUE"""),"")</f>
        <v/>
      </c>
      <c r="H240" s="1"/>
      <c r="I240" s="1" t="str">
        <f>IFERROR(__xludf.DUMMYFUNCTION("""COMPUTED_VALUE"""),"")</f>
        <v/>
      </c>
      <c r="J240" s="1"/>
      <c r="K240" s="1" t="s">
        <v>7</v>
      </c>
    </row>
    <row r="241">
      <c r="E241" s="1" t="str">
        <f>IFERROR(__xludf.DUMMYFUNCTION("""COMPUTED_VALUE"""),"")</f>
        <v/>
      </c>
      <c r="F241" s="1"/>
      <c r="G241" s="1" t="str">
        <f>IFERROR(__xludf.DUMMYFUNCTION("""COMPUTED_VALUE"""),"")</f>
        <v/>
      </c>
      <c r="H241" s="1"/>
      <c r="I241" s="1" t="str">
        <f>IFERROR(__xludf.DUMMYFUNCTION("""COMPUTED_VALUE"""),"")</f>
        <v/>
      </c>
      <c r="J241" s="1"/>
      <c r="K241" s="1" t="s">
        <v>7</v>
      </c>
    </row>
    <row r="242">
      <c r="E242" s="1" t="str">
        <f>IFERROR(__xludf.DUMMYFUNCTION("""COMPUTED_VALUE"""),"")</f>
        <v/>
      </c>
      <c r="F242" s="1"/>
      <c r="G242" s="1" t="str">
        <f>IFERROR(__xludf.DUMMYFUNCTION("""COMPUTED_VALUE"""),"")</f>
        <v/>
      </c>
      <c r="H242" s="1"/>
      <c r="I242" s="1" t="str">
        <f>IFERROR(__xludf.DUMMYFUNCTION("""COMPUTED_VALUE"""),"")</f>
        <v/>
      </c>
      <c r="J242" s="1"/>
      <c r="K242" s="1" t="s">
        <v>7</v>
      </c>
    </row>
    <row r="243">
      <c r="E243" s="1" t="str">
        <f>IFERROR(__xludf.DUMMYFUNCTION("""COMPUTED_VALUE"""),"")</f>
        <v/>
      </c>
      <c r="F243" s="1"/>
      <c r="G243" s="1" t="str">
        <f>IFERROR(__xludf.DUMMYFUNCTION("""COMPUTED_VALUE"""),"")</f>
        <v/>
      </c>
      <c r="H243" s="1"/>
      <c r="I243" s="1" t="str">
        <f>IFERROR(__xludf.DUMMYFUNCTION("""COMPUTED_VALUE"""),"")</f>
        <v/>
      </c>
      <c r="J243" s="1"/>
      <c r="K243" s="1" t="s">
        <v>7</v>
      </c>
    </row>
    <row r="244">
      <c r="E244" s="1" t="str">
        <f>IFERROR(__xludf.DUMMYFUNCTION("""COMPUTED_VALUE"""),"")</f>
        <v/>
      </c>
      <c r="F244" s="1"/>
      <c r="G244" s="1" t="str">
        <f>IFERROR(__xludf.DUMMYFUNCTION("""COMPUTED_VALUE"""),"")</f>
        <v/>
      </c>
      <c r="H244" s="1"/>
      <c r="I244" s="1" t="str">
        <f>IFERROR(__xludf.DUMMYFUNCTION("""COMPUTED_VALUE"""),"")</f>
        <v/>
      </c>
      <c r="J244" s="1"/>
      <c r="K244" s="1" t="s">
        <v>7</v>
      </c>
    </row>
    <row r="245">
      <c r="E245" s="1" t="str">
        <f>IFERROR(__xludf.DUMMYFUNCTION("""COMPUTED_VALUE"""),"")</f>
        <v/>
      </c>
      <c r="F245" s="1"/>
      <c r="G245" s="1" t="str">
        <f>IFERROR(__xludf.DUMMYFUNCTION("""COMPUTED_VALUE"""),"")</f>
        <v/>
      </c>
      <c r="H245" s="1"/>
      <c r="I245" s="1" t="str">
        <f>IFERROR(__xludf.DUMMYFUNCTION("""COMPUTED_VALUE"""),"")</f>
        <v/>
      </c>
      <c r="J245" s="1"/>
      <c r="K245" s="1" t="s">
        <v>7</v>
      </c>
    </row>
    <row r="246">
      <c r="E246" s="1" t="str">
        <f>IFERROR(__xludf.DUMMYFUNCTION("""COMPUTED_VALUE"""),"")</f>
        <v/>
      </c>
      <c r="F246" s="1"/>
      <c r="G246" s="1" t="str">
        <f>IFERROR(__xludf.DUMMYFUNCTION("""COMPUTED_VALUE"""),"")</f>
        <v/>
      </c>
      <c r="H246" s="1"/>
      <c r="I246" s="1" t="str">
        <f>IFERROR(__xludf.DUMMYFUNCTION("""COMPUTED_VALUE"""),"")</f>
        <v/>
      </c>
      <c r="J246" s="1"/>
      <c r="K246" s="1" t="s">
        <v>7</v>
      </c>
    </row>
    <row r="247">
      <c r="E247" s="1" t="str">
        <f>IFERROR(__xludf.DUMMYFUNCTION("""COMPUTED_VALUE"""),"")</f>
        <v/>
      </c>
      <c r="F247" s="1"/>
      <c r="G247" s="1" t="str">
        <f>IFERROR(__xludf.DUMMYFUNCTION("""COMPUTED_VALUE"""),"")</f>
        <v/>
      </c>
      <c r="H247" s="1"/>
      <c r="I247" s="1" t="str">
        <f>IFERROR(__xludf.DUMMYFUNCTION("""COMPUTED_VALUE"""),"")</f>
        <v/>
      </c>
      <c r="J247" s="1"/>
      <c r="K247" s="1" t="s">
        <v>7</v>
      </c>
    </row>
    <row r="248">
      <c r="E248" s="1" t="str">
        <f>IFERROR(__xludf.DUMMYFUNCTION("""COMPUTED_VALUE"""),"")</f>
        <v/>
      </c>
      <c r="F248" s="1"/>
      <c r="G248" s="1" t="str">
        <f>IFERROR(__xludf.DUMMYFUNCTION("""COMPUTED_VALUE"""),"")</f>
        <v/>
      </c>
      <c r="H248" s="1"/>
      <c r="I248" s="1" t="str">
        <f>IFERROR(__xludf.DUMMYFUNCTION("""COMPUTED_VALUE"""),"")</f>
        <v/>
      </c>
      <c r="J248" s="1"/>
      <c r="K248" s="1" t="s">
        <v>7</v>
      </c>
    </row>
    <row r="249">
      <c r="E249" s="1" t="str">
        <f>IFERROR(__xludf.DUMMYFUNCTION("""COMPUTED_VALUE"""),"")</f>
        <v/>
      </c>
      <c r="F249" s="1"/>
      <c r="G249" s="1" t="str">
        <f>IFERROR(__xludf.DUMMYFUNCTION("""COMPUTED_VALUE"""),"")</f>
        <v/>
      </c>
      <c r="H249" s="1"/>
      <c r="I249" s="1" t="str">
        <f>IFERROR(__xludf.DUMMYFUNCTION("""COMPUTED_VALUE"""),"")</f>
        <v/>
      </c>
      <c r="J249" s="1"/>
      <c r="K249" s="1" t="s">
        <v>7</v>
      </c>
    </row>
    <row r="250">
      <c r="E250" s="1" t="str">
        <f>IFERROR(__xludf.DUMMYFUNCTION("""COMPUTED_VALUE"""),"")</f>
        <v/>
      </c>
      <c r="F250" s="1"/>
      <c r="G250" s="1" t="str">
        <f>IFERROR(__xludf.DUMMYFUNCTION("""COMPUTED_VALUE"""),"")</f>
        <v/>
      </c>
      <c r="H250" s="1"/>
      <c r="I250" s="1" t="str">
        <f>IFERROR(__xludf.DUMMYFUNCTION("""COMPUTED_VALUE"""),"")</f>
        <v/>
      </c>
      <c r="J250" s="1"/>
      <c r="K250" s="1" t="s">
        <v>7</v>
      </c>
    </row>
    <row r="251">
      <c r="E251" s="1" t="str">
        <f>IFERROR(__xludf.DUMMYFUNCTION("""COMPUTED_VALUE"""),"")</f>
        <v/>
      </c>
      <c r="F251" s="1"/>
      <c r="G251" s="1" t="str">
        <f>IFERROR(__xludf.DUMMYFUNCTION("""COMPUTED_VALUE"""),"")</f>
        <v/>
      </c>
      <c r="H251" s="1"/>
      <c r="I251" s="1" t="str">
        <f>IFERROR(__xludf.DUMMYFUNCTION("""COMPUTED_VALUE"""),"")</f>
        <v/>
      </c>
      <c r="J251" s="1"/>
      <c r="K251" s="1" t="s">
        <v>7</v>
      </c>
    </row>
    <row r="252">
      <c r="E252" s="1" t="str">
        <f>IFERROR(__xludf.DUMMYFUNCTION("""COMPUTED_VALUE"""),"")</f>
        <v/>
      </c>
      <c r="F252" s="1"/>
      <c r="G252" s="1" t="str">
        <f>IFERROR(__xludf.DUMMYFUNCTION("""COMPUTED_VALUE"""),"")</f>
        <v/>
      </c>
      <c r="H252" s="1"/>
      <c r="I252" s="1" t="str">
        <f>IFERROR(__xludf.DUMMYFUNCTION("""COMPUTED_VALUE"""),"")</f>
        <v/>
      </c>
      <c r="J252" s="1"/>
      <c r="K252" s="1" t="s">
        <v>7</v>
      </c>
    </row>
    <row r="253">
      <c r="E253" s="1" t="str">
        <f>IFERROR(__xludf.DUMMYFUNCTION("""COMPUTED_VALUE"""),"")</f>
        <v/>
      </c>
      <c r="F253" s="1"/>
      <c r="G253" s="1" t="str">
        <f>IFERROR(__xludf.DUMMYFUNCTION("""COMPUTED_VALUE"""),"")</f>
        <v/>
      </c>
      <c r="H253" s="1"/>
      <c r="I253" s="1" t="str">
        <f>IFERROR(__xludf.DUMMYFUNCTION("""COMPUTED_VALUE"""),"")</f>
        <v/>
      </c>
      <c r="J253" s="1"/>
      <c r="K253" s="1" t="s">
        <v>7</v>
      </c>
    </row>
    <row r="254">
      <c r="E254" s="1" t="str">
        <f>IFERROR(__xludf.DUMMYFUNCTION("""COMPUTED_VALUE"""),"")</f>
        <v/>
      </c>
      <c r="F254" s="1"/>
      <c r="G254" s="1" t="str">
        <f>IFERROR(__xludf.DUMMYFUNCTION("""COMPUTED_VALUE"""),"")</f>
        <v/>
      </c>
      <c r="H254" s="1"/>
      <c r="I254" s="1" t="str">
        <f>IFERROR(__xludf.DUMMYFUNCTION("""COMPUTED_VALUE"""),"")</f>
        <v/>
      </c>
      <c r="J254" s="1"/>
      <c r="K254" s="1" t="s">
        <v>7</v>
      </c>
    </row>
    <row r="255">
      <c r="E255" s="1" t="str">
        <f>IFERROR(__xludf.DUMMYFUNCTION("""COMPUTED_VALUE"""),"")</f>
        <v/>
      </c>
      <c r="F255" s="1"/>
      <c r="G255" s="1" t="str">
        <f>IFERROR(__xludf.DUMMYFUNCTION("""COMPUTED_VALUE"""),"")</f>
        <v/>
      </c>
      <c r="H255" s="1"/>
      <c r="I255" s="1" t="str">
        <f>IFERROR(__xludf.DUMMYFUNCTION("""COMPUTED_VALUE"""),"")</f>
        <v/>
      </c>
      <c r="J255" s="1"/>
      <c r="K255" s="1" t="s">
        <v>7</v>
      </c>
    </row>
    <row r="256">
      <c r="E256" s="1" t="str">
        <f>IFERROR(__xludf.DUMMYFUNCTION("""COMPUTED_VALUE"""),"")</f>
        <v/>
      </c>
      <c r="F256" s="1"/>
      <c r="G256" s="1" t="str">
        <f>IFERROR(__xludf.DUMMYFUNCTION("""COMPUTED_VALUE"""),"")</f>
        <v/>
      </c>
      <c r="H256" s="1"/>
      <c r="I256" s="1" t="str">
        <f>IFERROR(__xludf.DUMMYFUNCTION("""COMPUTED_VALUE"""),"")</f>
        <v/>
      </c>
      <c r="J256" s="1"/>
      <c r="K256" s="1" t="s">
        <v>7</v>
      </c>
    </row>
    <row r="257">
      <c r="E257" s="1" t="str">
        <f>IFERROR(__xludf.DUMMYFUNCTION("""COMPUTED_VALUE"""),"")</f>
        <v/>
      </c>
      <c r="F257" s="1"/>
      <c r="G257" s="1" t="str">
        <f>IFERROR(__xludf.DUMMYFUNCTION("""COMPUTED_VALUE"""),"")</f>
        <v/>
      </c>
      <c r="H257" s="1"/>
      <c r="I257" s="1" t="str">
        <f>IFERROR(__xludf.DUMMYFUNCTION("""COMPUTED_VALUE"""),"")</f>
        <v/>
      </c>
      <c r="J257" s="1"/>
      <c r="K257" s="1" t="s">
        <v>7</v>
      </c>
    </row>
    <row r="258">
      <c r="E258" s="1" t="str">
        <f>IFERROR(__xludf.DUMMYFUNCTION("""COMPUTED_VALUE"""),"")</f>
        <v/>
      </c>
      <c r="F258" s="1"/>
      <c r="G258" s="1" t="str">
        <f>IFERROR(__xludf.DUMMYFUNCTION("""COMPUTED_VALUE"""),"")</f>
        <v/>
      </c>
      <c r="H258" s="1"/>
      <c r="I258" s="1" t="str">
        <f>IFERROR(__xludf.DUMMYFUNCTION("""COMPUTED_VALUE"""),"")</f>
        <v/>
      </c>
      <c r="J258" s="1"/>
      <c r="K258" s="1" t="s">
        <v>7</v>
      </c>
    </row>
    <row r="259">
      <c r="E259" s="1" t="str">
        <f>IFERROR(__xludf.DUMMYFUNCTION("""COMPUTED_VALUE"""),"")</f>
        <v/>
      </c>
      <c r="F259" s="1"/>
      <c r="G259" s="1" t="str">
        <f>IFERROR(__xludf.DUMMYFUNCTION("""COMPUTED_VALUE"""),"")</f>
        <v/>
      </c>
      <c r="H259" s="1"/>
      <c r="I259" s="1" t="str">
        <f>IFERROR(__xludf.DUMMYFUNCTION("""COMPUTED_VALUE"""),"")</f>
        <v/>
      </c>
      <c r="J259" s="1"/>
      <c r="K259" s="1" t="s">
        <v>7</v>
      </c>
    </row>
    <row r="260">
      <c r="E260" s="1" t="str">
        <f>IFERROR(__xludf.DUMMYFUNCTION("""COMPUTED_VALUE"""),"")</f>
        <v/>
      </c>
      <c r="F260" s="1"/>
      <c r="G260" s="1" t="str">
        <f>IFERROR(__xludf.DUMMYFUNCTION("""COMPUTED_VALUE"""),"")</f>
        <v/>
      </c>
      <c r="H260" s="1"/>
      <c r="I260" s="1" t="str">
        <f>IFERROR(__xludf.DUMMYFUNCTION("""COMPUTED_VALUE"""),"")</f>
        <v/>
      </c>
      <c r="J260" s="1"/>
      <c r="K260" s="1" t="s">
        <v>7</v>
      </c>
    </row>
    <row r="261">
      <c r="E261" s="1" t="str">
        <f>IFERROR(__xludf.DUMMYFUNCTION("""COMPUTED_VALUE"""),"")</f>
        <v/>
      </c>
      <c r="F261" s="1"/>
      <c r="G261" s="1" t="str">
        <f>IFERROR(__xludf.DUMMYFUNCTION("""COMPUTED_VALUE"""),"")</f>
        <v/>
      </c>
      <c r="H261" s="1"/>
      <c r="I261" s="1" t="str">
        <f>IFERROR(__xludf.DUMMYFUNCTION("""COMPUTED_VALUE"""),"")</f>
        <v/>
      </c>
      <c r="J261" s="1"/>
      <c r="K261" s="1" t="s">
        <v>7</v>
      </c>
    </row>
    <row r="262">
      <c r="E262" s="1" t="str">
        <f>IFERROR(__xludf.DUMMYFUNCTION("""COMPUTED_VALUE"""),"")</f>
        <v/>
      </c>
      <c r="F262" s="1"/>
      <c r="G262" s="1" t="str">
        <f>IFERROR(__xludf.DUMMYFUNCTION("""COMPUTED_VALUE"""),"")</f>
        <v/>
      </c>
      <c r="H262" s="1"/>
      <c r="I262" s="1" t="str">
        <f>IFERROR(__xludf.DUMMYFUNCTION("""COMPUTED_VALUE"""),"")</f>
        <v/>
      </c>
      <c r="J262" s="1"/>
      <c r="K262" s="1" t="s">
        <v>7</v>
      </c>
    </row>
    <row r="263">
      <c r="E263" s="1" t="str">
        <f>IFERROR(__xludf.DUMMYFUNCTION("""COMPUTED_VALUE"""),"")</f>
        <v/>
      </c>
      <c r="F263" s="1"/>
      <c r="G263" s="1" t="str">
        <f>IFERROR(__xludf.DUMMYFUNCTION("""COMPUTED_VALUE"""),"")</f>
        <v/>
      </c>
      <c r="H263" s="1"/>
      <c r="I263" s="1" t="str">
        <f>IFERROR(__xludf.DUMMYFUNCTION("""COMPUTED_VALUE"""),"")</f>
        <v/>
      </c>
      <c r="J263" s="1"/>
      <c r="K263" s="1" t="s">
        <v>7</v>
      </c>
    </row>
    <row r="264">
      <c r="E264" s="1" t="str">
        <f>IFERROR(__xludf.DUMMYFUNCTION("""COMPUTED_VALUE"""),"")</f>
        <v/>
      </c>
      <c r="F264" s="1"/>
      <c r="G264" s="1" t="str">
        <f>IFERROR(__xludf.DUMMYFUNCTION("""COMPUTED_VALUE"""),"")</f>
        <v/>
      </c>
      <c r="H264" s="1"/>
      <c r="I264" s="1" t="str">
        <f>IFERROR(__xludf.DUMMYFUNCTION("""COMPUTED_VALUE"""),"")</f>
        <v/>
      </c>
      <c r="J264" s="1"/>
      <c r="K264" s="1" t="s">
        <v>7</v>
      </c>
    </row>
    <row r="265">
      <c r="E265" s="1" t="str">
        <f>IFERROR(__xludf.DUMMYFUNCTION("""COMPUTED_VALUE"""),"")</f>
        <v/>
      </c>
      <c r="F265" s="1"/>
      <c r="G265" s="1" t="str">
        <f>IFERROR(__xludf.DUMMYFUNCTION("""COMPUTED_VALUE"""),"")</f>
        <v/>
      </c>
      <c r="H265" s="1"/>
      <c r="I265" s="1" t="str">
        <f>IFERROR(__xludf.DUMMYFUNCTION("""COMPUTED_VALUE"""),"")</f>
        <v/>
      </c>
      <c r="J265" s="1"/>
      <c r="K265" s="1" t="s">
        <v>7</v>
      </c>
    </row>
    <row r="266">
      <c r="E266" s="1" t="str">
        <f>IFERROR(__xludf.DUMMYFUNCTION("""COMPUTED_VALUE"""),"")</f>
        <v/>
      </c>
      <c r="F266" s="1"/>
      <c r="G266" s="1" t="str">
        <f>IFERROR(__xludf.DUMMYFUNCTION("""COMPUTED_VALUE"""),"")</f>
        <v/>
      </c>
      <c r="H266" s="1"/>
      <c r="I266" s="1" t="str">
        <f>IFERROR(__xludf.DUMMYFUNCTION("""COMPUTED_VALUE"""),"")</f>
        <v/>
      </c>
      <c r="J266" s="1"/>
      <c r="K266" s="1" t="s">
        <v>7</v>
      </c>
    </row>
    <row r="267">
      <c r="E267" s="1" t="str">
        <f>IFERROR(__xludf.DUMMYFUNCTION("""COMPUTED_VALUE"""),"")</f>
        <v/>
      </c>
      <c r="F267" s="1"/>
      <c r="G267" s="1" t="str">
        <f>IFERROR(__xludf.DUMMYFUNCTION("""COMPUTED_VALUE"""),"")</f>
        <v/>
      </c>
      <c r="H267" s="1"/>
      <c r="I267" s="1" t="str">
        <f>IFERROR(__xludf.DUMMYFUNCTION("""COMPUTED_VALUE"""),"")</f>
        <v/>
      </c>
      <c r="J267" s="1"/>
      <c r="K267" s="1" t="s">
        <v>7</v>
      </c>
    </row>
    <row r="268">
      <c r="E268" s="1" t="str">
        <f>IFERROR(__xludf.DUMMYFUNCTION("""COMPUTED_VALUE"""),"")</f>
        <v/>
      </c>
      <c r="F268" s="1"/>
      <c r="G268" s="1" t="str">
        <f>IFERROR(__xludf.DUMMYFUNCTION("""COMPUTED_VALUE"""),"")</f>
        <v/>
      </c>
      <c r="H268" s="1"/>
      <c r="I268" s="1" t="str">
        <f>IFERROR(__xludf.DUMMYFUNCTION("""COMPUTED_VALUE"""),"")</f>
        <v/>
      </c>
      <c r="J268" s="1"/>
      <c r="K268" s="1" t="s">
        <v>7</v>
      </c>
    </row>
    <row r="269">
      <c r="E269" s="1" t="str">
        <f>IFERROR(__xludf.DUMMYFUNCTION("""COMPUTED_VALUE"""),"")</f>
        <v/>
      </c>
      <c r="F269" s="1"/>
      <c r="G269" s="1" t="str">
        <f>IFERROR(__xludf.DUMMYFUNCTION("""COMPUTED_VALUE"""),"")</f>
        <v/>
      </c>
      <c r="H269" s="1"/>
      <c r="I269" s="1" t="str">
        <f>IFERROR(__xludf.DUMMYFUNCTION("""COMPUTED_VALUE"""),"")</f>
        <v/>
      </c>
      <c r="J269" s="1"/>
      <c r="K269" s="1" t="s">
        <v>7</v>
      </c>
    </row>
    <row r="270">
      <c r="E270" s="1" t="str">
        <f>IFERROR(__xludf.DUMMYFUNCTION("""COMPUTED_VALUE"""),"")</f>
        <v/>
      </c>
      <c r="F270" s="1"/>
      <c r="G270" s="1" t="str">
        <f>IFERROR(__xludf.DUMMYFUNCTION("""COMPUTED_VALUE"""),"")</f>
        <v/>
      </c>
      <c r="H270" s="1"/>
      <c r="I270" s="1" t="str">
        <f>IFERROR(__xludf.DUMMYFUNCTION("""COMPUTED_VALUE"""),"")</f>
        <v/>
      </c>
      <c r="J270" s="1"/>
      <c r="K270" s="1" t="s">
        <v>7</v>
      </c>
    </row>
    <row r="271">
      <c r="E271" s="1" t="str">
        <f>IFERROR(__xludf.DUMMYFUNCTION("""COMPUTED_VALUE"""),"")</f>
        <v/>
      </c>
      <c r="F271" s="1"/>
      <c r="G271" s="1" t="str">
        <f>IFERROR(__xludf.DUMMYFUNCTION("""COMPUTED_VALUE"""),"")</f>
        <v/>
      </c>
      <c r="H271" s="1"/>
      <c r="I271" s="1" t="str">
        <f>IFERROR(__xludf.DUMMYFUNCTION("""COMPUTED_VALUE"""),"")</f>
        <v/>
      </c>
      <c r="J271" s="1"/>
      <c r="K271" s="1" t="s">
        <v>7</v>
      </c>
    </row>
    <row r="272">
      <c r="E272" s="1" t="str">
        <f>IFERROR(__xludf.DUMMYFUNCTION("""COMPUTED_VALUE"""),"")</f>
        <v/>
      </c>
      <c r="F272" s="1"/>
      <c r="G272" s="1" t="str">
        <f>IFERROR(__xludf.DUMMYFUNCTION("""COMPUTED_VALUE"""),"")</f>
        <v/>
      </c>
      <c r="H272" s="1"/>
      <c r="I272" s="1" t="str">
        <f>IFERROR(__xludf.DUMMYFUNCTION("""COMPUTED_VALUE"""),"")</f>
        <v/>
      </c>
      <c r="J272" s="1"/>
      <c r="K272" s="1" t="s">
        <v>7</v>
      </c>
    </row>
    <row r="273">
      <c r="E273" s="1" t="str">
        <f>IFERROR(__xludf.DUMMYFUNCTION("""COMPUTED_VALUE"""),"")</f>
        <v/>
      </c>
      <c r="F273" s="1"/>
      <c r="G273" s="1" t="str">
        <f>IFERROR(__xludf.DUMMYFUNCTION("""COMPUTED_VALUE"""),"")</f>
        <v/>
      </c>
      <c r="H273" s="1"/>
      <c r="I273" s="1" t="str">
        <f>IFERROR(__xludf.DUMMYFUNCTION("""COMPUTED_VALUE"""),"")</f>
        <v/>
      </c>
      <c r="J273" s="1"/>
      <c r="K273" s="1" t="s">
        <v>7</v>
      </c>
    </row>
    <row r="274">
      <c r="E274" s="1" t="str">
        <f>IFERROR(__xludf.DUMMYFUNCTION("""COMPUTED_VALUE"""),"")</f>
        <v/>
      </c>
      <c r="F274" s="1"/>
      <c r="G274" s="1" t="str">
        <f>IFERROR(__xludf.DUMMYFUNCTION("""COMPUTED_VALUE"""),"")</f>
        <v/>
      </c>
      <c r="H274" s="1"/>
      <c r="I274" s="1" t="str">
        <f>IFERROR(__xludf.DUMMYFUNCTION("""COMPUTED_VALUE"""),"")</f>
        <v/>
      </c>
      <c r="J274" s="1"/>
      <c r="K274" s="1" t="s">
        <v>7</v>
      </c>
    </row>
    <row r="275">
      <c r="E275" s="1" t="str">
        <f>IFERROR(__xludf.DUMMYFUNCTION("""COMPUTED_VALUE"""),"")</f>
        <v/>
      </c>
      <c r="F275" s="1"/>
      <c r="G275" s="1" t="str">
        <f>IFERROR(__xludf.DUMMYFUNCTION("""COMPUTED_VALUE"""),"")</f>
        <v/>
      </c>
      <c r="H275" s="1"/>
      <c r="I275" s="1" t="str">
        <f>IFERROR(__xludf.DUMMYFUNCTION("""COMPUTED_VALUE"""),"")</f>
        <v/>
      </c>
      <c r="J275" s="1"/>
      <c r="K275" s="1" t="s">
        <v>7</v>
      </c>
    </row>
    <row r="276">
      <c r="E276" s="1" t="str">
        <f>IFERROR(__xludf.DUMMYFUNCTION("""COMPUTED_VALUE"""),"")</f>
        <v/>
      </c>
      <c r="F276" s="1"/>
      <c r="G276" s="1" t="str">
        <f>IFERROR(__xludf.DUMMYFUNCTION("""COMPUTED_VALUE"""),"")</f>
        <v/>
      </c>
      <c r="H276" s="1"/>
      <c r="I276" s="1" t="str">
        <f>IFERROR(__xludf.DUMMYFUNCTION("""COMPUTED_VALUE"""),"")</f>
        <v/>
      </c>
      <c r="J276" s="1"/>
      <c r="K276" s="1" t="s">
        <v>7</v>
      </c>
    </row>
    <row r="277">
      <c r="E277" s="1" t="str">
        <f>IFERROR(__xludf.DUMMYFUNCTION("""COMPUTED_VALUE"""),"")</f>
        <v/>
      </c>
      <c r="F277" s="1"/>
      <c r="G277" s="1" t="str">
        <f>IFERROR(__xludf.DUMMYFUNCTION("""COMPUTED_VALUE"""),"")</f>
        <v/>
      </c>
      <c r="H277" s="1"/>
      <c r="I277" s="1" t="str">
        <f>IFERROR(__xludf.DUMMYFUNCTION("""COMPUTED_VALUE"""),"")</f>
        <v/>
      </c>
      <c r="J277" s="1"/>
      <c r="K277" s="1" t="s">
        <v>7</v>
      </c>
    </row>
    <row r="278">
      <c r="E278" s="1" t="str">
        <f>IFERROR(__xludf.DUMMYFUNCTION("""COMPUTED_VALUE"""),"")</f>
        <v/>
      </c>
      <c r="F278" s="1"/>
      <c r="G278" s="1" t="str">
        <f>IFERROR(__xludf.DUMMYFUNCTION("""COMPUTED_VALUE"""),"")</f>
        <v/>
      </c>
      <c r="H278" s="1"/>
      <c r="I278" s="1" t="str">
        <f>IFERROR(__xludf.DUMMYFUNCTION("""COMPUTED_VALUE"""),"")</f>
        <v/>
      </c>
      <c r="J278" s="1"/>
      <c r="K278" s="1" t="s">
        <v>7</v>
      </c>
    </row>
    <row r="279">
      <c r="E279" s="1" t="str">
        <f>IFERROR(__xludf.DUMMYFUNCTION("""COMPUTED_VALUE"""),"")</f>
        <v/>
      </c>
      <c r="F279" s="1"/>
      <c r="G279" s="1" t="str">
        <f>IFERROR(__xludf.DUMMYFUNCTION("""COMPUTED_VALUE"""),"")</f>
        <v/>
      </c>
      <c r="H279" s="1"/>
      <c r="I279" s="1" t="str">
        <f>IFERROR(__xludf.DUMMYFUNCTION("""COMPUTED_VALUE"""),"")</f>
        <v/>
      </c>
      <c r="J279" s="1"/>
      <c r="K279" s="1" t="s">
        <v>7</v>
      </c>
    </row>
    <row r="280">
      <c r="E280" s="1" t="str">
        <f>IFERROR(__xludf.DUMMYFUNCTION("""COMPUTED_VALUE"""),"")</f>
        <v/>
      </c>
      <c r="F280" s="1"/>
      <c r="G280" s="1" t="str">
        <f>IFERROR(__xludf.DUMMYFUNCTION("""COMPUTED_VALUE"""),"")</f>
        <v/>
      </c>
      <c r="H280" s="1"/>
      <c r="I280" s="1" t="str">
        <f>IFERROR(__xludf.DUMMYFUNCTION("""COMPUTED_VALUE"""),"")</f>
        <v/>
      </c>
      <c r="J280" s="1"/>
      <c r="K280" s="1" t="s">
        <v>7</v>
      </c>
    </row>
    <row r="281">
      <c r="E281" s="1" t="str">
        <f>IFERROR(__xludf.DUMMYFUNCTION("""COMPUTED_VALUE"""),"")</f>
        <v/>
      </c>
      <c r="F281" s="1"/>
      <c r="G281" s="1" t="str">
        <f>IFERROR(__xludf.DUMMYFUNCTION("""COMPUTED_VALUE"""),"")</f>
        <v/>
      </c>
      <c r="H281" s="1"/>
      <c r="I281" s="1" t="str">
        <f>IFERROR(__xludf.DUMMYFUNCTION("""COMPUTED_VALUE"""),"")</f>
        <v/>
      </c>
      <c r="J281" s="1"/>
      <c r="K281" s="1" t="s">
        <v>7</v>
      </c>
    </row>
    <row r="282">
      <c r="E282" s="1" t="str">
        <f>IFERROR(__xludf.DUMMYFUNCTION("""COMPUTED_VALUE"""),"")</f>
        <v/>
      </c>
      <c r="F282" s="1"/>
      <c r="G282" s="1" t="str">
        <f>IFERROR(__xludf.DUMMYFUNCTION("""COMPUTED_VALUE"""),"")</f>
        <v/>
      </c>
      <c r="H282" s="1"/>
      <c r="I282" s="1" t="str">
        <f>IFERROR(__xludf.DUMMYFUNCTION("""COMPUTED_VALUE"""),"")</f>
        <v/>
      </c>
      <c r="J282" s="1"/>
      <c r="K282" s="1" t="s">
        <v>7</v>
      </c>
    </row>
    <row r="283">
      <c r="E283" s="1" t="str">
        <f>IFERROR(__xludf.DUMMYFUNCTION("""COMPUTED_VALUE"""),"")</f>
        <v/>
      </c>
      <c r="F283" s="1"/>
      <c r="G283" s="1" t="str">
        <f>IFERROR(__xludf.DUMMYFUNCTION("""COMPUTED_VALUE"""),"")</f>
        <v/>
      </c>
      <c r="H283" s="1"/>
      <c r="I283" s="1" t="str">
        <f>IFERROR(__xludf.DUMMYFUNCTION("""COMPUTED_VALUE"""),"")</f>
        <v/>
      </c>
      <c r="J283" s="1"/>
      <c r="K283" s="1" t="s">
        <v>7</v>
      </c>
    </row>
    <row r="284">
      <c r="E284" s="1" t="str">
        <f>IFERROR(__xludf.DUMMYFUNCTION("""COMPUTED_VALUE"""),"")</f>
        <v/>
      </c>
      <c r="F284" s="1"/>
      <c r="G284" s="1" t="str">
        <f>IFERROR(__xludf.DUMMYFUNCTION("""COMPUTED_VALUE"""),"")</f>
        <v/>
      </c>
      <c r="H284" s="1"/>
      <c r="I284" s="1" t="str">
        <f>IFERROR(__xludf.DUMMYFUNCTION("""COMPUTED_VALUE"""),"")</f>
        <v/>
      </c>
      <c r="J284" s="1"/>
      <c r="K284" s="1" t="s">
        <v>7</v>
      </c>
    </row>
    <row r="285">
      <c r="E285" s="1" t="str">
        <f>IFERROR(__xludf.DUMMYFUNCTION("""COMPUTED_VALUE"""),"")</f>
        <v/>
      </c>
      <c r="F285" s="1"/>
      <c r="G285" s="1" t="str">
        <f>IFERROR(__xludf.DUMMYFUNCTION("""COMPUTED_VALUE"""),"")</f>
        <v/>
      </c>
      <c r="H285" s="1"/>
      <c r="I285" s="1" t="str">
        <f>IFERROR(__xludf.DUMMYFUNCTION("""COMPUTED_VALUE"""),"")</f>
        <v/>
      </c>
      <c r="J285" s="1"/>
      <c r="K285" s="1" t="s">
        <v>7</v>
      </c>
    </row>
    <row r="286">
      <c r="E286" s="1" t="str">
        <f>IFERROR(__xludf.DUMMYFUNCTION("""COMPUTED_VALUE"""),"")</f>
        <v/>
      </c>
      <c r="F286" s="1"/>
      <c r="G286" s="1" t="str">
        <f>IFERROR(__xludf.DUMMYFUNCTION("""COMPUTED_VALUE"""),"")</f>
        <v/>
      </c>
      <c r="H286" s="1"/>
      <c r="I286" s="1" t="str">
        <f>IFERROR(__xludf.DUMMYFUNCTION("""COMPUTED_VALUE"""),"")</f>
        <v/>
      </c>
      <c r="J286" s="1"/>
      <c r="K286" s="1" t="s">
        <v>7</v>
      </c>
    </row>
    <row r="287">
      <c r="E287" s="1" t="str">
        <f>IFERROR(__xludf.DUMMYFUNCTION("""COMPUTED_VALUE"""),"")</f>
        <v/>
      </c>
      <c r="F287" s="1"/>
      <c r="G287" s="1" t="str">
        <f>IFERROR(__xludf.DUMMYFUNCTION("""COMPUTED_VALUE"""),"")</f>
        <v/>
      </c>
      <c r="H287" s="1"/>
      <c r="I287" s="1" t="str">
        <f>IFERROR(__xludf.DUMMYFUNCTION("""COMPUTED_VALUE"""),"")</f>
        <v/>
      </c>
      <c r="J287" s="1"/>
      <c r="K287" s="1" t="s">
        <v>7</v>
      </c>
    </row>
    <row r="288">
      <c r="E288" s="1" t="str">
        <f>IFERROR(__xludf.DUMMYFUNCTION("""COMPUTED_VALUE"""),"")</f>
        <v/>
      </c>
      <c r="F288" s="1"/>
      <c r="G288" s="1" t="str">
        <f>IFERROR(__xludf.DUMMYFUNCTION("""COMPUTED_VALUE"""),"")</f>
        <v/>
      </c>
      <c r="H288" s="1"/>
      <c r="I288" s="1" t="str">
        <f>IFERROR(__xludf.DUMMYFUNCTION("""COMPUTED_VALUE"""),"")</f>
        <v/>
      </c>
      <c r="J288" s="1"/>
      <c r="K288" s="1" t="s">
        <v>7</v>
      </c>
    </row>
    <row r="289">
      <c r="E289" s="1" t="str">
        <f>IFERROR(__xludf.DUMMYFUNCTION("""COMPUTED_VALUE"""),"")</f>
        <v/>
      </c>
      <c r="F289" s="1"/>
      <c r="G289" s="1" t="str">
        <f>IFERROR(__xludf.DUMMYFUNCTION("""COMPUTED_VALUE"""),"")</f>
        <v/>
      </c>
      <c r="H289" s="1"/>
      <c r="I289" s="1" t="str">
        <f>IFERROR(__xludf.DUMMYFUNCTION("""COMPUTED_VALUE"""),"")</f>
        <v/>
      </c>
      <c r="J289" s="1"/>
      <c r="K289" s="1" t="s">
        <v>7</v>
      </c>
    </row>
    <row r="290">
      <c r="E290" s="1" t="str">
        <f>IFERROR(__xludf.DUMMYFUNCTION("""COMPUTED_VALUE"""),"")</f>
        <v/>
      </c>
      <c r="F290" s="1"/>
      <c r="G290" s="1" t="str">
        <f>IFERROR(__xludf.DUMMYFUNCTION("""COMPUTED_VALUE"""),"")</f>
        <v/>
      </c>
      <c r="H290" s="1"/>
      <c r="I290" s="1" t="str">
        <f>IFERROR(__xludf.DUMMYFUNCTION("""COMPUTED_VALUE"""),"")</f>
        <v/>
      </c>
      <c r="J290" s="1"/>
      <c r="K290" s="1" t="s">
        <v>7</v>
      </c>
    </row>
    <row r="291">
      <c r="E291" s="1" t="str">
        <f>IFERROR(__xludf.DUMMYFUNCTION("""COMPUTED_VALUE"""),"")</f>
        <v/>
      </c>
      <c r="F291" s="1"/>
      <c r="G291" s="1" t="str">
        <f>IFERROR(__xludf.DUMMYFUNCTION("""COMPUTED_VALUE"""),"")</f>
        <v/>
      </c>
      <c r="H291" s="1"/>
      <c r="I291" s="1" t="str">
        <f>IFERROR(__xludf.DUMMYFUNCTION("""COMPUTED_VALUE"""),"")</f>
        <v/>
      </c>
      <c r="J291" s="1"/>
      <c r="K291" s="1" t="s">
        <v>7</v>
      </c>
    </row>
    <row r="292">
      <c r="E292" s="1" t="str">
        <f>IFERROR(__xludf.DUMMYFUNCTION("""COMPUTED_VALUE"""),"")</f>
        <v/>
      </c>
      <c r="F292" s="1"/>
      <c r="G292" s="1" t="str">
        <f>IFERROR(__xludf.DUMMYFUNCTION("""COMPUTED_VALUE"""),"")</f>
        <v/>
      </c>
      <c r="H292" s="1"/>
      <c r="I292" s="1" t="str">
        <f>IFERROR(__xludf.DUMMYFUNCTION("""COMPUTED_VALUE"""),"")</f>
        <v/>
      </c>
      <c r="J292" s="1"/>
      <c r="K292" s="1" t="s">
        <v>7</v>
      </c>
    </row>
    <row r="293">
      <c r="E293" s="1" t="str">
        <f>IFERROR(__xludf.DUMMYFUNCTION("""COMPUTED_VALUE"""),"")</f>
        <v/>
      </c>
      <c r="F293" s="1"/>
      <c r="G293" s="1" t="str">
        <f>IFERROR(__xludf.DUMMYFUNCTION("""COMPUTED_VALUE"""),"")</f>
        <v/>
      </c>
      <c r="H293" s="1"/>
      <c r="I293" s="1" t="str">
        <f>IFERROR(__xludf.DUMMYFUNCTION("""COMPUTED_VALUE"""),"")</f>
        <v/>
      </c>
      <c r="J293" s="1"/>
      <c r="K293" s="1" t="s">
        <v>7</v>
      </c>
    </row>
    <row r="294">
      <c r="E294" s="1" t="str">
        <f>IFERROR(__xludf.DUMMYFUNCTION("""COMPUTED_VALUE"""),"")</f>
        <v/>
      </c>
      <c r="F294" s="1"/>
      <c r="G294" s="1" t="str">
        <f>IFERROR(__xludf.DUMMYFUNCTION("""COMPUTED_VALUE"""),"")</f>
        <v/>
      </c>
      <c r="H294" s="1"/>
      <c r="I294" s="1" t="str">
        <f>IFERROR(__xludf.DUMMYFUNCTION("""COMPUTED_VALUE"""),"")</f>
        <v/>
      </c>
      <c r="J294" s="1"/>
      <c r="K294" s="1" t="s">
        <v>7</v>
      </c>
    </row>
    <row r="295">
      <c r="E295" s="1" t="str">
        <f>IFERROR(__xludf.DUMMYFUNCTION("""COMPUTED_VALUE"""),"")</f>
        <v/>
      </c>
      <c r="F295" s="1"/>
      <c r="G295" s="1" t="str">
        <f>IFERROR(__xludf.DUMMYFUNCTION("""COMPUTED_VALUE"""),"")</f>
        <v/>
      </c>
      <c r="H295" s="1"/>
      <c r="I295" s="1" t="str">
        <f>IFERROR(__xludf.DUMMYFUNCTION("""COMPUTED_VALUE"""),"")</f>
        <v/>
      </c>
      <c r="J295" s="1"/>
      <c r="K295" s="1" t="s">
        <v>7</v>
      </c>
    </row>
    <row r="296">
      <c r="E296" s="1" t="str">
        <f>IFERROR(__xludf.DUMMYFUNCTION("""COMPUTED_VALUE"""),"")</f>
        <v/>
      </c>
      <c r="F296" s="1"/>
      <c r="G296" s="1" t="str">
        <f>IFERROR(__xludf.DUMMYFUNCTION("""COMPUTED_VALUE"""),"")</f>
        <v/>
      </c>
      <c r="H296" s="1"/>
      <c r="I296" s="1" t="str">
        <f>IFERROR(__xludf.DUMMYFUNCTION("""COMPUTED_VALUE"""),"")</f>
        <v/>
      </c>
      <c r="J296" s="1"/>
      <c r="K296" s="1" t="s">
        <v>7</v>
      </c>
    </row>
    <row r="297">
      <c r="E297" s="1" t="str">
        <f>IFERROR(__xludf.DUMMYFUNCTION("""COMPUTED_VALUE"""),"")</f>
        <v/>
      </c>
      <c r="F297" s="1"/>
      <c r="G297" s="1" t="str">
        <f>IFERROR(__xludf.DUMMYFUNCTION("""COMPUTED_VALUE"""),"")</f>
        <v/>
      </c>
      <c r="H297" s="1"/>
      <c r="I297" s="1" t="str">
        <f>IFERROR(__xludf.DUMMYFUNCTION("""COMPUTED_VALUE"""),"")</f>
        <v/>
      </c>
      <c r="J297" s="1"/>
      <c r="K297" s="1" t="s">
        <v>7</v>
      </c>
    </row>
    <row r="298">
      <c r="E298" s="1" t="str">
        <f>IFERROR(__xludf.DUMMYFUNCTION("""COMPUTED_VALUE"""),"")</f>
        <v/>
      </c>
      <c r="F298" s="1"/>
      <c r="G298" s="1" t="str">
        <f>IFERROR(__xludf.DUMMYFUNCTION("""COMPUTED_VALUE"""),"")</f>
        <v/>
      </c>
      <c r="H298" s="1"/>
      <c r="I298" s="1" t="str">
        <f>IFERROR(__xludf.DUMMYFUNCTION("""COMPUTED_VALUE"""),"")</f>
        <v/>
      </c>
      <c r="J298" s="1"/>
      <c r="K298" s="1" t="s">
        <v>7</v>
      </c>
    </row>
    <row r="299">
      <c r="E299" s="1" t="str">
        <f>IFERROR(__xludf.DUMMYFUNCTION("""COMPUTED_VALUE"""),"")</f>
        <v/>
      </c>
      <c r="F299" s="1"/>
      <c r="G299" s="1" t="str">
        <f>IFERROR(__xludf.DUMMYFUNCTION("""COMPUTED_VALUE"""),"")</f>
        <v/>
      </c>
      <c r="H299" s="1"/>
      <c r="I299" s="1" t="str">
        <f>IFERROR(__xludf.DUMMYFUNCTION("""COMPUTED_VALUE"""),"")</f>
        <v/>
      </c>
      <c r="J299" s="1"/>
      <c r="K299" s="1" t="s">
        <v>7</v>
      </c>
    </row>
    <row r="300">
      <c r="E300" s="1" t="str">
        <f>IFERROR(__xludf.DUMMYFUNCTION("""COMPUTED_VALUE"""),"")</f>
        <v/>
      </c>
      <c r="F300" s="1"/>
      <c r="G300" s="1" t="str">
        <f>IFERROR(__xludf.DUMMYFUNCTION("""COMPUTED_VALUE"""),"")</f>
        <v/>
      </c>
      <c r="H300" s="1"/>
      <c r="I300" s="1" t="str">
        <f>IFERROR(__xludf.DUMMYFUNCTION("""COMPUTED_VALUE"""),"")</f>
        <v/>
      </c>
      <c r="J300" s="1"/>
      <c r="K300" s="1" t="s">
        <v>7</v>
      </c>
    </row>
    <row r="301">
      <c r="E301" s="1" t="str">
        <f>IFERROR(__xludf.DUMMYFUNCTION("""COMPUTED_VALUE"""),"")</f>
        <v/>
      </c>
      <c r="F301" s="1"/>
      <c r="G301" s="1" t="str">
        <f>IFERROR(__xludf.DUMMYFUNCTION("""COMPUTED_VALUE"""),"")</f>
        <v/>
      </c>
      <c r="H301" s="1"/>
      <c r="I301" s="1" t="str">
        <f>IFERROR(__xludf.DUMMYFUNCTION("""COMPUTED_VALUE"""),"")</f>
        <v/>
      </c>
      <c r="J301" s="1"/>
      <c r="K301" s="1" t="s">
        <v>7</v>
      </c>
    </row>
    <row r="302">
      <c r="E302" s="1" t="str">
        <f>IFERROR(__xludf.DUMMYFUNCTION("""COMPUTED_VALUE"""),"")</f>
        <v/>
      </c>
      <c r="F302" s="1"/>
      <c r="G302" s="1" t="str">
        <f>IFERROR(__xludf.DUMMYFUNCTION("""COMPUTED_VALUE"""),"")</f>
        <v/>
      </c>
      <c r="H302" s="1"/>
      <c r="I302" s="1" t="str">
        <f>IFERROR(__xludf.DUMMYFUNCTION("""COMPUTED_VALUE"""),"")</f>
        <v/>
      </c>
      <c r="J302" s="1"/>
      <c r="K302" s="1" t="s">
        <v>7</v>
      </c>
    </row>
    <row r="303">
      <c r="E303" s="1" t="str">
        <f>IFERROR(__xludf.DUMMYFUNCTION("""COMPUTED_VALUE"""),"")</f>
        <v/>
      </c>
      <c r="F303" s="1"/>
      <c r="G303" s="1" t="str">
        <f>IFERROR(__xludf.DUMMYFUNCTION("""COMPUTED_VALUE"""),"")</f>
        <v/>
      </c>
      <c r="H303" s="1"/>
      <c r="I303" s="1" t="str">
        <f>IFERROR(__xludf.DUMMYFUNCTION("""COMPUTED_VALUE"""),"")</f>
        <v/>
      </c>
      <c r="J303" s="1"/>
      <c r="K303" s="1" t="s">
        <v>7</v>
      </c>
    </row>
    <row r="304">
      <c r="E304" s="1" t="str">
        <f>IFERROR(__xludf.DUMMYFUNCTION("""COMPUTED_VALUE"""),"")</f>
        <v/>
      </c>
      <c r="F304" s="1"/>
      <c r="G304" s="1" t="str">
        <f>IFERROR(__xludf.DUMMYFUNCTION("""COMPUTED_VALUE"""),"")</f>
        <v/>
      </c>
      <c r="H304" s="1"/>
      <c r="I304" s="1" t="str">
        <f>IFERROR(__xludf.DUMMYFUNCTION("""COMPUTED_VALUE"""),"")</f>
        <v/>
      </c>
      <c r="J304" s="1"/>
      <c r="K304" s="1" t="s">
        <v>7</v>
      </c>
    </row>
    <row r="305">
      <c r="E305" s="1" t="str">
        <f>IFERROR(__xludf.DUMMYFUNCTION("""COMPUTED_VALUE"""),"")</f>
        <v/>
      </c>
      <c r="F305" s="1"/>
      <c r="G305" s="1" t="str">
        <f>IFERROR(__xludf.DUMMYFUNCTION("""COMPUTED_VALUE"""),"")</f>
        <v/>
      </c>
      <c r="H305" s="1"/>
      <c r="I305" s="1" t="str">
        <f>IFERROR(__xludf.DUMMYFUNCTION("""COMPUTED_VALUE"""),"")</f>
        <v/>
      </c>
      <c r="J305" s="1"/>
      <c r="K305" s="1" t="s">
        <v>7</v>
      </c>
    </row>
    <row r="306">
      <c r="E306" s="1" t="str">
        <f>IFERROR(__xludf.DUMMYFUNCTION("""COMPUTED_VALUE"""),"")</f>
        <v/>
      </c>
      <c r="F306" s="1"/>
      <c r="G306" s="1" t="str">
        <f>IFERROR(__xludf.DUMMYFUNCTION("""COMPUTED_VALUE"""),"")</f>
        <v/>
      </c>
      <c r="H306" s="1"/>
      <c r="I306" s="1" t="str">
        <f>IFERROR(__xludf.DUMMYFUNCTION("""COMPUTED_VALUE"""),"")</f>
        <v/>
      </c>
      <c r="J306" s="1"/>
      <c r="K306" s="1" t="s">
        <v>7</v>
      </c>
    </row>
    <row r="307">
      <c r="E307" s="1" t="str">
        <f>IFERROR(__xludf.DUMMYFUNCTION("""COMPUTED_VALUE"""),"")</f>
        <v/>
      </c>
      <c r="F307" s="1"/>
      <c r="G307" s="1" t="str">
        <f>IFERROR(__xludf.DUMMYFUNCTION("""COMPUTED_VALUE"""),"")</f>
        <v/>
      </c>
      <c r="H307" s="1"/>
      <c r="I307" s="1" t="str">
        <f>IFERROR(__xludf.DUMMYFUNCTION("""COMPUTED_VALUE"""),"")</f>
        <v/>
      </c>
      <c r="J307" s="1"/>
      <c r="K307" s="1" t="s">
        <v>7</v>
      </c>
    </row>
    <row r="308">
      <c r="E308" s="1" t="str">
        <f>IFERROR(__xludf.DUMMYFUNCTION("""COMPUTED_VALUE"""),"")</f>
        <v/>
      </c>
      <c r="F308" s="1"/>
      <c r="G308" s="1" t="str">
        <f>IFERROR(__xludf.DUMMYFUNCTION("""COMPUTED_VALUE"""),"")</f>
        <v/>
      </c>
      <c r="H308" s="1"/>
      <c r="I308" s="1" t="str">
        <f>IFERROR(__xludf.DUMMYFUNCTION("""COMPUTED_VALUE"""),"")</f>
        <v/>
      </c>
      <c r="J308" s="1"/>
      <c r="K308" s="1" t="s">
        <v>7</v>
      </c>
    </row>
    <row r="309">
      <c r="E309" s="1" t="str">
        <f>IFERROR(__xludf.DUMMYFUNCTION("""COMPUTED_VALUE"""),"")</f>
        <v/>
      </c>
      <c r="F309" s="1"/>
      <c r="G309" s="1" t="str">
        <f>IFERROR(__xludf.DUMMYFUNCTION("""COMPUTED_VALUE"""),"")</f>
        <v/>
      </c>
      <c r="H309" s="1"/>
      <c r="I309" s="1" t="str">
        <f>IFERROR(__xludf.DUMMYFUNCTION("""COMPUTED_VALUE"""),"")</f>
        <v/>
      </c>
      <c r="J309" s="1"/>
      <c r="K309" s="1" t="s">
        <v>7</v>
      </c>
    </row>
    <row r="310">
      <c r="E310" s="1" t="str">
        <f>IFERROR(__xludf.DUMMYFUNCTION("""COMPUTED_VALUE"""),"")</f>
        <v/>
      </c>
      <c r="F310" s="1"/>
      <c r="G310" s="1" t="str">
        <f>IFERROR(__xludf.DUMMYFUNCTION("""COMPUTED_VALUE"""),"")</f>
        <v/>
      </c>
      <c r="H310" s="1"/>
      <c r="I310" s="1" t="str">
        <f>IFERROR(__xludf.DUMMYFUNCTION("""COMPUTED_VALUE"""),"")</f>
        <v/>
      </c>
      <c r="J310" s="1"/>
      <c r="K310" s="1" t="s">
        <v>7</v>
      </c>
    </row>
    <row r="311">
      <c r="E311" s="1" t="str">
        <f>IFERROR(__xludf.DUMMYFUNCTION("""COMPUTED_VALUE"""),"")</f>
        <v/>
      </c>
      <c r="F311" s="1"/>
      <c r="G311" s="1" t="str">
        <f>IFERROR(__xludf.DUMMYFUNCTION("""COMPUTED_VALUE"""),"")</f>
        <v/>
      </c>
      <c r="H311" s="1"/>
      <c r="I311" s="1" t="str">
        <f>IFERROR(__xludf.DUMMYFUNCTION("""COMPUTED_VALUE"""),"")</f>
        <v/>
      </c>
      <c r="J311" s="1"/>
      <c r="K311" s="1" t="s">
        <v>7</v>
      </c>
    </row>
    <row r="312">
      <c r="E312" s="1" t="str">
        <f>IFERROR(__xludf.DUMMYFUNCTION("""COMPUTED_VALUE"""),"")</f>
        <v/>
      </c>
      <c r="F312" s="1"/>
      <c r="G312" s="1" t="str">
        <f>IFERROR(__xludf.DUMMYFUNCTION("""COMPUTED_VALUE"""),"")</f>
        <v/>
      </c>
      <c r="H312" s="1"/>
      <c r="I312" s="1" t="str">
        <f>IFERROR(__xludf.DUMMYFUNCTION("""COMPUTED_VALUE"""),"")</f>
        <v/>
      </c>
      <c r="J312" s="1"/>
      <c r="K312" s="1" t="s">
        <v>7</v>
      </c>
    </row>
    <row r="313">
      <c r="E313" s="1" t="str">
        <f>IFERROR(__xludf.DUMMYFUNCTION("""COMPUTED_VALUE"""),"")</f>
        <v/>
      </c>
      <c r="F313" s="1"/>
      <c r="G313" s="1" t="str">
        <f>IFERROR(__xludf.DUMMYFUNCTION("""COMPUTED_VALUE"""),"")</f>
        <v/>
      </c>
      <c r="H313" s="1"/>
      <c r="I313" s="1" t="str">
        <f>IFERROR(__xludf.DUMMYFUNCTION("""COMPUTED_VALUE"""),"")</f>
        <v/>
      </c>
      <c r="J313" s="1"/>
      <c r="K313" s="1" t="s">
        <v>7</v>
      </c>
    </row>
    <row r="314">
      <c r="E314" s="1" t="str">
        <f>IFERROR(__xludf.DUMMYFUNCTION("""COMPUTED_VALUE"""),"")</f>
        <v/>
      </c>
      <c r="F314" s="1"/>
      <c r="G314" s="1" t="str">
        <f>IFERROR(__xludf.DUMMYFUNCTION("""COMPUTED_VALUE"""),"")</f>
        <v/>
      </c>
      <c r="H314" s="1"/>
      <c r="I314" s="1" t="str">
        <f>IFERROR(__xludf.DUMMYFUNCTION("""COMPUTED_VALUE"""),"")</f>
        <v/>
      </c>
      <c r="J314" s="1"/>
      <c r="K314" s="1" t="s">
        <v>7</v>
      </c>
    </row>
    <row r="315">
      <c r="E315" s="1" t="str">
        <f>IFERROR(__xludf.DUMMYFUNCTION("""COMPUTED_VALUE"""),"")</f>
        <v/>
      </c>
      <c r="F315" s="1"/>
      <c r="G315" s="1" t="str">
        <f>IFERROR(__xludf.DUMMYFUNCTION("""COMPUTED_VALUE"""),"")</f>
        <v/>
      </c>
      <c r="H315" s="1"/>
      <c r="I315" s="1" t="str">
        <f>IFERROR(__xludf.DUMMYFUNCTION("""COMPUTED_VALUE"""),"")</f>
        <v/>
      </c>
      <c r="J315" s="1"/>
      <c r="K315" s="1" t="s">
        <v>7</v>
      </c>
    </row>
    <row r="316">
      <c r="E316" s="1" t="str">
        <f>IFERROR(__xludf.DUMMYFUNCTION("""COMPUTED_VALUE"""),"")</f>
        <v/>
      </c>
      <c r="F316" s="1"/>
      <c r="G316" s="1" t="str">
        <f>IFERROR(__xludf.DUMMYFUNCTION("""COMPUTED_VALUE"""),"")</f>
        <v/>
      </c>
      <c r="H316" s="1"/>
      <c r="I316" s="1" t="str">
        <f>IFERROR(__xludf.DUMMYFUNCTION("""COMPUTED_VALUE"""),"")</f>
        <v/>
      </c>
      <c r="J316" s="1"/>
      <c r="K316" s="1" t="s">
        <v>7</v>
      </c>
    </row>
    <row r="317">
      <c r="E317" s="1" t="str">
        <f>IFERROR(__xludf.DUMMYFUNCTION("""COMPUTED_VALUE"""),"")</f>
        <v/>
      </c>
      <c r="F317" s="1"/>
      <c r="G317" s="1" t="str">
        <f>IFERROR(__xludf.DUMMYFUNCTION("""COMPUTED_VALUE"""),"")</f>
        <v/>
      </c>
      <c r="H317" s="1"/>
      <c r="I317" s="1" t="str">
        <f>IFERROR(__xludf.DUMMYFUNCTION("""COMPUTED_VALUE"""),"")</f>
        <v/>
      </c>
      <c r="J317" s="1"/>
      <c r="K317" s="1" t="s">
        <v>7</v>
      </c>
    </row>
    <row r="318">
      <c r="E318" s="1" t="str">
        <f>IFERROR(__xludf.DUMMYFUNCTION("""COMPUTED_VALUE"""),"")</f>
        <v/>
      </c>
      <c r="F318" s="1"/>
      <c r="G318" s="1" t="str">
        <f>IFERROR(__xludf.DUMMYFUNCTION("""COMPUTED_VALUE"""),"")</f>
        <v/>
      </c>
      <c r="H318" s="1"/>
      <c r="I318" s="1" t="str">
        <f>IFERROR(__xludf.DUMMYFUNCTION("""COMPUTED_VALUE"""),"")</f>
        <v/>
      </c>
      <c r="J318" s="1"/>
      <c r="K318" s="1" t="s">
        <v>7</v>
      </c>
    </row>
    <row r="319">
      <c r="E319" s="1" t="str">
        <f>IFERROR(__xludf.DUMMYFUNCTION("""COMPUTED_VALUE"""),"")</f>
        <v/>
      </c>
      <c r="F319" s="1"/>
      <c r="G319" s="1" t="str">
        <f>IFERROR(__xludf.DUMMYFUNCTION("""COMPUTED_VALUE"""),"")</f>
        <v/>
      </c>
      <c r="H319" s="1"/>
      <c r="I319" s="1" t="str">
        <f>IFERROR(__xludf.DUMMYFUNCTION("""COMPUTED_VALUE"""),"")</f>
        <v/>
      </c>
      <c r="J319" s="1"/>
      <c r="K319" s="1" t="s">
        <v>7</v>
      </c>
    </row>
    <row r="320">
      <c r="E320" s="1" t="str">
        <f>IFERROR(__xludf.DUMMYFUNCTION("""COMPUTED_VALUE"""),"")</f>
        <v/>
      </c>
      <c r="F320" s="1"/>
      <c r="G320" s="1" t="str">
        <f>IFERROR(__xludf.DUMMYFUNCTION("""COMPUTED_VALUE"""),"")</f>
        <v/>
      </c>
      <c r="H320" s="1"/>
      <c r="I320" s="1" t="str">
        <f>IFERROR(__xludf.DUMMYFUNCTION("""COMPUTED_VALUE"""),"")</f>
        <v/>
      </c>
      <c r="J320" s="1"/>
      <c r="K320" s="1" t="s">
        <v>7</v>
      </c>
    </row>
    <row r="321">
      <c r="E321" s="1" t="str">
        <f>IFERROR(__xludf.DUMMYFUNCTION("""COMPUTED_VALUE"""),"")</f>
        <v/>
      </c>
      <c r="F321" s="1"/>
      <c r="G321" s="1" t="str">
        <f>IFERROR(__xludf.DUMMYFUNCTION("""COMPUTED_VALUE"""),"")</f>
        <v/>
      </c>
      <c r="H321" s="1"/>
      <c r="I321" s="1" t="str">
        <f>IFERROR(__xludf.DUMMYFUNCTION("""COMPUTED_VALUE"""),"")</f>
        <v/>
      </c>
      <c r="J321" s="1"/>
      <c r="K321" s="1" t="s">
        <v>7</v>
      </c>
    </row>
    <row r="322">
      <c r="E322" s="1" t="str">
        <f>IFERROR(__xludf.DUMMYFUNCTION("""COMPUTED_VALUE"""),"")</f>
        <v/>
      </c>
      <c r="F322" s="1"/>
      <c r="G322" s="1" t="str">
        <f>IFERROR(__xludf.DUMMYFUNCTION("""COMPUTED_VALUE"""),"")</f>
        <v/>
      </c>
      <c r="H322" s="1"/>
      <c r="I322" s="1" t="str">
        <f>IFERROR(__xludf.DUMMYFUNCTION("""COMPUTED_VALUE"""),"")</f>
        <v/>
      </c>
      <c r="J322" s="1"/>
      <c r="K322" s="1" t="s">
        <v>7</v>
      </c>
    </row>
    <row r="323">
      <c r="E323" s="1" t="str">
        <f>IFERROR(__xludf.DUMMYFUNCTION("""COMPUTED_VALUE"""),"")</f>
        <v/>
      </c>
      <c r="F323" s="1"/>
      <c r="G323" s="1" t="str">
        <f>IFERROR(__xludf.DUMMYFUNCTION("""COMPUTED_VALUE"""),"")</f>
        <v/>
      </c>
      <c r="H323" s="1"/>
      <c r="I323" s="1" t="str">
        <f>IFERROR(__xludf.DUMMYFUNCTION("""COMPUTED_VALUE"""),"")</f>
        <v/>
      </c>
      <c r="J323" s="1"/>
      <c r="K323" s="1" t="s">
        <v>7</v>
      </c>
    </row>
    <row r="324">
      <c r="E324" s="1" t="str">
        <f>IFERROR(__xludf.DUMMYFUNCTION("""COMPUTED_VALUE"""),"")</f>
        <v/>
      </c>
      <c r="F324" s="1"/>
      <c r="G324" s="1" t="str">
        <f>IFERROR(__xludf.DUMMYFUNCTION("""COMPUTED_VALUE"""),"")</f>
        <v/>
      </c>
      <c r="H324" s="1"/>
      <c r="I324" s="1" t="str">
        <f>IFERROR(__xludf.DUMMYFUNCTION("""COMPUTED_VALUE"""),"")</f>
        <v/>
      </c>
      <c r="J324" s="1"/>
      <c r="K324" s="1" t="s">
        <v>7</v>
      </c>
    </row>
    <row r="325">
      <c r="E325" s="1" t="str">
        <f>IFERROR(__xludf.DUMMYFUNCTION("""COMPUTED_VALUE"""),"")</f>
        <v/>
      </c>
      <c r="F325" s="1"/>
      <c r="G325" s="1" t="str">
        <f>IFERROR(__xludf.DUMMYFUNCTION("""COMPUTED_VALUE"""),"")</f>
        <v/>
      </c>
      <c r="H325" s="1"/>
      <c r="I325" s="1" t="str">
        <f>IFERROR(__xludf.DUMMYFUNCTION("""COMPUTED_VALUE"""),"")</f>
        <v/>
      </c>
      <c r="J325" s="1"/>
      <c r="K325" s="1" t="s">
        <v>7</v>
      </c>
    </row>
    <row r="326">
      <c r="E326" s="1" t="str">
        <f>IFERROR(__xludf.DUMMYFUNCTION("""COMPUTED_VALUE"""),"")</f>
        <v/>
      </c>
      <c r="F326" s="1"/>
      <c r="G326" s="1" t="str">
        <f>IFERROR(__xludf.DUMMYFUNCTION("""COMPUTED_VALUE"""),"")</f>
        <v/>
      </c>
      <c r="H326" s="1"/>
      <c r="I326" s="1" t="str">
        <f>IFERROR(__xludf.DUMMYFUNCTION("""COMPUTED_VALUE"""),"")</f>
        <v/>
      </c>
      <c r="J326" s="1"/>
      <c r="K326" s="1" t="s">
        <v>7</v>
      </c>
    </row>
    <row r="327">
      <c r="E327" s="1" t="str">
        <f>IFERROR(__xludf.DUMMYFUNCTION("""COMPUTED_VALUE"""),"")</f>
        <v/>
      </c>
      <c r="F327" s="1"/>
      <c r="G327" s="1" t="str">
        <f>IFERROR(__xludf.DUMMYFUNCTION("""COMPUTED_VALUE"""),"")</f>
        <v/>
      </c>
      <c r="H327" s="1"/>
      <c r="I327" s="1" t="str">
        <f>IFERROR(__xludf.DUMMYFUNCTION("""COMPUTED_VALUE"""),"")</f>
        <v/>
      </c>
      <c r="J327" s="1"/>
      <c r="K327" s="1" t="s">
        <v>7</v>
      </c>
    </row>
    <row r="328">
      <c r="E328" s="1" t="str">
        <f>IFERROR(__xludf.DUMMYFUNCTION("""COMPUTED_VALUE"""),"")</f>
        <v/>
      </c>
      <c r="F328" s="1"/>
      <c r="G328" s="1" t="str">
        <f>IFERROR(__xludf.DUMMYFUNCTION("""COMPUTED_VALUE"""),"")</f>
        <v/>
      </c>
      <c r="H328" s="1"/>
      <c r="I328" s="1" t="str">
        <f>IFERROR(__xludf.DUMMYFUNCTION("""COMPUTED_VALUE"""),"")</f>
        <v/>
      </c>
      <c r="J328" s="1"/>
      <c r="K328" s="1" t="s">
        <v>7</v>
      </c>
    </row>
    <row r="329">
      <c r="E329" s="1" t="str">
        <f>IFERROR(__xludf.DUMMYFUNCTION("""COMPUTED_VALUE"""),"")</f>
        <v/>
      </c>
      <c r="F329" s="1"/>
      <c r="G329" s="1" t="str">
        <f>IFERROR(__xludf.DUMMYFUNCTION("""COMPUTED_VALUE"""),"")</f>
        <v/>
      </c>
      <c r="H329" s="1"/>
      <c r="I329" s="1" t="str">
        <f>IFERROR(__xludf.DUMMYFUNCTION("""COMPUTED_VALUE"""),"")</f>
        <v/>
      </c>
      <c r="J329" s="1"/>
      <c r="K329" s="1" t="s">
        <v>7</v>
      </c>
    </row>
    <row r="330">
      <c r="E330" s="1" t="str">
        <f>IFERROR(__xludf.DUMMYFUNCTION("""COMPUTED_VALUE"""),"")</f>
        <v/>
      </c>
      <c r="F330" s="1"/>
      <c r="G330" s="1" t="str">
        <f>IFERROR(__xludf.DUMMYFUNCTION("""COMPUTED_VALUE"""),"")</f>
        <v/>
      </c>
      <c r="H330" s="1"/>
      <c r="I330" s="1" t="str">
        <f>IFERROR(__xludf.DUMMYFUNCTION("""COMPUTED_VALUE"""),"")</f>
        <v/>
      </c>
      <c r="J330" s="1"/>
      <c r="K330" s="1" t="s">
        <v>7</v>
      </c>
    </row>
    <row r="331">
      <c r="E331" s="1" t="str">
        <f>IFERROR(__xludf.DUMMYFUNCTION("""COMPUTED_VALUE"""),"")</f>
        <v/>
      </c>
      <c r="F331" s="1"/>
      <c r="G331" s="1" t="str">
        <f>IFERROR(__xludf.DUMMYFUNCTION("""COMPUTED_VALUE"""),"")</f>
        <v/>
      </c>
      <c r="H331" s="1"/>
      <c r="I331" s="1" t="str">
        <f>IFERROR(__xludf.DUMMYFUNCTION("""COMPUTED_VALUE"""),"")</f>
        <v/>
      </c>
      <c r="J331" s="1"/>
      <c r="K331" s="1" t="s">
        <v>7</v>
      </c>
    </row>
    <row r="332">
      <c r="E332" s="1" t="str">
        <f>IFERROR(__xludf.DUMMYFUNCTION("""COMPUTED_VALUE"""),"")</f>
        <v/>
      </c>
      <c r="F332" s="1"/>
      <c r="G332" s="1" t="str">
        <f>IFERROR(__xludf.DUMMYFUNCTION("""COMPUTED_VALUE"""),"")</f>
        <v/>
      </c>
      <c r="H332" s="1"/>
      <c r="I332" s="1" t="str">
        <f>IFERROR(__xludf.DUMMYFUNCTION("""COMPUTED_VALUE"""),"")</f>
        <v/>
      </c>
      <c r="J332" s="1"/>
      <c r="K332" s="1" t="s">
        <v>7</v>
      </c>
    </row>
    <row r="333">
      <c r="E333" s="1" t="str">
        <f>IFERROR(__xludf.DUMMYFUNCTION("""COMPUTED_VALUE"""),"")</f>
        <v/>
      </c>
      <c r="F333" s="1"/>
      <c r="G333" s="1" t="str">
        <f>IFERROR(__xludf.DUMMYFUNCTION("""COMPUTED_VALUE"""),"")</f>
        <v/>
      </c>
      <c r="H333" s="1"/>
      <c r="I333" s="1" t="str">
        <f>IFERROR(__xludf.DUMMYFUNCTION("""COMPUTED_VALUE"""),"")</f>
        <v/>
      </c>
      <c r="J333" s="1"/>
      <c r="K333" s="1" t="s">
        <v>7</v>
      </c>
    </row>
    <row r="334">
      <c r="E334" s="1" t="str">
        <f>IFERROR(__xludf.DUMMYFUNCTION("""COMPUTED_VALUE"""),"")</f>
        <v/>
      </c>
      <c r="F334" s="1"/>
      <c r="G334" s="1" t="str">
        <f>IFERROR(__xludf.DUMMYFUNCTION("""COMPUTED_VALUE"""),"")</f>
        <v/>
      </c>
      <c r="H334" s="1"/>
      <c r="I334" s="1" t="str">
        <f>IFERROR(__xludf.DUMMYFUNCTION("""COMPUTED_VALUE"""),"")</f>
        <v/>
      </c>
      <c r="J334" s="1"/>
      <c r="K334" s="1" t="s">
        <v>7</v>
      </c>
    </row>
    <row r="335">
      <c r="E335" s="1" t="str">
        <f>IFERROR(__xludf.DUMMYFUNCTION("""COMPUTED_VALUE"""),"")</f>
        <v/>
      </c>
      <c r="F335" s="1"/>
      <c r="G335" s="1" t="str">
        <f>IFERROR(__xludf.DUMMYFUNCTION("""COMPUTED_VALUE"""),"")</f>
        <v/>
      </c>
      <c r="H335" s="1"/>
      <c r="I335" s="1" t="str">
        <f>IFERROR(__xludf.DUMMYFUNCTION("""COMPUTED_VALUE"""),"")</f>
        <v/>
      </c>
      <c r="J335" s="1"/>
      <c r="K335" s="1" t="s">
        <v>7</v>
      </c>
    </row>
    <row r="336">
      <c r="E336" s="1" t="str">
        <f>IFERROR(__xludf.DUMMYFUNCTION("""COMPUTED_VALUE"""),"")</f>
        <v/>
      </c>
      <c r="F336" s="1"/>
      <c r="G336" s="1" t="str">
        <f>IFERROR(__xludf.DUMMYFUNCTION("""COMPUTED_VALUE"""),"")</f>
        <v/>
      </c>
      <c r="H336" s="1"/>
      <c r="I336" s="1" t="str">
        <f>IFERROR(__xludf.DUMMYFUNCTION("""COMPUTED_VALUE"""),"")</f>
        <v/>
      </c>
      <c r="J336" s="1"/>
      <c r="K336" s="1" t="s">
        <v>7</v>
      </c>
    </row>
    <row r="337">
      <c r="E337" s="1" t="str">
        <f>IFERROR(__xludf.DUMMYFUNCTION("""COMPUTED_VALUE"""),"")</f>
        <v/>
      </c>
      <c r="F337" s="1"/>
      <c r="G337" s="1" t="str">
        <f>IFERROR(__xludf.DUMMYFUNCTION("""COMPUTED_VALUE"""),"")</f>
        <v/>
      </c>
      <c r="H337" s="1"/>
      <c r="I337" s="1" t="str">
        <f>IFERROR(__xludf.DUMMYFUNCTION("""COMPUTED_VALUE"""),"")</f>
        <v/>
      </c>
      <c r="J337" s="1"/>
      <c r="K337" s="1" t="s">
        <v>7</v>
      </c>
    </row>
    <row r="338">
      <c r="E338" s="1" t="str">
        <f>IFERROR(__xludf.DUMMYFUNCTION("""COMPUTED_VALUE"""),"")</f>
        <v/>
      </c>
      <c r="F338" s="1"/>
      <c r="G338" s="1" t="str">
        <f>IFERROR(__xludf.DUMMYFUNCTION("""COMPUTED_VALUE"""),"")</f>
        <v/>
      </c>
      <c r="H338" s="1"/>
      <c r="I338" s="1" t="str">
        <f>IFERROR(__xludf.DUMMYFUNCTION("""COMPUTED_VALUE"""),"")</f>
        <v/>
      </c>
      <c r="J338" s="1"/>
      <c r="K338" s="1" t="s">
        <v>7</v>
      </c>
    </row>
    <row r="339">
      <c r="E339" s="1" t="str">
        <f>IFERROR(__xludf.DUMMYFUNCTION("""COMPUTED_VALUE"""),"")</f>
        <v/>
      </c>
      <c r="F339" s="1"/>
      <c r="G339" s="1" t="str">
        <f>IFERROR(__xludf.DUMMYFUNCTION("""COMPUTED_VALUE"""),"")</f>
        <v/>
      </c>
      <c r="H339" s="1"/>
      <c r="I339" s="1" t="str">
        <f>IFERROR(__xludf.DUMMYFUNCTION("""COMPUTED_VALUE"""),"")</f>
        <v/>
      </c>
      <c r="J339" s="1"/>
      <c r="K339" s="1" t="s">
        <v>7</v>
      </c>
    </row>
    <row r="340">
      <c r="E340" s="1" t="str">
        <f>IFERROR(__xludf.DUMMYFUNCTION("""COMPUTED_VALUE"""),"")</f>
        <v/>
      </c>
      <c r="F340" s="1"/>
      <c r="G340" s="1" t="str">
        <f>IFERROR(__xludf.DUMMYFUNCTION("""COMPUTED_VALUE"""),"")</f>
        <v/>
      </c>
      <c r="H340" s="1"/>
      <c r="I340" s="1" t="str">
        <f>IFERROR(__xludf.DUMMYFUNCTION("""COMPUTED_VALUE"""),"")</f>
        <v/>
      </c>
      <c r="J340" s="1"/>
      <c r="K340" s="1" t="s">
        <v>7</v>
      </c>
    </row>
    <row r="341">
      <c r="E341" s="1" t="str">
        <f>IFERROR(__xludf.DUMMYFUNCTION("""COMPUTED_VALUE"""),"")</f>
        <v/>
      </c>
      <c r="F341" s="1"/>
      <c r="G341" s="1" t="str">
        <f>IFERROR(__xludf.DUMMYFUNCTION("""COMPUTED_VALUE"""),"")</f>
        <v/>
      </c>
      <c r="H341" s="1"/>
      <c r="I341" s="1" t="str">
        <f>IFERROR(__xludf.DUMMYFUNCTION("""COMPUTED_VALUE"""),"")</f>
        <v/>
      </c>
      <c r="J341" s="1"/>
      <c r="K341" s="1" t="s">
        <v>7</v>
      </c>
    </row>
    <row r="342">
      <c r="E342" s="1" t="str">
        <f>IFERROR(__xludf.DUMMYFUNCTION("""COMPUTED_VALUE"""),"")</f>
        <v/>
      </c>
      <c r="F342" s="1"/>
      <c r="G342" s="1" t="str">
        <f>IFERROR(__xludf.DUMMYFUNCTION("""COMPUTED_VALUE"""),"")</f>
        <v/>
      </c>
      <c r="H342" s="1"/>
      <c r="I342" s="1" t="str">
        <f>IFERROR(__xludf.DUMMYFUNCTION("""COMPUTED_VALUE"""),"")</f>
        <v/>
      </c>
      <c r="J342" s="1"/>
      <c r="K342" s="1" t="s">
        <v>7</v>
      </c>
    </row>
    <row r="343">
      <c r="E343" s="1" t="str">
        <f>IFERROR(__xludf.DUMMYFUNCTION("""COMPUTED_VALUE"""),"")</f>
        <v/>
      </c>
      <c r="F343" s="1"/>
      <c r="G343" s="1" t="str">
        <f>IFERROR(__xludf.DUMMYFUNCTION("""COMPUTED_VALUE"""),"")</f>
        <v/>
      </c>
      <c r="H343" s="1"/>
      <c r="I343" s="1" t="str">
        <f>IFERROR(__xludf.DUMMYFUNCTION("""COMPUTED_VALUE"""),"")</f>
        <v/>
      </c>
      <c r="J343" s="1"/>
      <c r="K343" s="1" t="s">
        <v>7</v>
      </c>
    </row>
    <row r="344">
      <c r="E344" s="1" t="str">
        <f>IFERROR(__xludf.DUMMYFUNCTION("""COMPUTED_VALUE"""),"")</f>
        <v/>
      </c>
      <c r="F344" s="1"/>
      <c r="G344" s="1" t="str">
        <f>IFERROR(__xludf.DUMMYFUNCTION("""COMPUTED_VALUE"""),"")</f>
        <v/>
      </c>
      <c r="H344" s="1"/>
      <c r="I344" s="1" t="str">
        <f>IFERROR(__xludf.DUMMYFUNCTION("""COMPUTED_VALUE"""),"")</f>
        <v/>
      </c>
      <c r="J344" s="1"/>
      <c r="K344" s="1" t="s">
        <v>7</v>
      </c>
    </row>
    <row r="345">
      <c r="E345" s="1" t="str">
        <f>IFERROR(__xludf.DUMMYFUNCTION("""COMPUTED_VALUE"""),"")</f>
        <v/>
      </c>
      <c r="F345" s="1"/>
      <c r="G345" s="1" t="str">
        <f>IFERROR(__xludf.DUMMYFUNCTION("""COMPUTED_VALUE"""),"")</f>
        <v/>
      </c>
      <c r="H345" s="1"/>
      <c r="I345" s="1" t="str">
        <f>IFERROR(__xludf.DUMMYFUNCTION("""COMPUTED_VALUE"""),"")</f>
        <v/>
      </c>
      <c r="J345" s="1"/>
      <c r="K345" s="1" t="s">
        <v>7</v>
      </c>
    </row>
    <row r="346">
      <c r="E346" s="1" t="str">
        <f>IFERROR(__xludf.DUMMYFUNCTION("""COMPUTED_VALUE"""),"")</f>
        <v/>
      </c>
      <c r="F346" s="1"/>
      <c r="G346" s="1" t="str">
        <f>IFERROR(__xludf.DUMMYFUNCTION("""COMPUTED_VALUE"""),"")</f>
        <v/>
      </c>
      <c r="H346" s="1"/>
      <c r="I346" s="1" t="str">
        <f>IFERROR(__xludf.DUMMYFUNCTION("""COMPUTED_VALUE"""),"")</f>
        <v/>
      </c>
      <c r="J346" s="1"/>
      <c r="K346" s="1" t="s">
        <v>7</v>
      </c>
    </row>
    <row r="347">
      <c r="E347" s="1" t="str">
        <f>IFERROR(__xludf.DUMMYFUNCTION("""COMPUTED_VALUE"""),"")</f>
        <v/>
      </c>
      <c r="F347" s="1"/>
      <c r="G347" s="1" t="str">
        <f>IFERROR(__xludf.DUMMYFUNCTION("""COMPUTED_VALUE"""),"")</f>
        <v/>
      </c>
      <c r="H347" s="1"/>
      <c r="I347" s="1" t="str">
        <f>IFERROR(__xludf.DUMMYFUNCTION("""COMPUTED_VALUE"""),"")</f>
        <v/>
      </c>
      <c r="J347" s="1"/>
      <c r="K347" s="1" t="s">
        <v>7</v>
      </c>
    </row>
    <row r="348">
      <c r="E348" s="1" t="str">
        <f>IFERROR(__xludf.DUMMYFUNCTION("""COMPUTED_VALUE"""),"")</f>
        <v/>
      </c>
      <c r="F348" s="1"/>
      <c r="G348" s="1" t="str">
        <f>IFERROR(__xludf.DUMMYFUNCTION("""COMPUTED_VALUE"""),"")</f>
        <v/>
      </c>
      <c r="H348" s="1"/>
      <c r="I348" s="1" t="str">
        <f>IFERROR(__xludf.DUMMYFUNCTION("""COMPUTED_VALUE"""),"")</f>
        <v/>
      </c>
      <c r="J348" s="1"/>
      <c r="K348" s="1" t="s">
        <v>7</v>
      </c>
    </row>
    <row r="349">
      <c r="E349" s="1" t="str">
        <f>IFERROR(__xludf.DUMMYFUNCTION("""COMPUTED_VALUE"""),"")</f>
        <v/>
      </c>
      <c r="F349" s="1"/>
      <c r="G349" s="1" t="str">
        <f>IFERROR(__xludf.DUMMYFUNCTION("""COMPUTED_VALUE"""),"")</f>
        <v/>
      </c>
      <c r="H349" s="1"/>
      <c r="I349" s="1" t="str">
        <f>IFERROR(__xludf.DUMMYFUNCTION("""COMPUTED_VALUE"""),"")</f>
        <v/>
      </c>
      <c r="J349" s="1"/>
      <c r="K349" s="1" t="s">
        <v>7</v>
      </c>
    </row>
    <row r="350">
      <c r="E350" s="1" t="str">
        <f>IFERROR(__xludf.DUMMYFUNCTION("""COMPUTED_VALUE"""),"")</f>
        <v/>
      </c>
      <c r="F350" s="1"/>
      <c r="G350" s="1" t="str">
        <f>IFERROR(__xludf.DUMMYFUNCTION("""COMPUTED_VALUE"""),"")</f>
        <v/>
      </c>
      <c r="H350" s="1"/>
      <c r="I350" s="1" t="str">
        <f>IFERROR(__xludf.DUMMYFUNCTION("""COMPUTED_VALUE"""),"")</f>
        <v/>
      </c>
      <c r="J350" s="1"/>
      <c r="K350" s="1" t="s">
        <v>7</v>
      </c>
    </row>
    <row r="351">
      <c r="E351" s="1" t="str">
        <f>IFERROR(__xludf.DUMMYFUNCTION("""COMPUTED_VALUE"""),"")</f>
        <v/>
      </c>
      <c r="F351" s="1"/>
      <c r="G351" s="1" t="str">
        <f>IFERROR(__xludf.DUMMYFUNCTION("""COMPUTED_VALUE"""),"")</f>
        <v/>
      </c>
      <c r="H351" s="1"/>
      <c r="I351" s="1" t="str">
        <f>IFERROR(__xludf.DUMMYFUNCTION("""COMPUTED_VALUE"""),"")</f>
        <v/>
      </c>
      <c r="J351" s="1"/>
      <c r="K351" s="1" t="s">
        <v>7</v>
      </c>
    </row>
    <row r="352">
      <c r="E352" s="1" t="str">
        <f>IFERROR(__xludf.DUMMYFUNCTION("""COMPUTED_VALUE"""),"")</f>
        <v/>
      </c>
      <c r="F352" s="1"/>
      <c r="G352" s="1" t="str">
        <f>IFERROR(__xludf.DUMMYFUNCTION("""COMPUTED_VALUE"""),"")</f>
        <v/>
      </c>
      <c r="H352" s="1"/>
      <c r="I352" s="1" t="str">
        <f>IFERROR(__xludf.DUMMYFUNCTION("""COMPUTED_VALUE"""),"")</f>
        <v/>
      </c>
      <c r="J352" s="1"/>
      <c r="K352" s="1" t="s">
        <v>7</v>
      </c>
    </row>
    <row r="353">
      <c r="E353" s="1" t="str">
        <f>IFERROR(__xludf.DUMMYFUNCTION("""COMPUTED_VALUE"""),"")</f>
        <v/>
      </c>
      <c r="F353" s="1"/>
      <c r="G353" s="1" t="str">
        <f>IFERROR(__xludf.DUMMYFUNCTION("""COMPUTED_VALUE"""),"")</f>
        <v/>
      </c>
      <c r="H353" s="1"/>
      <c r="I353" s="1" t="str">
        <f>IFERROR(__xludf.DUMMYFUNCTION("""COMPUTED_VALUE"""),"")</f>
        <v/>
      </c>
      <c r="J353" s="1"/>
      <c r="K353" s="1" t="s">
        <v>7</v>
      </c>
    </row>
    <row r="354">
      <c r="E354" s="1" t="str">
        <f>IFERROR(__xludf.DUMMYFUNCTION("""COMPUTED_VALUE"""),"")</f>
        <v/>
      </c>
      <c r="F354" s="1"/>
      <c r="G354" s="1" t="str">
        <f>IFERROR(__xludf.DUMMYFUNCTION("""COMPUTED_VALUE"""),"")</f>
        <v/>
      </c>
      <c r="H354" s="1"/>
      <c r="I354" s="1" t="str">
        <f>IFERROR(__xludf.DUMMYFUNCTION("""COMPUTED_VALUE"""),"")</f>
        <v/>
      </c>
      <c r="J354" s="1"/>
      <c r="K354" s="1" t="s">
        <v>7</v>
      </c>
    </row>
    <row r="355">
      <c r="E355" s="1" t="str">
        <f>IFERROR(__xludf.DUMMYFUNCTION("""COMPUTED_VALUE"""),"")</f>
        <v/>
      </c>
      <c r="F355" s="1"/>
      <c r="G355" s="1" t="str">
        <f>IFERROR(__xludf.DUMMYFUNCTION("""COMPUTED_VALUE"""),"")</f>
        <v/>
      </c>
      <c r="H355" s="1"/>
      <c r="I355" s="1" t="str">
        <f>IFERROR(__xludf.DUMMYFUNCTION("""COMPUTED_VALUE"""),"")</f>
        <v/>
      </c>
      <c r="J355" s="1"/>
      <c r="K355" s="1" t="s">
        <v>7</v>
      </c>
    </row>
    <row r="356">
      <c r="E356" s="1" t="str">
        <f>IFERROR(__xludf.DUMMYFUNCTION("""COMPUTED_VALUE"""),"")</f>
        <v/>
      </c>
      <c r="F356" s="1"/>
      <c r="G356" s="1" t="str">
        <f>IFERROR(__xludf.DUMMYFUNCTION("""COMPUTED_VALUE"""),"")</f>
        <v/>
      </c>
      <c r="H356" s="1"/>
      <c r="I356" s="1" t="str">
        <f>IFERROR(__xludf.DUMMYFUNCTION("""COMPUTED_VALUE"""),"")</f>
        <v/>
      </c>
      <c r="J356" s="1"/>
      <c r="K356" s="1" t="s">
        <v>7</v>
      </c>
    </row>
    <row r="357">
      <c r="E357" s="1" t="str">
        <f>IFERROR(__xludf.DUMMYFUNCTION("""COMPUTED_VALUE"""),"")</f>
        <v/>
      </c>
      <c r="F357" s="1"/>
      <c r="G357" s="1" t="str">
        <f>IFERROR(__xludf.DUMMYFUNCTION("""COMPUTED_VALUE"""),"")</f>
        <v/>
      </c>
      <c r="H357" s="1"/>
      <c r="I357" s="1" t="str">
        <f>IFERROR(__xludf.DUMMYFUNCTION("""COMPUTED_VALUE"""),"")</f>
        <v/>
      </c>
      <c r="J357" s="1"/>
      <c r="K357" s="1" t="s">
        <v>7</v>
      </c>
    </row>
    <row r="358">
      <c r="E358" s="1" t="str">
        <f>IFERROR(__xludf.DUMMYFUNCTION("""COMPUTED_VALUE"""),"")</f>
        <v/>
      </c>
      <c r="F358" s="1"/>
      <c r="G358" s="1" t="str">
        <f>IFERROR(__xludf.DUMMYFUNCTION("""COMPUTED_VALUE"""),"")</f>
        <v/>
      </c>
      <c r="H358" s="1"/>
      <c r="I358" s="1" t="str">
        <f>IFERROR(__xludf.DUMMYFUNCTION("""COMPUTED_VALUE"""),"")</f>
        <v/>
      </c>
      <c r="J358" s="1"/>
      <c r="K358" s="1" t="s">
        <v>7</v>
      </c>
    </row>
    <row r="359">
      <c r="E359" s="1" t="str">
        <f>IFERROR(__xludf.DUMMYFUNCTION("""COMPUTED_VALUE"""),"")</f>
        <v/>
      </c>
      <c r="F359" s="1"/>
      <c r="G359" s="1" t="str">
        <f>IFERROR(__xludf.DUMMYFUNCTION("""COMPUTED_VALUE"""),"")</f>
        <v/>
      </c>
      <c r="H359" s="1"/>
      <c r="I359" s="1" t="str">
        <f>IFERROR(__xludf.DUMMYFUNCTION("""COMPUTED_VALUE"""),"")</f>
        <v/>
      </c>
      <c r="J359" s="1"/>
      <c r="K359" s="1" t="s">
        <v>7</v>
      </c>
    </row>
    <row r="360">
      <c r="E360" s="1" t="str">
        <f>IFERROR(__xludf.DUMMYFUNCTION("""COMPUTED_VALUE"""),"")</f>
        <v/>
      </c>
      <c r="F360" s="1"/>
      <c r="G360" s="1" t="str">
        <f>IFERROR(__xludf.DUMMYFUNCTION("""COMPUTED_VALUE"""),"")</f>
        <v/>
      </c>
      <c r="H360" s="1"/>
      <c r="I360" s="1" t="str">
        <f>IFERROR(__xludf.DUMMYFUNCTION("""COMPUTED_VALUE"""),"")</f>
        <v/>
      </c>
      <c r="J360" s="1"/>
      <c r="K360" s="1" t="s">
        <v>7</v>
      </c>
    </row>
    <row r="361">
      <c r="E361" s="1" t="str">
        <f>IFERROR(__xludf.DUMMYFUNCTION("""COMPUTED_VALUE"""),"")</f>
        <v/>
      </c>
      <c r="F361" s="1"/>
      <c r="G361" s="1" t="str">
        <f>IFERROR(__xludf.DUMMYFUNCTION("""COMPUTED_VALUE"""),"")</f>
        <v/>
      </c>
      <c r="H361" s="1"/>
      <c r="I361" s="1" t="str">
        <f>IFERROR(__xludf.DUMMYFUNCTION("""COMPUTED_VALUE"""),"")</f>
        <v/>
      </c>
      <c r="J361" s="1"/>
      <c r="K361" s="1" t="s">
        <v>7</v>
      </c>
    </row>
    <row r="362">
      <c r="E362" s="1" t="str">
        <f>IFERROR(__xludf.DUMMYFUNCTION("""COMPUTED_VALUE"""),"")</f>
        <v/>
      </c>
      <c r="F362" s="1"/>
      <c r="G362" s="1" t="str">
        <f>IFERROR(__xludf.DUMMYFUNCTION("""COMPUTED_VALUE"""),"")</f>
        <v/>
      </c>
      <c r="H362" s="1"/>
      <c r="I362" s="1" t="str">
        <f>IFERROR(__xludf.DUMMYFUNCTION("""COMPUTED_VALUE"""),"")</f>
        <v/>
      </c>
      <c r="J362" s="1"/>
      <c r="K362" s="1" t="s">
        <v>7</v>
      </c>
    </row>
    <row r="363">
      <c r="E363" s="1" t="str">
        <f>IFERROR(__xludf.DUMMYFUNCTION("""COMPUTED_VALUE"""),"")</f>
        <v/>
      </c>
      <c r="F363" s="1"/>
      <c r="G363" s="1" t="str">
        <f>IFERROR(__xludf.DUMMYFUNCTION("""COMPUTED_VALUE"""),"")</f>
        <v/>
      </c>
      <c r="H363" s="1"/>
      <c r="I363" s="1" t="str">
        <f>IFERROR(__xludf.DUMMYFUNCTION("""COMPUTED_VALUE"""),"")</f>
        <v/>
      </c>
      <c r="J363" s="1"/>
      <c r="K363" s="1" t="s">
        <v>7</v>
      </c>
    </row>
    <row r="364">
      <c r="E364" s="1" t="str">
        <f>IFERROR(__xludf.DUMMYFUNCTION("""COMPUTED_VALUE"""),"")</f>
        <v/>
      </c>
      <c r="F364" s="1"/>
      <c r="G364" s="1" t="str">
        <f>IFERROR(__xludf.DUMMYFUNCTION("""COMPUTED_VALUE"""),"")</f>
        <v/>
      </c>
      <c r="H364" s="1"/>
      <c r="I364" s="1" t="str">
        <f>IFERROR(__xludf.DUMMYFUNCTION("""COMPUTED_VALUE"""),"")</f>
        <v/>
      </c>
      <c r="J364" s="1"/>
      <c r="K364" s="1" t="s">
        <v>7</v>
      </c>
    </row>
    <row r="365">
      <c r="E365" s="1" t="str">
        <f>IFERROR(__xludf.DUMMYFUNCTION("""COMPUTED_VALUE"""),"")</f>
        <v/>
      </c>
      <c r="F365" s="1"/>
      <c r="G365" s="1" t="str">
        <f>IFERROR(__xludf.DUMMYFUNCTION("""COMPUTED_VALUE"""),"")</f>
        <v/>
      </c>
      <c r="H365" s="1"/>
      <c r="I365" s="1" t="str">
        <f>IFERROR(__xludf.DUMMYFUNCTION("""COMPUTED_VALUE"""),"")</f>
        <v/>
      </c>
      <c r="J365" s="1"/>
      <c r="K365" s="1" t="s">
        <v>7</v>
      </c>
    </row>
    <row r="366">
      <c r="E366" s="1" t="str">
        <f>IFERROR(__xludf.DUMMYFUNCTION("""COMPUTED_VALUE"""),"")</f>
        <v/>
      </c>
      <c r="F366" s="1"/>
      <c r="G366" s="1" t="str">
        <f>IFERROR(__xludf.DUMMYFUNCTION("""COMPUTED_VALUE"""),"")</f>
        <v/>
      </c>
      <c r="H366" s="1"/>
      <c r="I366" s="1" t="str">
        <f>IFERROR(__xludf.DUMMYFUNCTION("""COMPUTED_VALUE"""),"")</f>
        <v/>
      </c>
      <c r="J366" s="1"/>
      <c r="K366" s="1" t="s">
        <v>7</v>
      </c>
    </row>
    <row r="367">
      <c r="E367" s="1" t="str">
        <f>IFERROR(__xludf.DUMMYFUNCTION("""COMPUTED_VALUE"""),"")</f>
        <v/>
      </c>
      <c r="F367" s="1"/>
      <c r="G367" s="1" t="str">
        <f>IFERROR(__xludf.DUMMYFUNCTION("""COMPUTED_VALUE"""),"")</f>
        <v/>
      </c>
      <c r="H367" s="1"/>
      <c r="I367" s="1" t="str">
        <f>IFERROR(__xludf.DUMMYFUNCTION("""COMPUTED_VALUE"""),"")</f>
        <v/>
      </c>
      <c r="J367" s="1"/>
      <c r="K367" s="1" t="s">
        <v>7</v>
      </c>
    </row>
    <row r="368">
      <c r="E368" s="1" t="str">
        <f>IFERROR(__xludf.DUMMYFUNCTION("""COMPUTED_VALUE"""),"")</f>
        <v/>
      </c>
      <c r="F368" s="1"/>
      <c r="G368" s="1" t="str">
        <f>IFERROR(__xludf.DUMMYFUNCTION("""COMPUTED_VALUE"""),"")</f>
        <v/>
      </c>
      <c r="H368" s="1"/>
      <c r="I368" s="1" t="str">
        <f>IFERROR(__xludf.DUMMYFUNCTION("""COMPUTED_VALUE"""),"")</f>
        <v/>
      </c>
      <c r="J368" s="1"/>
      <c r="K368" s="1" t="s">
        <v>7</v>
      </c>
    </row>
    <row r="369">
      <c r="E369" s="1" t="str">
        <f>IFERROR(__xludf.DUMMYFUNCTION("""COMPUTED_VALUE"""),"")</f>
        <v/>
      </c>
      <c r="F369" s="1"/>
      <c r="G369" s="1" t="str">
        <f>IFERROR(__xludf.DUMMYFUNCTION("""COMPUTED_VALUE"""),"")</f>
        <v/>
      </c>
      <c r="H369" s="1"/>
      <c r="I369" s="1" t="str">
        <f>IFERROR(__xludf.DUMMYFUNCTION("""COMPUTED_VALUE"""),"")</f>
        <v/>
      </c>
      <c r="J369" s="1"/>
      <c r="K369" s="1" t="s">
        <v>7</v>
      </c>
    </row>
    <row r="370">
      <c r="E370" s="1" t="str">
        <f>IFERROR(__xludf.DUMMYFUNCTION("""COMPUTED_VALUE"""),"")</f>
        <v/>
      </c>
      <c r="F370" s="1"/>
      <c r="G370" s="1" t="str">
        <f>IFERROR(__xludf.DUMMYFUNCTION("""COMPUTED_VALUE"""),"")</f>
        <v/>
      </c>
      <c r="H370" s="1"/>
      <c r="I370" s="1" t="str">
        <f>IFERROR(__xludf.DUMMYFUNCTION("""COMPUTED_VALUE"""),"")</f>
        <v/>
      </c>
      <c r="J370" s="1"/>
      <c r="K370" s="1" t="s">
        <v>7</v>
      </c>
    </row>
    <row r="371">
      <c r="E371" s="1" t="str">
        <f>IFERROR(__xludf.DUMMYFUNCTION("""COMPUTED_VALUE"""),"")</f>
        <v/>
      </c>
      <c r="F371" s="1"/>
      <c r="G371" s="1" t="str">
        <f>IFERROR(__xludf.DUMMYFUNCTION("""COMPUTED_VALUE"""),"")</f>
        <v/>
      </c>
      <c r="H371" s="1"/>
      <c r="I371" s="1" t="str">
        <f>IFERROR(__xludf.DUMMYFUNCTION("""COMPUTED_VALUE"""),"")</f>
        <v/>
      </c>
      <c r="J371" s="1"/>
      <c r="K371" s="1" t="s">
        <v>7</v>
      </c>
    </row>
    <row r="372">
      <c r="E372" s="1" t="str">
        <f>IFERROR(__xludf.DUMMYFUNCTION("""COMPUTED_VALUE"""),"")</f>
        <v/>
      </c>
      <c r="F372" s="1"/>
      <c r="G372" s="1" t="str">
        <f>IFERROR(__xludf.DUMMYFUNCTION("""COMPUTED_VALUE"""),"")</f>
        <v/>
      </c>
      <c r="H372" s="1"/>
      <c r="I372" s="1" t="str">
        <f>IFERROR(__xludf.DUMMYFUNCTION("""COMPUTED_VALUE"""),"")</f>
        <v/>
      </c>
      <c r="J372" s="1"/>
      <c r="K372" s="1" t="s">
        <v>7</v>
      </c>
    </row>
    <row r="373">
      <c r="E373" s="1" t="str">
        <f>IFERROR(__xludf.DUMMYFUNCTION("""COMPUTED_VALUE"""),"")</f>
        <v/>
      </c>
      <c r="F373" s="1"/>
      <c r="G373" s="1" t="str">
        <f>IFERROR(__xludf.DUMMYFUNCTION("""COMPUTED_VALUE"""),"")</f>
        <v/>
      </c>
      <c r="H373" s="1"/>
      <c r="I373" s="1" t="str">
        <f>IFERROR(__xludf.DUMMYFUNCTION("""COMPUTED_VALUE"""),"")</f>
        <v/>
      </c>
      <c r="J373" s="1"/>
      <c r="K373" s="1" t="s">
        <v>7</v>
      </c>
    </row>
    <row r="374">
      <c r="E374" s="1" t="str">
        <f>IFERROR(__xludf.DUMMYFUNCTION("""COMPUTED_VALUE"""),"")</f>
        <v/>
      </c>
      <c r="F374" s="1"/>
      <c r="G374" s="1" t="str">
        <f>IFERROR(__xludf.DUMMYFUNCTION("""COMPUTED_VALUE"""),"")</f>
        <v/>
      </c>
      <c r="H374" s="1"/>
      <c r="I374" s="1" t="str">
        <f>IFERROR(__xludf.DUMMYFUNCTION("""COMPUTED_VALUE"""),"")</f>
        <v/>
      </c>
      <c r="J374" s="1"/>
      <c r="K374" s="1" t="s">
        <v>7</v>
      </c>
    </row>
    <row r="375">
      <c r="E375" s="1" t="str">
        <f>IFERROR(__xludf.DUMMYFUNCTION("""COMPUTED_VALUE"""),"")</f>
        <v/>
      </c>
      <c r="F375" s="1"/>
      <c r="G375" s="1" t="str">
        <f>IFERROR(__xludf.DUMMYFUNCTION("""COMPUTED_VALUE"""),"")</f>
        <v/>
      </c>
      <c r="H375" s="1"/>
      <c r="I375" s="1" t="str">
        <f>IFERROR(__xludf.DUMMYFUNCTION("""COMPUTED_VALUE"""),"")</f>
        <v/>
      </c>
      <c r="J375" s="1"/>
      <c r="K375" s="1" t="s">
        <v>7</v>
      </c>
    </row>
    <row r="376">
      <c r="E376" s="1" t="str">
        <f>IFERROR(__xludf.DUMMYFUNCTION("""COMPUTED_VALUE"""),"")</f>
        <v/>
      </c>
      <c r="F376" s="1"/>
      <c r="G376" s="1" t="str">
        <f>IFERROR(__xludf.DUMMYFUNCTION("""COMPUTED_VALUE"""),"")</f>
        <v/>
      </c>
      <c r="H376" s="1"/>
      <c r="I376" s="1" t="str">
        <f>IFERROR(__xludf.DUMMYFUNCTION("""COMPUTED_VALUE"""),"")</f>
        <v/>
      </c>
      <c r="J376" s="1"/>
      <c r="K376" s="1" t="s">
        <v>7</v>
      </c>
    </row>
    <row r="377">
      <c r="E377" s="1" t="str">
        <f>IFERROR(__xludf.DUMMYFUNCTION("""COMPUTED_VALUE"""),"")</f>
        <v/>
      </c>
      <c r="F377" s="1"/>
      <c r="G377" s="1" t="str">
        <f>IFERROR(__xludf.DUMMYFUNCTION("""COMPUTED_VALUE"""),"")</f>
        <v/>
      </c>
      <c r="H377" s="1"/>
      <c r="I377" s="1" t="str">
        <f>IFERROR(__xludf.DUMMYFUNCTION("""COMPUTED_VALUE"""),"")</f>
        <v/>
      </c>
      <c r="J377" s="1"/>
      <c r="K377" s="1" t="s">
        <v>7</v>
      </c>
    </row>
    <row r="378">
      <c r="E378" s="1" t="str">
        <f>IFERROR(__xludf.DUMMYFUNCTION("""COMPUTED_VALUE"""),"")</f>
        <v/>
      </c>
      <c r="F378" s="1"/>
      <c r="G378" s="1" t="str">
        <f>IFERROR(__xludf.DUMMYFUNCTION("""COMPUTED_VALUE"""),"")</f>
        <v/>
      </c>
      <c r="H378" s="1"/>
      <c r="I378" s="1" t="str">
        <f>IFERROR(__xludf.DUMMYFUNCTION("""COMPUTED_VALUE"""),"")</f>
        <v/>
      </c>
      <c r="J378" s="1"/>
      <c r="K378" s="1" t="s">
        <v>7</v>
      </c>
    </row>
    <row r="379">
      <c r="E379" s="1" t="str">
        <f>IFERROR(__xludf.DUMMYFUNCTION("""COMPUTED_VALUE"""),"")</f>
        <v/>
      </c>
      <c r="F379" s="1"/>
      <c r="G379" s="1" t="str">
        <f>IFERROR(__xludf.DUMMYFUNCTION("""COMPUTED_VALUE"""),"")</f>
        <v/>
      </c>
      <c r="H379" s="1"/>
      <c r="I379" s="1" t="str">
        <f>IFERROR(__xludf.DUMMYFUNCTION("""COMPUTED_VALUE"""),"")</f>
        <v/>
      </c>
      <c r="J379" s="1"/>
      <c r="K379" s="1" t="s">
        <v>7</v>
      </c>
    </row>
    <row r="380">
      <c r="E380" s="1" t="str">
        <f>IFERROR(__xludf.DUMMYFUNCTION("""COMPUTED_VALUE"""),"")</f>
        <v/>
      </c>
      <c r="F380" s="1"/>
      <c r="G380" s="1" t="str">
        <f>IFERROR(__xludf.DUMMYFUNCTION("""COMPUTED_VALUE"""),"")</f>
        <v/>
      </c>
      <c r="H380" s="1"/>
      <c r="I380" s="1" t="str">
        <f>IFERROR(__xludf.DUMMYFUNCTION("""COMPUTED_VALUE"""),"")</f>
        <v/>
      </c>
      <c r="J380" s="1"/>
      <c r="K380" s="1" t="s">
        <v>7</v>
      </c>
    </row>
    <row r="381">
      <c r="E381" s="1" t="str">
        <f>IFERROR(__xludf.DUMMYFUNCTION("""COMPUTED_VALUE"""),"")</f>
        <v/>
      </c>
      <c r="F381" s="1"/>
      <c r="G381" s="1" t="str">
        <f>IFERROR(__xludf.DUMMYFUNCTION("""COMPUTED_VALUE"""),"")</f>
        <v/>
      </c>
      <c r="H381" s="1"/>
      <c r="I381" s="1" t="str">
        <f>IFERROR(__xludf.DUMMYFUNCTION("""COMPUTED_VALUE"""),"")</f>
        <v/>
      </c>
      <c r="J381" s="1"/>
      <c r="K381" s="1" t="s">
        <v>7</v>
      </c>
    </row>
    <row r="382">
      <c r="E382" s="1" t="str">
        <f>IFERROR(__xludf.DUMMYFUNCTION("""COMPUTED_VALUE"""),"")</f>
        <v/>
      </c>
      <c r="F382" s="1"/>
      <c r="G382" s="1" t="str">
        <f>IFERROR(__xludf.DUMMYFUNCTION("""COMPUTED_VALUE"""),"")</f>
        <v/>
      </c>
      <c r="H382" s="1"/>
      <c r="I382" s="1" t="str">
        <f>IFERROR(__xludf.DUMMYFUNCTION("""COMPUTED_VALUE"""),"")</f>
        <v/>
      </c>
      <c r="J382" s="1"/>
      <c r="K382" s="1" t="s">
        <v>7</v>
      </c>
    </row>
    <row r="383">
      <c r="E383" s="1" t="str">
        <f>IFERROR(__xludf.DUMMYFUNCTION("""COMPUTED_VALUE"""),"")</f>
        <v/>
      </c>
      <c r="F383" s="1"/>
      <c r="G383" s="1" t="str">
        <f>IFERROR(__xludf.DUMMYFUNCTION("""COMPUTED_VALUE"""),"")</f>
        <v/>
      </c>
      <c r="H383" s="1"/>
      <c r="I383" s="1" t="str">
        <f>IFERROR(__xludf.DUMMYFUNCTION("""COMPUTED_VALUE"""),"")</f>
        <v/>
      </c>
      <c r="J383" s="1"/>
      <c r="K383" s="1" t="s">
        <v>7</v>
      </c>
    </row>
    <row r="384">
      <c r="E384" s="1" t="str">
        <f>IFERROR(__xludf.DUMMYFUNCTION("""COMPUTED_VALUE"""),"")</f>
        <v/>
      </c>
      <c r="F384" s="1"/>
      <c r="G384" s="1" t="str">
        <f>IFERROR(__xludf.DUMMYFUNCTION("""COMPUTED_VALUE"""),"")</f>
        <v/>
      </c>
      <c r="H384" s="1"/>
      <c r="I384" s="1" t="str">
        <f>IFERROR(__xludf.DUMMYFUNCTION("""COMPUTED_VALUE"""),"")</f>
        <v/>
      </c>
      <c r="J384" s="1"/>
      <c r="K384" s="1" t="s">
        <v>7</v>
      </c>
    </row>
    <row r="385">
      <c r="E385" s="1" t="str">
        <f>IFERROR(__xludf.DUMMYFUNCTION("""COMPUTED_VALUE"""),"")</f>
        <v/>
      </c>
      <c r="F385" s="1"/>
      <c r="G385" s="1" t="str">
        <f>IFERROR(__xludf.DUMMYFUNCTION("""COMPUTED_VALUE"""),"")</f>
        <v/>
      </c>
      <c r="H385" s="1"/>
      <c r="I385" s="1" t="str">
        <f>IFERROR(__xludf.DUMMYFUNCTION("""COMPUTED_VALUE"""),"")</f>
        <v/>
      </c>
      <c r="J385" s="1"/>
      <c r="K385" s="1" t="s">
        <v>7</v>
      </c>
    </row>
    <row r="386">
      <c r="E386" s="1" t="str">
        <f>IFERROR(__xludf.DUMMYFUNCTION("""COMPUTED_VALUE"""),"")</f>
        <v/>
      </c>
      <c r="F386" s="1"/>
      <c r="G386" s="1" t="str">
        <f>IFERROR(__xludf.DUMMYFUNCTION("""COMPUTED_VALUE"""),"")</f>
        <v/>
      </c>
      <c r="H386" s="1"/>
      <c r="I386" s="1" t="str">
        <f>IFERROR(__xludf.DUMMYFUNCTION("""COMPUTED_VALUE"""),"")</f>
        <v/>
      </c>
      <c r="J386" s="1"/>
      <c r="K386" s="1" t="s">
        <v>7</v>
      </c>
    </row>
    <row r="387">
      <c r="E387" s="1" t="str">
        <f>IFERROR(__xludf.DUMMYFUNCTION("""COMPUTED_VALUE"""),"")</f>
        <v/>
      </c>
      <c r="F387" s="1"/>
      <c r="G387" s="1" t="str">
        <f>IFERROR(__xludf.DUMMYFUNCTION("""COMPUTED_VALUE"""),"")</f>
        <v/>
      </c>
      <c r="H387" s="1"/>
      <c r="I387" s="1" t="str">
        <f>IFERROR(__xludf.DUMMYFUNCTION("""COMPUTED_VALUE"""),"")</f>
        <v/>
      </c>
      <c r="J387" s="1"/>
      <c r="K387" s="1" t="s">
        <v>7</v>
      </c>
    </row>
    <row r="388">
      <c r="E388" s="1" t="str">
        <f>IFERROR(__xludf.DUMMYFUNCTION("""COMPUTED_VALUE"""),"")</f>
        <v/>
      </c>
      <c r="F388" s="1"/>
      <c r="G388" s="1" t="str">
        <f>IFERROR(__xludf.DUMMYFUNCTION("""COMPUTED_VALUE"""),"")</f>
        <v/>
      </c>
      <c r="H388" s="1"/>
      <c r="I388" s="1" t="str">
        <f>IFERROR(__xludf.DUMMYFUNCTION("""COMPUTED_VALUE"""),"")</f>
        <v/>
      </c>
      <c r="J388" s="1"/>
      <c r="K388" s="1" t="s">
        <v>7</v>
      </c>
    </row>
    <row r="389">
      <c r="E389" s="1" t="str">
        <f>IFERROR(__xludf.DUMMYFUNCTION("""COMPUTED_VALUE"""),"")</f>
        <v/>
      </c>
      <c r="F389" s="1"/>
      <c r="G389" s="1" t="str">
        <f>IFERROR(__xludf.DUMMYFUNCTION("""COMPUTED_VALUE"""),"")</f>
        <v/>
      </c>
      <c r="H389" s="1"/>
      <c r="I389" s="1" t="str">
        <f>IFERROR(__xludf.DUMMYFUNCTION("""COMPUTED_VALUE"""),"")</f>
        <v/>
      </c>
      <c r="J389" s="1"/>
      <c r="K389" s="1" t="s">
        <v>7</v>
      </c>
    </row>
    <row r="390">
      <c r="E390" s="1" t="str">
        <f>IFERROR(__xludf.DUMMYFUNCTION("""COMPUTED_VALUE"""),"")</f>
        <v/>
      </c>
      <c r="F390" s="1"/>
      <c r="G390" s="1" t="str">
        <f>IFERROR(__xludf.DUMMYFUNCTION("""COMPUTED_VALUE"""),"")</f>
        <v/>
      </c>
      <c r="H390" s="1"/>
      <c r="I390" s="1" t="str">
        <f>IFERROR(__xludf.DUMMYFUNCTION("""COMPUTED_VALUE"""),"")</f>
        <v/>
      </c>
      <c r="J390" s="1"/>
      <c r="K390" s="1" t="s">
        <v>7</v>
      </c>
    </row>
    <row r="391">
      <c r="E391" s="1" t="str">
        <f>IFERROR(__xludf.DUMMYFUNCTION("""COMPUTED_VALUE"""),"")</f>
        <v/>
      </c>
      <c r="F391" s="1"/>
      <c r="G391" s="1" t="str">
        <f>IFERROR(__xludf.DUMMYFUNCTION("""COMPUTED_VALUE"""),"")</f>
        <v/>
      </c>
      <c r="H391" s="1"/>
      <c r="I391" s="1" t="str">
        <f>IFERROR(__xludf.DUMMYFUNCTION("""COMPUTED_VALUE"""),"")</f>
        <v/>
      </c>
      <c r="J391" s="1"/>
      <c r="K391" s="1" t="s">
        <v>7</v>
      </c>
    </row>
    <row r="392">
      <c r="E392" s="1" t="str">
        <f>IFERROR(__xludf.DUMMYFUNCTION("""COMPUTED_VALUE"""),"")</f>
        <v/>
      </c>
      <c r="F392" s="1"/>
      <c r="G392" s="1" t="str">
        <f>IFERROR(__xludf.DUMMYFUNCTION("""COMPUTED_VALUE"""),"")</f>
        <v/>
      </c>
      <c r="H392" s="1"/>
      <c r="I392" s="1" t="str">
        <f>IFERROR(__xludf.DUMMYFUNCTION("""COMPUTED_VALUE"""),"")</f>
        <v/>
      </c>
      <c r="J392" s="1"/>
      <c r="K392" s="1" t="s">
        <v>7</v>
      </c>
    </row>
    <row r="393">
      <c r="E393" s="1" t="str">
        <f>IFERROR(__xludf.DUMMYFUNCTION("""COMPUTED_VALUE"""),"")</f>
        <v/>
      </c>
      <c r="F393" s="1"/>
      <c r="G393" s="1" t="str">
        <f>IFERROR(__xludf.DUMMYFUNCTION("""COMPUTED_VALUE"""),"")</f>
        <v/>
      </c>
      <c r="H393" s="1"/>
      <c r="I393" s="1" t="str">
        <f>IFERROR(__xludf.DUMMYFUNCTION("""COMPUTED_VALUE"""),"")</f>
        <v/>
      </c>
      <c r="J393" s="1"/>
      <c r="K393" s="1" t="s">
        <v>7</v>
      </c>
    </row>
    <row r="394">
      <c r="E394" s="1" t="str">
        <f>IFERROR(__xludf.DUMMYFUNCTION("""COMPUTED_VALUE"""),"")</f>
        <v/>
      </c>
      <c r="F394" s="1"/>
      <c r="G394" s="1" t="str">
        <f>IFERROR(__xludf.DUMMYFUNCTION("""COMPUTED_VALUE"""),"")</f>
        <v/>
      </c>
      <c r="H394" s="1"/>
      <c r="I394" s="1" t="str">
        <f>IFERROR(__xludf.DUMMYFUNCTION("""COMPUTED_VALUE"""),"")</f>
        <v/>
      </c>
      <c r="J394" s="1"/>
      <c r="K394" s="1" t="s">
        <v>7</v>
      </c>
    </row>
    <row r="395">
      <c r="E395" s="1" t="str">
        <f>IFERROR(__xludf.DUMMYFUNCTION("""COMPUTED_VALUE"""),"")</f>
        <v/>
      </c>
      <c r="F395" s="1"/>
      <c r="G395" s="1" t="str">
        <f>IFERROR(__xludf.DUMMYFUNCTION("""COMPUTED_VALUE"""),"")</f>
        <v/>
      </c>
      <c r="H395" s="1"/>
      <c r="I395" s="1" t="str">
        <f>IFERROR(__xludf.DUMMYFUNCTION("""COMPUTED_VALUE"""),"")</f>
        <v/>
      </c>
      <c r="J395" s="1"/>
      <c r="K395" s="1" t="s">
        <v>7</v>
      </c>
    </row>
    <row r="396">
      <c r="E396" s="1" t="str">
        <f>IFERROR(__xludf.DUMMYFUNCTION("""COMPUTED_VALUE"""),"")</f>
        <v/>
      </c>
      <c r="F396" s="1"/>
      <c r="G396" s="1" t="str">
        <f>IFERROR(__xludf.DUMMYFUNCTION("""COMPUTED_VALUE"""),"")</f>
        <v/>
      </c>
      <c r="H396" s="1"/>
      <c r="I396" s="1" t="str">
        <f>IFERROR(__xludf.DUMMYFUNCTION("""COMPUTED_VALUE"""),"")</f>
        <v/>
      </c>
      <c r="J396" s="1"/>
      <c r="K396" s="1" t="s">
        <v>7</v>
      </c>
    </row>
    <row r="397">
      <c r="E397" s="1" t="str">
        <f>IFERROR(__xludf.DUMMYFUNCTION("""COMPUTED_VALUE"""),"")</f>
        <v/>
      </c>
      <c r="F397" s="1"/>
      <c r="G397" s="1" t="str">
        <f>IFERROR(__xludf.DUMMYFUNCTION("""COMPUTED_VALUE"""),"")</f>
        <v/>
      </c>
      <c r="H397" s="1"/>
      <c r="I397" s="1" t="str">
        <f>IFERROR(__xludf.DUMMYFUNCTION("""COMPUTED_VALUE"""),"")</f>
        <v/>
      </c>
      <c r="J397" s="1"/>
      <c r="K397" s="1" t="s">
        <v>7</v>
      </c>
    </row>
    <row r="398">
      <c r="E398" s="1" t="str">
        <f>IFERROR(__xludf.DUMMYFUNCTION("""COMPUTED_VALUE"""),"")</f>
        <v/>
      </c>
      <c r="F398" s="1"/>
      <c r="G398" s="1" t="str">
        <f>IFERROR(__xludf.DUMMYFUNCTION("""COMPUTED_VALUE"""),"")</f>
        <v/>
      </c>
      <c r="H398" s="1"/>
      <c r="I398" s="1" t="str">
        <f>IFERROR(__xludf.DUMMYFUNCTION("""COMPUTED_VALUE"""),"")</f>
        <v/>
      </c>
      <c r="J398" s="1"/>
      <c r="K398" s="1" t="s">
        <v>7</v>
      </c>
    </row>
    <row r="399">
      <c r="E399" s="1" t="str">
        <f>IFERROR(__xludf.DUMMYFUNCTION("""COMPUTED_VALUE"""),"")</f>
        <v/>
      </c>
      <c r="F399" s="1"/>
      <c r="G399" s="1" t="str">
        <f>IFERROR(__xludf.DUMMYFUNCTION("""COMPUTED_VALUE"""),"")</f>
        <v/>
      </c>
      <c r="H399" s="1"/>
      <c r="I399" s="1" t="str">
        <f>IFERROR(__xludf.DUMMYFUNCTION("""COMPUTED_VALUE"""),"")</f>
        <v/>
      </c>
      <c r="J399" s="1"/>
      <c r="K399" s="1" t="s">
        <v>7</v>
      </c>
    </row>
    <row r="400">
      <c r="E400" s="1" t="str">
        <f>IFERROR(__xludf.DUMMYFUNCTION("""COMPUTED_VALUE"""),"")</f>
        <v/>
      </c>
      <c r="F400" s="1"/>
      <c r="G400" s="1" t="str">
        <f>IFERROR(__xludf.DUMMYFUNCTION("""COMPUTED_VALUE"""),"")</f>
        <v/>
      </c>
      <c r="H400" s="1"/>
      <c r="I400" s="1" t="str">
        <f>IFERROR(__xludf.DUMMYFUNCTION("""COMPUTED_VALUE"""),"")</f>
        <v/>
      </c>
      <c r="J400" s="1"/>
      <c r="K400" s="1" t="s">
        <v>7</v>
      </c>
    </row>
    <row r="401">
      <c r="E401" s="1" t="str">
        <f>IFERROR(__xludf.DUMMYFUNCTION("""COMPUTED_VALUE"""),"")</f>
        <v/>
      </c>
      <c r="F401" s="1"/>
      <c r="G401" s="1" t="str">
        <f>IFERROR(__xludf.DUMMYFUNCTION("""COMPUTED_VALUE"""),"")</f>
        <v/>
      </c>
      <c r="H401" s="1"/>
      <c r="I401" s="1" t="str">
        <f>IFERROR(__xludf.DUMMYFUNCTION("""COMPUTED_VALUE"""),"")</f>
        <v/>
      </c>
      <c r="J401" s="1"/>
      <c r="K401" s="1" t="s">
        <v>7</v>
      </c>
    </row>
    <row r="402">
      <c r="E402" s="1" t="str">
        <f>IFERROR(__xludf.DUMMYFUNCTION("""COMPUTED_VALUE"""),"")</f>
        <v/>
      </c>
      <c r="F402" s="1"/>
      <c r="G402" s="1" t="str">
        <f>IFERROR(__xludf.DUMMYFUNCTION("""COMPUTED_VALUE"""),"")</f>
        <v/>
      </c>
      <c r="H402" s="1"/>
      <c r="I402" s="1" t="str">
        <f>IFERROR(__xludf.DUMMYFUNCTION("""COMPUTED_VALUE"""),"")</f>
        <v/>
      </c>
      <c r="J402" s="1"/>
      <c r="K402" s="1" t="s">
        <v>7</v>
      </c>
    </row>
    <row r="403">
      <c r="E403" s="1" t="str">
        <f>IFERROR(__xludf.DUMMYFUNCTION("""COMPUTED_VALUE"""),"")</f>
        <v/>
      </c>
      <c r="F403" s="1"/>
      <c r="G403" s="1" t="str">
        <f>IFERROR(__xludf.DUMMYFUNCTION("""COMPUTED_VALUE"""),"")</f>
        <v/>
      </c>
      <c r="H403" s="1"/>
      <c r="I403" s="1" t="str">
        <f>IFERROR(__xludf.DUMMYFUNCTION("""COMPUTED_VALUE"""),"")</f>
        <v/>
      </c>
      <c r="J403" s="1"/>
      <c r="K403" s="1" t="s">
        <v>7</v>
      </c>
    </row>
    <row r="404">
      <c r="E404" s="1" t="str">
        <f>IFERROR(__xludf.DUMMYFUNCTION("""COMPUTED_VALUE"""),"")</f>
        <v/>
      </c>
      <c r="F404" s="1"/>
      <c r="G404" s="1" t="str">
        <f>IFERROR(__xludf.DUMMYFUNCTION("""COMPUTED_VALUE"""),"")</f>
        <v/>
      </c>
      <c r="H404" s="1"/>
      <c r="I404" s="1" t="str">
        <f>IFERROR(__xludf.DUMMYFUNCTION("""COMPUTED_VALUE"""),"")</f>
        <v/>
      </c>
      <c r="J404" s="1"/>
      <c r="K404" s="1" t="s">
        <v>7</v>
      </c>
    </row>
    <row r="405">
      <c r="E405" s="1" t="str">
        <f>IFERROR(__xludf.DUMMYFUNCTION("""COMPUTED_VALUE"""),"")</f>
        <v/>
      </c>
      <c r="F405" s="1"/>
      <c r="G405" s="1" t="str">
        <f>IFERROR(__xludf.DUMMYFUNCTION("""COMPUTED_VALUE"""),"")</f>
        <v/>
      </c>
      <c r="H405" s="1"/>
      <c r="I405" s="1" t="str">
        <f>IFERROR(__xludf.DUMMYFUNCTION("""COMPUTED_VALUE"""),"")</f>
        <v/>
      </c>
      <c r="J405" s="1"/>
      <c r="K405" s="1" t="s">
        <v>7</v>
      </c>
    </row>
    <row r="406">
      <c r="E406" s="1" t="str">
        <f>IFERROR(__xludf.DUMMYFUNCTION("""COMPUTED_VALUE"""),"")</f>
        <v/>
      </c>
      <c r="F406" s="1"/>
      <c r="G406" s="1" t="str">
        <f>IFERROR(__xludf.DUMMYFUNCTION("""COMPUTED_VALUE"""),"")</f>
        <v/>
      </c>
      <c r="H406" s="1"/>
      <c r="I406" s="1" t="str">
        <f>IFERROR(__xludf.DUMMYFUNCTION("""COMPUTED_VALUE"""),"")</f>
        <v/>
      </c>
      <c r="J406" s="1"/>
      <c r="K406" s="1" t="s">
        <v>7</v>
      </c>
    </row>
    <row r="407">
      <c r="E407" s="1" t="str">
        <f>IFERROR(__xludf.DUMMYFUNCTION("""COMPUTED_VALUE"""),"")</f>
        <v/>
      </c>
      <c r="F407" s="1"/>
      <c r="G407" s="1" t="str">
        <f>IFERROR(__xludf.DUMMYFUNCTION("""COMPUTED_VALUE"""),"")</f>
        <v/>
      </c>
      <c r="H407" s="1"/>
      <c r="I407" s="1" t="str">
        <f>IFERROR(__xludf.DUMMYFUNCTION("""COMPUTED_VALUE"""),"")</f>
        <v/>
      </c>
      <c r="J407" s="1"/>
      <c r="K407" s="1" t="s">
        <v>7</v>
      </c>
    </row>
    <row r="408">
      <c r="E408" s="1" t="str">
        <f>IFERROR(__xludf.DUMMYFUNCTION("""COMPUTED_VALUE"""),"")</f>
        <v/>
      </c>
      <c r="F408" s="1"/>
      <c r="G408" s="1" t="str">
        <f>IFERROR(__xludf.DUMMYFUNCTION("""COMPUTED_VALUE"""),"")</f>
        <v/>
      </c>
      <c r="H408" s="1"/>
      <c r="I408" s="1" t="str">
        <f>IFERROR(__xludf.DUMMYFUNCTION("""COMPUTED_VALUE"""),"")</f>
        <v/>
      </c>
      <c r="J408" s="1"/>
      <c r="K408" s="1" t="s">
        <v>7</v>
      </c>
    </row>
    <row r="409">
      <c r="E409" s="1" t="str">
        <f>IFERROR(__xludf.DUMMYFUNCTION("""COMPUTED_VALUE"""),"")</f>
        <v/>
      </c>
      <c r="F409" s="1"/>
      <c r="G409" s="1" t="str">
        <f>IFERROR(__xludf.DUMMYFUNCTION("""COMPUTED_VALUE"""),"")</f>
        <v/>
      </c>
      <c r="H409" s="1"/>
      <c r="I409" s="1" t="str">
        <f>IFERROR(__xludf.DUMMYFUNCTION("""COMPUTED_VALUE"""),"")</f>
        <v/>
      </c>
      <c r="J409" s="1"/>
      <c r="K409" s="1" t="s">
        <v>7</v>
      </c>
    </row>
    <row r="410">
      <c r="E410" s="1" t="str">
        <f>IFERROR(__xludf.DUMMYFUNCTION("""COMPUTED_VALUE"""),"")</f>
        <v/>
      </c>
      <c r="F410" s="1"/>
      <c r="G410" s="1" t="str">
        <f>IFERROR(__xludf.DUMMYFUNCTION("""COMPUTED_VALUE"""),"")</f>
        <v/>
      </c>
      <c r="H410" s="1"/>
      <c r="I410" s="1" t="str">
        <f>IFERROR(__xludf.DUMMYFUNCTION("""COMPUTED_VALUE"""),"")</f>
        <v/>
      </c>
      <c r="J410" s="1"/>
      <c r="K410" s="1" t="s">
        <v>7</v>
      </c>
    </row>
    <row r="411">
      <c r="E411" s="1" t="str">
        <f>IFERROR(__xludf.DUMMYFUNCTION("""COMPUTED_VALUE"""),"")</f>
        <v/>
      </c>
      <c r="F411" s="1"/>
      <c r="G411" s="1" t="str">
        <f>IFERROR(__xludf.DUMMYFUNCTION("""COMPUTED_VALUE"""),"")</f>
        <v/>
      </c>
      <c r="H411" s="1"/>
      <c r="I411" s="1" t="str">
        <f>IFERROR(__xludf.DUMMYFUNCTION("""COMPUTED_VALUE"""),"")</f>
        <v/>
      </c>
      <c r="J411" s="1"/>
      <c r="K411" s="1" t="s">
        <v>7</v>
      </c>
    </row>
    <row r="412">
      <c r="E412" s="1" t="str">
        <f>IFERROR(__xludf.DUMMYFUNCTION("""COMPUTED_VALUE"""),"")</f>
        <v/>
      </c>
      <c r="F412" s="1"/>
      <c r="G412" s="1" t="str">
        <f>IFERROR(__xludf.DUMMYFUNCTION("""COMPUTED_VALUE"""),"")</f>
        <v/>
      </c>
      <c r="H412" s="1"/>
      <c r="I412" s="1" t="str">
        <f>IFERROR(__xludf.DUMMYFUNCTION("""COMPUTED_VALUE"""),"")</f>
        <v/>
      </c>
      <c r="J412" s="1"/>
      <c r="K412" s="1" t="s">
        <v>7</v>
      </c>
    </row>
    <row r="413">
      <c r="E413" s="1" t="str">
        <f>IFERROR(__xludf.DUMMYFUNCTION("""COMPUTED_VALUE"""),"")</f>
        <v/>
      </c>
      <c r="F413" s="1"/>
      <c r="G413" s="1" t="str">
        <f>IFERROR(__xludf.DUMMYFUNCTION("""COMPUTED_VALUE"""),"")</f>
        <v/>
      </c>
      <c r="H413" s="1"/>
      <c r="I413" s="1" t="str">
        <f>IFERROR(__xludf.DUMMYFUNCTION("""COMPUTED_VALUE"""),"")</f>
        <v/>
      </c>
      <c r="J413" s="1"/>
      <c r="K413" s="1" t="s">
        <v>7</v>
      </c>
    </row>
    <row r="414">
      <c r="E414" s="1" t="str">
        <f>IFERROR(__xludf.DUMMYFUNCTION("""COMPUTED_VALUE"""),"")</f>
        <v/>
      </c>
      <c r="F414" s="1"/>
      <c r="G414" s="1" t="str">
        <f>IFERROR(__xludf.DUMMYFUNCTION("""COMPUTED_VALUE"""),"")</f>
        <v/>
      </c>
      <c r="H414" s="1"/>
      <c r="I414" s="1" t="str">
        <f>IFERROR(__xludf.DUMMYFUNCTION("""COMPUTED_VALUE"""),"")</f>
        <v/>
      </c>
      <c r="J414" s="1"/>
      <c r="K414" s="1" t="s">
        <v>7</v>
      </c>
    </row>
    <row r="415">
      <c r="E415" s="1" t="str">
        <f>IFERROR(__xludf.DUMMYFUNCTION("""COMPUTED_VALUE"""),"")</f>
        <v/>
      </c>
      <c r="F415" s="1"/>
      <c r="G415" s="1" t="str">
        <f>IFERROR(__xludf.DUMMYFUNCTION("""COMPUTED_VALUE"""),"")</f>
        <v/>
      </c>
      <c r="H415" s="1"/>
      <c r="I415" s="1" t="str">
        <f>IFERROR(__xludf.DUMMYFUNCTION("""COMPUTED_VALUE"""),"")</f>
        <v/>
      </c>
      <c r="J415" s="1"/>
      <c r="K415" s="1" t="s">
        <v>7</v>
      </c>
    </row>
    <row r="416">
      <c r="E416" s="1" t="str">
        <f>IFERROR(__xludf.DUMMYFUNCTION("""COMPUTED_VALUE"""),"")</f>
        <v/>
      </c>
      <c r="F416" s="1"/>
      <c r="G416" s="1" t="str">
        <f>IFERROR(__xludf.DUMMYFUNCTION("""COMPUTED_VALUE"""),"")</f>
        <v/>
      </c>
      <c r="H416" s="1"/>
      <c r="I416" s="1" t="str">
        <f>IFERROR(__xludf.DUMMYFUNCTION("""COMPUTED_VALUE"""),"")</f>
        <v/>
      </c>
      <c r="J416" s="1"/>
      <c r="K416" s="1" t="s">
        <v>7</v>
      </c>
    </row>
    <row r="417">
      <c r="E417" s="1" t="str">
        <f>IFERROR(__xludf.DUMMYFUNCTION("""COMPUTED_VALUE"""),"")</f>
        <v/>
      </c>
      <c r="F417" s="1"/>
      <c r="G417" s="1" t="str">
        <f>IFERROR(__xludf.DUMMYFUNCTION("""COMPUTED_VALUE"""),"")</f>
        <v/>
      </c>
      <c r="H417" s="1"/>
      <c r="I417" s="1" t="str">
        <f>IFERROR(__xludf.DUMMYFUNCTION("""COMPUTED_VALUE"""),"")</f>
        <v/>
      </c>
      <c r="J417" s="1"/>
      <c r="K417" s="1" t="s">
        <v>7</v>
      </c>
    </row>
    <row r="418">
      <c r="E418" s="1" t="str">
        <f>IFERROR(__xludf.DUMMYFUNCTION("""COMPUTED_VALUE"""),"")</f>
        <v/>
      </c>
      <c r="F418" s="1"/>
      <c r="G418" s="1" t="str">
        <f>IFERROR(__xludf.DUMMYFUNCTION("""COMPUTED_VALUE"""),"")</f>
        <v/>
      </c>
      <c r="H418" s="1"/>
      <c r="I418" s="1" t="str">
        <f>IFERROR(__xludf.DUMMYFUNCTION("""COMPUTED_VALUE"""),"")</f>
        <v/>
      </c>
      <c r="J418" s="1"/>
      <c r="K418" s="1" t="s">
        <v>7</v>
      </c>
    </row>
    <row r="419">
      <c r="E419" s="1" t="str">
        <f>IFERROR(__xludf.DUMMYFUNCTION("""COMPUTED_VALUE"""),"")</f>
        <v/>
      </c>
      <c r="F419" s="1"/>
      <c r="G419" s="1" t="str">
        <f>IFERROR(__xludf.DUMMYFUNCTION("""COMPUTED_VALUE"""),"")</f>
        <v/>
      </c>
      <c r="H419" s="1"/>
      <c r="I419" s="1" t="str">
        <f>IFERROR(__xludf.DUMMYFUNCTION("""COMPUTED_VALUE"""),"")</f>
        <v/>
      </c>
      <c r="J419" s="1"/>
      <c r="K419" s="1" t="s">
        <v>7</v>
      </c>
    </row>
    <row r="420">
      <c r="E420" s="1" t="str">
        <f>IFERROR(__xludf.DUMMYFUNCTION("""COMPUTED_VALUE"""),"")</f>
        <v/>
      </c>
      <c r="F420" s="1"/>
      <c r="G420" s="1" t="str">
        <f>IFERROR(__xludf.DUMMYFUNCTION("""COMPUTED_VALUE"""),"")</f>
        <v/>
      </c>
      <c r="H420" s="1"/>
      <c r="I420" s="1" t="str">
        <f>IFERROR(__xludf.DUMMYFUNCTION("""COMPUTED_VALUE"""),"")</f>
        <v/>
      </c>
      <c r="J420" s="1"/>
      <c r="K420" s="1" t="s">
        <v>7</v>
      </c>
    </row>
    <row r="421">
      <c r="E421" s="1" t="str">
        <f>IFERROR(__xludf.DUMMYFUNCTION("""COMPUTED_VALUE"""),"")</f>
        <v/>
      </c>
      <c r="F421" s="1"/>
      <c r="G421" s="1" t="str">
        <f>IFERROR(__xludf.DUMMYFUNCTION("""COMPUTED_VALUE"""),"")</f>
        <v/>
      </c>
      <c r="H421" s="1"/>
      <c r="I421" s="1" t="str">
        <f>IFERROR(__xludf.DUMMYFUNCTION("""COMPUTED_VALUE"""),"")</f>
        <v/>
      </c>
      <c r="J421" s="1"/>
      <c r="K421" s="1" t="s">
        <v>7</v>
      </c>
    </row>
    <row r="422">
      <c r="E422" s="1" t="str">
        <f>IFERROR(__xludf.DUMMYFUNCTION("""COMPUTED_VALUE"""),"")</f>
        <v/>
      </c>
      <c r="F422" s="1"/>
      <c r="G422" s="1" t="str">
        <f>IFERROR(__xludf.DUMMYFUNCTION("""COMPUTED_VALUE"""),"")</f>
        <v/>
      </c>
      <c r="H422" s="1"/>
      <c r="I422" s="1" t="str">
        <f>IFERROR(__xludf.DUMMYFUNCTION("""COMPUTED_VALUE"""),"")</f>
        <v/>
      </c>
      <c r="J422" s="1"/>
      <c r="K422" s="1" t="s">
        <v>7</v>
      </c>
    </row>
    <row r="423">
      <c r="E423" s="1" t="str">
        <f>IFERROR(__xludf.DUMMYFUNCTION("""COMPUTED_VALUE"""),"")</f>
        <v/>
      </c>
      <c r="F423" s="1"/>
      <c r="G423" s="1" t="str">
        <f>IFERROR(__xludf.DUMMYFUNCTION("""COMPUTED_VALUE"""),"")</f>
        <v/>
      </c>
      <c r="H423" s="1"/>
      <c r="I423" s="1" t="str">
        <f>IFERROR(__xludf.DUMMYFUNCTION("""COMPUTED_VALUE"""),"")</f>
        <v/>
      </c>
      <c r="J423" s="1"/>
      <c r="K423" s="1" t="s">
        <v>7</v>
      </c>
    </row>
    <row r="424">
      <c r="E424" s="1" t="str">
        <f>IFERROR(__xludf.DUMMYFUNCTION("""COMPUTED_VALUE"""),"")</f>
        <v/>
      </c>
      <c r="F424" s="1"/>
      <c r="G424" s="1" t="str">
        <f>IFERROR(__xludf.DUMMYFUNCTION("""COMPUTED_VALUE"""),"")</f>
        <v/>
      </c>
      <c r="H424" s="1"/>
      <c r="I424" s="1" t="str">
        <f>IFERROR(__xludf.DUMMYFUNCTION("""COMPUTED_VALUE"""),"")</f>
        <v/>
      </c>
      <c r="J424" s="1"/>
      <c r="K424" s="1" t="s">
        <v>7</v>
      </c>
    </row>
    <row r="425">
      <c r="E425" s="1" t="str">
        <f>IFERROR(__xludf.DUMMYFUNCTION("""COMPUTED_VALUE"""),"")</f>
        <v/>
      </c>
      <c r="F425" s="1"/>
      <c r="G425" s="1" t="str">
        <f>IFERROR(__xludf.DUMMYFUNCTION("""COMPUTED_VALUE"""),"")</f>
        <v/>
      </c>
      <c r="H425" s="1"/>
      <c r="I425" s="1" t="str">
        <f>IFERROR(__xludf.DUMMYFUNCTION("""COMPUTED_VALUE"""),"")</f>
        <v/>
      </c>
      <c r="J425" s="1"/>
      <c r="K425" s="1" t="s">
        <v>7</v>
      </c>
    </row>
    <row r="426">
      <c r="E426" s="1" t="str">
        <f>IFERROR(__xludf.DUMMYFUNCTION("""COMPUTED_VALUE"""),"")</f>
        <v/>
      </c>
      <c r="F426" s="1"/>
      <c r="G426" s="1" t="str">
        <f>IFERROR(__xludf.DUMMYFUNCTION("""COMPUTED_VALUE"""),"")</f>
        <v/>
      </c>
      <c r="H426" s="1"/>
      <c r="I426" s="1" t="str">
        <f>IFERROR(__xludf.DUMMYFUNCTION("""COMPUTED_VALUE"""),"")</f>
        <v/>
      </c>
      <c r="J426" s="1"/>
      <c r="K426" s="1" t="s">
        <v>7</v>
      </c>
    </row>
    <row r="427">
      <c r="E427" s="1" t="str">
        <f>IFERROR(__xludf.DUMMYFUNCTION("""COMPUTED_VALUE"""),"")</f>
        <v/>
      </c>
      <c r="F427" s="1"/>
      <c r="G427" s="1" t="str">
        <f>IFERROR(__xludf.DUMMYFUNCTION("""COMPUTED_VALUE"""),"")</f>
        <v/>
      </c>
      <c r="H427" s="1"/>
      <c r="I427" s="1" t="str">
        <f>IFERROR(__xludf.DUMMYFUNCTION("""COMPUTED_VALUE"""),"")</f>
        <v/>
      </c>
      <c r="J427" s="1"/>
      <c r="K427" s="1" t="s">
        <v>7</v>
      </c>
    </row>
    <row r="428">
      <c r="E428" s="1" t="str">
        <f>IFERROR(__xludf.DUMMYFUNCTION("""COMPUTED_VALUE"""),"")</f>
        <v/>
      </c>
      <c r="F428" s="1"/>
      <c r="G428" s="1" t="str">
        <f>IFERROR(__xludf.DUMMYFUNCTION("""COMPUTED_VALUE"""),"")</f>
        <v/>
      </c>
      <c r="H428" s="1"/>
      <c r="I428" s="1" t="str">
        <f>IFERROR(__xludf.DUMMYFUNCTION("""COMPUTED_VALUE"""),"")</f>
        <v/>
      </c>
      <c r="J428" s="1"/>
      <c r="K428" s="1" t="s">
        <v>7</v>
      </c>
    </row>
    <row r="429">
      <c r="E429" s="1" t="str">
        <f>IFERROR(__xludf.DUMMYFUNCTION("""COMPUTED_VALUE"""),"")</f>
        <v/>
      </c>
      <c r="F429" s="1"/>
      <c r="G429" s="1" t="str">
        <f>IFERROR(__xludf.DUMMYFUNCTION("""COMPUTED_VALUE"""),"")</f>
        <v/>
      </c>
      <c r="H429" s="1"/>
      <c r="I429" s="1" t="str">
        <f>IFERROR(__xludf.DUMMYFUNCTION("""COMPUTED_VALUE"""),"")</f>
        <v/>
      </c>
      <c r="J429" s="1"/>
      <c r="K429" s="1" t="s">
        <v>7</v>
      </c>
    </row>
    <row r="430">
      <c r="E430" s="1" t="str">
        <f>IFERROR(__xludf.DUMMYFUNCTION("""COMPUTED_VALUE"""),"")</f>
        <v/>
      </c>
      <c r="F430" s="1"/>
      <c r="G430" s="1" t="str">
        <f>IFERROR(__xludf.DUMMYFUNCTION("""COMPUTED_VALUE"""),"")</f>
        <v/>
      </c>
      <c r="H430" s="1"/>
      <c r="I430" s="1" t="str">
        <f>IFERROR(__xludf.DUMMYFUNCTION("""COMPUTED_VALUE"""),"")</f>
        <v/>
      </c>
      <c r="J430" s="1"/>
      <c r="K430" s="1" t="s">
        <v>7</v>
      </c>
    </row>
    <row r="431">
      <c r="E431" s="1" t="str">
        <f>IFERROR(__xludf.DUMMYFUNCTION("""COMPUTED_VALUE"""),"")</f>
        <v/>
      </c>
      <c r="F431" s="1"/>
      <c r="G431" s="1" t="str">
        <f>IFERROR(__xludf.DUMMYFUNCTION("""COMPUTED_VALUE"""),"")</f>
        <v/>
      </c>
      <c r="H431" s="1"/>
      <c r="I431" s="1" t="str">
        <f>IFERROR(__xludf.DUMMYFUNCTION("""COMPUTED_VALUE"""),"")</f>
        <v/>
      </c>
      <c r="J431" s="1"/>
      <c r="K431" s="1" t="s">
        <v>7</v>
      </c>
    </row>
    <row r="432">
      <c r="E432" s="1" t="str">
        <f>IFERROR(__xludf.DUMMYFUNCTION("""COMPUTED_VALUE"""),"")</f>
        <v/>
      </c>
      <c r="F432" s="1"/>
      <c r="G432" s="1" t="str">
        <f>IFERROR(__xludf.DUMMYFUNCTION("""COMPUTED_VALUE"""),"")</f>
        <v/>
      </c>
      <c r="H432" s="1"/>
      <c r="I432" s="1" t="str">
        <f>IFERROR(__xludf.DUMMYFUNCTION("""COMPUTED_VALUE"""),"")</f>
        <v/>
      </c>
      <c r="J432" s="1"/>
      <c r="K432" s="1" t="s">
        <v>7</v>
      </c>
    </row>
    <row r="433">
      <c r="E433" s="1" t="str">
        <f>IFERROR(__xludf.DUMMYFUNCTION("""COMPUTED_VALUE"""),"")</f>
        <v/>
      </c>
      <c r="F433" s="1"/>
      <c r="G433" s="1" t="str">
        <f>IFERROR(__xludf.DUMMYFUNCTION("""COMPUTED_VALUE"""),"")</f>
        <v/>
      </c>
      <c r="H433" s="1"/>
      <c r="I433" s="1" t="str">
        <f>IFERROR(__xludf.DUMMYFUNCTION("""COMPUTED_VALUE"""),"")</f>
        <v/>
      </c>
      <c r="J433" s="1"/>
      <c r="K433" s="1" t="s">
        <v>7</v>
      </c>
    </row>
    <row r="434">
      <c r="E434" s="1" t="str">
        <f>IFERROR(__xludf.DUMMYFUNCTION("""COMPUTED_VALUE"""),"")</f>
        <v/>
      </c>
      <c r="F434" s="1"/>
      <c r="G434" s="1" t="str">
        <f>IFERROR(__xludf.DUMMYFUNCTION("""COMPUTED_VALUE"""),"")</f>
        <v/>
      </c>
      <c r="H434" s="1"/>
      <c r="I434" s="1" t="str">
        <f>IFERROR(__xludf.DUMMYFUNCTION("""COMPUTED_VALUE"""),"")</f>
        <v/>
      </c>
      <c r="J434" s="1"/>
      <c r="K434" s="1" t="s">
        <v>7</v>
      </c>
    </row>
    <row r="435">
      <c r="E435" s="1" t="str">
        <f>IFERROR(__xludf.DUMMYFUNCTION("""COMPUTED_VALUE"""),"")</f>
        <v/>
      </c>
      <c r="F435" s="1"/>
      <c r="G435" s="1" t="str">
        <f>IFERROR(__xludf.DUMMYFUNCTION("""COMPUTED_VALUE"""),"")</f>
        <v/>
      </c>
      <c r="H435" s="1"/>
      <c r="I435" s="1" t="str">
        <f>IFERROR(__xludf.DUMMYFUNCTION("""COMPUTED_VALUE"""),"")</f>
        <v/>
      </c>
      <c r="J435" s="1"/>
      <c r="K435" s="1" t="s">
        <v>7</v>
      </c>
    </row>
    <row r="436">
      <c r="E436" s="1" t="str">
        <f>IFERROR(__xludf.DUMMYFUNCTION("""COMPUTED_VALUE"""),"")</f>
        <v/>
      </c>
      <c r="F436" s="1"/>
      <c r="G436" s="1" t="str">
        <f>IFERROR(__xludf.DUMMYFUNCTION("""COMPUTED_VALUE"""),"")</f>
        <v/>
      </c>
      <c r="H436" s="1"/>
      <c r="I436" s="1" t="str">
        <f>IFERROR(__xludf.DUMMYFUNCTION("""COMPUTED_VALUE"""),"")</f>
        <v/>
      </c>
      <c r="J436" s="1"/>
      <c r="K436" s="1" t="s">
        <v>7</v>
      </c>
    </row>
    <row r="437">
      <c r="E437" s="1" t="str">
        <f>IFERROR(__xludf.DUMMYFUNCTION("""COMPUTED_VALUE"""),"")</f>
        <v/>
      </c>
      <c r="F437" s="1"/>
      <c r="G437" s="1" t="str">
        <f>IFERROR(__xludf.DUMMYFUNCTION("""COMPUTED_VALUE"""),"")</f>
        <v/>
      </c>
      <c r="H437" s="1"/>
      <c r="I437" s="1" t="str">
        <f>IFERROR(__xludf.DUMMYFUNCTION("""COMPUTED_VALUE"""),"")</f>
        <v/>
      </c>
      <c r="J437" s="1"/>
      <c r="K437" s="1" t="s">
        <v>7</v>
      </c>
    </row>
    <row r="438">
      <c r="E438" s="1" t="str">
        <f>IFERROR(__xludf.DUMMYFUNCTION("""COMPUTED_VALUE"""),"")</f>
        <v/>
      </c>
      <c r="F438" s="1"/>
      <c r="G438" s="1" t="str">
        <f>IFERROR(__xludf.DUMMYFUNCTION("""COMPUTED_VALUE"""),"")</f>
        <v/>
      </c>
      <c r="H438" s="1"/>
      <c r="I438" s="1" t="str">
        <f>IFERROR(__xludf.DUMMYFUNCTION("""COMPUTED_VALUE"""),"")</f>
        <v/>
      </c>
      <c r="J438" s="1"/>
      <c r="K438" s="1" t="s">
        <v>7</v>
      </c>
    </row>
    <row r="439">
      <c r="E439" s="1" t="str">
        <f>IFERROR(__xludf.DUMMYFUNCTION("""COMPUTED_VALUE"""),"")</f>
        <v/>
      </c>
      <c r="F439" s="1"/>
      <c r="G439" s="1" t="str">
        <f>IFERROR(__xludf.DUMMYFUNCTION("""COMPUTED_VALUE"""),"")</f>
        <v/>
      </c>
      <c r="H439" s="1"/>
      <c r="I439" s="1" t="str">
        <f>IFERROR(__xludf.DUMMYFUNCTION("""COMPUTED_VALUE"""),"")</f>
        <v/>
      </c>
      <c r="J439" s="1"/>
      <c r="K439" s="1" t="s">
        <v>7</v>
      </c>
    </row>
    <row r="440">
      <c r="E440" s="1" t="str">
        <f>IFERROR(__xludf.DUMMYFUNCTION("""COMPUTED_VALUE"""),"")</f>
        <v/>
      </c>
      <c r="F440" s="1"/>
      <c r="G440" s="1" t="str">
        <f>IFERROR(__xludf.DUMMYFUNCTION("""COMPUTED_VALUE"""),"")</f>
        <v/>
      </c>
      <c r="H440" s="1"/>
      <c r="I440" s="1" t="str">
        <f>IFERROR(__xludf.DUMMYFUNCTION("""COMPUTED_VALUE"""),"")</f>
        <v/>
      </c>
      <c r="J440" s="1"/>
      <c r="K440" s="1" t="s">
        <v>7</v>
      </c>
    </row>
    <row r="441">
      <c r="E441" s="1" t="str">
        <f>IFERROR(__xludf.DUMMYFUNCTION("""COMPUTED_VALUE"""),"")</f>
        <v/>
      </c>
      <c r="F441" s="1"/>
      <c r="G441" s="1" t="str">
        <f>IFERROR(__xludf.DUMMYFUNCTION("""COMPUTED_VALUE"""),"")</f>
        <v/>
      </c>
      <c r="H441" s="1"/>
      <c r="I441" s="1" t="str">
        <f>IFERROR(__xludf.DUMMYFUNCTION("""COMPUTED_VALUE"""),"")</f>
        <v/>
      </c>
      <c r="J441" s="1"/>
      <c r="K441" s="1" t="s">
        <v>7</v>
      </c>
    </row>
    <row r="442">
      <c r="E442" s="1" t="str">
        <f>IFERROR(__xludf.DUMMYFUNCTION("""COMPUTED_VALUE"""),"")</f>
        <v/>
      </c>
      <c r="F442" s="1"/>
      <c r="G442" s="1" t="str">
        <f>IFERROR(__xludf.DUMMYFUNCTION("""COMPUTED_VALUE"""),"")</f>
        <v/>
      </c>
      <c r="H442" s="1"/>
      <c r="I442" s="1" t="str">
        <f>IFERROR(__xludf.DUMMYFUNCTION("""COMPUTED_VALUE"""),"")</f>
        <v/>
      </c>
      <c r="J442" s="1"/>
      <c r="K442" s="1" t="s">
        <v>7</v>
      </c>
    </row>
    <row r="443">
      <c r="E443" s="1" t="str">
        <f>IFERROR(__xludf.DUMMYFUNCTION("""COMPUTED_VALUE"""),"")</f>
        <v/>
      </c>
      <c r="F443" s="1"/>
      <c r="G443" s="1" t="str">
        <f>IFERROR(__xludf.DUMMYFUNCTION("""COMPUTED_VALUE"""),"")</f>
        <v/>
      </c>
      <c r="H443" s="1"/>
      <c r="I443" s="1" t="str">
        <f>IFERROR(__xludf.DUMMYFUNCTION("""COMPUTED_VALUE"""),"")</f>
        <v/>
      </c>
      <c r="J443" s="1"/>
      <c r="K443" s="1" t="s">
        <v>7</v>
      </c>
    </row>
    <row r="444">
      <c r="E444" s="1" t="str">
        <f>IFERROR(__xludf.DUMMYFUNCTION("""COMPUTED_VALUE"""),"")</f>
        <v/>
      </c>
      <c r="F444" s="1"/>
      <c r="G444" s="1" t="str">
        <f>IFERROR(__xludf.DUMMYFUNCTION("""COMPUTED_VALUE"""),"")</f>
        <v/>
      </c>
      <c r="H444" s="1"/>
      <c r="I444" s="1" t="str">
        <f>IFERROR(__xludf.DUMMYFUNCTION("""COMPUTED_VALUE"""),"")</f>
        <v/>
      </c>
      <c r="J444" s="1"/>
      <c r="K444" s="1" t="s">
        <v>7</v>
      </c>
    </row>
    <row r="445">
      <c r="E445" s="1" t="str">
        <f>IFERROR(__xludf.DUMMYFUNCTION("""COMPUTED_VALUE"""),"")</f>
        <v/>
      </c>
      <c r="F445" s="1"/>
      <c r="G445" s="1" t="str">
        <f>IFERROR(__xludf.DUMMYFUNCTION("""COMPUTED_VALUE"""),"")</f>
        <v/>
      </c>
      <c r="H445" s="1"/>
      <c r="I445" s="1" t="str">
        <f>IFERROR(__xludf.DUMMYFUNCTION("""COMPUTED_VALUE"""),"")</f>
        <v/>
      </c>
      <c r="J445" s="1"/>
      <c r="K445" s="1" t="s">
        <v>7</v>
      </c>
    </row>
    <row r="446">
      <c r="E446" s="1" t="str">
        <f>IFERROR(__xludf.DUMMYFUNCTION("""COMPUTED_VALUE"""),"")</f>
        <v/>
      </c>
      <c r="F446" s="1"/>
      <c r="G446" s="1" t="str">
        <f>IFERROR(__xludf.DUMMYFUNCTION("""COMPUTED_VALUE"""),"")</f>
        <v/>
      </c>
      <c r="H446" s="1"/>
      <c r="I446" s="1" t="str">
        <f>IFERROR(__xludf.DUMMYFUNCTION("""COMPUTED_VALUE"""),"")</f>
        <v/>
      </c>
      <c r="J446" s="1"/>
      <c r="K446" s="1" t="s">
        <v>7</v>
      </c>
    </row>
    <row r="447">
      <c r="E447" s="1" t="str">
        <f>IFERROR(__xludf.DUMMYFUNCTION("""COMPUTED_VALUE"""),"")</f>
        <v/>
      </c>
      <c r="F447" s="1"/>
      <c r="G447" s="1" t="str">
        <f>IFERROR(__xludf.DUMMYFUNCTION("""COMPUTED_VALUE"""),"")</f>
        <v/>
      </c>
      <c r="H447" s="1"/>
      <c r="I447" s="1" t="str">
        <f>IFERROR(__xludf.DUMMYFUNCTION("""COMPUTED_VALUE"""),"")</f>
        <v/>
      </c>
      <c r="J447" s="1"/>
      <c r="K447" s="1" t="s">
        <v>7</v>
      </c>
    </row>
    <row r="448">
      <c r="E448" s="1" t="str">
        <f>IFERROR(__xludf.DUMMYFUNCTION("""COMPUTED_VALUE"""),"")</f>
        <v/>
      </c>
      <c r="F448" s="1"/>
      <c r="G448" s="1" t="str">
        <f>IFERROR(__xludf.DUMMYFUNCTION("""COMPUTED_VALUE"""),"")</f>
        <v/>
      </c>
      <c r="H448" s="1"/>
      <c r="I448" s="1" t="str">
        <f>IFERROR(__xludf.DUMMYFUNCTION("""COMPUTED_VALUE"""),"")</f>
        <v/>
      </c>
      <c r="J448" s="1"/>
      <c r="K448" s="1" t="s">
        <v>7</v>
      </c>
    </row>
    <row r="449">
      <c r="E449" s="1" t="str">
        <f>IFERROR(__xludf.DUMMYFUNCTION("""COMPUTED_VALUE"""),"")</f>
        <v/>
      </c>
      <c r="F449" s="1"/>
      <c r="G449" s="1" t="str">
        <f>IFERROR(__xludf.DUMMYFUNCTION("""COMPUTED_VALUE"""),"")</f>
        <v/>
      </c>
      <c r="H449" s="1"/>
      <c r="I449" s="1" t="str">
        <f>IFERROR(__xludf.DUMMYFUNCTION("""COMPUTED_VALUE"""),"")</f>
        <v/>
      </c>
      <c r="J449" s="1"/>
      <c r="K449" s="1" t="s">
        <v>7</v>
      </c>
    </row>
    <row r="450">
      <c r="E450" s="1" t="str">
        <f>IFERROR(__xludf.DUMMYFUNCTION("""COMPUTED_VALUE"""),"")</f>
        <v/>
      </c>
      <c r="F450" s="1"/>
      <c r="G450" s="1" t="str">
        <f>IFERROR(__xludf.DUMMYFUNCTION("""COMPUTED_VALUE"""),"")</f>
        <v/>
      </c>
      <c r="H450" s="1"/>
      <c r="I450" s="1" t="str">
        <f>IFERROR(__xludf.DUMMYFUNCTION("""COMPUTED_VALUE"""),"")</f>
        <v/>
      </c>
      <c r="J450" s="1"/>
      <c r="K450" s="1" t="s">
        <v>7</v>
      </c>
    </row>
    <row r="451">
      <c r="E451" s="1" t="str">
        <f>IFERROR(__xludf.DUMMYFUNCTION("""COMPUTED_VALUE"""),"")</f>
        <v/>
      </c>
      <c r="F451" s="1"/>
      <c r="G451" s="1" t="str">
        <f>IFERROR(__xludf.DUMMYFUNCTION("""COMPUTED_VALUE"""),"")</f>
        <v/>
      </c>
      <c r="H451" s="1"/>
      <c r="I451" s="1" t="str">
        <f>IFERROR(__xludf.DUMMYFUNCTION("""COMPUTED_VALUE"""),"")</f>
        <v/>
      </c>
      <c r="J451" s="1"/>
      <c r="K451" s="1" t="s">
        <v>7</v>
      </c>
    </row>
    <row r="452">
      <c r="E452" s="1" t="str">
        <f>IFERROR(__xludf.DUMMYFUNCTION("""COMPUTED_VALUE"""),"")</f>
        <v/>
      </c>
      <c r="F452" s="1"/>
      <c r="G452" s="1" t="str">
        <f>IFERROR(__xludf.DUMMYFUNCTION("""COMPUTED_VALUE"""),"")</f>
        <v/>
      </c>
      <c r="H452" s="1"/>
      <c r="I452" s="1" t="str">
        <f>IFERROR(__xludf.DUMMYFUNCTION("""COMPUTED_VALUE"""),"")</f>
        <v/>
      </c>
      <c r="J452" s="1"/>
      <c r="K452" s="1" t="s">
        <v>7</v>
      </c>
    </row>
    <row r="453">
      <c r="E453" s="1" t="str">
        <f>IFERROR(__xludf.DUMMYFUNCTION("""COMPUTED_VALUE"""),"")</f>
        <v/>
      </c>
      <c r="F453" s="1"/>
      <c r="G453" s="1" t="str">
        <f>IFERROR(__xludf.DUMMYFUNCTION("""COMPUTED_VALUE"""),"")</f>
        <v/>
      </c>
      <c r="H453" s="1"/>
      <c r="I453" s="1" t="str">
        <f>IFERROR(__xludf.DUMMYFUNCTION("""COMPUTED_VALUE"""),"")</f>
        <v/>
      </c>
      <c r="J453" s="1"/>
      <c r="K453" s="1" t="s">
        <v>7</v>
      </c>
    </row>
    <row r="454">
      <c r="E454" s="1" t="str">
        <f>IFERROR(__xludf.DUMMYFUNCTION("""COMPUTED_VALUE"""),"")</f>
        <v/>
      </c>
      <c r="F454" s="1"/>
      <c r="G454" s="1" t="str">
        <f>IFERROR(__xludf.DUMMYFUNCTION("""COMPUTED_VALUE"""),"")</f>
        <v/>
      </c>
      <c r="H454" s="1"/>
      <c r="I454" s="1" t="str">
        <f>IFERROR(__xludf.DUMMYFUNCTION("""COMPUTED_VALUE"""),"")</f>
        <v/>
      </c>
      <c r="J454" s="1"/>
      <c r="K454" s="1" t="s">
        <v>7</v>
      </c>
    </row>
    <row r="455">
      <c r="E455" s="1" t="str">
        <f>IFERROR(__xludf.DUMMYFUNCTION("""COMPUTED_VALUE"""),"")</f>
        <v/>
      </c>
      <c r="F455" s="1"/>
      <c r="G455" s="1" t="str">
        <f>IFERROR(__xludf.DUMMYFUNCTION("""COMPUTED_VALUE"""),"")</f>
        <v/>
      </c>
      <c r="H455" s="1"/>
      <c r="I455" s="1" t="str">
        <f>IFERROR(__xludf.DUMMYFUNCTION("""COMPUTED_VALUE"""),"")</f>
        <v/>
      </c>
      <c r="J455" s="1"/>
      <c r="K455" s="1" t="s">
        <v>7</v>
      </c>
    </row>
    <row r="456">
      <c r="E456" s="1" t="str">
        <f>IFERROR(__xludf.DUMMYFUNCTION("""COMPUTED_VALUE"""),"")</f>
        <v/>
      </c>
      <c r="F456" s="1"/>
      <c r="G456" s="1" t="str">
        <f>IFERROR(__xludf.DUMMYFUNCTION("""COMPUTED_VALUE"""),"")</f>
        <v/>
      </c>
      <c r="H456" s="1"/>
      <c r="I456" s="1" t="str">
        <f>IFERROR(__xludf.DUMMYFUNCTION("""COMPUTED_VALUE"""),"")</f>
        <v/>
      </c>
      <c r="J456" s="1"/>
      <c r="K456" s="1" t="s">
        <v>7</v>
      </c>
    </row>
    <row r="457">
      <c r="E457" s="1" t="str">
        <f>IFERROR(__xludf.DUMMYFUNCTION("""COMPUTED_VALUE"""),"")</f>
        <v/>
      </c>
      <c r="F457" s="1"/>
      <c r="G457" s="1" t="str">
        <f>IFERROR(__xludf.DUMMYFUNCTION("""COMPUTED_VALUE"""),"")</f>
        <v/>
      </c>
      <c r="H457" s="1"/>
      <c r="I457" s="1" t="str">
        <f>IFERROR(__xludf.DUMMYFUNCTION("""COMPUTED_VALUE"""),"")</f>
        <v/>
      </c>
      <c r="J457" s="1"/>
      <c r="K457" s="1" t="s">
        <v>7</v>
      </c>
    </row>
    <row r="458">
      <c r="E458" s="1" t="str">
        <f>IFERROR(__xludf.DUMMYFUNCTION("""COMPUTED_VALUE"""),"")</f>
        <v/>
      </c>
      <c r="F458" s="1"/>
      <c r="G458" s="1" t="str">
        <f>IFERROR(__xludf.DUMMYFUNCTION("""COMPUTED_VALUE"""),"")</f>
        <v/>
      </c>
      <c r="H458" s="1"/>
      <c r="I458" s="1" t="str">
        <f>IFERROR(__xludf.DUMMYFUNCTION("""COMPUTED_VALUE"""),"")</f>
        <v/>
      </c>
      <c r="J458" s="1"/>
      <c r="K458" s="1" t="s">
        <v>7</v>
      </c>
    </row>
    <row r="459">
      <c r="E459" s="1" t="str">
        <f>IFERROR(__xludf.DUMMYFUNCTION("""COMPUTED_VALUE"""),"")</f>
        <v/>
      </c>
      <c r="F459" s="1"/>
      <c r="G459" s="1" t="str">
        <f>IFERROR(__xludf.DUMMYFUNCTION("""COMPUTED_VALUE"""),"")</f>
        <v/>
      </c>
      <c r="H459" s="1"/>
      <c r="I459" s="1" t="str">
        <f>IFERROR(__xludf.DUMMYFUNCTION("""COMPUTED_VALUE"""),"")</f>
        <v/>
      </c>
      <c r="J459" s="1"/>
      <c r="K459" s="1" t="s">
        <v>7</v>
      </c>
    </row>
    <row r="460">
      <c r="E460" s="1" t="str">
        <f>IFERROR(__xludf.DUMMYFUNCTION("""COMPUTED_VALUE"""),"")</f>
        <v/>
      </c>
      <c r="F460" s="1"/>
      <c r="G460" s="1" t="str">
        <f>IFERROR(__xludf.DUMMYFUNCTION("""COMPUTED_VALUE"""),"")</f>
        <v/>
      </c>
      <c r="H460" s="1"/>
      <c r="I460" s="1" t="str">
        <f>IFERROR(__xludf.DUMMYFUNCTION("""COMPUTED_VALUE"""),"")</f>
        <v/>
      </c>
      <c r="J460" s="1"/>
      <c r="K460" s="1" t="s">
        <v>7</v>
      </c>
    </row>
    <row r="461">
      <c r="E461" s="1" t="str">
        <f>IFERROR(__xludf.DUMMYFUNCTION("""COMPUTED_VALUE"""),"")</f>
        <v/>
      </c>
      <c r="F461" s="1"/>
      <c r="G461" s="1" t="str">
        <f>IFERROR(__xludf.DUMMYFUNCTION("""COMPUTED_VALUE"""),"")</f>
        <v/>
      </c>
      <c r="H461" s="1"/>
      <c r="I461" s="1" t="str">
        <f>IFERROR(__xludf.DUMMYFUNCTION("""COMPUTED_VALUE"""),"")</f>
        <v/>
      </c>
      <c r="J461" s="1"/>
      <c r="K461" s="1" t="s">
        <v>7</v>
      </c>
    </row>
    <row r="462">
      <c r="E462" s="1" t="str">
        <f>IFERROR(__xludf.DUMMYFUNCTION("""COMPUTED_VALUE"""),"")</f>
        <v/>
      </c>
      <c r="F462" s="1"/>
      <c r="G462" s="1" t="str">
        <f>IFERROR(__xludf.DUMMYFUNCTION("""COMPUTED_VALUE"""),"")</f>
        <v/>
      </c>
      <c r="H462" s="1"/>
      <c r="I462" s="1" t="str">
        <f>IFERROR(__xludf.DUMMYFUNCTION("""COMPUTED_VALUE"""),"")</f>
        <v/>
      </c>
      <c r="J462" s="1"/>
      <c r="K462" s="1" t="s">
        <v>7</v>
      </c>
    </row>
    <row r="463">
      <c r="E463" s="1" t="str">
        <f>IFERROR(__xludf.DUMMYFUNCTION("""COMPUTED_VALUE"""),"")</f>
        <v/>
      </c>
      <c r="F463" s="1"/>
      <c r="G463" s="1" t="str">
        <f>IFERROR(__xludf.DUMMYFUNCTION("""COMPUTED_VALUE"""),"")</f>
        <v/>
      </c>
      <c r="H463" s="1"/>
      <c r="I463" s="1" t="str">
        <f>IFERROR(__xludf.DUMMYFUNCTION("""COMPUTED_VALUE"""),"")</f>
        <v/>
      </c>
      <c r="J463" s="1"/>
      <c r="K463" s="1" t="s">
        <v>7</v>
      </c>
    </row>
    <row r="464">
      <c r="E464" s="1" t="str">
        <f>IFERROR(__xludf.DUMMYFUNCTION("""COMPUTED_VALUE"""),"")</f>
        <v/>
      </c>
      <c r="F464" s="1"/>
      <c r="G464" s="1" t="str">
        <f>IFERROR(__xludf.DUMMYFUNCTION("""COMPUTED_VALUE"""),"")</f>
        <v/>
      </c>
      <c r="H464" s="1"/>
      <c r="I464" s="1" t="str">
        <f>IFERROR(__xludf.DUMMYFUNCTION("""COMPUTED_VALUE"""),"")</f>
        <v/>
      </c>
      <c r="J464" s="1"/>
      <c r="K464" s="1" t="s">
        <v>7</v>
      </c>
    </row>
    <row r="465">
      <c r="E465" s="1" t="str">
        <f>IFERROR(__xludf.DUMMYFUNCTION("""COMPUTED_VALUE"""),"")</f>
        <v/>
      </c>
      <c r="F465" s="1"/>
      <c r="G465" s="1" t="str">
        <f>IFERROR(__xludf.DUMMYFUNCTION("""COMPUTED_VALUE"""),"")</f>
        <v/>
      </c>
      <c r="H465" s="1"/>
      <c r="I465" s="1" t="str">
        <f>IFERROR(__xludf.DUMMYFUNCTION("""COMPUTED_VALUE"""),"")</f>
        <v/>
      </c>
      <c r="J465" s="1"/>
      <c r="K465" s="1" t="s">
        <v>7</v>
      </c>
    </row>
    <row r="466">
      <c r="E466" s="1" t="str">
        <f>IFERROR(__xludf.DUMMYFUNCTION("""COMPUTED_VALUE"""),"")</f>
        <v/>
      </c>
      <c r="F466" s="1"/>
      <c r="G466" s="1" t="str">
        <f>IFERROR(__xludf.DUMMYFUNCTION("""COMPUTED_VALUE"""),"")</f>
        <v/>
      </c>
      <c r="H466" s="1"/>
      <c r="I466" s="1" t="str">
        <f>IFERROR(__xludf.DUMMYFUNCTION("""COMPUTED_VALUE"""),"")</f>
        <v/>
      </c>
      <c r="J466" s="1"/>
      <c r="K466" s="1" t="s">
        <v>7</v>
      </c>
    </row>
    <row r="467">
      <c r="E467" s="1" t="str">
        <f>IFERROR(__xludf.DUMMYFUNCTION("""COMPUTED_VALUE"""),"")</f>
        <v/>
      </c>
      <c r="F467" s="1"/>
      <c r="G467" s="1" t="str">
        <f>IFERROR(__xludf.DUMMYFUNCTION("""COMPUTED_VALUE"""),"")</f>
        <v/>
      </c>
      <c r="H467" s="1"/>
      <c r="I467" s="1" t="str">
        <f>IFERROR(__xludf.DUMMYFUNCTION("""COMPUTED_VALUE"""),"")</f>
        <v/>
      </c>
      <c r="J467" s="1"/>
      <c r="K467" s="1" t="s">
        <v>7</v>
      </c>
    </row>
    <row r="468">
      <c r="E468" s="1" t="str">
        <f>IFERROR(__xludf.DUMMYFUNCTION("""COMPUTED_VALUE"""),"")</f>
        <v/>
      </c>
      <c r="F468" s="1"/>
      <c r="G468" s="1" t="str">
        <f>IFERROR(__xludf.DUMMYFUNCTION("""COMPUTED_VALUE"""),"")</f>
        <v/>
      </c>
      <c r="H468" s="1"/>
      <c r="I468" s="1" t="str">
        <f>IFERROR(__xludf.DUMMYFUNCTION("""COMPUTED_VALUE"""),"")</f>
        <v/>
      </c>
      <c r="J468" s="1"/>
      <c r="K468" s="1" t="s">
        <v>7</v>
      </c>
    </row>
    <row r="469">
      <c r="E469" s="1" t="str">
        <f>IFERROR(__xludf.DUMMYFUNCTION("""COMPUTED_VALUE"""),"")</f>
        <v/>
      </c>
      <c r="F469" s="1"/>
      <c r="G469" s="1" t="str">
        <f>IFERROR(__xludf.DUMMYFUNCTION("""COMPUTED_VALUE"""),"")</f>
        <v/>
      </c>
      <c r="H469" s="1"/>
      <c r="I469" s="1" t="str">
        <f>IFERROR(__xludf.DUMMYFUNCTION("""COMPUTED_VALUE"""),"")</f>
        <v/>
      </c>
      <c r="J469" s="1"/>
      <c r="K469" s="1" t="s">
        <v>7</v>
      </c>
    </row>
    <row r="470">
      <c r="E470" s="1" t="str">
        <f>IFERROR(__xludf.DUMMYFUNCTION("""COMPUTED_VALUE"""),"")</f>
        <v/>
      </c>
      <c r="F470" s="1"/>
      <c r="G470" s="1" t="str">
        <f>IFERROR(__xludf.DUMMYFUNCTION("""COMPUTED_VALUE"""),"")</f>
        <v/>
      </c>
      <c r="H470" s="1"/>
      <c r="I470" s="1" t="str">
        <f>IFERROR(__xludf.DUMMYFUNCTION("""COMPUTED_VALUE"""),"")</f>
        <v/>
      </c>
      <c r="J470" s="1"/>
      <c r="K470" s="1" t="s">
        <v>7</v>
      </c>
    </row>
    <row r="471">
      <c r="E471" s="1" t="str">
        <f>IFERROR(__xludf.DUMMYFUNCTION("""COMPUTED_VALUE"""),"")</f>
        <v/>
      </c>
      <c r="F471" s="1"/>
      <c r="G471" s="1" t="str">
        <f>IFERROR(__xludf.DUMMYFUNCTION("""COMPUTED_VALUE"""),"")</f>
        <v/>
      </c>
      <c r="H471" s="1"/>
      <c r="I471" s="1" t="str">
        <f>IFERROR(__xludf.DUMMYFUNCTION("""COMPUTED_VALUE"""),"")</f>
        <v/>
      </c>
      <c r="J471" s="1"/>
      <c r="K471" s="1" t="s">
        <v>7</v>
      </c>
    </row>
    <row r="472">
      <c r="E472" s="1" t="str">
        <f>IFERROR(__xludf.DUMMYFUNCTION("""COMPUTED_VALUE"""),"")</f>
        <v/>
      </c>
      <c r="F472" s="1"/>
      <c r="G472" s="1" t="str">
        <f>IFERROR(__xludf.DUMMYFUNCTION("""COMPUTED_VALUE"""),"")</f>
        <v/>
      </c>
      <c r="H472" s="1"/>
      <c r="I472" s="1" t="str">
        <f>IFERROR(__xludf.DUMMYFUNCTION("""COMPUTED_VALUE"""),"")</f>
        <v/>
      </c>
      <c r="J472" s="1"/>
      <c r="K472" s="1" t="s">
        <v>7</v>
      </c>
    </row>
    <row r="473">
      <c r="E473" s="1" t="str">
        <f>IFERROR(__xludf.DUMMYFUNCTION("""COMPUTED_VALUE"""),"")</f>
        <v/>
      </c>
      <c r="F473" s="1"/>
      <c r="G473" s="1" t="str">
        <f>IFERROR(__xludf.DUMMYFUNCTION("""COMPUTED_VALUE"""),"")</f>
        <v/>
      </c>
      <c r="H473" s="1"/>
      <c r="I473" s="1" t="str">
        <f>IFERROR(__xludf.DUMMYFUNCTION("""COMPUTED_VALUE"""),"")</f>
        <v/>
      </c>
      <c r="J473" s="1"/>
      <c r="K473" s="1" t="s">
        <v>7</v>
      </c>
    </row>
    <row r="474">
      <c r="E474" s="1" t="str">
        <f>IFERROR(__xludf.DUMMYFUNCTION("""COMPUTED_VALUE"""),"")</f>
        <v/>
      </c>
      <c r="F474" s="1"/>
      <c r="G474" s="1" t="str">
        <f>IFERROR(__xludf.DUMMYFUNCTION("""COMPUTED_VALUE"""),"")</f>
        <v/>
      </c>
      <c r="H474" s="1"/>
      <c r="I474" s="1" t="str">
        <f>IFERROR(__xludf.DUMMYFUNCTION("""COMPUTED_VALUE"""),"")</f>
        <v/>
      </c>
      <c r="J474" s="1"/>
      <c r="K474" s="1" t="s">
        <v>7</v>
      </c>
    </row>
    <row r="475">
      <c r="E475" s="1" t="str">
        <f>IFERROR(__xludf.DUMMYFUNCTION("""COMPUTED_VALUE"""),"")</f>
        <v/>
      </c>
      <c r="F475" s="1"/>
      <c r="G475" s="1" t="str">
        <f>IFERROR(__xludf.DUMMYFUNCTION("""COMPUTED_VALUE"""),"")</f>
        <v/>
      </c>
      <c r="H475" s="1"/>
      <c r="I475" s="1" t="str">
        <f>IFERROR(__xludf.DUMMYFUNCTION("""COMPUTED_VALUE"""),"")</f>
        <v/>
      </c>
      <c r="J475" s="1"/>
      <c r="K475" s="1" t="s">
        <v>7</v>
      </c>
    </row>
    <row r="476">
      <c r="E476" s="1" t="str">
        <f>IFERROR(__xludf.DUMMYFUNCTION("""COMPUTED_VALUE"""),"")</f>
        <v/>
      </c>
      <c r="F476" s="1"/>
      <c r="G476" s="1" t="str">
        <f>IFERROR(__xludf.DUMMYFUNCTION("""COMPUTED_VALUE"""),"")</f>
        <v/>
      </c>
      <c r="H476" s="1"/>
      <c r="I476" s="1" t="str">
        <f>IFERROR(__xludf.DUMMYFUNCTION("""COMPUTED_VALUE"""),"")</f>
        <v/>
      </c>
      <c r="J476" s="1"/>
      <c r="K476" s="1" t="s">
        <v>7</v>
      </c>
    </row>
    <row r="477">
      <c r="E477" s="1" t="str">
        <f>IFERROR(__xludf.DUMMYFUNCTION("""COMPUTED_VALUE"""),"")</f>
        <v/>
      </c>
      <c r="F477" s="1"/>
      <c r="G477" s="1" t="str">
        <f>IFERROR(__xludf.DUMMYFUNCTION("""COMPUTED_VALUE"""),"")</f>
        <v/>
      </c>
      <c r="H477" s="1"/>
      <c r="I477" s="1" t="str">
        <f>IFERROR(__xludf.DUMMYFUNCTION("""COMPUTED_VALUE"""),"")</f>
        <v/>
      </c>
      <c r="J477" s="1"/>
      <c r="K477" s="1" t="s">
        <v>7</v>
      </c>
    </row>
    <row r="478">
      <c r="E478" s="1" t="str">
        <f>IFERROR(__xludf.DUMMYFUNCTION("""COMPUTED_VALUE"""),"")</f>
        <v/>
      </c>
      <c r="F478" s="1"/>
      <c r="G478" s="1" t="str">
        <f>IFERROR(__xludf.DUMMYFUNCTION("""COMPUTED_VALUE"""),"")</f>
        <v/>
      </c>
      <c r="H478" s="1"/>
      <c r="I478" s="1" t="str">
        <f>IFERROR(__xludf.DUMMYFUNCTION("""COMPUTED_VALUE"""),"")</f>
        <v/>
      </c>
      <c r="J478" s="1"/>
      <c r="K478" s="1" t="s">
        <v>7</v>
      </c>
    </row>
    <row r="479">
      <c r="E479" s="1" t="str">
        <f>IFERROR(__xludf.DUMMYFUNCTION("""COMPUTED_VALUE"""),"")</f>
        <v/>
      </c>
      <c r="F479" s="1"/>
      <c r="G479" s="1" t="str">
        <f>IFERROR(__xludf.DUMMYFUNCTION("""COMPUTED_VALUE"""),"")</f>
        <v/>
      </c>
      <c r="H479" s="1"/>
      <c r="I479" s="1" t="str">
        <f>IFERROR(__xludf.DUMMYFUNCTION("""COMPUTED_VALUE"""),"")</f>
        <v/>
      </c>
      <c r="J479" s="1"/>
      <c r="K479" s="1" t="s">
        <v>7</v>
      </c>
    </row>
    <row r="480">
      <c r="E480" s="1" t="str">
        <f>IFERROR(__xludf.DUMMYFUNCTION("""COMPUTED_VALUE"""),"")</f>
        <v/>
      </c>
      <c r="F480" s="1"/>
      <c r="G480" s="1" t="str">
        <f>IFERROR(__xludf.DUMMYFUNCTION("""COMPUTED_VALUE"""),"")</f>
        <v/>
      </c>
      <c r="H480" s="1"/>
      <c r="I480" s="1" t="str">
        <f>IFERROR(__xludf.DUMMYFUNCTION("""COMPUTED_VALUE"""),"")</f>
        <v/>
      </c>
      <c r="J480" s="1"/>
      <c r="K480" s="1" t="s">
        <v>7</v>
      </c>
    </row>
    <row r="481">
      <c r="E481" s="1" t="str">
        <f>IFERROR(__xludf.DUMMYFUNCTION("""COMPUTED_VALUE"""),"")</f>
        <v/>
      </c>
      <c r="F481" s="1"/>
      <c r="G481" s="1" t="str">
        <f>IFERROR(__xludf.DUMMYFUNCTION("""COMPUTED_VALUE"""),"")</f>
        <v/>
      </c>
      <c r="H481" s="1"/>
      <c r="I481" s="1" t="str">
        <f>IFERROR(__xludf.DUMMYFUNCTION("""COMPUTED_VALUE"""),"")</f>
        <v/>
      </c>
      <c r="J481" s="1"/>
      <c r="K481" s="1" t="s">
        <v>7</v>
      </c>
    </row>
    <row r="482">
      <c r="E482" s="1" t="str">
        <f>IFERROR(__xludf.DUMMYFUNCTION("""COMPUTED_VALUE"""),"")</f>
        <v/>
      </c>
      <c r="F482" s="1"/>
      <c r="G482" s="1" t="str">
        <f>IFERROR(__xludf.DUMMYFUNCTION("""COMPUTED_VALUE"""),"")</f>
        <v/>
      </c>
      <c r="H482" s="1"/>
      <c r="I482" s="1" t="str">
        <f>IFERROR(__xludf.DUMMYFUNCTION("""COMPUTED_VALUE"""),"")</f>
        <v/>
      </c>
      <c r="J482" s="1"/>
      <c r="K482" s="1" t="s">
        <v>7</v>
      </c>
    </row>
    <row r="483">
      <c r="E483" s="1" t="str">
        <f>IFERROR(__xludf.DUMMYFUNCTION("""COMPUTED_VALUE"""),"")</f>
        <v/>
      </c>
      <c r="F483" s="1"/>
      <c r="G483" s="1" t="str">
        <f>IFERROR(__xludf.DUMMYFUNCTION("""COMPUTED_VALUE"""),"")</f>
        <v/>
      </c>
      <c r="H483" s="1"/>
      <c r="I483" s="1" t="str">
        <f>IFERROR(__xludf.DUMMYFUNCTION("""COMPUTED_VALUE"""),"")</f>
        <v/>
      </c>
      <c r="J483" s="1"/>
      <c r="K483" s="1" t="s">
        <v>7</v>
      </c>
    </row>
    <row r="484">
      <c r="E484" s="1" t="str">
        <f>IFERROR(__xludf.DUMMYFUNCTION("""COMPUTED_VALUE"""),"")</f>
        <v/>
      </c>
      <c r="F484" s="1"/>
      <c r="G484" s="1" t="str">
        <f>IFERROR(__xludf.DUMMYFUNCTION("""COMPUTED_VALUE"""),"")</f>
        <v/>
      </c>
      <c r="H484" s="1"/>
      <c r="I484" s="1" t="str">
        <f>IFERROR(__xludf.DUMMYFUNCTION("""COMPUTED_VALUE"""),"")</f>
        <v/>
      </c>
      <c r="J484" s="1"/>
      <c r="K484" s="1" t="s">
        <v>7</v>
      </c>
    </row>
    <row r="485">
      <c r="E485" s="1" t="str">
        <f>IFERROR(__xludf.DUMMYFUNCTION("""COMPUTED_VALUE"""),"")</f>
        <v/>
      </c>
      <c r="F485" s="1"/>
      <c r="G485" s="1" t="str">
        <f>IFERROR(__xludf.DUMMYFUNCTION("""COMPUTED_VALUE"""),"")</f>
        <v/>
      </c>
      <c r="H485" s="1"/>
      <c r="I485" s="1" t="str">
        <f>IFERROR(__xludf.DUMMYFUNCTION("""COMPUTED_VALUE"""),"")</f>
        <v/>
      </c>
      <c r="J485" s="1"/>
      <c r="K485" s="1" t="s">
        <v>7</v>
      </c>
    </row>
    <row r="486">
      <c r="E486" s="1" t="str">
        <f>IFERROR(__xludf.DUMMYFUNCTION("""COMPUTED_VALUE"""),"")</f>
        <v/>
      </c>
      <c r="F486" s="1"/>
      <c r="G486" s="1" t="str">
        <f>IFERROR(__xludf.DUMMYFUNCTION("""COMPUTED_VALUE"""),"")</f>
        <v/>
      </c>
      <c r="H486" s="1"/>
      <c r="I486" s="1" t="str">
        <f>IFERROR(__xludf.DUMMYFUNCTION("""COMPUTED_VALUE"""),"")</f>
        <v/>
      </c>
      <c r="J486" s="1"/>
      <c r="K486" s="1" t="s">
        <v>7</v>
      </c>
    </row>
    <row r="487">
      <c r="E487" s="1" t="str">
        <f>IFERROR(__xludf.DUMMYFUNCTION("""COMPUTED_VALUE"""),"")</f>
        <v/>
      </c>
      <c r="F487" s="1"/>
      <c r="G487" s="1" t="str">
        <f>IFERROR(__xludf.DUMMYFUNCTION("""COMPUTED_VALUE"""),"")</f>
        <v/>
      </c>
      <c r="H487" s="1"/>
      <c r="I487" s="1" t="str">
        <f>IFERROR(__xludf.DUMMYFUNCTION("""COMPUTED_VALUE"""),"")</f>
        <v/>
      </c>
      <c r="J487" s="1"/>
      <c r="K487" s="1" t="s">
        <v>7</v>
      </c>
    </row>
    <row r="488">
      <c r="E488" s="1" t="str">
        <f>IFERROR(__xludf.DUMMYFUNCTION("""COMPUTED_VALUE"""),"")</f>
        <v/>
      </c>
      <c r="F488" s="1"/>
      <c r="G488" s="1" t="str">
        <f>IFERROR(__xludf.DUMMYFUNCTION("""COMPUTED_VALUE"""),"")</f>
        <v/>
      </c>
      <c r="H488" s="1"/>
      <c r="I488" s="1" t="str">
        <f>IFERROR(__xludf.DUMMYFUNCTION("""COMPUTED_VALUE"""),"")</f>
        <v/>
      </c>
      <c r="J488" s="1"/>
      <c r="K488" s="1" t="s">
        <v>7</v>
      </c>
    </row>
    <row r="489">
      <c r="E489" s="1" t="str">
        <f>IFERROR(__xludf.DUMMYFUNCTION("""COMPUTED_VALUE"""),"")</f>
        <v/>
      </c>
      <c r="F489" s="1"/>
      <c r="G489" s="1" t="str">
        <f>IFERROR(__xludf.DUMMYFUNCTION("""COMPUTED_VALUE"""),"")</f>
        <v/>
      </c>
      <c r="H489" s="1"/>
      <c r="I489" s="1" t="str">
        <f>IFERROR(__xludf.DUMMYFUNCTION("""COMPUTED_VALUE"""),"")</f>
        <v/>
      </c>
      <c r="J489" s="1"/>
      <c r="K489" s="1" t="s">
        <v>7</v>
      </c>
    </row>
    <row r="490">
      <c r="E490" s="1" t="str">
        <f>IFERROR(__xludf.DUMMYFUNCTION("""COMPUTED_VALUE"""),"")</f>
        <v/>
      </c>
      <c r="F490" s="1"/>
      <c r="G490" s="1" t="str">
        <f>IFERROR(__xludf.DUMMYFUNCTION("""COMPUTED_VALUE"""),"")</f>
        <v/>
      </c>
      <c r="H490" s="1"/>
      <c r="I490" s="1" t="str">
        <f>IFERROR(__xludf.DUMMYFUNCTION("""COMPUTED_VALUE"""),"")</f>
        <v/>
      </c>
      <c r="J490" s="1"/>
      <c r="K490" s="1" t="s">
        <v>7</v>
      </c>
    </row>
    <row r="491">
      <c r="E491" s="1" t="str">
        <f>IFERROR(__xludf.DUMMYFUNCTION("""COMPUTED_VALUE"""),"")</f>
        <v/>
      </c>
      <c r="F491" s="1"/>
      <c r="G491" s="1" t="str">
        <f>IFERROR(__xludf.DUMMYFUNCTION("""COMPUTED_VALUE"""),"")</f>
        <v/>
      </c>
      <c r="H491" s="1"/>
      <c r="I491" s="1" t="str">
        <f>IFERROR(__xludf.DUMMYFUNCTION("""COMPUTED_VALUE"""),"")</f>
        <v/>
      </c>
      <c r="J491" s="1"/>
      <c r="K491" s="1" t="s">
        <v>7</v>
      </c>
    </row>
    <row r="492">
      <c r="E492" s="1" t="str">
        <f>IFERROR(__xludf.DUMMYFUNCTION("""COMPUTED_VALUE"""),"")</f>
        <v/>
      </c>
      <c r="F492" s="1"/>
      <c r="G492" s="1" t="str">
        <f>IFERROR(__xludf.DUMMYFUNCTION("""COMPUTED_VALUE"""),"")</f>
        <v/>
      </c>
      <c r="H492" s="1"/>
      <c r="I492" s="1" t="str">
        <f>IFERROR(__xludf.DUMMYFUNCTION("""COMPUTED_VALUE"""),"")</f>
        <v/>
      </c>
      <c r="J492" s="1"/>
      <c r="K492" s="1" t="s">
        <v>7</v>
      </c>
    </row>
    <row r="493">
      <c r="E493" s="1" t="str">
        <f>IFERROR(__xludf.DUMMYFUNCTION("""COMPUTED_VALUE"""),"")</f>
        <v/>
      </c>
      <c r="F493" s="1"/>
      <c r="G493" s="1" t="str">
        <f>IFERROR(__xludf.DUMMYFUNCTION("""COMPUTED_VALUE"""),"")</f>
        <v/>
      </c>
      <c r="H493" s="1"/>
      <c r="I493" s="1" t="str">
        <f>IFERROR(__xludf.DUMMYFUNCTION("""COMPUTED_VALUE"""),"")</f>
        <v/>
      </c>
      <c r="J493" s="1"/>
      <c r="K493" s="1" t="s">
        <v>7</v>
      </c>
    </row>
    <row r="494">
      <c r="E494" s="1" t="str">
        <f>IFERROR(__xludf.DUMMYFUNCTION("""COMPUTED_VALUE"""),"")</f>
        <v/>
      </c>
      <c r="F494" s="1"/>
      <c r="G494" s="1" t="str">
        <f>IFERROR(__xludf.DUMMYFUNCTION("""COMPUTED_VALUE"""),"")</f>
        <v/>
      </c>
      <c r="H494" s="1"/>
      <c r="I494" s="1" t="str">
        <f>IFERROR(__xludf.DUMMYFUNCTION("""COMPUTED_VALUE"""),"")</f>
        <v/>
      </c>
      <c r="J494" s="1"/>
      <c r="K494" s="1" t="s">
        <v>7</v>
      </c>
    </row>
    <row r="495">
      <c r="E495" s="1" t="str">
        <f>IFERROR(__xludf.DUMMYFUNCTION("""COMPUTED_VALUE"""),"")</f>
        <v/>
      </c>
      <c r="F495" s="1"/>
      <c r="G495" s="1" t="str">
        <f>IFERROR(__xludf.DUMMYFUNCTION("""COMPUTED_VALUE"""),"")</f>
        <v/>
      </c>
      <c r="H495" s="1"/>
      <c r="I495" s="1" t="str">
        <f>IFERROR(__xludf.DUMMYFUNCTION("""COMPUTED_VALUE"""),"")</f>
        <v/>
      </c>
      <c r="J495" s="1"/>
      <c r="K495" s="1" t="s">
        <v>7</v>
      </c>
    </row>
    <row r="496">
      <c r="E496" s="1" t="str">
        <f>IFERROR(__xludf.DUMMYFUNCTION("""COMPUTED_VALUE"""),"")</f>
        <v/>
      </c>
      <c r="F496" s="1"/>
      <c r="G496" s="1" t="str">
        <f>IFERROR(__xludf.DUMMYFUNCTION("""COMPUTED_VALUE"""),"")</f>
        <v/>
      </c>
      <c r="H496" s="1"/>
      <c r="I496" s="1" t="str">
        <f>IFERROR(__xludf.DUMMYFUNCTION("""COMPUTED_VALUE"""),"")</f>
        <v/>
      </c>
      <c r="J496" s="1"/>
      <c r="K496" s="1" t="s">
        <v>7</v>
      </c>
    </row>
    <row r="497">
      <c r="E497" s="1" t="str">
        <f>IFERROR(__xludf.DUMMYFUNCTION("""COMPUTED_VALUE"""),"")</f>
        <v/>
      </c>
      <c r="F497" s="1"/>
      <c r="G497" s="1" t="str">
        <f>IFERROR(__xludf.DUMMYFUNCTION("""COMPUTED_VALUE"""),"")</f>
        <v/>
      </c>
      <c r="H497" s="1"/>
      <c r="I497" s="1" t="str">
        <f>IFERROR(__xludf.DUMMYFUNCTION("""COMPUTED_VALUE"""),"")</f>
        <v/>
      </c>
      <c r="J497" s="1"/>
      <c r="K497" s="1" t="s">
        <v>7</v>
      </c>
    </row>
    <row r="498">
      <c r="E498" s="1" t="str">
        <f>IFERROR(__xludf.DUMMYFUNCTION("""COMPUTED_VALUE"""),"")</f>
        <v/>
      </c>
      <c r="F498" s="1"/>
      <c r="G498" s="1" t="str">
        <f>IFERROR(__xludf.DUMMYFUNCTION("""COMPUTED_VALUE"""),"")</f>
        <v/>
      </c>
      <c r="H498" s="1"/>
      <c r="I498" s="1" t="str">
        <f>IFERROR(__xludf.DUMMYFUNCTION("""COMPUTED_VALUE"""),"")</f>
        <v/>
      </c>
      <c r="J498" s="1"/>
      <c r="K498" s="1" t="s">
        <v>7</v>
      </c>
    </row>
    <row r="499">
      <c r="E499" s="1" t="str">
        <f>IFERROR(__xludf.DUMMYFUNCTION("""COMPUTED_VALUE"""),"")</f>
        <v/>
      </c>
      <c r="F499" s="1"/>
      <c r="G499" s="1" t="str">
        <f>IFERROR(__xludf.DUMMYFUNCTION("""COMPUTED_VALUE"""),"")</f>
        <v/>
      </c>
      <c r="H499" s="1"/>
      <c r="I499" s="1" t="str">
        <f>IFERROR(__xludf.DUMMYFUNCTION("""COMPUTED_VALUE"""),"")</f>
        <v/>
      </c>
      <c r="J499" s="1"/>
      <c r="K499" s="1" t="s">
        <v>7</v>
      </c>
    </row>
    <row r="500">
      <c r="E500" s="1" t="str">
        <f>IFERROR(__xludf.DUMMYFUNCTION("""COMPUTED_VALUE"""),"")</f>
        <v/>
      </c>
      <c r="F500" s="1"/>
      <c r="G500" s="1" t="str">
        <f>IFERROR(__xludf.DUMMYFUNCTION("""COMPUTED_VALUE"""),"")</f>
        <v/>
      </c>
      <c r="H500" s="1"/>
      <c r="I500" s="1" t="str">
        <f>IFERROR(__xludf.DUMMYFUNCTION("""COMPUTED_VALUE"""),"")</f>
        <v/>
      </c>
      <c r="J500" s="1"/>
      <c r="K500" s="1" t="s">
        <v>7</v>
      </c>
    </row>
    <row r="501">
      <c r="E501" s="1" t="str">
        <f>IFERROR(__xludf.DUMMYFUNCTION("""COMPUTED_VALUE"""),"")</f>
        <v/>
      </c>
      <c r="F501" s="1"/>
      <c r="G501" s="1" t="str">
        <f>IFERROR(__xludf.DUMMYFUNCTION("""COMPUTED_VALUE"""),"")</f>
        <v/>
      </c>
      <c r="H501" s="1"/>
      <c r="I501" s="1" t="str">
        <f>IFERROR(__xludf.DUMMYFUNCTION("""COMPUTED_VALUE"""),"")</f>
        <v/>
      </c>
      <c r="J501" s="1"/>
      <c r="K501" s="1" t="s">
        <v>7</v>
      </c>
    </row>
    <row r="502">
      <c r="E502" s="1" t="str">
        <f>IFERROR(__xludf.DUMMYFUNCTION("""COMPUTED_VALUE"""),"")</f>
        <v/>
      </c>
      <c r="F502" s="1"/>
      <c r="G502" s="1" t="str">
        <f>IFERROR(__xludf.DUMMYFUNCTION("""COMPUTED_VALUE"""),"")</f>
        <v/>
      </c>
      <c r="H502" s="1"/>
      <c r="I502" s="1" t="str">
        <f>IFERROR(__xludf.DUMMYFUNCTION("""COMPUTED_VALUE"""),"")</f>
        <v/>
      </c>
      <c r="J502" s="1"/>
      <c r="K502" s="1" t="s">
        <v>7</v>
      </c>
    </row>
    <row r="503">
      <c r="E503" s="1" t="str">
        <f>IFERROR(__xludf.DUMMYFUNCTION("""COMPUTED_VALUE"""),"")</f>
        <v/>
      </c>
      <c r="F503" s="1"/>
      <c r="G503" s="1" t="str">
        <f>IFERROR(__xludf.DUMMYFUNCTION("""COMPUTED_VALUE"""),"")</f>
        <v/>
      </c>
      <c r="H503" s="1"/>
      <c r="I503" s="1" t="str">
        <f>IFERROR(__xludf.DUMMYFUNCTION("""COMPUTED_VALUE"""),"")</f>
        <v/>
      </c>
      <c r="J503" s="1"/>
      <c r="K503" s="1" t="s">
        <v>7</v>
      </c>
    </row>
    <row r="504">
      <c r="E504" s="1" t="str">
        <f>IFERROR(__xludf.DUMMYFUNCTION("""COMPUTED_VALUE"""),"")</f>
        <v/>
      </c>
      <c r="F504" s="1"/>
      <c r="G504" s="1" t="str">
        <f>IFERROR(__xludf.DUMMYFUNCTION("""COMPUTED_VALUE"""),"")</f>
        <v/>
      </c>
      <c r="H504" s="1"/>
      <c r="I504" s="1" t="str">
        <f>IFERROR(__xludf.DUMMYFUNCTION("""COMPUTED_VALUE"""),"")</f>
        <v/>
      </c>
      <c r="J504" s="1"/>
      <c r="K504" s="1" t="s">
        <v>7</v>
      </c>
    </row>
    <row r="505">
      <c r="E505" s="1" t="str">
        <f>IFERROR(__xludf.DUMMYFUNCTION("""COMPUTED_VALUE"""),"")</f>
        <v/>
      </c>
      <c r="F505" s="1"/>
      <c r="G505" s="1" t="str">
        <f>IFERROR(__xludf.DUMMYFUNCTION("""COMPUTED_VALUE"""),"")</f>
        <v/>
      </c>
      <c r="H505" s="1"/>
      <c r="I505" s="1" t="str">
        <f>IFERROR(__xludf.DUMMYFUNCTION("""COMPUTED_VALUE"""),"")</f>
        <v/>
      </c>
      <c r="J505" s="1"/>
      <c r="K505" s="1" t="s">
        <v>7</v>
      </c>
    </row>
    <row r="506">
      <c r="E506" s="1" t="str">
        <f>IFERROR(__xludf.DUMMYFUNCTION("""COMPUTED_VALUE"""),"")</f>
        <v/>
      </c>
      <c r="F506" s="1"/>
      <c r="G506" s="1" t="str">
        <f>IFERROR(__xludf.DUMMYFUNCTION("""COMPUTED_VALUE"""),"")</f>
        <v/>
      </c>
      <c r="H506" s="1"/>
      <c r="I506" s="1" t="str">
        <f>IFERROR(__xludf.DUMMYFUNCTION("""COMPUTED_VALUE"""),"")</f>
        <v/>
      </c>
      <c r="J506" s="1"/>
      <c r="K506" s="1" t="s">
        <v>7</v>
      </c>
    </row>
    <row r="507">
      <c r="E507" s="1" t="str">
        <f>IFERROR(__xludf.DUMMYFUNCTION("""COMPUTED_VALUE"""),"")</f>
        <v/>
      </c>
      <c r="F507" s="1"/>
      <c r="G507" s="1" t="str">
        <f>IFERROR(__xludf.DUMMYFUNCTION("""COMPUTED_VALUE"""),"")</f>
        <v/>
      </c>
      <c r="H507" s="1"/>
      <c r="I507" s="1" t="str">
        <f>IFERROR(__xludf.DUMMYFUNCTION("""COMPUTED_VALUE"""),"")</f>
        <v/>
      </c>
      <c r="J507" s="1"/>
      <c r="K507" s="1" t="s">
        <v>7</v>
      </c>
    </row>
    <row r="508">
      <c r="E508" s="1" t="str">
        <f>IFERROR(__xludf.DUMMYFUNCTION("""COMPUTED_VALUE"""),"")</f>
        <v/>
      </c>
      <c r="F508" s="1"/>
      <c r="G508" s="1" t="str">
        <f>IFERROR(__xludf.DUMMYFUNCTION("""COMPUTED_VALUE"""),"")</f>
        <v/>
      </c>
      <c r="H508" s="1"/>
      <c r="I508" s="1" t="str">
        <f>IFERROR(__xludf.DUMMYFUNCTION("""COMPUTED_VALUE"""),"")</f>
        <v/>
      </c>
      <c r="J508" s="1"/>
      <c r="K508" s="1" t="s">
        <v>7</v>
      </c>
    </row>
    <row r="509">
      <c r="E509" s="1" t="str">
        <f>IFERROR(__xludf.DUMMYFUNCTION("""COMPUTED_VALUE"""),"")</f>
        <v/>
      </c>
      <c r="F509" s="1"/>
      <c r="G509" s="1" t="str">
        <f>IFERROR(__xludf.DUMMYFUNCTION("""COMPUTED_VALUE"""),"")</f>
        <v/>
      </c>
      <c r="H509" s="1"/>
      <c r="I509" s="1" t="str">
        <f>IFERROR(__xludf.DUMMYFUNCTION("""COMPUTED_VALUE"""),"")</f>
        <v/>
      </c>
      <c r="J509" s="1"/>
      <c r="K509" s="1" t="s">
        <v>7</v>
      </c>
    </row>
    <row r="510">
      <c r="E510" s="1" t="str">
        <f>IFERROR(__xludf.DUMMYFUNCTION("""COMPUTED_VALUE"""),"")</f>
        <v/>
      </c>
      <c r="F510" s="1"/>
      <c r="G510" s="1" t="str">
        <f>IFERROR(__xludf.DUMMYFUNCTION("""COMPUTED_VALUE"""),"")</f>
        <v/>
      </c>
      <c r="H510" s="1"/>
      <c r="I510" s="1" t="str">
        <f>IFERROR(__xludf.DUMMYFUNCTION("""COMPUTED_VALUE"""),"")</f>
        <v/>
      </c>
      <c r="J510" s="1"/>
      <c r="K510" s="1" t="s">
        <v>7</v>
      </c>
    </row>
    <row r="511">
      <c r="E511" s="1" t="str">
        <f>IFERROR(__xludf.DUMMYFUNCTION("""COMPUTED_VALUE"""),"")</f>
        <v/>
      </c>
      <c r="F511" s="1"/>
      <c r="G511" s="1" t="str">
        <f>IFERROR(__xludf.DUMMYFUNCTION("""COMPUTED_VALUE"""),"")</f>
        <v/>
      </c>
      <c r="H511" s="1"/>
      <c r="I511" s="1" t="str">
        <f>IFERROR(__xludf.DUMMYFUNCTION("""COMPUTED_VALUE"""),"")</f>
        <v/>
      </c>
      <c r="J511" s="1"/>
      <c r="K511" s="1" t="s">
        <v>7</v>
      </c>
    </row>
    <row r="512">
      <c r="E512" s="1" t="str">
        <f>IFERROR(__xludf.DUMMYFUNCTION("""COMPUTED_VALUE"""),"")</f>
        <v/>
      </c>
      <c r="F512" s="1"/>
      <c r="G512" s="1" t="str">
        <f>IFERROR(__xludf.DUMMYFUNCTION("""COMPUTED_VALUE"""),"")</f>
        <v/>
      </c>
      <c r="H512" s="1"/>
      <c r="I512" s="1" t="str">
        <f>IFERROR(__xludf.DUMMYFUNCTION("""COMPUTED_VALUE"""),"")</f>
        <v/>
      </c>
      <c r="J512" s="1"/>
      <c r="K512" s="1" t="s">
        <v>7</v>
      </c>
    </row>
    <row r="513">
      <c r="E513" s="1" t="str">
        <f>IFERROR(__xludf.DUMMYFUNCTION("""COMPUTED_VALUE"""),"")</f>
        <v/>
      </c>
      <c r="F513" s="1"/>
      <c r="G513" s="1" t="str">
        <f>IFERROR(__xludf.DUMMYFUNCTION("""COMPUTED_VALUE"""),"")</f>
        <v/>
      </c>
      <c r="H513" s="1"/>
      <c r="I513" s="1" t="str">
        <f>IFERROR(__xludf.DUMMYFUNCTION("""COMPUTED_VALUE"""),"")</f>
        <v/>
      </c>
      <c r="J513" s="1"/>
      <c r="K513" s="1" t="s">
        <v>7</v>
      </c>
    </row>
    <row r="514">
      <c r="E514" s="1" t="str">
        <f>IFERROR(__xludf.DUMMYFUNCTION("""COMPUTED_VALUE"""),"")</f>
        <v/>
      </c>
      <c r="F514" s="1"/>
      <c r="G514" s="1" t="str">
        <f>IFERROR(__xludf.DUMMYFUNCTION("""COMPUTED_VALUE"""),"")</f>
        <v/>
      </c>
      <c r="H514" s="1"/>
      <c r="I514" s="1" t="str">
        <f>IFERROR(__xludf.DUMMYFUNCTION("""COMPUTED_VALUE"""),"")</f>
        <v/>
      </c>
      <c r="J514" s="1"/>
      <c r="K514" s="1" t="s">
        <v>7</v>
      </c>
    </row>
    <row r="515">
      <c r="E515" s="1" t="str">
        <f>IFERROR(__xludf.DUMMYFUNCTION("""COMPUTED_VALUE"""),"")</f>
        <v/>
      </c>
      <c r="F515" s="1"/>
      <c r="G515" s="1" t="str">
        <f>IFERROR(__xludf.DUMMYFUNCTION("""COMPUTED_VALUE"""),"")</f>
        <v/>
      </c>
      <c r="H515" s="1"/>
      <c r="I515" s="1" t="str">
        <f>IFERROR(__xludf.DUMMYFUNCTION("""COMPUTED_VALUE"""),"")</f>
        <v/>
      </c>
      <c r="J515" s="1"/>
      <c r="K515" s="1" t="s">
        <v>7</v>
      </c>
    </row>
    <row r="516">
      <c r="E516" s="1" t="str">
        <f>IFERROR(__xludf.DUMMYFUNCTION("""COMPUTED_VALUE"""),"")</f>
        <v/>
      </c>
      <c r="F516" s="1"/>
      <c r="G516" s="1" t="str">
        <f>IFERROR(__xludf.DUMMYFUNCTION("""COMPUTED_VALUE"""),"")</f>
        <v/>
      </c>
      <c r="H516" s="1"/>
      <c r="I516" s="1" t="str">
        <f>IFERROR(__xludf.DUMMYFUNCTION("""COMPUTED_VALUE"""),"")</f>
        <v/>
      </c>
      <c r="J516" s="1"/>
      <c r="K516" s="1" t="s">
        <v>7</v>
      </c>
    </row>
    <row r="517">
      <c r="E517" s="1" t="str">
        <f>IFERROR(__xludf.DUMMYFUNCTION("""COMPUTED_VALUE"""),"")</f>
        <v/>
      </c>
      <c r="F517" s="1"/>
      <c r="G517" s="1" t="str">
        <f>IFERROR(__xludf.DUMMYFUNCTION("""COMPUTED_VALUE"""),"")</f>
        <v/>
      </c>
      <c r="H517" s="1"/>
      <c r="I517" s="1" t="str">
        <f>IFERROR(__xludf.DUMMYFUNCTION("""COMPUTED_VALUE"""),"")</f>
        <v/>
      </c>
      <c r="J517" s="1"/>
      <c r="K517" s="1" t="s">
        <v>7</v>
      </c>
    </row>
    <row r="518">
      <c r="E518" s="1" t="str">
        <f>IFERROR(__xludf.DUMMYFUNCTION("""COMPUTED_VALUE"""),"")</f>
        <v/>
      </c>
      <c r="F518" s="1"/>
      <c r="G518" s="1" t="str">
        <f>IFERROR(__xludf.DUMMYFUNCTION("""COMPUTED_VALUE"""),"")</f>
        <v/>
      </c>
      <c r="H518" s="1"/>
      <c r="I518" s="1" t="str">
        <f>IFERROR(__xludf.DUMMYFUNCTION("""COMPUTED_VALUE"""),"")</f>
        <v/>
      </c>
      <c r="J518" s="1"/>
      <c r="K518" s="1" t="s">
        <v>7</v>
      </c>
    </row>
    <row r="519">
      <c r="E519" s="1" t="str">
        <f>IFERROR(__xludf.DUMMYFUNCTION("""COMPUTED_VALUE"""),"")</f>
        <v/>
      </c>
      <c r="F519" s="1"/>
      <c r="G519" s="1" t="str">
        <f>IFERROR(__xludf.DUMMYFUNCTION("""COMPUTED_VALUE"""),"")</f>
        <v/>
      </c>
      <c r="H519" s="1"/>
      <c r="I519" s="1" t="str">
        <f>IFERROR(__xludf.DUMMYFUNCTION("""COMPUTED_VALUE"""),"")</f>
        <v/>
      </c>
      <c r="J519" s="1"/>
      <c r="K519" s="1" t="s">
        <v>7</v>
      </c>
    </row>
    <row r="520">
      <c r="E520" s="1" t="str">
        <f>IFERROR(__xludf.DUMMYFUNCTION("""COMPUTED_VALUE"""),"")</f>
        <v/>
      </c>
      <c r="F520" s="1"/>
      <c r="G520" s="1" t="str">
        <f>IFERROR(__xludf.DUMMYFUNCTION("""COMPUTED_VALUE"""),"")</f>
        <v/>
      </c>
      <c r="H520" s="1"/>
      <c r="I520" s="1" t="str">
        <f>IFERROR(__xludf.DUMMYFUNCTION("""COMPUTED_VALUE"""),"")</f>
        <v/>
      </c>
      <c r="J520" s="1"/>
      <c r="K520" s="1" t="s">
        <v>7</v>
      </c>
    </row>
    <row r="521">
      <c r="E521" s="1" t="str">
        <f>IFERROR(__xludf.DUMMYFUNCTION("""COMPUTED_VALUE"""),"")</f>
        <v/>
      </c>
      <c r="F521" s="1"/>
      <c r="G521" s="1" t="str">
        <f>IFERROR(__xludf.DUMMYFUNCTION("""COMPUTED_VALUE"""),"")</f>
        <v/>
      </c>
      <c r="H521" s="1"/>
      <c r="I521" s="1" t="str">
        <f>IFERROR(__xludf.DUMMYFUNCTION("""COMPUTED_VALUE"""),"")</f>
        <v/>
      </c>
      <c r="J521" s="1"/>
      <c r="K521" s="1" t="s">
        <v>7</v>
      </c>
    </row>
    <row r="522">
      <c r="E522" s="1" t="str">
        <f>IFERROR(__xludf.DUMMYFUNCTION("""COMPUTED_VALUE"""),"")</f>
        <v/>
      </c>
      <c r="F522" s="1"/>
      <c r="G522" s="1" t="str">
        <f>IFERROR(__xludf.DUMMYFUNCTION("""COMPUTED_VALUE"""),"")</f>
        <v/>
      </c>
      <c r="H522" s="1"/>
      <c r="I522" s="1" t="str">
        <f>IFERROR(__xludf.DUMMYFUNCTION("""COMPUTED_VALUE"""),"")</f>
        <v/>
      </c>
      <c r="J522" s="1"/>
      <c r="K522" s="1" t="s">
        <v>7</v>
      </c>
    </row>
    <row r="523">
      <c r="E523" s="1" t="str">
        <f>IFERROR(__xludf.DUMMYFUNCTION("""COMPUTED_VALUE"""),"")</f>
        <v/>
      </c>
      <c r="F523" s="1"/>
      <c r="G523" s="1" t="str">
        <f>IFERROR(__xludf.DUMMYFUNCTION("""COMPUTED_VALUE"""),"")</f>
        <v/>
      </c>
      <c r="H523" s="1"/>
      <c r="I523" s="1" t="str">
        <f>IFERROR(__xludf.DUMMYFUNCTION("""COMPUTED_VALUE"""),"")</f>
        <v/>
      </c>
      <c r="J523" s="1"/>
      <c r="K523" s="1" t="s">
        <v>7</v>
      </c>
    </row>
    <row r="524">
      <c r="E524" s="1" t="str">
        <f>IFERROR(__xludf.DUMMYFUNCTION("""COMPUTED_VALUE"""),"")</f>
        <v/>
      </c>
      <c r="F524" s="1"/>
      <c r="G524" s="1" t="str">
        <f>IFERROR(__xludf.DUMMYFUNCTION("""COMPUTED_VALUE"""),"")</f>
        <v/>
      </c>
      <c r="H524" s="1"/>
      <c r="I524" s="1" t="str">
        <f>IFERROR(__xludf.DUMMYFUNCTION("""COMPUTED_VALUE"""),"")</f>
        <v/>
      </c>
      <c r="J524" s="1"/>
      <c r="K524" s="1" t="s">
        <v>7</v>
      </c>
    </row>
    <row r="525">
      <c r="E525" s="1" t="str">
        <f>IFERROR(__xludf.DUMMYFUNCTION("""COMPUTED_VALUE"""),"")</f>
        <v/>
      </c>
      <c r="F525" s="1"/>
      <c r="G525" s="1" t="str">
        <f>IFERROR(__xludf.DUMMYFUNCTION("""COMPUTED_VALUE"""),"")</f>
        <v/>
      </c>
      <c r="H525" s="1"/>
      <c r="I525" s="1" t="str">
        <f>IFERROR(__xludf.DUMMYFUNCTION("""COMPUTED_VALUE"""),"")</f>
        <v/>
      </c>
      <c r="J525" s="1"/>
      <c r="K525" s="1" t="s">
        <v>7</v>
      </c>
    </row>
    <row r="526">
      <c r="E526" s="1" t="str">
        <f>IFERROR(__xludf.DUMMYFUNCTION("""COMPUTED_VALUE"""),"")</f>
        <v/>
      </c>
      <c r="F526" s="1"/>
      <c r="G526" s="1" t="str">
        <f>IFERROR(__xludf.DUMMYFUNCTION("""COMPUTED_VALUE"""),"")</f>
        <v/>
      </c>
      <c r="H526" s="1"/>
      <c r="I526" s="1" t="str">
        <f>IFERROR(__xludf.DUMMYFUNCTION("""COMPUTED_VALUE"""),"")</f>
        <v/>
      </c>
      <c r="J526" s="1"/>
      <c r="K526" s="1" t="s">
        <v>7</v>
      </c>
    </row>
    <row r="527">
      <c r="E527" s="1" t="str">
        <f>IFERROR(__xludf.DUMMYFUNCTION("""COMPUTED_VALUE"""),"")</f>
        <v/>
      </c>
      <c r="F527" s="1"/>
      <c r="G527" s="1" t="str">
        <f>IFERROR(__xludf.DUMMYFUNCTION("""COMPUTED_VALUE"""),"")</f>
        <v/>
      </c>
      <c r="H527" s="1"/>
      <c r="I527" s="1" t="str">
        <f>IFERROR(__xludf.DUMMYFUNCTION("""COMPUTED_VALUE"""),"")</f>
        <v/>
      </c>
      <c r="J527" s="1"/>
      <c r="K527" s="1" t="s">
        <v>7</v>
      </c>
    </row>
    <row r="528">
      <c r="E528" s="1" t="str">
        <f>IFERROR(__xludf.DUMMYFUNCTION("""COMPUTED_VALUE"""),"")</f>
        <v/>
      </c>
      <c r="F528" s="1"/>
      <c r="G528" s="1" t="str">
        <f>IFERROR(__xludf.DUMMYFUNCTION("""COMPUTED_VALUE"""),"")</f>
        <v/>
      </c>
      <c r="H528" s="1"/>
      <c r="I528" s="1" t="str">
        <f>IFERROR(__xludf.DUMMYFUNCTION("""COMPUTED_VALUE"""),"")</f>
        <v/>
      </c>
      <c r="J528" s="1"/>
      <c r="K528" s="1" t="s">
        <v>7</v>
      </c>
    </row>
    <row r="529">
      <c r="E529" s="1" t="str">
        <f>IFERROR(__xludf.DUMMYFUNCTION("""COMPUTED_VALUE"""),"")</f>
        <v/>
      </c>
      <c r="F529" s="1"/>
      <c r="G529" s="1" t="str">
        <f>IFERROR(__xludf.DUMMYFUNCTION("""COMPUTED_VALUE"""),"")</f>
        <v/>
      </c>
      <c r="H529" s="1"/>
      <c r="I529" s="1" t="str">
        <f>IFERROR(__xludf.DUMMYFUNCTION("""COMPUTED_VALUE"""),"")</f>
        <v/>
      </c>
      <c r="J529" s="1"/>
      <c r="K529" s="1" t="s">
        <v>7</v>
      </c>
    </row>
    <row r="530">
      <c r="E530" s="1" t="str">
        <f>IFERROR(__xludf.DUMMYFUNCTION("""COMPUTED_VALUE"""),"")</f>
        <v/>
      </c>
      <c r="F530" s="1"/>
      <c r="G530" s="1" t="str">
        <f>IFERROR(__xludf.DUMMYFUNCTION("""COMPUTED_VALUE"""),"")</f>
        <v/>
      </c>
      <c r="H530" s="1"/>
      <c r="I530" s="1" t="str">
        <f>IFERROR(__xludf.DUMMYFUNCTION("""COMPUTED_VALUE"""),"")</f>
        <v/>
      </c>
      <c r="J530" s="1"/>
      <c r="K530" s="1" t="s">
        <v>7</v>
      </c>
    </row>
    <row r="531">
      <c r="E531" s="1" t="str">
        <f>IFERROR(__xludf.DUMMYFUNCTION("""COMPUTED_VALUE"""),"")</f>
        <v/>
      </c>
      <c r="F531" s="1"/>
      <c r="G531" s="1" t="str">
        <f>IFERROR(__xludf.DUMMYFUNCTION("""COMPUTED_VALUE"""),"")</f>
        <v/>
      </c>
      <c r="H531" s="1"/>
      <c r="I531" s="1" t="str">
        <f>IFERROR(__xludf.DUMMYFUNCTION("""COMPUTED_VALUE"""),"")</f>
        <v/>
      </c>
      <c r="J531" s="1"/>
      <c r="K531" s="1" t="s">
        <v>7</v>
      </c>
    </row>
    <row r="532">
      <c r="E532" s="1" t="str">
        <f>IFERROR(__xludf.DUMMYFUNCTION("""COMPUTED_VALUE"""),"")</f>
        <v/>
      </c>
      <c r="F532" s="1"/>
      <c r="G532" s="1" t="str">
        <f>IFERROR(__xludf.DUMMYFUNCTION("""COMPUTED_VALUE"""),"")</f>
        <v/>
      </c>
      <c r="H532" s="1"/>
      <c r="I532" s="1" t="str">
        <f>IFERROR(__xludf.DUMMYFUNCTION("""COMPUTED_VALUE"""),"")</f>
        <v/>
      </c>
      <c r="J532" s="1"/>
      <c r="K532" s="1" t="s">
        <v>7</v>
      </c>
    </row>
    <row r="533">
      <c r="E533" s="1" t="str">
        <f>IFERROR(__xludf.DUMMYFUNCTION("""COMPUTED_VALUE"""),"")</f>
        <v/>
      </c>
      <c r="F533" s="1"/>
      <c r="G533" s="1" t="str">
        <f>IFERROR(__xludf.DUMMYFUNCTION("""COMPUTED_VALUE"""),"")</f>
        <v/>
      </c>
      <c r="H533" s="1"/>
      <c r="I533" s="1" t="str">
        <f>IFERROR(__xludf.DUMMYFUNCTION("""COMPUTED_VALUE"""),"")</f>
        <v/>
      </c>
      <c r="J533" s="1"/>
      <c r="K533" s="1" t="s">
        <v>7</v>
      </c>
    </row>
    <row r="534">
      <c r="E534" s="1" t="str">
        <f>IFERROR(__xludf.DUMMYFUNCTION("""COMPUTED_VALUE"""),"")</f>
        <v/>
      </c>
      <c r="F534" s="1"/>
      <c r="G534" s="1" t="str">
        <f>IFERROR(__xludf.DUMMYFUNCTION("""COMPUTED_VALUE"""),"")</f>
        <v/>
      </c>
      <c r="H534" s="1"/>
      <c r="I534" s="1" t="str">
        <f>IFERROR(__xludf.DUMMYFUNCTION("""COMPUTED_VALUE"""),"")</f>
        <v/>
      </c>
      <c r="J534" s="1"/>
      <c r="K534" s="1" t="s">
        <v>7</v>
      </c>
    </row>
    <row r="535">
      <c r="E535" s="1" t="str">
        <f>IFERROR(__xludf.DUMMYFUNCTION("""COMPUTED_VALUE"""),"")</f>
        <v/>
      </c>
      <c r="F535" s="1"/>
      <c r="G535" s="1" t="str">
        <f>IFERROR(__xludf.DUMMYFUNCTION("""COMPUTED_VALUE"""),"")</f>
        <v/>
      </c>
      <c r="H535" s="1"/>
      <c r="I535" s="1" t="str">
        <f>IFERROR(__xludf.DUMMYFUNCTION("""COMPUTED_VALUE"""),"")</f>
        <v/>
      </c>
      <c r="J535" s="1"/>
      <c r="K535" s="1" t="s">
        <v>7</v>
      </c>
    </row>
    <row r="536">
      <c r="E536" s="1" t="str">
        <f>IFERROR(__xludf.DUMMYFUNCTION("""COMPUTED_VALUE"""),"")</f>
        <v/>
      </c>
      <c r="F536" s="1"/>
      <c r="G536" s="1" t="str">
        <f>IFERROR(__xludf.DUMMYFUNCTION("""COMPUTED_VALUE"""),"")</f>
        <v/>
      </c>
      <c r="H536" s="1"/>
      <c r="I536" s="1" t="str">
        <f>IFERROR(__xludf.DUMMYFUNCTION("""COMPUTED_VALUE"""),"")</f>
        <v/>
      </c>
      <c r="J536" s="1"/>
      <c r="K536" s="1" t="s">
        <v>7</v>
      </c>
    </row>
    <row r="537">
      <c r="E537" s="1" t="str">
        <f>IFERROR(__xludf.DUMMYFUNCTION("""COMPUTED_VALUE"""),"")</f>
        <v/>
      </c>
      <c r="F537" s="1"/>
      <c r="G537" s="1" t="str">
        <f>IFERROR(__xludf.DUMMYFUNCTION("""COMPUTED_VALUE"""),"")</f>
        <v/>
      </c>
      <c r="H537" s="1"/>
      <c r="I537" s="1" t="str">
        <f>IFERROR(__xludf.DUMMYFUNCTION("""COMPUTED_VALUE"""),"")</f>
        <v/>
      </c>
      <c r="J537" s="1"/>
      <c r="K537" s="1" t="s">
        <v>7</v>
      </c>
    </row>
    <row r="538">
      <c r="E538" s="1" t="str">
        <f>IFERROR(__xludf.DUMMYFUNCTION("""COMPUTED_VALUE"""),"")</f>
        <v/>
      </c>
      <c r="F538" s="1"/>
      <c r="G538" s="1" t="str">
        <f>IFERROR(__xludf.DUMMYFUNCTION("""COMPUTED_VALUE"""),"")</f>
        <v/>
      </c>
      <c r="H538" s="1"/>
      <c r="I538" s="1" t="str">
        <f>IFERROR(__xludf.DUMMYFUNCTION("""COMPUTED_VALUE"""),"")</f>
        <v/>
      </c>
      <c r="J538" s="1"/>
      <c r="K538" s="1" t="s">
        <v>7</v>
      </c>
    </row>
    <row r="539">
      <c r="E539" s="1" t="str">
        <f>IFERROR(__xludf.DUMMYFUNCTION("""COMPUTED_VALUE"""),"")</f>
        <v/>
      </c>
      <c r="F539" s="1"/>
      <c r="G539" s="1" t="str">
        <f>IFERROR(__xludf.DUMMYFUNCTION("""COMPUTED_VALUE"""),"")</f>
        <v/>
      </c>
      <c r="H539" s="1"/>
      <c r="I539" s="1" t="str">
        <f>IFERROR(__xludf.DUMMYFUNCTION("""COMPUTED_VALUE"""),"")</f>
        <v/>
      </c>
      <c r="J539" s="1"/>
      <c r="K539" s="1" t="s">
        <v>7</v>
      </c>
    </row>
    <row r="540">
      <c r="E540" s="1" t="str">
        <f>IFERROR(__xludf.DUMMYFUNCTION("""COMPUTED_VALUE"""),"")</f>
        <v/>
      </c>
      <c r="F540" s="1"/>
      <c r="G540" s="1" t="str">
        <f>IFERROR(__xludf.DUMMYFUNCTION("""COMPUTED_VALUE"""),"")</f>
        <v/>
      </c>
      <c r="H540" s="1"/>
      <c r="I540" s="1" t="str">
        <f>IFERROR(__xludf.DUMMYFUNCTION("""COMPUTED_VALUE"""),"")</f>
        <v/>
      </c>
      <c r="J540" s="1"/>
      <c r="K540" s="1" t="s">
        <v>7</v>
      </c>
    </row>
    <row r="541">
      <c r="E541" s="1" t="str">
        <f>IFERROR(__xludf.DUMMYFUNCTION("""COMPUTED_VALUE"""),"")</f>
        <v/>
      </c>
      <c r="F541" s="1"/>
      <c r="G541" s="1" t="str">
        <f>IFERROR(__xludf.DUMMYFUNCTION("""COMPUTED_VALUE"""),"")</f>
        <v/>
      </c>
      <c r="H541" s="1"/>
      <c r="I541" s="1" t="str">
        <f>IFERROR(__xludf.DUMMYFUNCTION("""COMPUTED_VALUE"""),"")</f>
        <v/>
      </c>
      <c r="J541" s="1"/>
      <c r="K541" s="1" t="s">
        <v>7</v>
      </c>
    </row>
    <row r="542">
      <c r="E542" s="1" t="str">
        <f>IFERROR(__xludf.DUMMYFUNCTION("""COMPUTED_VALUE"""),"")</f>
        <v/>
      </c>
      <c r="F542" s="1"/>
      <c r="G542" s="1" t="str">
        <f>IFERROR(__xludf.DUMMYFUNCTION("""COMPUTED_VALUE"""),"")</f>
        <v/>
      </c>
      <c r="H542" s="1"/>
      <c r="I542" s="1" t="str">
        <f>IFERROR(__xludf.DUMMYFUNCTION("""COMPUTED_VALUE"""),"")</f>
        <v/>
      </c>
      <c r="J542" s="1"/>
      <c r="K542" s="1" t="s">
        <v>7</v>
      </c>
    </row>
    <row r="543">
      <c r="E543" s="1" t="str">
        <f>IFERROR(__xludf.DUMMYFUNCTION("""COMPUTED_VALUE"""),"")</f>
        <v/>
      </c>
      <c r="F543" s="1"/>
      <c r="G543" s="1" t="str">
        <f>IFERROR(__xludf.DUMMYFUNCTION("""COMPUTED_VALUE"""),"")</f>
        <v/>
      </c>
      <c r="H543" s="1"/>
      <c r="I543" s="1" t="str">
        <f>IFERROR(__xludf.DUMMYFUNCTION("""COMPUTED_VALUE"""),"")</f>
        <v/>
      </c>
      <c r="J543" s="1"/>
      <c r="K543" s="1" t="s">
        <v>7</v>
      </c>
    </row>
    <row r="544">
      <c r="E544" s="1" t="str">
        <f>IFERROR(__xludf.DUMMYFUNCTION("""COMPUTED_VALUE"""),"")</f>
        <v/>
      </c>
      <c r="F544" s="1"/>
      <c r="G544" s="1" t="str">
        <f>IFERROR(__xludf.DUMMYFUNCTION("""COMPUTED_VALUE"""),"")</f>
        <v/>
      </c>
      <c r="H544" s="1"/>
      <c r="I544" s="1" t="str">
        <f>IFERROR(__xludf.DUMMYFUNCTION("""COMPUTED_VALUE"""),"")</f>
        <v/>
      </c>
      <c r="J544" s="1"/>
      <c r="K544" s="1" t="s">
        <v>7</v>
      </c>
    </row>
    <row r="545">
      <c r="E545" s="1" t="str">
        <f>IFERROR(__xludf.DUMMYFUNCTION("""COMPUTED_VALUE"""),"")</f>
        <v/>
      </c>
      <c r="F545" s="1"/>
      <c r="G545" s="1" t="str">
        <f>IFERROR(__xludf.DUMMYFUNCTION("""COMPUTED_VALUE"""),"")</f>
        <v/>
      </c>
      <c r="H545" s="1"/>
      <c r="I545" s="1" t="str">
        <f>IFERROR(__xludf.DUMMYFUNCTION("""COMPUTED_VALUE"""),"")</f>
        <v/>
      </c>
      <c r="J545" s="1"/>
      <c r="K545" s="1" t="s">
        <v>7</v>
      </c>
    </row>
    <row r="546">
      <c r="E546" s="1" t="str">
        <f>IFERROR(__xludf.DUMMYFUNCTION("""COMPUTED_VALUE"""),"")</f>
        <v/>
      </c>
      <c r="F546" s="1"/>
      <c r="G546" s="1" t="str">
        <f>IFERROR(__xludf.DUMMYFUNCTION("""COMPUTED_VALUE"""),"")</f>
        <v/>
      </c>
      <c r="H546" s="1"/>
      <c r="I546" s="1" t="str">
        <f>IFERROR(__xludf.DUMMYFUNCTION("""COMPUTED_VALUE"""),"")</f>
        <v/>
      </c>
      <c r="J546" s="1"/>
      <c r="K546" s="1" t="s">
        <v>7</v>
      </c>
    </row>
    <row r="547">
      <c r="E547" s="1" t="str">
        <f>IFERROR(__xludf.DUMMYFUNCTION("""COMPUTED_VALUE"""),"")</f>
        <v/>
      </c>
      <c r="F547" s="1"/>
      <c r="G547" s="1" t="str">
        <f>IFERROR(__xludf.DUMMYFUNCTION("""COMPUTED_VALUE"""),"")</f>
        <v/>
      </c>
      <c r="H547" s="1"/>
      <c r="I547" s="1" t="str">
        <f>IFERROR(__xludf.DUMMYFUNCTION("""COMPUTED_VALUE"""),"")</f>
        <v/>
      </c>
      <c r="J547" s="1"/>
      <c r="K547" s="1" t="s">
        <v>7</v>
      </c>
    </row>
    <row r="548">
      <c r="E548" s="1" t="str">
        <f>IFERROR(__xludf.DUMMYFUNCTION("""COMPUTED_VALUE"""),"")</f>
        <v/>
      </c>
      <c r="F548" s="1"/>
      <c r="G548" s="1" t="str">
        <f>IFERROR(__xludf.DUMMYFUNCTION("""COMPUTED_VALUE"""),"")</f>
        <v/>
      </c>
      <c r="H548" s="1"/>
      <c r="I548" s="1" t="str">
        <f>IFERROR(__xludf.DUMMYFUNCTION("""COMPUTED_VALUE"""),"")</f>
        <v/>
      </c>
      <c r="J548" s="1"/>
      <c r="K548" s="1" t="s">
        <v>7</v>
      </c>
    </row>
    <row r="549">
      <c r="E549" s="1" t="str">
        <f>IFERROR(__xludf.DUMMYFUNCTION("""COMPUTED_VALUE"""),"")</f>
        <v/>
      </c>
      <c r="F549" s="1"/>
      <c r="G549" s="1" t="str">
        <f>IFERROR(__xludf.DUMMYFUNCTION("""COMPUTED_VALUE"""),"")</f>
        <v/>
      </c>
      <c r="H549" s="1"/>
      <c r="I549" s="1" t="str">
        <f>IFERROR(__xludf.DUMMYFUNCTION("""COMPUTED_VALUE"""),"")</f>
        <v/>
      </c>
      <c r="J549" s="1"/>
      <c r="K549" s="1" t="s">
        <v>7</v>
      </c>
    </row>
    <row r="550">
      <c r="E550" s="1" t="str">
        <f>IFERROR(__xludf.DUMMYFUNCTION("""COMPUTED_VALUE"""),"")</f>
        <v/>
      </c>
      <c r="F550" s="1"/>
      <c r="G550" s="1" t="str">
        <f>IFERROR(__xludf.DUMMYFUNCTION("""COMPUTED_VALUE"""),"")</f>
        <v/>
      </c>
      <c r="H550" s="1"/>
      <c r="I550" s="1" t="str">
        <f>IFERROR(__xludf.DUMMYFUNCTION("""COMPUTED_VALUE"""),"")</f>
        <v/>
      </c>
      <c r="J550" s="1"/>
      <c r="K550" s="1" t="s">
        <v>7</v>
      </c>
    </row>
    <row r="551">
      <c r="E551" s="1" t="str">
        <f>IFERROR(__xludf.DUMMYFUNCTION("""COMPUTED_VALUE"""),"")</f>
        <v/>
      </c>
      <c r="F551" s="1"/>
      <c r="G551" s="1" t="str">
        <f>IFERROR(__xludf.DUMMYFUNCTION("""COMPUTED_VALUE"""),"")</f>
        <v/>
      </c>
      <c r="H551" s="1"/>
      <c r="I551" s="1" t="str">
        <f>IFERROR(__xludf.DUMMYFUNCTION("""COMPUTED_VALUE"""),"")</f>
        <v/>
      </c>
      <c r="J551" s="1"/>
      <c r="K551" s="1" t="s">
        <v>7</v>
      </c>
    </row>
    <row r="552">
      <c r="E552" s="1" t="str">
        <f>IFERROR(__xludf.DUMMYFUNCTION("""COMPUTED_VALUE"""),"")</f>
        <v/>
      </c>
      <c r="F552" s="1"/>
      <c r="G552" s="1" t="str">
        <f>IFERROR(__xludf.DUMMYFUNCTION("""COMPUTED_VALUE"""),"")</f>
        <v/>
      </c>
      <c r="H552" s="1"/>
      <c r="I552" s="1" t="str">
        <f>IFERROR(__xludf.DUMMYFUNCTION("""COMPUTED_VALUE"""),"")</f>
        <v/>
      </c>
      <c r="J552" s="1"/>
      <c r="K552" s="1" t="s">
        <v>7</v>
      </c>
    </row>
    <row r="553">
      <c r="E553" s="1" t="str">
        <f>IFERROR(__xludf.DUMMYFUNCTION("""COMPUTED_VALUE"""),"")</f>
        <v/>
      </c>
      <c r="F553" s="1"/>
      <c r="G553" s="1" t="str">
        <f>IFERROR(__xludf.DUMMYFUNCTION("""COMPUTED_VALUE"""),"")</f>
        <v/>
      </c>
      <c r="H553" s="1"/>
      <c r="I553" s="1" t="str">
        <f>IFERROR(__xludf.DUMMYFUNCTION("""COMPUTED_VALUE"""),"")</f>
        <v/>
      </c>
      <c r="J553" s="1"/>
      <c r="K553" s="1" t="s">
        <v>7</v>
      </c>
    </row>
    <row r="554">
      <c r="E554" s="1" t="str">
        <f>IFERROR(__xludf.DUMMYFUNCTION("""COMPUTED_VALUE"""),"")</f>
        <v/>
      </c>
      <c r="F554" s="1"/>
      <c r="G554" s="1" t="str">
        <f>IFERROR(__xludf.DUMMYFUNCTION("""COMPUTED_VALUE"""),"")</f>
        <v/>
      </c>
      <c r="H554" s="1"/>
      <c r="I554" s="1" t="str">
        <f>IFERROR(__xludf.DUMMYFUNCTION("""COMPUTED_VALUE"""),"")</f>
        <v/>
      </c>
      <c r="J554" s="1"/>
      <c r="K554" s="1" t="s">
        <v>7</v>
      </c>
    </row>
    <row r="555">
      <c r="E555" s="1" t="str">
        <f>IFERROR(__xludf.DUMMYFUNCTION("""COMPUTED_VALUE"""),"")</f>
        <v/>
      </c>
      <c r="F555" s="1"/>
      <c r="G555" s="1" t="str">
        <f>IFERROR(__xludf.DUMMYFUNCTION("""COMPUTED_VALUE"""),"")</f>
        <v/>
      </c>
      <c r="H555" s="1"/>
      <c r="I555" s="1" t="str">
        <f>IFERROR(__xludf.DUMMYFUNCTION("""COMPUTED_VALUE"""),"")</f>
        <v/>
      </c>
      <c r="J555" s="1"/>
      <c r="K555" s="1" t="s">
        <v>7</v>
      </c>
    </row>
    <row r="556">
      <c r="E556" s="1" t="str">
        <f>IFERROR(__xludf.DUMMYFUNCTION("""COMPUTED_VALUE"""),"")</f>
        <v/>
      </c>
      <c r="F556" s="1"/>
      <c r="G556" s="1" t="str">
        <f>IFERROR(__xludf.DUMMYFUNCTION("""COMPUTED_VALUE"""),"")</f>
        <v/>
      </c>
      <c r="H556" s="1"/>
      <c r="I556" s="1" t="str">
        <f>IFERROR(__xludf.DUMMYFUNCTION("""COMPUTED_VALUE"""),"")</f>
        <v/>
      </c>
      <c r="J556" s="1"/>
      <c r="K556" s="1" t="s">
        <v>7</v>
      </c>
    </row>
    <row r="557">
      <c r="E557" s="1" t="str">
        <f>IFERROR(__xludf.DUMMYFUNCTION("""COMPUTED_VALUE"""),"")</f>
        <v/>
      </c>
      <c r="F557" s="1"/>
      <c r="G557" s="1" t="str">
        <f>IFERROR(__xludf.DUMMYFUNCTION("""COMPUTED_VALUE"""),"")</f>
        <v/>
      </c>
      <c r="H557" s="1"/>
      <c r="I557" s="1" t="str">
        <f>IFERROR(__xludf.DUMMYFUNCTION("""COMPUTED_VALUE"""),"")</f>
        <v/>
      </c>
      <c r="J557" s="1"/>
      <c r="K557" s="1" t="s">
        <v>7</v>
      </c>
    </row>
    <row r="558">
      <c r="E558" s="1" t="str">
        <f>IFERROR(__xludf.DUMMYFUNCTION("""COMPUTED_VALUE"""),"")</f>
        <v/>
      </c>
      <c r="F558" s="1"/>
      <c r="G558" s="1" t="str">
        <f>IFERROR(__xludf.DUMMYFUNCTION("""COMPUTED_VALUE"""),"")</f>
        <v/>
      </c>
      <c r="H558" s="1"/>
      <c r="I558" s="1" t="str">
        <f>IFERROR(__xludf.DUMMYFUNCTION("""COMPUTED_VALUE"""),"")</f>
        <v/>
      </c>
      <c r="J558" s="1"/>
      <c r="K558" s="1" t="s">
        <v>7</v>
      </c>
    </row>
    <row r="559">
      <c r="E559" s="1" t="str">
        <f>IFERROR(__xludf.DUMMYFUNCTION("""COMPUTED_VALUE"""),"")</f>
        <v/>
      </c>
      <c r="F559" s="1"/>
      <c r="G559" s="1" t="str">
        <f>IFERROR(__xludf.DUMMYFUNCTION("""COMPUTED_VALUE"""),"")</f>
        <v/>
      </c>
      <c r="H559" s="1"/>
      <c r="I559" s="1" t="str">
        <f>IFERROR(__xludf.DUMMYFUNCTION("""COMPUTED_VALUE"""),"")</f>
        <v/>
      </c>
      <c r="J559" s="1"/>
      <c r="K559" s="1" t="s">
        <v>7</v>
      </c>
    </row>
    <row r="560">
      <c r="E560" s="1" t="str">
        <f>IFERROR(__xludf.DUMMYFUNCTION("""COMPUTED_VALUE"""),"")</f>
        <v/>
      </c>
      <c r="F560" s="1"/>
      <c r="G560" s="1" t="str">
        <f>IFERROR(__xludf.DUMMYFUNCTION("""COMPUTED_VALUE"""),"")</f>
        <v/>
      </c>
      <c r="H560" s="1"/>
      <c r="I560" s="1" t="str">
        <f>IFERROR(__xludf.DUMMYFUNCTION("""COMPUTED_VALUE"""),"")</f>
        <v/>
      </c>
      <c r="J560" s="1"/>
      <c r="K560" s="1" t="s">
        <v>7</v>
      </c>
    </row>
    <row r="561">
      <c r="E561" s="1" t="str">
        <f>IFERROR(__xludf.DUMMYFUNCTION("""COMPUTED_VALUE"""),"")</f>
        <v/>
      </c>
      <c r="F561" s="1"/>
      <c r="G561" s="1" t="str">
        <f>IFERROR(__xludf.DUMMYFUNCTION("""COMPUTED_VALUE"""),"")</f>
        <v/>
      </c>
      <c r="H561" s="1"/>
      <c r="I561" s="1" t="str">
        <f>IFERROR(__xludf.DUMMYFUNCTION("""COMPUTED_VALUE"""),"")</f>
        <v/>
      </c>
      <c r="J561" s="1"/>
      <c r="K561" s="1" t="s">
        <v>7</v>
      </c>
    </row>
    <row r="562">
      <c r="E562" s="1" t="str">
        <f>IFERROR(__xludf.DUMMYFUNCTION("""COMPUTED_VALUE"""),"")</f>
        <v/>
      </c>
      <c r="F562" s="1"/>
      <c r="G562" s="1" t="str">
        <f>IFERROR(__xludf.DUMMYFUNCTION("""COMPUTED_VALUE"""),"")</f>
        <v/>
      </c>
      <c r="H562" s="1"/>
      <c r="I562" s="1" t="str">
        <f>IFERROR(__xludf.DUMMYFUNCTION("""COMPUTED_VALUE"""),"")</f>
        <v/>
      </c>
      <c r="J562" s="1"/>
      <c r="K562" s="1" t="s">
        <v>7</v>
      </c>
    </row>
    <row r="563">
      <c r="E563" s="1" t="str">
        <f>IFERROR(__xludf.DUMMYFUNCTION("""COMPUTED_VALUE"""),"")</f>
        <v/>
      </c>
      <c r="F563" s="1"/>
      <c r="G563" s="1" t="str">
        <f>IFERROR(__xludf.DUMMYFUNCTION("""COMPUTED_VALUE"""),"")</f>
        <v/>
      </c>
      <c r="H563" s="1"/>
      <c r="I563" s="1" t="str">
        <f>IFERROR(__xludf.DUMMYFUNCTION("""COMPUTED_VALUE"""),"")</f>
        <v/>
      </c>
      <c r="J563" s="1"/>
      <c r="K563" s="1" t="s">
        <v>7</v>
      </c>
    </row>
    <row r="564">
      <c r="E564" s="1" t="str">
        <f>IFERROR(__xludf.DUMMYFUNCTION("""COMPUTED_VALUE"""),"")</f>
        <v/>
      </c>
      <c r="F564" s="1"/>
      <c r="G564" s="1" t="str">
        <f>IFERROR(__xludf.DUMMYFUNCTION("""COMPUTED_VALUE"""),"")</f>
        <v/>
      </c>
      <c r="H564" s="1"/>
      <c r="I564" s="1" t="str">
        <f>IFERROR(__xludf.DUMMYFUNCTION("""COMPUTED_VALUE"""),"")</f>
        <v/>
      </c>
      <c r="J564" s="1"/>
      <c r="K564" s="1" t="s">
        <v>7</v>
      </c>
    </row>
    <row r="565">
      <c r="E565" s="1" t="str">
        <f>IFERROR(__xludf.DUMMYFUNCTION("""COMPUTED_VALUE"""),"")</f>
        <v/>
      </c>
      <c r="F565" s="1"/>
      <c r="G565" s="1" t="str">
        <f>IFERROR(__xludf.DUMMYFUNCTION("""COMPUTED_VALUE"""),"")</f>
        <v/>
      </c>
      <c r="H565" s="1"/>
      <c r="I565" s="1" t="str">
        <f>IFERROR(__xludf.DUMMYFUNCTION("""COMPUTED_VALUE"""),"")</f>
        <v/>
      </c>
      <c r="J565" s="1"/>
      <c r="K565" s="1" t="s">
        <v>7</v>
      </c>
    </row>
    <row r="566">
      <c r="E566" s="1" t="str">
        <f>IFERROR(__xludf.DUMMYFUNCTION("""COMPUTED_VALUE"""),"")</f>
        <v/>
      </c>
      <c r="F566" s="1"/>
      <c r="G566" s="1" t="str">
        <f>IFERROR(__xludf.DUMMYFUNCTION("""COMPUTED_VALUE"""),"")</f>
        <v/>
      </c>
      <c r="H566" s="1"/>
      <c r="I566" s="1" t="str">
        <f>IFERROR(__xludf.DUMMYFUNCTION("""COMPUTED_VALUE"""),"")</f>
        <v/>
      </c>
      <c r="J566" s="1"/>
      <c r="K566" s="1" t="s">
        <v>7</v>
      </c>
    </row>
    <row r="567">
      <c r="E567" s="1" t="str">
        <f>IFERROR(__xludf.DUMMYFUNCTION("""COMPUTED_VALUE"""),"")</f>
        <v/>
      </c>
      <c r="F567" s="1"/>
      <c r="G567" s="1" t="str">
        <f>IFERROR(__xludf.DUMMYFUNCTION("""COMPUTED_VALUE"""),"")</f>
        <v/>
      </c>
      <c r="H567" s="1"/>
      <c r="I567" s="1" t="str">
        <f>IFERROR(__xludf.DUMMYFUNCTION("""COMPUTED_VALUE"""),"")</f>
        <v/>
      </c>
      <c r="J567" s="1"/>
      <c r="K567" s="1" t="s">
        <v>7</v>
      </c>
    </row>
    <row r="568">
      <c r="E568" s="1" t="str">
        <f>IFERROR(__xludf.DUMMYFUNCTION("""COMPUTED_VALUE"""),"")</f>
        <v/>
      </c>
      <c r="F568" s="1"/>
      <c r="G568" s="1" t="str">
        <f>IFERROR(__xludf.DUMMYFUNCTION("""COMPUTED_VALUE"""),"")</f>
        <v/>
      </c>
      <c r="H568" s="1"/>
      <c r="I568" s="1" t="str">
        <f>IFERROR(__xludf.DUMMYFUNCTION("""COMPUTED_VALUE"""),"")</f>
        <v/>
      </c>
      <c r="J568" s="1"/>
      <c r="K568" s="1" t="s">
        <v>7</v>
      </c>
    </row>
    <row r="569">
      <c r="E569" s="1" t="str">
        <f>IFERROR(__xludf.DUMMYFUNCTION("""COMPUTED_VALUE"""),"")</f>
        <v/>
      </c>
      <c r="F569" s="1"/>
      <c r="G569" s="1" t="str">
        <f>IFERROR(__xludf.DUMMYFUNCTION("""COMPUTED_VALUE"""),"")</f>
        <v/>
      </c>
      <c r="H569" s="1"/>
      <c r="I569" s="1" t="str">
        <f>IFERROR(__xludf.DUMMYFUNCTION("""COMPUTED_VALUE"""),"")</f>
        <v/>
      </c>
      <c r="J569" s="1"/>
      <c r="K569" s="1" t="s">
        <v>7</v>
      </c>
    </row>
    <row r="570">
      <c r="E570" s="1" t="str">
        <f>IFERROR(__xludf.DUMMYFUNCTION("""COMPUTED_VALUE"""),"")</f>
        <v/>
      </c>
      <c r="F570" s="1"/>
      <c r="G570" s="1" t="str">
        <f>IFERROR(__xludf.DUMMYFUNCTION("""COMPUTED_VALUE"""),"")</f>
        <v/>
      </c>
      <c r="H570" s="1"/>
      <c r="I570" s="1" t="str">
        <f>IFERROR(__xludf.DUMMYFUNCTION("""COMPUTED_VALUE"""),"")</f>
        <v/>
      </c>
      <c r="J570" s="1"/>
      <c r="K570" s="1" t="s">
        <v>7</v>
      </c>
    </row>
    <row r="571">
      <c r="E571" s="1" t="str">
        <f>IFERROR(__xludf.DUMMYFUNCTION("""COMPUTED_VALUE"""),"")</f>
        <v/>
      </c>
      <c r="F571" s="1"/>
      <c r="G571" s="1" t="str">
        <f>IFERROR(__xludf.DUMMYFUNCTION("""COMPUTED_VALUE"""),"")</f>
        <v/>
      </c>
      <c r="H571" s="1"/>
      <c r="I571" s="1" t="str">
        <f>IFERROR(__xludf.DUMMYFUNCTION("""COMPUTED_VALUE"""),"")</f>
        <v/>
      </c>
      <c r="J571" s="1"/>
      <c r="K571" s="1" t="s">
        <v>7</v>
      </c>
    </row>
    <row r="572">
      <c r="E572" s="1" t="str">
        <f>IFERROR(__xludf.DUMMYFUNCTION("""COMPUTED_VALUE"""),"")</f>
        <v/>
      </c>
      <c r="F572" s="1"/>
      <c r="G572" s="1" t="str">
        <f>IFERROR(__xludf.DUMMYFUNCTION("""COMPUTED_VALUE"""),"")</f>
        <v/>
      </c>
      <c r="H572" s="1"/>
      <c r="I572" s="1" t="str">
        <f>IFERROR(__xludf.DUMMYFUNCTION("""COMPUTED_VALUE"""),"")</f>
        <v/>
      </c>
      <c r="J572" s="1"/>
      <c r="K572" s="1" t="s">
        <v>7</v>
      </c>
    </row>
    <row r="573">
      <c r="E573" s="1" t="str">
        <f>IFERROR(__xludf.DUMMYFUNCTION("""COMPUTED_VALUE"""),"")</f>
        <v/>
      </c>
      <c r="F573" s="1"/>
      <c r="G573" s="1" t="str">
        <f>IFERROR(__xludf.DUMMYFUNCTION("""COMPUTED_VALUE"""),"")</f>
        <v/>
      </c>
      <c r="H573" s="1"/>
      <c r="I573" s="1" t="str">
        <f>IFERROR(__xludf.DUMMYFUNCTION("""COMPUTED_VALUE"""),"")</f>
        <v/>
      </c>
      <c r="J573" s="1"/>
      <c r="K573" s="1" t="s">
        <v>7</v>
      </c>
    </row>
    <row r="574">
      <c r="E574" s="1" t="str">
        <f>IFERROR(__xludf.DUMMYFUNCTION("""COMPUTED_VALUE"""),"")</f>
        <v/>
      </c>
      <c r="F574" s="1"/>
      <c r="G574" s="1" t="str">
        <f>IFERROR(__xludf.DUMMYFUNCTION("""COMPUTED_VALUE"""),"")</f>
        <v/>
      </c>
      <c r="H574" s="1"/>
      <c r="I574" s="1" t="str">
        <f>IFERROR(__xludf.DUMMYFUNCTION("""COMPUTED_VALUE"""),"")</f>
        <v/>
      </c>
      <c r="J574" s="1"/>
      <c r="K574" s="1" t="s">
        <v>7</v>
      </c>
    </row>
    <row r="575">
      <c r="E575" s="1" t="str">
        <f>IFERROR(__xludf.DUMMYFUNCTION("""COMPUTED_VALUE"""),"")</f>
        <v/>
      </c>
      <c r="F575" s="1"/>
      <c r="G575" s="1" t="str">
        <f>IFERROR(__xludf.DUMMYFUNCTION("""COMPUTED_VALUE"""),"")</f>
        <v/>
      </c>
      <c r="H575" s="1"/>
      <c r="I575" s="1" t="str">
        <f>IFERROR(__xludf.DUMMYFUNCTION("""COMPUTED_VALUE"""),"")</f>
        <v/>
      </c>
      <c r="J575" s="1"/>
      <c r="K575" s="1" t="s">
        <v>7</v>
      </c>
    </row>
    <row r="576">
      <c r="E576" s="1" t="str">
        <f>IFERROR(__xludf.DUMMYFUNCTION("""COMPUTED_VALUE"""),"")</f>
        <v/>
      </c>
      <c r="F576" s="1"/>
      <c r="G576" s="1" t="str">
        <f>IFERROR(__xludf.DUMMYFUNCTION("""COMPUTED_VALUE"""),"")</f>
        <v/>
      </c>
      <c r="H576" s="1"/>
      <c r="I576" s="1" t="str">
        <f>IFERROR(__xludf.DUMMYFUNCTION("""COMPUTED_VALUE"""),"")</f>
        <v/>
      </c>
      <c r="J576" s="1"/>
      <c r="K576" s="1" t="s">
        <v>7</v>
      </c>
    </row>
    <row r="577">
      <c r="E577" s="1" t="str">
        <f>IFERROR(__xludf.DUMMYFUNCTION("""COMPUTED_VALUE"""),"")</f>
        <v/>
      </c>
      <c r="F577" s="1"/>
      <c r="G577" s="1" t="str">
        <f>IFERROR(__xludf.DUMMYFUNCTION("""COMPUTED_VALUE"""),"")</f>
        <v/>
      </c>
      <c r="H577" s="1"/>
      <c r="I577" s="1" t="str">
        <f>IFERROR(__xludf.DUMMYFUNCTION("""COMPUTED_VALUE"""),"")</f>
        <v/>
      </c>
      <c r="J577" s="1"/>
      <c r="K577" s="1" t="s">
        <v>7</v>
      </c>
    </row>
    <row r="578">
      <c r="E578" s="1" t="str">
        <f>IFERROR(__xludf.DUMMYFUNCTION("""COMPUTED_VALUE"""),"")</f>
        <v/>
      </c>
      <c r="F578" s="1"/>
      <c r="G578" s="1" t="str">
        <f>IFERROR(__xludf.DUMMYFUNCTION("""COMPUTED_VALUE"""),"")</f>
        <v/>
      </c>
      <c r="H578" s="1"/>
      <c r="I578" s="1" t="str">
        <f>IFERROR(__xludf.DUMMYFUNCTION("""COMPUTED_VALUE"""),"")</f>
        <v/>
      </c>
      <c r="J578" s="1"/>
      <c r="K578" s="1" t="s">
        <v>7</v>
      </c>
    </row>
    <row r="579">
      <c r="E579" s="1" t="str">
        <f>IFERROR(__xludf.DUMMYFUNCTION("""COMPUTED_VALUE"""),"")</f>
        <v/>
      </c>
      <c r="F579" s="1"/>
      <c r="G579" s="1" t="str">
        <f>IFERROR(__xludf.DUMMYFUNCTION("""COMPUTED_VALUE"""),"")</f>
        <v/>
      </c>
      <c r="H579" s="1"/>
      <c r="I579" s="1" t="str">
        <f>IFERROR(__xludf.DUMMYFUNCTION("""COMPUTED_VALUE"""),"")</f>
        <v/>
      </c>
      <c r="J579" s="1"/>
      <c r="K579" s="1" t="s">
        <v>7</v>
      </c>
    </row>
    <row r="580">
      <c r="E580" s="1" t="str">
        <f>IFERROR(__xludf.DUMMYFUNCTION("""COMPUTED_VALUE"""),"")</f>
        <v/>
      </c>
      <c r="F580" s="1"/>
      <c r="G580" s="1" t="str">
        <f>IFERROR(__xludf.DUMMYFUNCTION("""COMPUTED_VALUE"""),"")</f>
        <v/>
      </c>
      <c r="H580" s="1"/>
      <c r="I580" s="1" t="str">
        <f>IFERROR(__xludf.DUMMYFUNCTION("""COMPUTED_VALUE"""),"")</f>
        <v/>
      </c>
      <c r="J580" s="1"/>
      <c r="K580" s="1" t="s">
        <v>7</v>
      </c>
    </row>
    <row r="581">
      <c r="E581" s="1" t="str">
        <f>IFERROR(__xludf.DUMMYFUNCTION("""COMPUTED_VALUE"""),"")</f>
        <v/>
      </c>
      <c r="F581" s="1"/>
      <c r="G581" s="1" t="str">
        <f>IFERROR(__xludf.DUMMYFUNCTION("""COMPUTED_VALUE"""),"")</f>
        <v/>
      </c>
      <c r="H581" s="1"/>
      <c r="I581" s="1" t="str">
        <f>IFERROR(__xludf.DUMMYFUNCTION("""COMPUTED_VALUE"""),"")</f>
        <v/>
      </c>
      <c r="J581" s="1"/>
      <c r="K581" s="1" t="s">
        <v>7</v>
      </c>
    </row>
    <row r="582">
      <c r="E582" s="1" t="str">
        <f>IFERROR(__xludf.DUMMYFUNCTION("""COMPUTED_VALUE"""),"")</f>
        <v/>
      </c>
      <c r="F582" s="1"/>
      <c r="G582" s="1" t="str">
        <f>IFERROR(__xludf.DUMMYFUNCTION("""COMPUTED_VALUE"""),"")</f>
        <v/>
      </c>
      <c r="H582" s="1"/>
      <c r="I582" s="1" t="str">
        <f>IFERROR(__xludf.DUMMYFUNCTION("""COMPUTED_VALUE"""),"")</f>
        <v/>
      </c>
      <c r="J582" s="1"/>
      <c r="K582" s="1" t="s">
        <v>7</v>
      </c>
    </row>
    <row r="583">
      <c r="E583" s="1" t="str">
        <f>IFERROR(__xludf.DUMMYFUNCTION("""COMPUTED_VALUE"""),"")</f>
        <v/>
      </c>
      <c r="F583" s="1"/>
      <c r="G583" s="1" t="str">
        <f>IFERROR(__xludf.DUMMYFUNCTION("""COMPUTED_VALUE"""),"")</f>
        <v/>
      </c>
      <c r="H583" s="1"/>
      <c r="I583" s="1" t="str">
        <f>IFERROR(__xludf.DUMMYFUNCTION("""COMPUTED_VALUE"""),"")</f>
        <v/>
      </c>
      <c r="J583" s="1"/>
      <c r="K583" s="1" t="s">
        <v>7</v>
      </c>
    </row>
    <row r="584">
      <c r="E584" s="1" t="str">
        <f>IFERROR(__xludf.DUMMYFUNCTION("""COMPUTED_VALUE"""),"")</f>
        <v/>
      </c>
      <c r="F584" s="1"/>
      <c r="G584" s="1" t="str">
        <f>IFERROR(__xludf.DUMMYFUNCTION("""COMPUTED_VALUE"""),"")</f>
        <v/>
      </c>
      <c r="H584" s="1"/>
      <c r="I584" s="1" t="str">
        <f>IFERROR(__xludf.DUMMYFUNCTION("""COMPUTED_VALUE"""),"")</f>
        <v/>
      </c>
      <c r="J584" s="1"/>
      <c r="K584" s="1" t="s">
        <v>7</v>
      </c>
    </row>
    <row r="585">
      <c r="E585" s="1" t="str">
        <f>IFERROR(__xludf.DUMMYFUNCTION("""COMPUTED_VALUE"""),"")</f>
        <v/>
      </c>
      <c r="F585" s="1"/>
      <c r="G585" s="1" t="str">
        <f>IFERROR(__xludf.DUMMYFUNCTION("""COMPUTED_VALUE"""),"")</f>
        <v/>
      </c>
      <c r="H585" s="1"/>
      <c r="I585" s="1" t="str">
        <f>IFERROR(__xludf.DUMMYFUNCTION("""COMPUTED_VALUE"""),"")</f>
        <v/>
      </c>
      <c r="J585" s="1"/>
      <c r="K585" s="1" t="s">
        <v>7</v>
      </c>
    </row>
    <row r="586">
      <c r="E586" s="1" t="str">
        <f>IFERROR(__xludf.DUMMYFUNCTION("""COMPUTED_VALUE"""),"")</f>
        <v/>
      </c>
      <c r="F586" s="1"/>
      <c r="G586" s="1" t="str">
        <f>IFERROR(__xludf.DUMMYFUNCTION("""COMPUTED_VALUE"""),"")</f>
        <v/>
      </c>
      <c r="H586" s="1"/>
      <c r="I586" s="1" t="str">
        <f>IFERROR(__xludf.DUMMYFUNCTION("""COMPUTED_VALUE"""),"")</f>
        <v/>
      </c>
      <c r="J586" s="1"/>
      <c r="K586" s="1" t="s">
        <v>7</v>
      </c>
    </row>
    <row r="587">
      <c r="E587" s="1" t="str">
        <f>IFERROR(__xludf.DUMMYFUNCTION("""COMPUTED_VALUE"""),"")</f>
        <v/>
      </c>
      <c r="F587" s="1"/>
      <c r="G587" s="1" t="str">
        <f>IFERROR(__xludf.DUMMYFUNCTION("""COMPUTED_VALUE"""),"")</f>
        <v/>
      </c>
      <c r="H587" s="1"/>
      <c r="I587" s="1" t="str">
        <f>IFERROR(__xludf.DUMMYFUNCTION("""COMPUTED_VALUE"""),"")</f>
        <v/>
      </c>
      <c r="J587" s="1"/>
      <c r="K587" s="1" t="s">
        <v>7</v>
      </c>
    </row>
    <row r="588">
      <c r="E588" s="1" t="str">
        <f>IFERROR(__xludf.DUMMYFUNCTION("""COMPUTED_VALUE"""),"")</f>
        <v/>
      </c>
      <c r="F588" s="1"/>
      <c r="G588" s="1" t="str">
        <f>IFERROR(__xludf.DUMMYFUNCTION("""COMPUTED_VALUE"""),"")</f>
        <v/>
      </c>
      <c r="H588" s="1"/>
      <c r="I588" s="1" t="str">
        <f>IFERROR(__xludf.DUMMYFUNCTION("""COMPUTED_VALUE"""),"")</f>
        <v/>
      </c>
      <c r="J588" s="1"/>
      <c r="K588" s="1" t="s">
        <v>7</v>
      </c>
    </row>
    <row r="589">
      <c r="E589" s="1" t="str">
        <f>IFERROR(__xludf.DUMMYFUNCTION("""COMPUTED_VALUE"""),"")</f>
        <v/>
      </c>
      <c r="F589" s="1"/>
      <c r="G589" s="1" t="str">
        <f>IFERROR(__xludf.DUMMYFUNCTION("""COMPUTED_VALUE"""),"")</f>
        <v/>
      </c>
      <c r="H589" s="1"/>
      <c r="I589" s="1" t="str">
        <f>IFERROR(__xludf.DUMMYFUNCTION("""COMPUTED_VALUE"""),"")</f>
        <v/>
      </c>
      <c r="J589" s="1"/>
      <c r="K589" s="1" t="s">
        <v>7</v>
      </c>
    </row>
    <row r="590">
      <c r="E590" s="1" t="str">
        <f>IFERROR(__xludf.DUMMYFUNCTION("""COMPUTED_VALUE"""),"")</f>
        <v/>
      </c>
      <c r="F590" s="1"/>
      <c r="G590" s="1" t="str">
        <f>IFERROR(__xludf.DUMMYFUNCTION("""COMPUTED_VALUE"""),"")</f>
        <v/>
      </c>
      <c r="H590" s="1"/>
      <c r="I590" s="1" t="str">
        <f>IFERROR(__xludf.DUMMYFUNCTION("""COMPUTED_VALUE"""),"")</f>
        <v/>
      </c>
      <c r="J590" s="1"/>
      <c r="K590" s="1" t="s">
        <v>7</v>
      </c>
    </row>
    <row r="591">
      <c r="E591" s="1" t="str">
        <f>IFERROR(__xludf.DUMMYFUNCTION("""COMPUTED_VALUE"""),"")</f>
        <v/>
      </c>
      <c r="F591" s="1"/>
      <c r="G591" s="1" t="str">
        <f>IFERROR(__xludf.DUMMYFUNCTION("""COMPUTED_VALUE"""),"")</f>
        <v/>
      </c>
      <c r="H591" s="1"/>
      <c r="I591" s="1" t="str">
        <f>IFERROR(__xludf.DUMMYFUNCTION("""COMPUTED_VALUE"""),"")</f>
        <v/>
      </c>
      <c r="J591" s="1"/>
      <c r="K591" s="1" t="s">
        <v>7</v>
      </c>
    </row>
    <row r="592">
      <c r="E592" s="1" t="str">
        <f>IFERROR(__xludf.DUMMYFUNCTION("""COMPUTED_VALUE"""),"")</f>
        <v/>
      </c>
      <c r="F592" s="1"/>
      <c r="G592" s="1" t="str">
        <f>IFERROR(__xludf.DUMMYFUNCTION("""COMPUTED_VALUE"""),"")</f>
        <v/>
      </c>
      <c r="H592" s="1"/>
      <c r="I592" s="1" t="str">
        <f>IFERROR(__xludf.DUMMYFUNCTION("""COMPUTED_VALUE"""),"")</f>
        <v/>
      </c>
      <c r="J592" s="1"/>
      <c r="K592" s="1" t="s">
        <v>7</v>
      </c>
    </row>
    <row r="593">
      <c r="E593" s="1" t="str">
        <f>IFERROR(__xludf.DUMMYFUNCTION("""COMPUTED_VALUE"""),"")</f>
        <v/>
      </c>
      <c r="F593" s="1"/>
      <c r="G593" s="1" t="str">
        <f>IFERROR(__xludf.DUMMYFUNCTION("""COMPUTED_VALUE"""),"")</f>
        <v/>
      </c>
      <c r="H593" s="1"/>
      <c r="I593" s="1" t="str">
        <f>IFERROR(__xludf.DUMMYFUNCTION("""COMPUTED_VALUE"""),"")</f>
        <v/>
      </c>
      <c r="J593" s="1"/>
      <c r="K593" s="1" t="s">
        <v>7</v>
      </c>
    </row>
    <row r="594">
      <c r="E594" s="1" t="str">
        <f>IFERROR(__xludf.DUMMYFUNCTION("""COMPUTED_VALUE"""),"")</f>
        <v/>
      </c>
      <c r="F594" s="1"/>
      <c r="G594" s="1" t="str">
        <f>IFERROR(__xludf.DUMMYFUNCTION("""COMPUTED_VALUE"""),"")</f>
        <v/>
      </c>
      <c r="H594" s="1"/>
      <c r="I594" s="1" t="str">
        <f>IFERROR(__xludf.DUMMYFUNCTION("""COMPUTED_VALUE"""),"")</f>
        <v/>
      </c>
      <c r="J594" s="1"/>
      <c r="K594" s="1" t="s">
        <v>7</v>
      </c>
    </row>
    <row r="595">
      <c r="E595" s="1" t="str">
        <f>IFERROR(__xludf.DUMMYFUNCTION("""COMPUTED_VALUE"""),"")</f>
        <v/>
      </c>
      <c r="F595" s="1"/>
      <c r="G595" s="1" t="str">
        <f>IFERROR(__xludf.DUMMYFUNCTION("""COMPUTED_VALUE"""),"")</f>
        <v/>
      </c>
      <c r="H595" s="1"/>
      <c r="I595" s="1" t="str">
        <f>IFERROR(__xludf.DUMMYFUNCTION("""COMPUTED_VALUE"""),"")</f>
        <v/>
      </c>
      <c r="J595" s="1"/>
      <c r="K595" s="1" t="s">
        <v>7</v>
      </c>
    </row>
    <row r="596">
      <c r="E596" s="1" t="str">
        <f>IFERROR(__xludf.DUMMYFUNCTION("""COMPUTED_VALUE"""),"")</f>
        <v/>
      </c>
      <c r="F596" s="1"/>
      <c r="G596" s="1" t="str">
        <f>IFERROR(__xludf.DUMMYFUNCTION("""COMPUTED_VALUE"""),"")</f>
        <v/>
      </c>
      <c r="H596" s="1"/>
      <c r="I596" s="1" t="str">
        <f>IFERROR(__xludf.DUMMYFUNCTION("""COMPUTED_VALUE"""),"")</f>
        <v/>
      </c>
      <c r="J596" s="1"/>
      <c r="K596" s="1" t="s">
        <v>7</v>
      </c>
    </row>
    <row r="597">
      <c r="E597" s="1" t="str">
        <f>IFERROR(__xludf.DUMMYFUNCTION("""COMPUTED_VALUE"""),"")</f>
        <v/>
      </c>
      <c r="F597" s="1"/>
      <c r="G597" s="1" t="str">
        <f>IFERROR(__xludf.DUMMYFUNCTION("""COMPUTED_VALUE"""),"")</f>
        <v/>
      </c>
      <c r="H597" s="1"/>
      <c r="I597" s="1" t="str">
        <f>IFERROR(__xludf.DUMMYFUNCTION("""COMPUTED_VALUE"""),"")</f>
        <v/>
      </c>
      <c r="J597" s="1"/>
      <c r="K597" s="1" t="s">
        <v>7</v>
      </c>
    </row>
    <row r="598">
      <c r="E598" s="1" t="str">
        <f>IFERROR(__xludf.DUMMYFUNCTION("""COMPUTED_VALUE"""),"")</f>
        <v/>
      </c>
      <c r="F598" s="1"/>
      <c r="G598" s="1" t="str">
        <f>IFERROR(__xludf.DUMMYFUNCTION("""COMPUTED_VALUE"""),"")</f>
        <v/>
      </c>
      <c r="H598" s="1"/>
      <c r="I598" s="1" t="str">
        <f>IFERROR(__xludf.DUMMYFUNCTION("""COMPUTED_VALUE"""),"")</f>
        <v/>
      </c>
      <c r="J598" s="1"/>
      <c r="K598" s="1" t="s">
        <v>7</v>
      </c>
    </row>
    <row r="599">
      <c r="E599" s="1" t="str">
        <f>IFERROR(__xludf.DUMMYFUNCTION("""COMPUTED_VALUE"""),"")</f>
        <v/>
      </c>
      <c r="F599" s="1"/>
      <c r="G599" s="1" t="str">
        <f>IFERROR(__xludf.DUMMYFUNCTION("""COMPUTED_VALUE"""),"")</f>
        <v/>
      </c>
      <c r="H599" s="1"/>
      <c r="I599" s="1" t="str">
        <f>IFERROR(__xludf.DUMMYFUNCTION("""COMPUTED_VALUE"""),"")</f>
        <v/>
      </c>
      <c r="J599" s="1"/>
      <c r="K599" s="1" t="s">
        <v>7</v>
      </c>
    </row>
    <row r="600">
      <c r="E600" s="1" t="str">
        <f>IFERROR(__xludf.DUMMYFUNCTION("""COMPUTED_VALUE"""),"")</f>
        <v/>
      </c>
      <c r="F600" s="1"/>
      <c r="G600" s="1" t="str">
        <f>IFERROR(__xludf.DUMMYFUNCTION("""COMPUTED_VALUE"""),"")</f>
        <v/>
      </c>
      <c r="H600" s="1"/>
      <c r="I600" s="1" t="str">
        <f>IFERROR(__xludf.DUMMYFUNCTION("""COMPUTED_VALUE"""),"")</f>
        <v/>
      </c>
      <c r="J600" s="1"/>
      <c r="K600" s="1" t="s">
        <v>7</v>
      </c>
    </row>
    <row r="601">
      <c r="E601" s="1" t="str">
        <f>IFERROR(__xludf.DUMMYFUNCTION("""COMPUTED_VALUE"""),"")</f>
        <v/>
      </c>
      <c r="F601" s="1"/>
      <c r="G601" s="1" t="str">
        <f>IFERROR(__xludf.DUMMYFUNCTION("""COMPUTED_VALUE"""),"")</f>
        <v/>
      </c>
      <c r="H601" s="1"/>
      <c r="I601" s="1" t="str">
        <f>IFERROR(__xludf.DUMMYFUNCTION("""COMPUTED_VALUE"""),"")</f>
        <v/>
      </c>
      <c r="J601" s="1"/>
      <c r="K601" s="1" t="s">
        <v>7</v>
      </c>
    </row>
    <row r="602">
      <c r="E602" s="1" t="str">
        <f>IFERROR(__xludf.DUMMYFUNCTION("""COMPUTED_VALUE"""),"")</f>
        <v/>
      </c>
      <c r="F602" s="1"/>
      <c r="G602" s="1" t="str">
        <f>IFERROR(__xludf.DUMMYFUNCTION("""COMPUTED_VALUE"""),"")</f>
        <v/>
      </c>
      <c r="H602" s="1"/>
      <c r="I602" s="1" t="str">
        <f>IFERROR(__xludf.DUMMYFUNCTION("""COMPUTED_VALUE"""),"")</f>
        <v/>
      </c>
      <c r="J602" s="1"/>
      <c r="K602" s="1" t="s">
        <v>7</v>
      </c>
    </row>
    <row r="603">
      <c r="E603" s="1" t="str">
        <f>IFERROR(__xludf.DUMMYFUNCTION("""COMPUTED_VALUE"""),"")</f>
        <v/>
      </c>
      <c r="F603" s="1"/>
      <c r="G603" s="1" t="str">
        <f>IFERROR(__xludf.DUMMYFUNCTION("""COMPUTED_VALUE"""),"")</f>
        <v/>
      </c>
      <c r="H603" s="1"/>
      <c r="I603" s="1" t="str">
        <f>IFERROR(__xludf.DUMMYFUNCTION("""COMPUTED_VALUE"""),"")</f>
        <v/>
      </c>
      <c r="J603" s="1"/>
      <c r="K603" s="1" t="s">
        <v>7</v>
      </c>
    </row>
    <row r="604">
      <c r="E604" s="1" t="str">
        <f>IFERROR(__xludf.DUMMYFUNCTION("""COMPUTED_VALUE"""),"")</f>
        <v/>
      </c>
      <c r="F604" s="1"/>
      <c r="G604" s="1" t="str">
        <f>IFERROR(__xludf.DUMMYFUNCTION("""COMPUTED_VALUE"""),"")</f>
        <v/>
      </c>
      <c r="H604" s="1"/>
      <c r="I604" s="1" t="str">
        <f>IFERROR(__xludf.DUMMYFUNCTION("""COMPUTED_VALUE"""),"")</f>
        <v/>
      </c>
      <c r="J604" s="1"/>
      <c r="K604" s="1" t="s">
        <v>7</v>
      </c>
    </row>
    <row r="605">
      <c r="E605" s="1" t="str">
        <f>IFERROR(__xludf.DUMMYFUNCTION("""COMPUTED_VALUE"""),"")</f>
        <v/>
      </c>
      <c r="F605" s="1"/>
      <c r="G605" s="1" t="str">
        <f>IFERROR(__xludf.DUMMYFUNCTION("""COMPUTED_VALUE"""),"")</f>
        <v/>
      </c>
      <c r="H605" s="1"/>
      <c r="I605" s="1" t="str">
        <f>IFERROR(__xludf.DUMMYFUNCTION("""COMPUTED_VALUE"""),"")</f>
        <v/>
      </c>
      <c r="J605" s="1"/>
      <c r="K605" s="1" t="s">
        <v>7</v>
      </c>
    </row>
    <row r="606">
      <c r="E606" s="1" t="str">
        <f>IFERROR(__xludf.DUMMYFUNCTION("""COMPUTED_VALUE"""),"")</f>
        <v/>
      </c>
      <c r="F606" s="1"/>
      <c r="G606" s="1" t="str">
        <f>IFERROR(__xludf.DUMMYFUNCTION("""COMPUTED_VALUE"""),"")</f>
        <v/>
      </c>
      <c r="H606" s="1"/>
      <c r="I606" s="1" t="str">
        <f>IFERROR(__xludf.DUMMYFUNCTION("""COMPUTED_VALUE"""),"")</f>
        <v/>
      </c>
      <c r="J606" s="1"/>
      <c r="K606" s="1" t="s">
        <v>7</v>
      </c>
    </row>
    <row r="607">
      <c r="E607" s="1" t="str">
        <f>IFERROR(__xludf.DUMMYFUNCTION("""COMPUTED_VALUE"""),"")</f>
        <v/>
      </c>
      <c r="F607" s="1"/>
      <c r="G607" s="1" t="str">
        <f>IFERROR(__xludf.DUMMYFUNCTION("""COMPUTED_VALUE"""),"")</f>
        <v/>
      </c>
      <c r="H607" s="1"/>
      <c r="I607" s="1" t="str">
        <f>IFERROR(__xludf.DUMMYFUNCTION("""COMPUTED_VALUE"""),"")</f>
        <v/>
      </c>
      <c r="J607" s="1"/>
      <c r="K607" s="1" t="s">
        <v>7</v>
      </c>
    </row>
    <row r="608">
      <c r="E608" s="1" t="str">
        <f>IFERROR(__xludf.DUMMYFUNCTION("""COMPUTED_VALUE"""),"")</f>
        <v/>
      </c>
      <c r="F608" s="1"/>
      <c r="G608" s="1" t="str">
        <f>IFERROR(__xludf.DUMMYFUNCTION("""COMPUTED_VALUE"""),"")</f>
        <v/>
      </c>
      <c r="H608" s="1"/>
      <c r="I608" s="1" t="str">
        <f>IFERROR(__xludf.DUMMYFUNCTION("""COMPUTED_VALUE"""),"")</f>
        <v/>
      </c>
      <c r="J608" s="1"/>
      <c r="K608" s="1" t="s">
        <v>7</v>
      </c>
    </row>
    <row r="609">
      <c r="E609" s="1" t="str">
        <f>IFERROR(__xludf.DUMMYFUNCTION("""COMPUTED_VALUE"""),"")</f>
        <v/>
      </c>
      <c r="F609" s="1"/>
      <c r="G609" s="1" t="str">
        <f>IFERROR(__xludf.DUMMYFUNCTION("""COMPUTED_VALUE"""),"")</f>
        <v/>
      </c>
      <c r="H609" s="1"/>
      <c r="I609" s="1" t="str">
        <f>IFERROR(__xludf.DUMMYFUNCTION("""COMPUTED_VALUE"""),"")</f>
        <v/>
      </c>
      <c r="J609" s="1"/>
      <c r="K609" s="1" t="s">
        <v>7</v>
      </c>
    </row>
    <row r="610">
      <c r="E610" s="1" t="str">
        <f>IFERROR(__xludf.DUMMYFUNCTION("""COMPUTED_VALUE"""),"")</f>
        <v/>
      </c>
      <c r="F610" s="1"/>
      <c r="G610" s="1" t="str">
        <f>IFERROR(__xludf.DUMMYFUNCTION("""COMPUTED_VALUE"""),"")</f>
        <v/>
      </c>
      <c r="H610" s="1"/>
      <c r="I610" s="1" t="str">
        <f>IFERROR(__xludf.DUMMYFUNCTION("""COMPUTED_VALUE"""),"")</f>
        <v/>
      </c>
      <c r="J610" s="1"/>
      <c r="K610" s="1" t="s">
        <v>7</v>
      </c>
    </row>
    <row r="611">
      <c r="E611" s="1" t="str">
        <f>IFERROR(__xludf.DUMMYFUNCTION("""COMPUTED_VALUE"""),"")</f>
        <v/>
      </c>
      <c r="F611" s="1"/>
      <c r="G611" s="1" t="str">
        <f>IFERROR(__xludf.DUMMYFUNCTION("""COMPUTED_VALUE"""),"")</f>
        <v/>
      </c>
      <c r="H611" s="1"/>
      <c r="I611" s="1" t="str">
        <f>IFERROR(__xludf.DUMMYFUNCTION("""COMPUTED_VALUE"""),"")</f>
        <v/>
      </c>
      <c r="J611" s="1"/>
      <c r="K611" s="1" t="s">
        <v>7</v>
      </c>
    </row>
    <row r="612">
      <c r="E612" s="1" t="str">
        <f>IFERROR(__xludf.DUMMYFUNCTION("""COMPUTED_VALUE"""),"")</f>
        <v/>
      </c>
      <c r="F612" s="1"/>
      <c r="G612" s="1" t="str">
        <f>IFERROR(__xludf.DUMMYFUNCTION("""COMPUTED_VALUE"""),"")</f>
        <v/>
      </c>
      <c r="H612" s="1"/>
      <c r="I612" s="1" t="str">
        <f>IFERROR(__xludf.DUMMYFUNCTION("""COMPUTED_VALUE"""),"")</f>
        <v/>
      </c>
      <c r="J612" s="1"/>
      <c r="K612" s="1" t="s">
        <v>7</v>
      </c>
    </row>
    <row r="613">
      <c r="E613" s="1" t="str">
        <f>IFERROR(__xludf.DUMMYFUNCTION("""COMPUTED_VALUE"""),"")</f>
        <v/>
      </c>
      <c r="F613" s="1"/>
      <c r="G613" s="1" t="str">
        <f>IFERROR(__xludf.DUMMYFUNCTION("""COMPUTED_VALUE"""),"")</f>
        <v/>
      </c>
      <c r="H613" s="1"/>
      <c r="I613" s="1" t="str">
        <f>IFERROR(__xludf.DUMMYFUNCTION("""COMPUTED_VALUE"""),"")</f>
        <v/>
      </c>
      <c r="J613" s="1"/>
      <c r="K613" s="1" t="s">
        <v>7</v>
      </c>
    </row>
    <row r="614">
      <c r="E614" s="1" t="str">
        <f>IFERROR(__xludf.DUMMYFUNCTION("""COMPUTED_VALUE"""),"")</f>
        <v/>
      </c>
      <c r="F614" s="1"/>
      <c r="G614" s="1" t="str">
        <f>IFERROR(__xludf.DUMMYFUNCTION("""COMPUTED_VALUE"""),"")</f>
        <v/>
      </c>
      <c r="H614" s="1"/>
      <c r="I614" s="1" t="str">
        <f>IFERROR(__xludf.DUMMYFUNCTION("""COMPUTED_VALUE"""),"")</f>
        <v/>
      </c>
      <c r="J614" s="1"/>
      <c r="K614" s="1" t="s">
        <v>7</v>
      </c>
    </row>
    <row r="615">
      <c r="E615" s="1" t="str">
        <f>IFERROR(__xludf.DUMMYFUNCTION("""COMPUTED_VALUE"""),"")</f>
        <v/>
      </c>
      <c r="F615" s="1"/>
      <c r="G615" s="1" t="str">
        <f>IFERROR(__xludf.DUMMYFUNCTION("""COMPUTED_VALUE"""),"")</f>
        <v/>
      </c>
      <c r="H615" s="1"/>
      <c r="I615" s="1" t="str">
        <f>IFERROR(__xludf.DUMMYFUNCTION("""COMPUTED_VALUE"""),"")</f>
        <v/>
      </c>
      <c r="J615" s="1"/>
      <c r="K615" s="1" t="s">
        <v>7</v>
      </c>
    </row>
    <row r="616">
      <c r="E616" s="1" t="str">
        <f>IFERROR(__xludf.DUMMYFUNCTION("""COMPUTED_VALUE"""),"")</f>
        <v/>
      </c>
      <c r="F616" s="1"/>
      <c r="G616" s="1" t="str">
        <f>IFERROR(__xludf.DUMMYFUNCTION("""COMPUTED_VALUE"""),"")</f>
        <v/>
      </c>
      <c r="H616" s="1"/>
      <c r="I616" s="1" t="str">
        <f>IFERROR(__xludf.DUMMYFUNCTION("""COMPUTED_VALUE"""),"")</f>
        <v/>
      </c>
      <c r="J616" s="1"/>
      <c r="K616" s="1" t="s">
        <v>7</v>
      </c>
    </row>
    <row r="617">
      <c r="E617" s="1" t="str">
        <f>IFERROR(__xludf.DUMMYFUNCTION("""COMPUTED_VALUE"""),"")</f>
        <v/>
      </c>
      <c r="F617" s="1"/>
      <c r="G617" s="1" t="str">
        <f>IFERROR(__xludf.DUMMYFUNCTION("""COMPUTED_VALUE"""),"")</f>
        <v/>
      </c>
      <c r="H617" s="1"/>
      <c r="I617" s="1" t="str">
        <f>IFERROR(__xludf.DUMMYFUNCTION("""COMPUTED_VALUE"""),"")</f>
        <v/>
      </c>
      <c r="J617" s="1"/>
      <c r="K617" s="1" t="s">
        <v>7</v>
      </c>
    </row>
    <row r="618">
      <c r="E618" s="1" t="str">
        <f>IFERROR(__xludf.DUMMYFUNCTION("""COMPUTED_VALUE"""),"")</f>
        <v/>
      </c>
      <c r="F618" s="1"/>
      <c r="G618" s="1" t="str">
        <f>IFERROR(__xludf.DUMMYFUNCTION("""COMPUTED_VALUE"""),"")</f>
        <v/>
      </c>
      <c r="H618" s="1"/>
      <c r="I618" s="1" t="str">
        <f>IFERROR(__xludf.DUMMYFUNCTION("""COMPUTED_VALUE"""),"")</f>
        <v/>
      </c>
      <c r="J618" s="1"/>
      <c r="K618" s="1" t="s">
        <v>7</v>
      </c>
    </row>
    <row r="619">
      <c r="E619" s="1" t="str">
        <f>IFERROR(__xludf.DUMMYFUNCTION("""COMPUTED_VALUE"""),"")</f>
        <v/>
      </c>
      <c r="F619" s="1"/>
      <c r="G619" s="1" t="str">
        <f>IFERROR(__xludf.DUMMYFUNCTION("""COMPUTED_VALUE"""),"")</f>
        <v/>
      </c>
      <c r="H619" s="1"/>
      <c r="I619" s="1" t="str">
        <f>IFERROR(__xludf.DUMMYFUNCTION("""COMPUTED_VALUE"""),"")</f>
        <v/>
      </c>
      <c r="J619" s="1"/>
      <c r="K619" s="1" t="s">
        <v>7</v>
      </c>
    </row>
    <row r="620">
      <c r="E620" s="1" t="str">
        <f>IFERROR(__xludf.DUMMYFUNCTION("""COMPUTED_VALUE"""),"")</f>
        <v/>
      </c>
      <c r="F620" s="1"/>
      <c r="G620" s="1" t="str">
        <f>IFERROR(__xludf.DUMMYFUNCTION("""COMPUTED_VALUE"""),"")</f>
        <v/>
      </c>
      <c r="H620" s="1"/>
      <c r="I620" s="1" t="str">
        <f>IFERROR(__xludf.DUMMYFUNCTION("""COMPUTED_VALUE"""),"")</f>
        <v/>
      </c>
      <c r="J620" s="1"/>
      <c r="K620" s="1" t="s">
        <v>7</v>
      </c>
    </row>
    <row r="621">
      <c r="E621" s="1" t="str">
        <f>IFERROR(__xludf.DUMMYFUNCTION("""COMPUTED_VALUE"""),"")</f>
        <v/>
      </c>
      <c r="F621" s="1"/>
      <c r="G621" s="1" t="str">
        <f>IFERROR(__xludf.DUMMYFUNCTION("""COMPUTED_VALUE"""),"")</f>
        <v/>
      </c>
      <c r="H621" s="1"/>
      <c r="I621" s="1" t="str">
        <f>IFERROR(__xludf.DUMMYFUNCTION("""COMPUTED_VALUE"""),"")</f>
        <v/>
      </c>
      <c r="J621" s="1"/>
      <c r="K621" s="1" t="s">
        <v>7</v>
      </c>
    </row>
    <row r="622">
      <c r="E622" s="1" t="str">
        <f>IFERROR(__xludf.DUMMYFUNCTION("""COMPUTED_VALUE"""),"")</f>
        <v/>
      </c>
      <c r="F622" s="1"/>
      <c r="G622" s="1" t="str">
        <f>IFERROR(__xludf.DUMMYFUNCTION("""COMPUTED_VALUE"""),"")</f>
        <v/>
      </c>
      <c r="H622" s="1"/>
      <c r="I622" s="1" t="str">
        <f>IFERROR(__xludf.DUMMYFUNCTION("""COMPUTED_VALUE"""),"")</f>
        <v/>
      </c>
      <c r="J622" s="1"/>
      <c r="K622" s="1" t="s">
        <v>7</v>
      </c>
    </row>
    <row r="623">
      <c r="E623" s="1" t="str">
        <f>IFERROR(__xludf.DUMMYFUNCTION("""COMPUTED_VALUE"""),"")</f>
        <v/>
      </c>
      <c r="F623" s="1"/>
      <c r="G623" s="1" t="str">
        <f>IFERROR(__xludf.DUMMYFUNCTION("""COMPUTED_VALUE"""),"")</f>
        <v/>
      </c>
      <c r="H623" s="1"/>
      <c r="I623" s="1" t="str">
        <f>IFERROR(__xludf.DUMMYFUNCTION("""COMPUTED_VALUE"""),"")</f>
        <v/>
      </c>
      <c r="J623" s="1"/>
      <c r="K623" s="1" t="s">
        <v>7</v>
      </c>
    </row>
    <row r="624">
      <c r="E624" s="1" t="str">
        <f>IFERROR(__xludf.DUMMYFUNCTION("""COMPUTED_VALUE"""),"")</f>
        <v/>
      </c>
      <c r="F624" s="1"/>
      <c r="G624" s="1" t="str">
        <f>IFERROR(__xludf.DUMMYFUNCTION("""COMPUTED_VALUE"""),"")</f>
        <v/>
      </c>
      <c r="H624" s="1"/>
      <c r="I624" s="1" t="str">
        <f>IFERROR(__xludf.DUMMYFUNCTION("""COMPUTED_VALUE"""),"")</f>
        <v/>
      </c>
      <c r="J624" s="1"/>
      <c r="K624" s="1" t="s">
        <v>7</v>
      </c>
    </row>
    <row r="625">
      <c r="E625" s="1" t="str">
        <f>IFERROR(__xludf.DUMMYFUNCTION("""COMPUTED_VALUE"""),"")</f>
        <v/>
      </c>
      <c r="F625" s="1"/>
      <c r="G625" s="1" t="str">
        <f>IFERROR(__xludf.DUMMYFUNCTION("""COMPUTED_VALUE"""),"")</f>
        <v/>
      </c>
      <c r="H625" s="1"/>
      <c r="I625" s="1" t="str">
        <f>IFERROR(__xludf.DUMMYFUNCTION("""COMPUTED_VALUE"""),"")</f>
        <v/>
      </c>
      <c r="J625" s="1"/>
      <c r="K625" s="1" t="s">
        <v>7</v>
      </c>
    </row>
    <row r="626">
      <c r="E626" s="1" t="str">
        <f>IFERROR(__xludf.DUMMYFUNCTION("""COMPUTED_VALUE"""),"")</f>
        <v/>
      </c>
      <c r="F626" s="1"/>
      <c r="G626" s="1" t="str">
        <f>IFERROR(__xludf.DUMMYFUNCTION("""COMPUTED_VALUE"""),"")</f>
        <v/>
      </c>
      <c r="H626" s="1"/>
      <c r="I626" s="1" t="str">
        <f>IFERROR(__xludf.DUMMYFUNCTION("""COMPUTED_VALUE"""),"")</f>
        <v/>
      </c>
      <c r="J626" s="1"/>
      <c r="K626" s="1" t="s">
        <v>7</v>
      </c>
    </row>
    <row r="627">
      <c r="E627" s="1" t="str">
        <f>IFERROR(__xludf.DUMMYFUNCTION("""COMPUTED_VALUE"""),"")</f>
        <v/>
      </c>
      <c r="F627" s="1"/>
      <c r="G627" s="1" t="str">
        <f>IFERROR(__xludf.DUMMYFUNCTION("""COMPUTED_VALUE"""),"")</f>
        <v/>
      </c>
      <c r="H627" s="1"/>
      <c r="I627" s="1" t="str">
        <f>IFERROR(__xludf.DUMMYFUNCTION("""COMPUTED_VALUE"""),"")</f>
        <v/>
      </c>
      <c r="J627" s="1"/>
      <c r="K627" s="1" t="s">
        <v>7</v>
      </c>
    </row>
    <row r="628">
      <c r="E628" s="1" t="str">
        <f>IFERROR(__xludf.DUMMYFUNCTION("""COMPUTED_VALUE"""),"")</f>
        <v/>
      </c>
      <c r="F628" s="1"/>
      <c r="G628" s="1" t="str">
        <f>IFERROR(__xludf.DUMMYFUNCTION("""COMPUTED_VALUE"""),"")</f>
        <v/>
      </c>
      <c r="H628" s="1"/>
      <c r="I628" s="1" t="str">
        <f>IFERROR(__xludf.DUMMYFUNCTION("""COMPUTED_VALUE"""),"")</f>
        <v/>
      </c>
      <c r="J628" s="1"/>
      <c r="K628" s="1" t="s">
        <v>7</v>
      </c>
    </row>
    <row r="629">
      <c r="E629" s="1" t="str">
        <f>IFERROR(__xludf.DUMMYFUNCTION("""COMPUTED_VALUE"""),"")</f>
        <v/>
      </c>
      <c r="F629" s="1"/>
      <c r="G629" s="1" t="str">
        <f>IFERROR(__xludf.DUMMYFUNCTION("""COMPUTED_VALUE"""),"")</f>
        <v/>
      </c>
      <c r="H629" s="1"/>
      <c r="I629" s="1" t="str">
        <f>IFERROR(__xludf.DUMMYFUNCTION("""COMPUTED_VALUE"""),"")</f>
        <v/>
      </c>
      <c r="J629" s="1"/>
      <c r="K629" s="1" t="s">
        <v>7</v>
      </c>
    </row>
    <row r="630">
      <c r="E630" s="1" t="str">
        <f>IFERROR(__xludf.DUMMYFUNCTION("""COMPUTED_VALUE"""),"")</f>
        <v/>
      </c>
      <c r="F630" s="1"/>
      <c r="G630" s="1" t="str">
        <f>IFERROR(__xludf.DUMMYFUNCTION("""COMPUTED_VALUE"""),"")</f>
        <v/>
      </c>
      <c r="H630" s="1"/>
      <c r="I630" s="1" t="str">
        <f>IFERROR(__xludf.DUMMYFUNCTION("""COMPUTED_VALUE"""),"")</f>
        <v/>
      </c>
      <c r="J630" s="1"/>
      <c r="K630" s="1" t="s">
        <v>7</v>
      </c>
    </row>
    <row r="631">
      <c r="E631" s="1" t="str">
        <f>IFERROR(__xludf.DUMMYFUNCTION("""COMPUTED_VALUE"""),"")</f>
        <v/>
      </c>
      <c r="F631" s="1"/>
      <c r="G631" s="1" t="str">
        <f>IFERROR(__xludf.DUMMYFUNCTION("""COMPUTED_VALUE"""),"")</f>
        <v/>
      </c>
      <c r="H631" s="1"/>
      <c r="I631" s="1" t="str">
        <f>IFERROR(__xludf.DUMMYFUNCTION("""COMPUTED_VALUE"""),"")</f>
        <v/>
      </c>
      <c r="J631" s="1"/>
      <c r="K631" s="1" t="s">
        <v>7</v>
      </c>
    </row>
    <row r="632">
      <c r="E632" s="1" t="str">
        <f>IFERROR(__xludf.DUMMYFUNCTION("""COMPUTED_VALUE"""),"")</f>
        <v/>
      </c>
      <c r="F632" s="1"/>
      <c r="G632" s="1" t="str">
        <f>IFERROR(__xludf.DUMMYFUNCTION("""COMPUTED_VALUE"""),"")</f>
        <v/>
      </c>
      <c r="H632" s="1"/>
      <c r="I632" s="1" t="str">
        <f>IFERROR(__xludf.DUMMYFUNCTION("""COMPUTED_VALUE"""),"")</f>
        <v/>
      </c>
      <c r="J632" s="1"/>
      <c r="K632" s="1" t="s">
        <v>7</v>
      </c>
    </row>
    <row r="633">
      <c r="E633" s="1" t="str">
        <f>IFERROR(__xludf.DUMMYFUNCTION("""COMPUTED_VALUE"""),"")</f>
        <v/>
      </c>
      <c r="F633" s="1"/>
      <c r="G633" s="1" t="str">
        <f>IFERROR(__xludf.DUMMYFUNCTION("""COMPUTED_VALUE"""),"")</f>
        <v/>
      </c>
      <c r="H633" s="1"/>
      <c r="I633" s="1" t="str">
        <f>IFERROR(__xludf.DUMMYFUNCTION("""COMPUTED_VALUE"""),"")</f>
        <v/>
      </c>
      <c r="J633" s="1"/>
      <c r="K633" s="1" t="s">
        <v>7</v>
      </c>
    </row>
    <row r="634">
      <c r="E634" s="1" t="str">
        <f>IFERROR(__xludf.DUMMYFUNCTION("""COMPUTED_VALUE"""),"")</f>
        <v/>
      </c>
      <c r="F634" s="1"/>
      <c r="G634" s="1" t="str">
        <f>IFERROR(__xludf.DUMMYFUNCTION("""COMPUTED_VALUE"""),"")</f>
        <v/>
      </c>
      <c r="H634" s="1"/>
      <c r="I634" s="1" t="str">
        <f>IFERROR(__xludf.DUMMYFUNCTION("""COMPUTED_VALUE"""),"")</f>
        <v/>
      </c>
      <c r="J634" s="1"/>
      <c r="K634" s="1" t="s">
        <v>7</v>
      </c>
    </row>
    <row r="635">
      <c r="E635" s="1" t="str">
        <f>IFERROR(__xludf.DUMMYFUNCTION("""COMPUTED_VALUE"""),"")</f>
        <v/>
      </c>
      <c r="F635" s="1"/>
      <c r="G635" s="1" t="str">
        <f>IFERROR(__xludf.DUMMYFUNCTION("""COMPUTED_VALUE"""),"")</f>
        <v/>
      </c>
      <c r="H635" s="1"/>
      <c r="I635" s="1" t="str">
        <f>IFERROR(__xludf.DUMMYFUNCTION("""COMPUTED_VALUE"""),"")</f>
        <v/>
      </c>
      <c r="J635" s="1"/>
      <c r="K635" s="1" t="s">
        <v>7</v>
      </c>
    </row>
    <row r="636">
      <c r="E636" s="1" t="str">
        <f>IFERROR(__xludf.DUMMYFUNCTION("""COMPUTED_VALUE"""),"")</f>
        <v/>
      </c>
      <c r="F636" s="1"/>
      <c r="G636" s="1" t="str">
        <f>IFERROR(__xludf.DUMMYFUNCTION("""COMPUTED_VALUE"""),"")</f>
        <v/>
      </c>
      <c r="H636" s="1"/>
      <c r="I636" s="1" t="str">
        <f>IFERROR(__xludf.DUMMYFUNCTION("""COMPUTED_VALUE"""),"")</f>
        <v/>
      </c>
      <c r="J636" s="1"/>
      <c r="K636" s="1" t="s">
        <v>7</v>
      </c>
    </row>
    <row r="637">
      <c r="E637" s="1" t="str">
        <f>IFERROR(__xludf.DUMMYFUNCTION("""COMPUTED_VALUE"""),"")</f>
        <v/>
      </c>
      <c r="F637" s="1"/>
      <c r="G637" s="1" t="str">
        <f>IFERROR(__xludf.DUMMYFUNCTION("""COMPUTED_VALUE"""),"")</f>
        <v/>
      </c>
      <c r="H637" s="1"/>
      <c r="I637" s="1" t="str">
        <f>IFERROR(__xludf.DUMMYFUNCTION("""COMPUTED_VALUE"""),"")</f>
        <v/>
      </c>
      <c r="J637" s="1"/>
      <c r="K637" s="1" t="s">
        <v>7</v>
      </c>
    </row>
    <row r="638">
      <c r="E638" s="1" t="str">
        <f>IFERROR(__xludf.DUMMYFUNCTION("""COMPUTED_VALUE"""),"")</f>
        <v/>
      </c>
      <c r="F638" s="1"/>
      <c r="G638" s="1" t="str">
        <f>IFERROR(__xludf.DUMMYFUNCTION("""COMPUTED_VALUE"""),"")</f>
        <v/>
      </c>
      <c r="H638" s="1"/>
      <c r="I638" s="1" t="str">
        <f>IFERROR(__xludf.DUMMYFUNCTION("""COMPUTED_VALUE"""),"")</f>
        <v/>
      </c>
      <c r="J638" s="1"/>
      <c r="K638" s="1" t="s">
        <v>7</v>
      </c>
    </row>
    <row r="639">
      <c r="E639" s="1" t="str">
        <f>IFERROR(__xludf.DUMMYFUNCTION("""COMPUTED_VALUE"""),"")</f>
        <v/>
      </c>
      <c r="F639" s="1"/>
      <c r="G639" s="1" t="str">
        <f>IFERROR(__xludf.DUMMYFUNCTION("""COMPUTED_VALUE"""),"")</f>
        <v/>
      </c>
      <c r="H639" s="1"/>
      <c r="I639" s="1" t="str">
        <f>IFERROR(__xludf.DUMMYFUNCTION("""COMPUTED_VALUE"""),"")</f>
        <v/>
      </c>
      <c r="J639" s="1"/>
      <c r="K639" s="1" t="s">
        <v>7</v>
      </c>
    </row>
    <row r="640">
      <c r="E640" s="1" t="str">
        <f>IFERROR(__xludf.DUMMYFUNCTION("""COMPUTED_VALUE"""),"")</f>
        <v/>
      </c>
      <c r="F640" s="1"/>
      <c r="G640" s="1" t="str">
        <f>IFERROR(__xludf.DUMMYFUNCTION("""COMPUTED_VALUE"""),"")</f>
        <v/>
      </c>
      <c r="H640" s="1"/>
      <c r="I640" s="1" t="str">
        <f>IFERROR(__xludf.DUMMYFUNCTION("""COMPUTED_VALUE"""),"")</f>
        <v/>
      </c>
      <c r="J640" s="1"/>
      <c r="K640" s="1" t="s">
        <v>7</v>
      </c>
    </row>
    <row r="641">
      <c r="E641" s="1" t="str">
        <f>IFERROR(__xludf.DUMMYFUNCTION("""COMPUTED_VALUE"""),"")</f>
        <v/>
      </c>
      <c r="F641" s="1"/>
      <c r="G641" s="1" t="str">
        <f>IFERROR(__xludf.DUMMYFUNCTION("""COMPUTED_VALUE"""),"")</f>
        <v/>
      </c>
      <c r="H641" s="1"/>
      <c r="I641" s="1" t="str">
        <f>IFERROR(__xludf.DUMMYFUNCTION("""COMPUTED_VALUE"""),"")</f>
        <v/>
      </c>
      <c r="J641" s="1"/>
      <c r="K641" s="1" t="s">
        <v>7</v>
      </c>
    </row>
    <row r="642">
      <c r="E642" s="1" t="str">
        <f>IFERROR(__xludf.DUMMYFUNCTION("""COMPUTED_VALUE"""),"")</f>
        <v/>
      </c>
      <c r="F642" s="1"/>
      <c r="G642" s="1" t="str">
        <f>IFERROR(__xludf.DUMMYFUNCTION("""COMPUTED_VALUE"""),"")</f>
        <v/>
      </c>
      <c r="H642" s="1"/>
      <c r="I642" s="1" t="str">
        <f>IFERROR(__xludf.DUMMYFUNCTION("""COMPUTED_VALUE"""),"")</f>
        <v/>
      </c>
      <c r="J642" s="1"/>
      <c r="K642" s="1" t="s">
        <v>7</v>
      </c>
    </row>
    <row r="643">
      <c r="E643" s="1" t="str">
        <f>IFERROR(__xludf.DUMMYFUNCTION("""COMPUTED_VALUE"""),"")</f>
        <v/>
      </c>
      <c r="F643" s="1"/>
      <c r="G643" s="1" t="str">
        <f>IFERROR(__xludf.DUMMYFUNCTION("""COMPUTED_VALUE"""),"")</f>
        <v/>
      </c>
      <c r="H643" s="1"/>
      <c r="I643" s="1" t="str">
        <f>IFERROR(__xludf.DUMMYFUNCTION("""COMPUTED_VALUE"""),"")</f>
        <v/>
      </c>
      <c r="J643" s="1"/>
      <c r="K643" s="1" t="s">
        <v>7</v>
      </c>
    </row>
    <row r="644">
      <c r="E644" s="1" t="str">
        <f>IFERROR(__xludf.DUMMYFUNCTION("""COMPUTED_VALUE"""),"")</f>
        <v/>
      </c>
      <c r="F644" s="1"/>
      <c r="G644" s="1" t="str">
        <f>IFERROR(__xludf.DUMMYFUNCTION("""COMPUTED_VALUE"""),"")</f>
        <v/>
      </c>
      <c r="H644" s="1"/>
      <c r="I644" s="1" t="str">
        <f>IFERROR(__xludf.DUMMYFUNCTION("""COMPUTED_VALUE"""),"")</f>
        <v/>
      </c>
      <c r="J644" s="1"/>
      <c r="K644" s="1" t="s">
        <v>7</v>
      </c>
    </row>
    <row r="645">
      <c r="E645" s="1" t="str">
        <f>IFERROR(__xludf.DUMMYFUNCTION("""COMPUTED_VALUE"""),"")</f>
        <v/>
      </c>
      <c r="F645" s="1"/>
      <c r="G645" s="1" t="str">
        <f>IFERROR(__xludf.DUMMYFUNCTION("""COMPUTED_VALUE"""),"")</f>
        <v/>
      </c>
      <c r="H645" s="1"/>
      <c r="I645" s="1" t="str">
        <f>IFERROR(__xludf.DUMMYFUNCTION("""COMPUTED_VALUE"""),"")</f>
        <v/>
      </c>
      <c r="J645" s="1"/>
      <c r="K645" s="1" t="s">
        <v>7</v>
      </c>
    </row>
    <row r="646">
      <c r="E646" s="1" t="str">
        <f>IFERROR(__xludf.DUMMYFUNCTION("""COMPUTED_VALUE"""),"")</f>
        <v/>
      </c>
      <c r="F646" s="1"/>
      <c r="G646" s="1" t="str">
        <f>IFERROR(__xludf.DUMMYFUNCTION("""COMPUTED_VALUE"""),"")</f>
        <v/>
      </c>
      <c r="H646" s="1"/>
      <c r="I646" s="1" t="str">
        <f>IFERROR(__xludf.DUMMYFUNCTION("""COMPUTED_VALUE"""),"")</f>
        <v/>
      </c>
      <c r="J646" s="1"/>
      <c r="K646" s="1" t="s">
        <v>7</v>
      </c>
    </row>
    <row r="647">
      <c r="E647" s="1" t="str">
        <f>IFERROR(__xludf.DUMMYFUNCTION("""COMPUTED_VALUE"""),"")</f>
        <v/>
      </c>
      <c r="F647" s="1"/>
      <c r="G647" s="1" t="str">
        <f>IFERROR(__xludf.DUMMYFUNCTION("""COMPUTED_VALUE"""),"")</f>
        <v/>
      </c>
      <c r="H647" s="1"/>
      <c r="I647" s="1" t="str">
        <f>IFERROR(__xludf.DUMMYFUNCTION("""COMPUTED_VALUE"""),"")</f>
        <v/>
      </c>
      <c r="J647" s="1"/>
      <c r="K647" s="1" t="s">
        <v>7</v>
      </c>
    </row>
    <row r="648">
      <c r="E648" s="1" t="str">
        <f>IFERROR(__xludf.DUMMYFUNCTION("""COMPUTED_VALUE"""),"")</f>
        <v/>
      </c>
      <c r="F648" s="1"/>
      <c r="G648" s="1" t="str">
        <f>IFERROR(__xludf.DUMMYFUNCTION("""COMPUTED_VALUE"""),"")</f>
        <v/>
      </c>
      <c r="H648" s="1"/>
      <c r="I648" s="1" t="str">
        <f>IFERROR(__xludf.DUMMYFUNCTION("""COMPUTED_VALUE"""),"")</f>
        <v/>
      </c>
      <c r="J648" s="1"/>
      <c r="K648" s="1" t="s">
        <v>7</v>
      </c>
    </row>
    <row r="649">
      <c r="E649" s="1" t="str">
        <f>IFERROR(__xludf.DUMMYFUNCTION("""COMPUTED_VALUE"""),"")</f>
        <v/>
      </c>
      <c r="F649" s="1"/>
      <c r="G649" s="1" t="str">
        <f>IFERROR(__xludf.DUMMYFUNCTION("""COMPUTED_VALUE"""),"")</f>
        <v/>
      </c>
      <c r="H649" s="1"/>
      <c r="I649" s="1" t="str">
        <f>IFERROR(__xludf.DUMMYFUNCTION("""COMPUTED_VALUE"""),"")</f>
        <v/>
      </c>
      <c r="J649" s="1"/>
      <c r="K649" s="1" t="s">
        <v>7</v>
      </c>
    </row>
    <row r="650">
      <c r="E650" s="1" t="str">
        <f>IFERROR(__xludf.DUMMYFUNCTION("""COMPUTED_VALUE"""),"")</f>
        <v/>
      </c>
      <c r="F650" s="1"/>
      <c r="G650" s="1" t="str">
        <f>IFERROR(__xludf.DUMMYFUNCTION("""COMPUTED_VALUE"""),"")</f>
        <v/>
      </c>
      <c r="H650" s="1"/>
      <c r="I650" s="1" t="str">
        <f>IFERROR(__xludf.DUMMYFUNCTION("""COMPUTED_VALUE"""),"")</f>
        <v/>
      </c>
      <c r="J650" s="1"/>
      <c r="K650" s="1" t="s">
        <v>7</v>
      </c>
    </row>
    <row r="651">
      <c r="E651" s="1" t="str">
        <f>IFERROR(__xludf.DUMMYFUNCTION("""COMPUTED_VALUE"""),"")</f>
        <v/>
      </c>
      <c r="F651" s="1"/>
      <c r="G651" s="1" t="str">
        <f>IFERROR(__xludf.DUMMYFUNCTION("""COMPUTED_VALUE"""),"")</f>
        <v/>
      </c>
      <c r="H651" s="1"/>
      <c r="I651" s="1" t="str">
        <f>IFERROR(__xludf.DUMMYFUNCTION("""COMPUTED_VALUE"""),"")</f>
        <v/>
      </c>
      <c r="J651" s="1"/>
      <c r="K651" s="1" t="s">
        <v>7</v>
      </c>
    </row>
    <row r="652">
      <c r="E652" s="1" t="str">
        <f>IFERROR(__xludf.DUMMYFUNCTION("""COMPUTED_VALUE"""),"")</f>
        <v/>
      </c>
      <c r="F652" s="1"/>
      <c r="G652" s="1" t="str">
        <f>IFERROR(__xludf.DUMMYFUNCTION("""COMPUTED_VALUE"""),"")</f>
        <v/>
      </c>
      <c r="H652" s="1"/>
      <c r="I652" s="1" t="str">
        <f>IFERROR(__xludf.DUMMYFUNCTION("""COMPUTED_VALUE"""),"")</f>
        <v/>
      </c>
      <c r="J652" s="1"/>
      <c r="K652" s="1" t="s">
        <v>7</v>
      </c>
    </row>
    <row r="653">
      <c r="E653" s="1" t="str">
        <f>IFERROR(__xludf.DUMMYFUNCTION("""COMPUTED_VALUE"""),"")</f>
        <v/>
      </c>
      <c r="F653" s="1"/>
      <c r="G653" s="1" t="str">
        <f>IFERROR(__xludf.DUMMYFUNCTION("""COMPUTED_VALUE"""),"")</f>
        <v/>
      </c>
      <c r="H653" s="1"/>
      <c r="I653" s="1" t="str">
        <f>IFERROR(__xludf.DUMMYFUNCTION("""COMPUTED_VALUE"""),"")</f>
        <v/>
      </c>
      <c r="J653" s="1"/>
      <c r="K653" s="1" t="s">
        <v>7</v>
      </c>
    </row>
    <row r="654">
      <c r="E654" s="1" t="str">
        <f>IFERROR(__xludf.DUMMYFUNCTION("""COMPUTED_VALUE"""),"")</f>
        <v/>
      </c>
      <c r="F654" s="1"/>
      <c r="G654" s="1" t="str">
        <f>IFERROR(__xludf.DUMMYFUNCTION("""COMPUTED_VALUE"""),"")</f>
        <v/>
      </c>
      <c r="H654" s="1"/>
      <c r="I654" s="1" t="str">
        <f>IFERROR(__xludf.DUMMYFUNCTION("""COMPUTED_VALUE"""),"")</f>
        <v/>
      </c>
      <c r="J654" s="1"/>
      <c r="K654" s="1" t="s">
        <v>7</v>
      </c>
    </row>
    <row r="655">
      <c r="E655" s="1" t="str">
        <f>IFERROR(__xludf.DUMMYFUNCTION("""COMPUTED_VALUE"""),"")</f>
        <v/>
      </c>
      <c r="F655" s="1"/>
      <c r="G655" s="1" t="str">
        <f>IFERROR(__xludf.DUMMYFUNCTION("""COMPUTED_VALUE"""),"")</f>
        <v/>
      </c>
      <c r="H655" s="1"/>
      <c r="I655" s="1" t="str">
        <f>IFERROR(__xludf.DUMMYFUNCTION("""COMPUTED_VALUE"""),"")</f>
        <v/>
      </c>
      <c r="J655" s="1"/>
      <c r="K655" s="1" t="s">
        <v>7</v>
      </c>
    </row>
    <row r="656">
      <c r="E656" s="1" t="str">
        <f>IFERROR(__xludf.DUMMYFUNCTION("""COMPUTED_VALUE"""),"")</f>
        <v/>
      </c>
      <c r="F656" s="1"/>
      <c r="G656" s="1" t="str">
        <f>IFERROR(__xludf.DUMMYFUNCTION("""COMPUTED_VALUE"""),"")</f>
        <v/>
      </c>
      <c r="H656" s="1"/>
      <c r="I656" s="1" t="str">
        <f>IFERROR(__xludf.DUMMYFUNCTION("""COMPUTED_VALUE"""),"")</f>
        <v/>
      </c>
      <c r="J656" s="1"/>
      <c r="K656" s="1" t="s">
        <v>7</v>
      </c>
    </row>
    <row r="657">
      <c r="E657" s="1" t="str">
        <f>IFERROR(__xludf.DUMMYFUNCTION("""COMPUTED_VALUE"""),"")</f>
        <v/>
      </c>
      <c r="F657" s="1"/>
      <c r="G657" s="1" t="str">
        <f>IFERROR(__xludf.DUMMYFUNCTION("""COMPUTED_VALUE"""),"")</f>
        <v/>
      </c>
      <c r="H657" s="1"/>
      <c r="I657" s="1" t="str">
        <f>IFERROR(__xludf.DUMMYFUNCTION("""COMPUTED_VALUE"""),"")</f>
        <v/>
      </c>
      <c r="J657" s="1"/>
      <c r="K657" s="1" t="s">
        <v>7</v>
      </c>
    </row>
    <row r="658">
      <c r="E658" s="1" t="str">
        <f>IFERROR(__xludf.DUMMYFUNCTION("""COMPUTED_VALUE"""),"")</f>
        <v/>
      </c>
      <c r="F658" s="1"/>
      <c r="G658" s="1" t="str">
        <f>IFERROR(__xludf.DUMMYFUNCTION("""COMPUTED_VALUE"""),"")</f>
        <v/>
      </c>
      <c r="H658" s="1"/>
      <c r="I658" s="1" t="str">
        <f>IFERROR(__xludf.DUMMYFUNCTION("""COMPUTED_VALUE"""),"")</f>
        <v/>
      </c>
      <c r="J658" s="1"/>
      <c r="K658" s="1" t="s">
        <v>7</v>
      </c>
    </row>
    <row r="659">
      <c r="E659" s="1" t="str">
        <f>IFERROR(__xludf.DUMMYFUNCTION("""COMPUTED_VALUE"""),"")</f>
        <v/>
      </c>
      <c r="F659" s="1"/>
      <c r="G659" s="1" t="str">
        <f>IFERROR(__xludf.DUMMYFUNCTION("""COMPUTED_VALUE"""),"")</f>
        <v/>
      </c>
      <c r="H659" s="1"/>
      <c r="I659" s="1" t="str">
        <f>IFERROR(__xludf.DUMMYFUNCTION("""COMPUTED_VALUE"""),"")</f>
        <v/>
      </c>
      <c r="J659" s="1"/>
      <c r="K659" s="1" t="s">
        <v>7</v>
      </c>
    </row>
    <row r="660">
      <c r="E660" s="1" t="str">
        <f>IFERROR(__xludf.DUMMYFUNCTION("""COMPUTED_VALUE"""),"")</f>
        <v/>
      </c>
      <c r="F660" s="1"/>
      <c r="G660" s="1" t="str">
        <f>IFERROR(__xludf.DUMMYFUNCTION("""COMPUTED_VALUE"""),"")</f>
        <v/>
      </c>
      <c r="H660" s="1"/>
      <c r="I660" s="1" t="str">
        <f>IFERROR(__xludf.DUMMYFUNCTION("""COMPUTED_VALUE"""),"")</f>
        <v/>
      </c>
      <c r="J660" s="1"/>
      <c r="K660" s="1" t="s">
        <v>7</v>
      </c>
    </row>
    <row r="661">
      <c r="E661" s="1" t="str">
        <f>IFERROR(__xludf.DUMMYFUNCTION("""COMPUTED_VALUE"""),"")</f>
        <v/>
      </c>
      <c r="F661" s="1"/>
      <c r="G661" s="1" t="str">
        <f>IFERROR(__xludf.DUMMYFUNCTION("""COMPUTED_VALUE"""),"")</f>
        <v/>
      </c>
      <c r="H661" s="1"/>
      <c r="I661" s="1" t="str">
        <f>IFERROR(__xludf.DUMMYFUNCTION("""COMPUTED_VALUE"""),"")</f>
        <v/>
      </c>
      <c r="J661" s="1"/>
      <c r="K661" s="1" t="s">
        <v>7</v>
      </c>
    </row>
    <row r="662">
      <c r="E662" s="1" t="str">
        <f>IFERROR(__xludf.DUMMYFUNCTION("""COMPUTED_VALUE"""),"")</f>
        <v/>
      </c>
      <c r="F662" s="1"/>
      <c r="G662" s="1" t="str">
        <f>IFERROR(__xludf.DUMMYFUNCTION("""COMPUTED_VALUE"""),"")</f>
        <v/>
      </c>
      <c r="H662" s="1"/>
      <c r="I662" s="1" t="str">
        <f>IFERROR(__xludf.DUMMYFUNCTION("""COMPUTED_VALUE"""),"")</f>
        <v/>
      </c>
      <c r="J662" s="1"/>
      <c r="K662" s="1" t="s">
        <v>7</v>
      </c>
    </row>
    <row r="663">
      <c r="E663" s="1" t="str">
        <f>IFERROR(__xludf.DUMMYFUNCTION("""COMPUTED_VALUE"""),"")</f>
        <v/>
      </c>
      <c r="F663" s="1"/>
      <c r="G663" s="1" t="str">
        <f>IFERROR(__xludf.DUMMYFUNCTION("""COMPUTED_VALUE"""),"")</f>
        <v/>
      </c>
      <c r="H663" s="1"/>
      <c r="I663" s="1" t="str">
        <f>IFERROR(__xludf.DUMMYFUNCTION("""COMPUTED_VALUE"""),"")</f>
        <v/>
      </c>
      <c r="J663" s="1"/>
      <c r="K663" s="1" t="s">
        <v>7</v>
      </c>
    </row>
    <row r="664">
      <c r="E664" s="1" t="str">
        <f>IFERROR(__xludf.DUMMYFUNCTION("""COMPUTED_VALUE"""),"")</f>
        <v/>
      </c>
      <c r="F664" s="1"/>
      <c r="G664" s="1" t="str">
        <f>IFERROR(__xludf.DUMMYFUNCTION("""COMPUTED_VALUE"""),"")</f>
        <v/>
      </c>
      <c r="H664" s="1"/>
      <c r="I664" s="1" t="str">
        <f>IFERROR(__xludf.DUMMYFUNCTION("""COMPUTED_VALUE"""),"")</f>
        <v/>
      </c>
      <c r="J664" s="1"/>
      <c r="K664" s="1" t="s">
        <v>7</v>
      </c>
    </row>
    <row r="665">
      <c r="E665" s="1" t="str">
        <f>IFERROR(__xludf.DUMMYFUNCTION("""COMPUTED_VALUE"""),"")</f>
        <v/>
      </c>
      <c r="F665" s="1"/>
      <c r="G665" s="1" t="str">
        <f>IFERROR(__xludf.DUMMYFUNCTION("""COMPUTED_VALUE"""),"")</f>
        <v/>
      </c>
      <c r="H665" s="1"/>
      <c r="I665" s="1" t="str">
        <f>IFERROR(__xludf.DUMMYFUNCTION("""COMPUTED_VALUE"""),"")</f>
        <v/>
      </c>
      <c r="J665" s="1"/>
      <c r="K665" s="1" t="s">
        <v>7</v>
      </c>
    </row>
    <row r="666">
      <c r="E666" s="1" t="str">
        <f>IFERROR(__xludf.DUMMYFUNCTION("""COMPUTED_VALUE"""),"")</f>
        <v/>
      </c>
      <c r="F666" s="1"/>
      <c r="G666" s="1" t="str">
        <f>IFERROR(__xludf.DUMMYFUNCTION("""COMPUTED_VALUE"""),"")</f>
        <v/>
      </c>
      <c r="H666" s="1"/>
      <c r="I666" s="1" t="str">
        <f>IFERROR(__xludf.DUMMYFUNCTION("""COMPUTED_VALUE"""),"")</f>
        <v/>
      </c>
      <c r="J666" s="1"/>
      <c r="K666" s="1" t="s">
        <v>7</v>
      </c>
    </row>
    <row r="667">
      <c r="E667" s="1" t="str">
        <f>IFERROR(__xludf.DUMMYFUNCTION("""COMPUTED_VALUE"""),"")</f>
        <v/>
      </c>
      <c r="F667" s="1"/>
      <c r="G667" s="1" t="str">
        <f>IFERROR(__xludf.DUMMYFUNCTION("""COMPUTED_VALUE"""),"")</f>
        <v/>
      </c>
      <c r="H667" s="1"/>
      <c r="I667" s="1" t="str">
        <f>IFERROR(__xludf.DUMMYFUNCTION("""COMPUTED_VALUE"""),"")</f>
        <v/>
      </c>
      <c r="J667" s="1"/>
      <c r="K667" s="1" t="s">
        <v>7</v>
      </c>
    </row>
    <row r="668">
      <c r="E668" s="1" t="str">
        <f>IFERROR(__xludf.DUMMYFUNCTION("""COMPUTED_VALUE"""),"")</f>
        <v/>
      </c>
      <c r="F668" s="1"/>
      <c r="G668" s="1" t="str">
        <f>IFERROR(__xludf.DUMMYFUNCTION("""COMPUTED_VALUE"""),"")</f>
        <v/>
      </c>
      <c r="H668" s="1"/>
      <c r="I668" s="1" t="str">
        <f>IFERROR(__xludf.DUMMYFUNCTION("""COMPUTED_VALUE"""),"")</f>
        <v/>
      </c>
      <c r="J668" s="1"/>
      <c r="K668" s="1" t="s">
        <v>7</v>
      </c>
    </row>
    <row r="669">
      <c r="E669" s="1" t="str">
        <f>IFERROR(__xludf.DUMMYFUNCTION("""COMPUTED_VALUE"""),"")</f>
        <v/>
      </c>
      <c r="F669" s="1"/>
      <c r="G669" s="1" t="str">
        <f>IFERROR(__xludf.DUMMYFUNCTION("""COMPUTED_VALUE"""),"")</f>
        <v/>
      </c>
      <c r="H669" s="1"/>
      <c r="I669" s="1" t="str">
        <f>IFERROR(__xludf.DUMMYFUNCTION("""COMPUTED_VALUE"""),"")</f>
        <v/>
      </c>
      <c r="J669" s="1"/>
      <c r="K669" s="1" t="s">
        <v>7</v>
      </c>
    </row>
    <row r="670">
      <c r="E670" s="1" t="str">
        <f>IFERROR(__xludf.DUMMYFUNCTION("""COMPUTED_VALUE"""),"")</f>
        <v/>
      </c>
      <c r="F670" s="1"/>
      <c r="G670" s="1" t="str">
        <f>IFERROR(__xludf.DUMMYFUNCTION("""COMPUTED_VALUE"""),"")</f>
        <v/>
      </c>
      <c r="H670" s="1"/>
      <c r="I670" s="1" t="str">
        <f>IFERROR(__xludf.DUMMYFUNCTION("""COMPUTED_VALUE"""),"")</f>
        <v/>
      </c>
      <c r="J670" s="1"/>
      <c r="K670" s="1" t="s">
        <v>7</v>
      </c>
    </row>
    <row r="671">
      <c r="E671" s="1" t="str">
        <f>IFERROR(__xludf.DUMMYFUNCTION("""COMPUTED_VALUE"""),"")</f>
        <v/>
      </c>
      <c r="F671" s="1"/>
      <c r="G671" s="1" t="str">
        <f>IFERROR(__xludf.DUMMYFUNCTION("""COMPUTED_VALUE"""),"")</f>
        <v/>
      </c>
      <c r="H671" s="1"/>
      <c r="I671" s="1" t="str">
        <f>IFERROR(__xludf.DUMMYFUNCTION("""COMPUTED_VALUE"""),"")</f>
        <v/>
      </c>
      <c r="J671" s="1"/>
      <c r="K671" s="1" t="s">
        <v>7</v>
      </c>
    </row>
    <row r="672">
      <c r="E672" s="1" t="str">
        <f>IFERROR(__xludf.DUMMYFUNCTION("""COMPUTED_VALUE"""),"")</f>
        <v/>
      </c>
      <c r="F672" s="1"/>
      <c r="G672" s="1" t="str">
        <f>IFERROR(__xludf.DUMMYFUNCTION("""COMPUTED_VALUE"""),"")</f>
        <v/>
      </c>
      <c r="H672" s="1"/>
      <c r="I672" s="1" t="str">
        <f>IFERROR(__xludf.DUMMYFUNCTION("""COMPUTED_VALUE"""),"")</f>
        <v/>
      </c>
      <c r="J672" s="1"/>
      <c r="K672" s="1" t="s">
        <v>7</v>
      </c>
    </row>
    <row r="673">
      <c r="E673" s="1" t="str">
        <f>IFERROR(__xludf.DUMMYFUNCTION("""COMPUTED_VALUE"""),"")</f>
        <v/>
      </c>
      <c r="F673" s="1"/>
      <c r="G673" s="1" t="str">
        <f>IFERROR(__xludf.DUMMYFUNCTION("""COMPUTED_VALUE"""),"")</f>
        <v/>
      </c>
      <c r="H673" s="1"/>
      <c r="I673" s="1" t="str">
        <f>IFERROR(__xludf.DUMMYFUNCTION("""COMPUTED_VALUE"""),"")</f>
        <v/>
      </c>
      <c r="J673" s="1"/>
      <c r="K673" s="1" t="s">
        <v>7</v>
      </c>
    </row>
    <row r="674">
      <c r="E674" s="1" t="str">
        <f>IFERROR(__xludf.DUMMYFUNCTION("""COMPUTED_VALUE"""),"")</f>
        <v/>
      </c>
      <c r="F674" s="1"/>
      <c r="G674" s="1" t="str">
        <f>IFERROR(__xludf.DUMMYFUNCTION("""COMPUTED_VALUE"""),"")</f>
        <v/>
      </c>
      <c r="H674" s="1"/>
      <c r="I674" s="1" t="str">
        <f>IFERROR(__xludf.DUMMYFUNCTION("""COMPUTED_VALUE"""),"")</f>
        <v/>
      </c>
      <c r="J674" s="1"/>
      <c r="K674" s="1" t="s">
        <v>7</v>
      </c>
    </row>
    <row r="675">
      <c r="E675" s="1" t="str">
        <f>IFERROR(__xludf.DUMMYFUNCTION("""COMPUTED_VALUE"""),"")</f>
        <v/>
      </c>
      <c r="F675" s="1"/>
      <c r="G675" s="1" t="str">
        <f>IFERROR(__xludf.DUMMYFUNCTION("""COMPUTED_VALUE"""),"")</f>
        <v/>
      </c>
      <c r="H675" s="1"/>
      <c r="I675" s="1" t="str">
        <f>IFERROR(__xludf.DUMMYFUNCTION("""COMPUTED_VALUE"""),"")</f>
        <v/>
      </c>
      <c r="J675" s="1"/>
      <c r="K675" s="1" t="s">
        <v>7</v>
      </c>
    </row>
    <row r="676">
      <c r="E676" s="1" t="str">
        <f>IFERROR(__xludf.DUMMYFUNCTION("""COMPUTED_VALUE"""),"")</f>
        <v/>
      </c>
      <c r="F676" s="1"/>
      <c r="G676" s="1" t="str">
        <f>IFERROR(__xludf.DUMMYFUNCTION("""COMPUTED_VALUE"""),"")</f>
        <v/>
      </c>
      <c r="H676" s="1"/>
      <c r="I676" s="1" t="str">
        <f>IFERROR(__xludf.DUMMYFUNCTION("""COMPUTED_VALUE"""),"")</f>
        <v/>
      </c>
      <c r="J676" s="1"/>
      <c r="K676" s="1" t="s">
        <v>7</v>
      </c>
    </row>
    <row r="677">
      <c r="E677" s="1" t="str">
        <f>IFERROR(__xludf.DUMMYFUNCTION("""COMPUTED_VALUE"""),"")</f>
        <v/>
      </c>
      <c r="F677" s="1"/>
      <c r="G677" s="1" t="str">
        <f>IFERROR(__xludf.DUMMYFUNCTION("""COMPUTED_VALUE"""),"")</f>
        <v/>
      </c>
      <c r="H677" s="1"/>
      <c r="I677" s="1" t="str">
        <f>IFERROR(__xludf.DUMMYFUNCTION("""COMPUTED_VALUE"""),"")</f>
        <v/>
      </c>
      <c r="J677" s="1"/>
      <c r="K677" s="1" t="s">
        <v>7</v>
      </c>
    </row>
    <row r="678">
      <c r="E678" s="1" t="str">
        <f>IFERROR(__xludf.DUMMYFUNCTION("""COMPUTED_VALUE"""),"")</f>
        <v/>
      </c>
      <c r="F678" s="1"/>
      <c r="G678" s="1" t="str">
        <f>IFERROR(__xludf.DUMMYFUNCTION("""COMPUTED_VALUE"""),"")</f>
        <v/>
      </c>
      <c r="H678" s="1"/>
      <c r="I678" s="1" t="str">
        <f>IFERROR(__xludf.DUMMYFUNCTION("""COMPUTED_VALUE"""),"")</f>
        <v/>
      </c>
      <c r="J678" s="1"/>
      <c r="K678" s="1" t="s">
        <v>7</v>
      </c>
    </row>
    <row r="679">
      <c r="E679" s="1" t="str">
        <f>IFERROR(__xludf.DUMMYFUNCTION("""COMPUTED_VALUE"""),"")</f>
        <v/>
      </c>
      <c r="F679" s="1"/>
      <c r="G679" s="1" t="str">
        <f>IFERROR(__xludf.DUMMYFUNCTION("""COMPUTED_VALUE"""),"")</f>
        <v/>
      </c>
      <c r="H679" s="1"/>
      <c r="I679" s="1" t="str">
        <f>IFERROR(__xludf.DUMMYFUNCTION("""COMPUTED_VALUE"""),"")</f>
        <v/>
      </c>
      <c r="J679" s="1"/>
      <c r="K679" s="1" t="s">
        <v>7</v>
      </c>
    </row>
    <row r="680">
      <c r="E680" s="1" t="str">
        <f>IFERROR(__xludf.DUMMYFUNCTION("""COMPUTED_VALUE"""),"")</f>
        <v/>
      </c>
      <c r="F680" s="1"/>
      <c r="G680" s="1" t="str">
        <f>IFERROR(__xludf.DUMMYFUNCTION("""COMPUTED_VALUE"""),"")</f>
        <v/>
      </c>
      <c r="H680" s="1"/>
      <c r="I680" s="1" t="str">
        <f>IFERROR(__xludf.DUMMYFUNCTION("""COMPUTED_VALUE"""),"")</f>
        <v/>
      </c>
      <c r="J680" s="1"/>
      <c r="K680" s="1" t="s">
        <v>7</v>
      </c>
    </row>
    <row r="681">
      <c r="E681" s="1" t="str">
        <f>IFERROR(__xludf.DUMMYFUNCTION("""COMPUTED_VALUE"""),"")</f>
        <v/>
      </c>
      <c r="F681" s="1"/>
      <c r="G681" s="1" t="str">
        <f>IFERROR(__xludf.DUMMYFUNCTION("""COMPUTED_VALUE"""),"")</f>
        <v/>
      </c>
      <c r="H681" s="1"/>
      <c r="I681" s="1" t="str">
        <f>IFERROR(__xludf.DUMMYFUNCTION("""COMPUTED_VALUE"""),"")</f>
        <v/>
      </c>
      <c r="J681" s="1"/>
      <c r="K681" s="1" t="s">
        <v>7</v>
      </c>
    </row>
    <row r="682">
      <c r="E682" s="1" t="str">
        <f>IFERROR(__xludf.DUMMYFUNCTION("""COMPUTED_VALUE"""),"")</f>
        <v/>
      </c>
      <c r="F682" s="1"/>
      <c r="G682" s="1" t="str">
        <f>IFERROR(__xludf.DUMMYFUNCTION("""COMPUTED_VALUE"""),"")</f>
        <v/>
      </c>
      <c r="H682" s="1"/>
      <c r="I682" s="1" t="str">
        <f>IFERROR(__xludf.DUMMYFUNCTION("""COMPUTED_VALUE"""),"")</f>
        <v/>
      </c>
      <c r="J682" s="1"/>
      <c r="K682" s="1" t="s">
        <v>7</v>
      </c>
    </row>
    <row r="683">
      <c r="E683" s="1" t="str">
        <f>IFERROR(__xludf.DUMMYFUNCTION("""COMPUTED_VALUE"""),"")</f>
        <v/>
      </c>
      <c r="F683" s="1"/>
      <c r="G683" s="1" t="str">
        <f>IFERROR(__xludf.DUMMYFUNCTION("""COMPUTED_VALUE"""),"")</f>
        <v/>
      </c>
      <c r="H683" s="1"/>
      <c r="I683" s="1" t="str">
        <f>IFERROR(__xludf.DUMMYFUNCTION("""COMPUTED_VALUE"""),"")</f>
        <v/>
      </c>
      <c r="J683" s="1"/>
      <c r="K683" s="1" t="s">
        <v>7</v>
      </c>
    </row>
    <row r="684">
      <c r="E684" s="1" t="str">
        <f>IFERROR(__xludf.DUMMYFUNCTION("""COMPUTED_VALUE"""),"")</f>
        <v/>
      </c>
      <c r="F684" s="1"/>
      <c r="G684" s="1" t="str">
        <f>IFERROR(__xludf.DUMMYFUNCTION("""COMPUTED_VALUE"""),"")</f>
        <v/>
      </c>
      <c r="H684" s="1"/>
      <c r="I684" s="1" t="str">
        <f>IFERROR(__xludf.DUMMYFUNCTION("""COMPUTED_VALUE"""),"")</f>
        <v/>
      </c>
      <c r="J684" s="1"/>
      <c r="K684" s="1" t="s">
        <v>7</v>
      </c>
    </row>
    <row r="685">
      <c r="E685" s="1" t="str">
        <f>IFERROR(__xludf.DUMMYFUNCTION("""COMPUTED_VALUE"""),"")</f>
        <v/>
      </c>
      <c r="F685" s="1"/>
      <c r="G685" s="1" t="str">
        <f>IFERROR(__xludf.DUMMYFUNCTION("""COMPUTED_VALUE"""),"")</f>
        <v/>
      </c>
      <c r="H685" s="1"/>
      <c r="I685" s="1" t="str">
        <f>IFERROR(__xludf.DUMMYFUNCTION("""COMPUTED_VALUE"""),"")</f>
        <v/>
      </c>
      <c r="J685" s="1"/>
      <c r="K685" s="1" t="s">
        <v>7</v>
      </c>
    </row>
    <row r="686">
      <c r="E686" s="1" t="str">
        <f>IFERROR(__xludf.DUMMYFUNCTION("""COMPUTED_VALUE"""),"")</f>
        <v/>
      </c>
      <c r="F686" s="1"/>
      <c r="G686" s="1" t="str">
        <f>IFERROR(__xludf.DUMMYFUNCTION("""COMPUTED_VALUE"""),"")</f>
        <v/>
      </c>
      <c r="H686" s="1"/>
      <c r="I686" s="1" t="str">
        <f>IFERROR(__xludf.DUMMYFUNCTION("""COMPUTED_VALUE"""),"")</f>
        <v/>
      </c>
      <c r="J686" s="1"/>
      <c r="K686" s="1" t="s">
        <v>7</v>
      </c>
    </row>
    <row r="687">
      <c r="E687" s="1" t="str">
        <f>IFERROR(__xludf.DUMMYFUNCTION("""COMPUTED_VALUE"""),"")</f>
        <v/>
      </c>
      <c r="F687" s="1"/>
      <c r="G687" s="1" t="str">
        <f>IFERROR(__xludf.DUMMYFUNCTION("""COMPUTED_VALUE"""),"")</f>
        <v/>
      </c>
      <c r="H687" s="1"/>
      <c r="I687" s="1" t="str">
        <f>IFERROR(__xludf.DUMMYFUNCTION("""COMPUTED_VALUE"""),"")</f>
        <v/>
      </c>
      <c r="J687" s="1"/>
      <c r="K687" s="1" t="s">
        <v>7</v>
      </c>
    </row>
    <row r="688">
      <c r="E688" s="1" t="str">
        <f>IFERROR(__xludf.DUMMYFUNCTION("""COMPUTED_VALUE"""),"")</f>
        <v/>
      </c>
      <c r="F688" s="1"/>
      <c r="G688" s="1" t="str">
        <f>IFERROR(__xludf.DUMMYFUNCTION("""COMPUTED_VALUE"""),"")</f>
        <v/>
      </c>
      <c r="H688" s="1"/>
      <c r="I688" s="1" t="str">
        <f>IFERROR(__xludf.DUMMYFUNCTION("""COMPUTED_VALUE"""),"")</f>
        <v/>
      </c>
      <c r="J688" s="1"/>
      <c r="K688" s="1" t="s">
        <v>7</v>
      </c>
    </row>
    <row r="689">
      <c r="E689" s="1" t="str">
        <f>IFERROR(__xludf.DUMMYFUNCTION("""COMPUTED_VALUE"""),"")</f>
        <v/>
      </c>
      <c r="F689" s="1"/>
      <c r="G689" s="1" t="str">
        <f>IFERROR(__xludf.DUMMYFUNCTION("""COMPUTED_VALUE"""),"")</f>
        <v/>
      </c>
      <c r="H689" s="1"/>
      <c r="I689" s="1" t="str">
        <f>IFERROR(__xludf.DUMMYFUNCTION("""COMPUTED_VALUE"""),"")</f>
        <v/>
      </c>
      <c r="J689" s="1"/>
      <c r="K689" s="1" t="s">
        <v>7</v>
      </c>
    </row>
    <row r="690">
      <c r="E690" s="1" t="str">
        <f>IFERROR(__xludf.DUMMYFUNCTION("""COMPUTED_VALUE"""),"")</f>
        <v/>
      </c>
      <c r="F690" s="1"/>
      <c r="G690" s="1" t="str">
        <f>IFERROR(__xludf.DUMMYFUNCTION("""COMPUTED_VALUE"""),"")</f>
        <v/>
      </c>
      <c r="H690" s="1"/>
      <c r="I690" s="1" t="str">
        <f>IFERROR(__xludf.DUMMYFUNCTION("""COMPUTED_VALUE"""),"")</f>
        <v/>
      </c>
      <c r="J690" s="1"/>
      <c r="K690" s="1" t="s">
        <v>7</v>
      </c>
    </row>
    <row r="691">
      <c r="E691" s="1" t="str">
        <f>IFERROR(__xludf.DUMMYFUNCTION("""COMPUTED_VALUE"""),"")</f>
        <v/>
      </c>
      <c r="F691" s="1"/>
      <c r="G691" s="1" t="str">
        <f>IFERROR(__xludf.DUMMYFUNCTION("""COMPUTED_VALUE"""),"")</f>
        <v/>
      </c>
      <c r="H691" s="1"/>
      <c r="I691" s="1" t="str">
        <f>IFERROR(__xludf.DUMMYFUNCTION("""COMPUTED_VALUE"""),"")</f>
        <v/>
      </c>
      <c r="J691" s="1"/>
      <c r="K691" s="1" t="s">
        <v>7</v>
      </c>
    </row>
    <row r="692">
      <c r="E692" s="1" t="str">
        <f>IFERROR(__xludf.DUMMYFUNCTION("""COMPUTED_VALUE"""),"")</f>
        <v/>
      </c>
      <c r="F692" s="1"/>
      <c r="G692" s="1" t="str">
        <f>IFERROR(__xludf.DUMMYFUNCTION("""COMPUTED_VALUE"""),"")</f>
        <v/>
      </c>
      <c r="H692" s="1"/>
      <c r="I692" s="1" t="str">
        <f>IFERROR(__xludf.DUMMYFUNCTION("""COMPUTED_VALUE"""),"")</f>
        <v/>
      </c>
      <c r="J692" s="1"/>
      <c r="K692" s="1" t="s">
        <v>7</v>
      </c>
    </row>
    <row r="693">
      <c r="E693" s="1" t="str">
        <f>IFERROR(__xludf.DUMMYFUNCTION("""COMPUTED_VALUE"""),"")</f>
        <v/>
      </c>
      <c r="F693" s="1"/>
      <c r="G693" s="1" t="str">
        <f>IFERROR(__xludf.DUMMYFUNCTION("""COMPUTED_VALUE"""),"")</f>
        <v/>
      </c>
      <c r="H693" s="1"/>
      <c r="I693" s="1" t="str">
        <f>IFERROR(__xludf.DUMMYFUNCTION("""COMPUTED_VALUE"""),"")</f>
        <v/>
      </c>
      <c r="J693" s="1"/>
      <c r="K693" s="1" t="s">
        <v>7</v>
      </c>
    </row>
    <row r="694">
      <c r="E694" s="1" t="str">
        <f>IFERROR(__xludf.DUMMYFUNCTION("""COMPUTED_VALUE"""),"")</f>
        <v/>
      </c>
      <c r="F694" s="1"/>
      <c r="G694" s="1" t="str">
        <f>IFERROR(__xludf.DUMMYFUNCTION("""COMPUTED_VALUE"""),"")</f>
        <v/>
      </c>
      <c r="H694" s="1"/>
      <c r="I694" s="1" t="str">
        <f>IFERROR(__xludf.DUMMYFUNCTION("""COMPUTED_VALUE"""),"")</f>
        <v/>
      </c>
      <c r="J694" s="1"/>
      <c r="K694" s="1" t="s">
        <v>7</v>
      </c>
    </row>
    <row r="695">
      <c r="E695" s="1" t="str">
        <f>IFERROR(__xludf.DUMMYFUNCTION("""COMPUTED_VALUE"""),"")</f>
        <v/>
      </c>
      <c r="F695" s="1"/>
      <c r="G695" s="1" t="str">
        <f>IFERROR(__xludf.DUMMYFUNCTION("""COMPUTED_VALUE"""),"")</f>
        <v/>
      </c>
      <c r="H695" s="1"/>
      <c r="I695" s="1" t="str">
        <f>IFERROR(__xludf.DUMMYFUNCTION("""COMPUTED_VALUE"""),"")</f>
        <v/>
      </c>
      <c r="J695" s="1"/>
      <c r="K695" s="1" t="s">
        <v>7</v>
      </c>
    </row>
    <row r="696">
      <c r="E696" s="1" t="str">
        <f>IFERROR(__xludf.DUMMYFUNCTION("""COMPUTED_VALUE"""),"")</f>
        <v/>
      </c>
      <c r="F696" s="1"/>
      <c r="G696" s="1" t="str">
        <f>IFERROR(__xludf.DUMMYFUNCTION("""COMPUTED_VALUE"""),"")</f>
        <v/>
      </c>
      <c r="H696" s="1"/>
      <c r="I696" s="1" t="str">
        <f>IFERROR(__xludf.DUMMYFUNCTION("""COMPUTED_VALUE"""),"")</f>
        <v/>
      </c>
      <c r="J696" s="1"/>
      <c r="K696" s="1" t="s">
        <v>7</v>
      </c>
    </row>
    <row r="697">
      <c r="E697" s="1" t="str">
        <f>IFERROR(__xludf.DUMMYFUNCTION("""COMPUTED_VALUE"""),"")</f>
        <v/>
      </c>
      <c r="F697" s="1"/>
      <c r="G697" s="1" t="str">
        <f>IFERROR(__xludf.DUMMYFUNCTION("""COMPUTED_VALUE"""),"")</f>
        <v/>
      </c>
      <c r="H697" s="1"/>
      <c r="I697" s="1" t="str">
        <f>IFERROR(__xludf.DUMMYFUNCTION("""COMPUTED_VALUE"""),"")</f>
        <v/>
      </c>
      <c r="J697" s="1"/>
      <c r="K697" s="1" t="s">
        <v>7</v>
      </c>
    </row>
    <row r="698">
      <c r="E698" s="1" t="str">
        <f>IFERROR(__xludf.DUMMYFUNCTION("""COMPUTED_VALUE"""),"")</f>
        <v/>
      </c>
      <c r="F698" s="1"/>
      <c r="G698" s="1" t="str">
        <f>IFERROR(__xludf.DUMMYFUNCTION("""COMPUTED_VALUE"""),"")</f>
        <v/>
      </c>
      <c r="H698" s="1"/>
      <c r="I698" s="1" t="str">
        <f>IFERROR(__xludf.DUMMYFUNCTION("""COMPUTED_VALUE"""),"")</f>
        <v/>
      </c>
      <c r="J698" s="1"/>
      <c r="K698" s="1" t="s">
        <v>7</v>
      </c>
    </row>
    <row r="699">
      <c r="E699" s="1" t="str">
        <f>IFERROR(__xludf.DUMMYFUNCTION("""COMPUTED_VALUE"""),"")</f>
        <v/>
      </c>
      <c r="F699" s="1"/>
      <c r="G699" s="1" t="str">
        <f>IFERROR(__xludf.DUMMYFUNCTION("""COMPUTED_VALUE"""),"")</f>
        <v/>
      </c>
      <c r="H699" s="1"/>
      <c r="I699" s="1" t="str">
        <f>IFERROR(__xludf.DUMMYFUNCTION("""COMPUTED_VALUE"""),"")</f>
        <v/>
      </c>
      <c r="J699" s="1"/>
      <c r="K699" s="1" t="s">
        <v>7</v>
      </c>
    </row>
    <row r="700">
      <c r="E700" s="1" t="str">
        <f>IFERROR(__xludf.DUMMYFUNCTION("""COMPUTED_VALUE"""),"")</f>
        <v/>
      </c>
      <c r="F700" s="1"/>
      <c r="G700" s="1" t="str">
        <f>IFERROR(__xludf.DUMMYFUNCTION("""COMPUTED_VALUE"""),"")</f>
        <v/>
      </c>
      <c r="H700" s="1"/>
      <c r="I700" s="1" t="str">
        <f>IFERROR(__xludf.DUMMYFUNCTION("""COMPUTED_VALUE"""),"")</f>
        <v/>
      </c>
      <c r="J700" s="1"/>
      <c r="K700" s="1" t="s">
        <v>7</v>
      </c>
    </row>
    <row r="701">
      <c r="E701" s="1" t="str">
        <f>IFERROR(__xludf.DUMMYFUNCTION("""COMPUTED_VALUE"""),"")</f>
        <v/>
      </c>
      <c r="F701" s="1"/>
      <c r="G701" s="1" t="str">
        <f>IFERROR(__xludf.DUMMYFUNCTION("""COMPUTED_VALUE"""),"")</f>
        <v/>
      </c>
      <c r="H701" s="1"/>
      <c r="I701" s="1" t="str">
        <f>IFERROR(__xludf.DUMMYFUNCTION("""COMPUTED_VALUE"""),"")</f>
        <v/>
      </c>
      <c r="J701" s="1"/>
      <c r="K701" s="1" t="s">
        <v>7</v>
      </c>
    </row>
    <row r="702">
      <c r="E702" s="1" t="str">
        <f>IFERROR(__xludf.DUMMYFUNCTION("""COMPUTED_VALUE"""),"")</f>
        <v/>
      </c>
      <c r="F702" s="1"/>
      <c r="G702" s="1" t="str">
        <f>IFERROR(__xludf.DUMMYFUNCTION("""COMPUTED_VALUE"""),"")</f>
        <v/>
      </c>
      <c r="H702" s="1"/>
      <c r="I702" s="1" t="str">
        <f>IFERROR(__xludf.DUMMYFUNCTION("""COMPUTED_VALUE"""),"")</f>
        <v/>
      </c>
      <c r="J702" s="1"/>
      <c r="K702" s="1" t="s">
        <v>7</v>
      </c>
    </row>
    <row r="703">
      <c r="E703" s="1" t="str">
        <f>IFERROR(__xludf.DUMMYFUNCTION("""COMPUTED_VALUE"""),"")</f>
        <v/>
      </c>
      <c r="F703" s="1"/>
      <c r="G703" s="1" t="str">
        <f>IFERROR(__xludf.DUMMYFUNCTION("""COMPUTED_VALUE"""),"")</f>
        <v/>
      </c>
      <c r="H703" s="1"/>
      <c r="I703" s="1" t="str">
        <f>IFERROR(__xludf.DUMMYFUNCTION("""COMPUTED_VALUE"""),"")</f>
        <v/>
      </c>
      <c r="J703" s="1"/>
      <c r="K703" s="1" t="s">
        <v>7</v>
      </c>
    </row>
    <row r="704">
      <c r="E704" s="1" t="str">
        <f>IFERROR(__xludf.DUMMYFUNCTION("""COMPUTED_VALUE"""),"")</f>
        <v/>
      </c>
      <c r="F704" s="1"/>
      <c r="G704" s="1" t="str">
        <f>IFERROR(__xludf.DUMMYFUNCTION("""COMPUTED_VALUE"""),"")</f>
        <v/>
      </c>
      <c r="H704" s="1"/>
      <c r="I704" s="1" t="str">
        <f>IFERROR(__xludf.DUMMYFUNCTION("""COMPUTED_VALUE"""),"")</f>
        <v/>
      </c>
      <c r="J704" s="1"/>
      <c r="K704" s="1" t="s">
        <v>7</v>
      </c>
    </row>
    <row r="705">
      <c r="E705" s="1" t="str">
        <f>IFERROR(__xludf.DUMMYFUNCTION("""COMPUTED_VALUE"""),"")</f>
        <v/>
      </c>
      <c r="F705" s="1"/>
      <c r="G705" s="1" t="str">
        <f>IFERROR(__xludf.DUMMYFUNCTION("""COMPUTED_VALUE"""),"")</f>
        <v/>
      </c>
      <c r="H705" s="1"/>
      <c r="I705" s="1" t="str">
        <f>IFERROR(__xludf.DUMMYFUNCTION("""COMPUTED_VALUE"""),"")</f>
        <v/>
      </c>
      <c r="J705" s="1"/>
      <c r="K705" s="1" t="s">
        <v>7</v>
      </c>
    </row>
    <row r="706">
      <c r="E706" s="1" t="str">
        <f>IFERROR(__xludf.DUMMYFUNCTION("""COMPUTED_VALUE"""),"")</f>
        <v/>
      </c>
      <c r="F706" s="1"/>
      <c r="G706" s="1" t="str">
        <f>IFERROR(__xludf.DUMMYFUNCTION("""COMPUTED_VALUE"""),"")</f>
        <v/>
      </c>
      <c r="H706" s="1"/>
      <c r="I706" s="1" t="str">
        <f>IFERROR(__xludf.DUMMYFUNCTION("""COMPUTED_VALUE"""),"")</f>
        <v/>
      </c>
      <c r="J706" s="1"/>
      <c r="K706" s="1" t="s">
        <v>7</v>
      </c>
    </row>
    <row r="707">
      <c r="E707" s="1" t="str">
        <f>IFERROR(__xludf.DUMMYFUNCTION("""COMPUTED_VALUE"""),"")</f>
        <v/>
      </c>
      <c r="F707" s="1"/>
      <c r="G707" s="1" t="str">
        <f>IFERROR(__xludf.DUMMYFUNCTION("""COMPUTED_VALUE"""),"")</f>
        <v/>
      </c>
      <c r="H707" s="1"/>
      <c r="I707" s="1" t="str">
        <f>IFERROR(__xludf.DUMMYFUNCTION("""COMPUTED_VALUE"""),"")</f>
        <v/>
      </c>
      <c r="J707" s="1"/>
      <c r="K707" s="1" t="s">
        <v>7</v>
      </c>
    </row>
    <row r="708">
      <c r="E708" s="1" t="str">
        <f>IFERROR(__xludf.DUMMYFUNCTION("""COMPUTED_VALUE"""),"")</f>
        <v/>
      </c>
      <c r="F708" s="1"/>
      <c r="G708" s="1" t="str">
        <f>IFERROR(__xludf.DUMMYFUNCTION("""COMPUTED_VALUE"""),"")</f>
        <v/>
      </c>
      <c r="H708" s="1"/>
      <c r="I708" s="1" t="str">
        <f>IFERROR(__xludf.DUMMYFUNCTION("""COMPUTED_VALUE"""),"")</f>
        <v/>
      </c>
      <c r="J708" s="1"/>
      <c r="K708" s="1" t="s">
        <v>7</v>
      </c>
    </row>
    <row r="709">
      <c r="E709" s="1" t="str">
        <f>IFERROR(__xludf.DUMMYFUNCTION("""COMPUTED_VALUE"""),"")</f>
        <v/>
      </c>
      <c r="F709" s="1"/>
      <c r="G709" s="1" t="str">
        <f>IFERROR(__xludf.DUMMYFUNCTION("""COMPUTED_VALUE"""),"")</f>
        <v/>
      </c>
      <c r="H709" s="1"/>
      <c r="I709" s="1" t="str">
        <f>IFERROR(__xludf.DUMMYFUNCTION("""COMPUTED_VALUE"""),"")</f>
        <v/>
      </c>
      <c r="J709" s="1"/>
      <c r="K709" s="1" t="s">
        <v>7</v>
      </c>
    </row>
    <row r="710">
      <c r="E710" s="1" t="str">
        <f>IFERROR(__xludf.DUMMYFUNCTION("""COMPUTED_VALUE"""),"")</f>
        <v/>
      </c>
      <c r="F710" s="1"/>
      <c r="G710" s="1" t="str">
        <f>IFERROR(__xludf.DUMMYFUNCTION("""COMPUTED_VALUE"""),"")</f>
        <v/>
      </c>
      <c r="H710" s="1"/>
      <c r="I710" s="1" t="str">
        <f>IFERROR(__xludf.DUMMYFUNCTION("""COMPUTED_VALUE"""),"")</f>
        <v/>
      </c>
      <c r="J710" s="1"/>
      <c r="K710" s="1" t="s">
        <v>7</v>
      </c>
    </row>
    <row r="711">
      <c r="E711" s="1" t="str">
        <f>IFERROR(__xludf.DUMMYFUNCTION("""COMPUTED_VALUE"""),"")</f>
        <v/>
      </c>
      <c r="F711" s="1"/>
      <c r="G711" s="1" t="str">
        <f>IFERROR(__xludf.DUMMYFUNCTION("""COMPUTED_VALUE"""),"")</f>
        <v/>
      </c>
      <c r="H711" s="1"/>
      <c r="I711" s="1" t="str">
        <f>IFERROR(__xludf.DUMMYFUNCTION("""COMPUTED_VALUE"""),"")</f>
        <v/>
      </c>
      <c r="J711" s="1"/>
      <c r="K711" s="1" t="s">
        <v>7</v>
      </c>
    </row>
    <row r="712">
      <c r="E712" s="1" t="str">
        <f>IFERROR(__xludf.DUMMYFUNCTION("""COMPUTED_VALUE"""),"")</f>
        <v/>
      </c>
      <c r="F712" s="1"/>
      <c r="G712" s="1" t="str">
        <f>IFERROR(__xludf.DUMMYFUNCTION("""COMPUTED_VALUE"""),"")</f>
        <v/>
      </c>
      <c r="H712" s="1"/>
      <c r="I712" s="1" t="str">
        <f>IFERROR(__xludf.DUMMYFUNCTION("""COMPUTED_VALUE"""),"")</f>
        <v/>
      </c>
      <c r="J712" s="1"/>
      <c r="K712" s="1" t="s">
        <v>7</v>
      </c>
    </row>
    <row r="713">
      <c r="E713" s="1" t="str">
        <f>IFERROR(__xludf.DUMMYFUNCTION("""COMPUTED_VALUE"""),"")</f>
        <v/>
      </c>
      <c r="F713" s="1"/>
      <c r="G713" s="1" t="str">
        <f>IFERROR(__xludf.DUMMYFUNCTION("""COMPUTED_VALUE"""),"")</f>
        <v/>
      </c>
      <c r="H713" s="1"/>
      <c r="I713" s="1" t="str">
        <f>IFERROR(__xludf.DUMMYFUNCTION("""COMPUTED_VALUE"""),"")</f>
        <v/>
      </c>
      <c r="J713" s="1"/>
      <c r="K713" s="1" t="s">
        <v>7</v>
      </c>
    </row>
    <row r="714">
      <c r="E714" s="1" t="str">
        <f>IFERROR(__xludf.DUMMYFUNCTION("""COMPUTED_VALUE"""),"")</f>
        <v/>
      </c>
      <c r="F714" s="1"/>
      <c r="G714" s="1" t="str">
        <f>IFERROR(__xludf.DUMMYFUNCTION("""COMPUTED_VALUE"""),"")</f>
        <v/>
      </c>
      <c r="H714" s="1"/>
      <c r="I714" s="1" t="str">
        <f>IFERROR(__xludf.DUMMYFUNCTION("""COMPUTED_VALUE"""),"")</f>
        <v/>
      </c>
      <c r="J714" s="1"/>
      <c r="K714" s="1" t="s">
        <v>7</v>
      </c>
    </row>
    <row r="715">
      <c r="E715" s="1" t="str">
        <f>IFERROR(__xludf.DUMMYFUNCTION("""COMPUTED_VALUE"""),"")</f>
        <v/>
      </c>
      <c r="F715" s="1"/>
      <c r="G715" s="1" t="str">
        <f>IFERROR(__xludf.DUMMYFUNCTION("""COMPUTED_VALUE"""),"")</f>
        <v/>
      </c>
      <c r="H715" s="1"/>
      <c r="I715" s="1" t="str">
        <f>IFERROR(__xludf.DUMMYFUNCTION("""COMPUTED_VALUE"""),"")</f>
        <v/>
      </c>
      <c r="J715" s="1"/>
      <c r="K715" s="1" t="s">
        <v>7</v>
      </c>
    </row>
    <row r="716">
      <c r="E716" s="1" t="str">
        <f>IFERROR(__xludf.DUMMYFUNCTION("""COMPUTED_VALUE"""),"")</f>
        <v/>
      </c>
      <c r="F716" s="1"/>
      <c r="G716" s="1" t="str">
        <f>IFERROR(__xludf.DUMMYFUNCTION("""COMPUTED_VALUE"""),"")</f>
        <v/>
      </c>
      <c r="H716" s="1"/>
      <c r="I716" s="1" t="str">
        <f>IFERROR(__xludf.DUMMYFUNCTION("""COMPUTED_VALUE"""),"")</f>
        <v/>
      </c>
      <c r="J716" s="1"/>
      <c r="K716" s="1" t="s">
        <v>7</v>
      </c>
    </row>
    <row r="717">
      <c r="E717" s="1" t="str">
        <f>IFERROR(__xludf.DUMMYFUNCTION("""COMPUTED_VALUE"""),"")</f>
        <v/>
      </c>
      <c r="F717" s="1"/>
      <c r="G717" s="1" t="str">
        <f>IFERROR(__xludf.DUMMYFUNCTION("""COMPUTED_VALUE"""),"")</f>
        <v/>
      </c>
      <c r="H717" s="1"/>
      <c r="I717" s="1" t="str">
        <f>IFERROR(__xludf.DUMMYFUNCTION("""COMPUTED_VALUE"""),"")</f>
        <v/>
      </c>
      <c r="J717" s="1"/>
      <c r="K717" s="1" t="s">
        <v>7</v>
      </c>
    </row>
    <row r="718">
      <c r="E718" s="1" t="str">
        <f>IFERROR(__xludf.DUMMYFUNCTION("""COMPUTED_VALUE"""),"")</f>
        <v/>
      </c>
      <c r="F718" s="1"/>
      <c r="G718" s="1" t="str">
        <f>IFERROR(__xludf.DUMMYFUNCTION("""COMPUTED_VALUE"""),"")</f>
        <v/>
      </c>
      <c r="H718" s="1"/>
      <c r="I718" s="1" t="str">
        <f>IFERROR(__xludf.DUMMYFUNCTION("""COMPUTED_VALUE"""),"")</f>
        <v/>
      </c>
      <c r="J718" s="1"/>
      <c r="K718" s="1" t="s">
        <v>7</v>
      </c>
    </row>
    <row r="719">
      <c r="E719" s="1" t="str">
        <f>IFERROR(__xludf.DUMMYFUNCTION("""COMPUTED_VALUE"""),"")</f>
        <v/>
      </c>
      <c r="F719" s="1"/>
      <c r="G719" s="1" t="str">
        <f>IFERROR(__xludf.DUMMYFUNCTION("""COMPUTED_VALUE"""),"")</f>
        <v/>
      </c>
      <c r="H719" s="1"/>
      <c r="I719" s="1" t="str">
        <f>IFERROR(__xludf.DUMMYFUNCTION("""COMPUTED_VALUE"""),"")</f>
        <v/>
      </c>
      <c r="J719" s="1"/>
      <c r="K719" s="1" t="s">
        <v>7</v>
      </c>
    </row>
    <row r="720">
      <c r="E720" s="1" t="str">
        <f>IFERROR(__xludf.DUMMYFUNCTION("""COMPUTED_VALUE"""),"")</f>
        <v/>
      </c>
      <c r="F720" s="1"/>
      <c r="G720" s="1" t="str">
        <f>IFERROR(__xludf.DUMMYFUNCTION("""COMPUTED_VALUE"""),"")</f>
        <v/>
      </c>
      <c r="H720" s="1"/>
      <c r="I720" s="1" t="str">
        <f>IFERROR(__xludf.DUMMYFUNCTION("""COMPUTED_VALUE"""),"")</f>
        <v/>
      </c>
      <c r="J720" s="1"/>
      <c r="K720" s="1" t="s">
        <v>7</v>
      </c>
    </row>
    <row r="721">
      <c r="E721" s="1" t="str">
        <f>IFERROR(__xludf.DUMMYFUNCTION("""COMPUTED_VALUE"""),"")</f>
        <v/>
      </c>
      <c r="F721" s="1"/>
      <c r="G721" s="1" t="str">
        <f>IFERROR(__xludf.DUMMYFUNCTION("""COMPUTED_VALUE"""),"")</f>
        <v/>
      </c>
      <c r="H721" s="1"/>
      <c r="I721" s="1" t="str">
        <f>IFERROR(__xludf.DUMMYFUNCTION("""COMPUTED_VALUE"""),"")</f>
        <v/>
      </c>
      <c r="J721" s="1"/>
      <c r="K721" s="1" t="s">
        <v>7</v>
      </c>
    </row>
    <row r="722">
      <c r="E722" s="1" t="str">
        <f>IFERROR(__xludf.DUMMYFUNCTION("""COMPUTED_VALUE"""),"")</f>
        <v/>
      </c>
      <c r="F722" s="1"/>
      <c r="G722" s="1" t="str">
        <f>IFERROR(__xludf.DUMMYFUNCTION("""COMPUTED_VALUE"""),"")</f>
        <v/>
      </c>
      <c r="H722" s="1"/>
      <c r="I722" s="1" t="str">
        <f>IFERROR(__xludf.DUMMYFUNCTION("""COMPUTED_VALUE"""),"")</f>
        <v/>
      </c>
      <c r="J722" s="1"/>
      <c r="K722" s="1" t="s">
        <v>7</v>
      </c>
    </row>
    <row r="723">
      <c r="E723" s="1" t="str">
        <f>IFERROR(__xludf.DUMMYFUNCTION("""COMPUTED_VALUE"""),"")</f>
        <v/>
      </c>
      <c r="F723" s="1"/>
      <c r="G723" s="1" t="str">
        <f>IFERROR(__xludf.DUMMYFUNCTION("""COMPUTED_VALUE"""),"")</f>
        <v/>
      </c>
      <c r="H723" s="1"/>
      <c r="I723" s="1" t="str">
        <f>IFERROR(__xludf.DUMMYFUNCTION("""COMPUTED_VALUE"""),"")</f>
        <v/>
      </c>
      <c r="J723" s="1"/>
      <c r="K723" s="1" t="s">
        <v>7</v>
      </c>
    </row>
    <row r="724">
      <c r="E724" s="1" t="str">
        <f>IFERROR(__xludf.DUMMYFUNCTION("""COMPUTED_VALUE"""),"")</f>
        <v/>
      </c>
      <c r="F724" s="1"/>
      <c r="G724" s="1" t="str">
        <f>IFERROR(__xludf.DUMMYFUNCTION("""COMPUTED_VALUE"""),"")</f>
        <v/>
      </c>
      <c r="H724" s="1"/>
      <c r="I724" s="1" t="str">
        <f>IFERROR(__xludf.DUMMYFUNCTION("""COMPUTED_VALUE"""),"")</f>
        <v/>
      </c>
      <c r="J724" s="1"/>
      <c r="K724" s="1" t="s">
        <v>7</v>
      </c>
    </row>
    <row r="725">
      <c r="E725" s="1" t="str">
        <f>IFERROR(__xludf.DUMMYFUNCTION("""COMPUTED_VALUE"""),"")</f>
        <v/>
      </c>
      <c r="F725" s="1"/>
      <c r="G725" s="1" t="str">
        <f>IFERROR(__xludf.DUMMYFUNCTION("""COMPUTED_VALUE"""),"")</f>
        <v/>
      </c>
      <c r="H725" s="1"/>
      <c r="I725" s="1" t="str">
        <f>IFERROR(__xludf.DUMMYFUNCTION("""COMPUTED_VALUE"""),"")</f>
        <v/>
      </c>
      <c r="J725" s="1"/>
      <c r="K725" s="1" t="s">
        <v>7</v>
      </c>
    </row>
    <row r="726">
      <c r="E726" s="1" t="str">
        <f>IFERROR(__xludf.DUMMYFUNCTION("""COMPUTED_VALUE"""),"")</f>
        <v/>
      </c>
      <c r="F726" s="1"/>
      <c r="G726" s="1" t="str">
        <f>IFERROR(__xludf.DUMMYFUNCTION("""COMPUTED_VALUE"""),"")</f>
        <v/>
      </c>
      <c r="H726" s="1"/>
      <c r="I726" s="1" t="str">
        <f>IFERROR(__xludf.DUMMYFUNCTION("""COMPUTED_VALUE"""),"")</f>
        <v/>
      </c>
      <c r="J726" s="1"/>
      <c r="K726" s="1" t="s">
        <v>7</v>
      </c>
    </row>
    <row r="727">
      <c r="E727" s="1" t="str">
        <f>IFERROR(__xludf.DUMMYFUNCTION("""COMPUTED_VALUE"""),"")</f>
        <v/>
      </c>
      <c r="F727" s="1"/>
      <c r="G727" s="1" t="str">
        <f>IFERROR(__xludf.DUMMYFUNCTION("""COMPUTED_VALUE"""),"")</f>
        <v/>
      </c>
      <c r="H727" s="1"/>
      <c r="I727" s="1" t="str">
        <f>IFERROR(__xludf.DUMMYFUNCTION("""COMPUTED_VALUE"""),"")</f>
        <v/>
      </c>
      <c r="J727" s="1"/>
      <c r="K727" s="1" t="s">
        <v>7</v>
      </c>
    </row>
    <row r="728">
      <c r="E728" s="1" t="str">
        <f>IFERROR(__xludf.DUMMYFUNCTION("""COMPUTED_VALUE"""),"")</f>
        <v/>
      </c>
      <c r="F728" s="1"/>
      <c r="G728" s="1" t="str">
        <f>IFERROR(__xludf.DUMMYFUNCTION("""COMPUTED_VALUE"""),"")</f>
        <v/>
      </c>
      <c r="H728" s="1"/>
      <c r="I728" s="1" t="str">
        <f>IFERROR(__xludf.DUMMYFUNCTION("""COMPUTED_VALUE"""),"")</f>
        <v/>
      </c>
      <c r="J728" s="1"/>
      <c r="K728" s="1" t="s">
        <v>7</v>
      </c>
    </row>
    <row r="729">
      <c r="E729" s="1" t="str">
        <f>IFERROR(__xludf.DUMMYFUNCTION("""COMPUTED_VALUE"""),"")</f>
        <v/>
      </c>
      <c r="F729" s="1"/>
      <c r="G729" s="1" t="str">
        <f>IFERROR(__xludf.DUMMYFUNCTION("""COMPUTED_VALUE"""),"")</f>
        <v/>
      </c>
      <c r="H729" s="1"/>
      <c r="I729" s="1" t="str">
        <f>IFERROR(__xludf.DUMMYFUNCTION("""COMPUTED_VALUE"""),"")</f>
        <v/>
      </c>
      <c r="J729" s="1"/>
      <c r="K729" s="1" t="s">
        <v>7</v>
      </c>
    </row>
    <row r="730">
      <c r="E730" s="1" t="str">
        <f>IFERROR(__xludf.DUMMYFUNCTION("""COMPUTED_VALUE"""),"")</f>
        <v/>
      </c>
      <c r="F730" s="1"/>
      <c r="G730" s="1" t="str">
        <f>IFERROR(__xludf.DUMMYFUNCTION("""COMPUTED_VALUE"""),"")</f>
        <v/>
      </c>
      <c r="H730" s="1"/>
      <c r="I730" s="1" t="str">
        <f>IFERROR(__xludf.DUMMYFUNCTION("""COMPUTED_VALUE"""),"")</f>
        <v/>
      </c>
      <c r="J730" s="1"/>
      <c r="K730" s="1" t="s">
        <v>7</v>
      </c>
    </row>
    <row r="731">
      <c r="E731" s="1" t="str">
        <f>IFERROR(__xludf.DUMMYFUNCTION("""COMPUTED_VALUE"""),"")</f>
        <v/>
      </c>
      <c r="F731" s="1"/>
      <c r="G731" s="1" t="str">
        <f>IFERROR(__xludf.DUMMYFUNCTION("""COMPUTED_VALUE"""),"")</f>
        <v/>
      </c>
      <c r="H731" s="1"/>
      <c r="I731" s="1" t="str">
        <f>IFERROR(__xludf.DUMMYFUNCTION("""COMPUTED_VALUE"""),"")</f>
        <v/>
      </c>
      <c r="J731" s="1"/>
      <c r="K731" s="1" t="s">
        <v>7</v>
      </c>
    </row>
    <row r="732">
      <c r="E732" s="1" t="str">
        <f>IFERROR(__xludf.DUMMYFUNCTION("""COMPUTED_VALUE"""),"")</f>
        <v/>
      </c>
      <c r="F732" s="1"/>
      <c r="G732" s="1" t="str">
        <f>IFERROR(__xludf.DUMMYFUNCTION("""COMPUTED_VALUE"""),"")</f>
        <v/>
      </c>
      <c r="H732" s="1"/>
      <c r="I732" s="1" t="str">
        <f>IFERROR(__xludf.DUMMYFUNCTION("""COMPUTED_VALUE"""),"")</f>
        <v/>
      </c>
      <c r="J732" s="1"/>
      <c r="K732" s="1" t="s">
        <v>7</v>
      </c>
    </row>
    <row r="733">
      <c r="E733" s="1" t="str">
        <f>IFERROR(__xludf.DUMMYFUNCTION("""COMPUTED_VALUE"""),"")</f>
        <v/>
      </c>
      <c r="F733" s="1"/>
      <c r="G733" s="1" t="str">
        <f>IFERROR(__xludf.DUMMYFUNCTION("""COMPUTED_VALUE"""),"")</f>
        <v/>
      </c>
      <c r="H733" s="1"/>
      <c r="I733" s="1" t="str">
        <f>IFERROR(__xludf.DUMMYFUNCTION("""COMPUTED_VALUE"""),"")</f>
        <v/>
      </c>
      <c r="J733" s="1"/>
      <c r="K733" s="1" t="s">
        <v>7</v>
      </c>
    </row>
    <row r="734">
      <c r="E734" s="1" t="str">
        <f>IFERROR(__xludf.DUMMYFUNCTION("""COMPUTED_VALUE"""),"")</f>
        <v/>
      </c>
      <c r="F734" s="1"/>
      <c r="G734" s="1" t="str">
        <f>IFERROR(__xludf.DUMMYFUNCTION("""COMPUTED_VALUE"""),"")</f>
        <v/>
      </c>
      <c r="H734" s="1"/>
      <c r="I734" s="1" t="str">
        <f>IFERROR(__xludf.DUMMYFUNCTION("""COMPUTED_VALUE"""),"")</f>
        <v/>
      </c>
      <c r="J734" s="1"/>
      <c r="K734" s="1" t="s">
        <v>7</v>
      </c>
    </row>
    <row r="735">
      <c r="E735" s="1" t="str">
        <f>IFERROR(__xludf.DUMMYFUNCTION("""COMPUTED_VALUE"""),"")</f>
        <v/>
      </c>
      <c r="F735" s="1"/>
      <c r="G735" s="1" t="str">
        <f>IFERROR(__xludf.DUMMYFUNCTION("""COMPUTED_VALUE"""),"")</f>
        <v/>
      </c>
      <c r="H735" s="1"/>
      <c r="I735" s="1" t="str">
        <f>IFERROR(__xludf.DUMMYFUNCTION("""COMPUTED_VALUE"""),"")</f>
        <v/>
      </c>
      <c r="J735" s="1"/>
      <c r="K735" s="1" t="s">
        <v>7</v>
      </c>
    </row>
    <row r="736">
      <c r="E736" s="1" t="str">
        <f>IFERROR(__xludf.DUMMYFUNCTION("""COMPUTED_VALUE"""),"")</f>
        <v/>
      </c>
      <c r="F736" s="1"/>
      <c r="G736" s="1" t="str">
        <f>IFERROR(__xludf.DUMMYFUNCTION("""COMPUTED_VALUE"""),"")</f>
        <v/>
      </c>
      <c r="H736" s="1"/>
      <c r="I736" s="1" t="str">
        <f>IFERROR(__xludf.DUMMYFUNCTION("""COMPUTED_VALUE"""),"")</f>
        <v/>
      </c>
      <c r="J736" s="1"/>
      <c r="K736" s="1" t="s">
        <v>7</v>
      </c>
    </row>
    <row r="737">
      <c r="E737" s="1" t="str">
        <f>IFERROR(__xludf.DUMMYFUNCTION("""COMPUTED_VALUE"""),"")</f>
        <v/>
      </c>
      <c r="F737" s="1"/>
      <c r="G737" s="1" t="str">
        <f>IFERROR(__xludf.DUMMYFUNCTION("""COMPUTED_VALUE"""),"")</f>
        <v/>
      </c>
      <c r="H737" s="1"/>
      <c r="I737" s="1" t="str">
        <f>IFERROR(__xludf.DUMMYFUNCTION("""COMPUTED_VALUE"""),"")</f>
        <v/>
      </c>
      <c r="J737" s="1"/>
      <c r="K737" s="1" t="s">
        <v>7</v>
      </c>
    </row>
    <row r="738">
      <c r="E738" s="1" t="str">
        <f>IFERROR(__xludf.DUMMYFUNCTION("""COMPUTED_VALUE"""),"")</f>
        <v/>
      </c>
      <c r="F738" s="1"/>
      <c r="G738" s="1" t="str">
        <f>IFERROR(__xludf.DUMMYFUNCTION("""COMPUTED_VALUE"""),"")</f>
        <v/>
      </c>
      <c r="H738" s="1"/>
      <c r="I738" s="1" t="str">
        <f>IFERROR(__xludf.DUMMYFUNCTION("""COMPUTED_VALUE"""),"")</f>
        <v/>
      </c>
      <c r="J738" s="1"/>
      <c r="K738" s="1" t="s">
        <v>7</v>
      </c>
    </row>
    <row r="739">
      <c r="E739" s="1" t="str">
        <f>IFERROR(__xludf.DUMMYFUNCTION("""COMPUTED_VALUE"""),"")</f>
        <v/>
      </c>
      <c r="F739" s="1"/>
      <c r="G739" s="1" t="str">
        <f>IFERROR(__xludf.DUMMYFUNCTION("""COMPUTED_VALUE"""),"")</f>
        <v/>
      </c>
      <c r="H739" s="1"/>
      <c r="I739" s="1" t="str">
        <f>IFERROR(__xludf.DUMMYFUNCTION("""COMPUTED_VALUE"""),"")</f>
        <v/>
      </c>
      <c r="J739" s="1"/>
      <c r="K739" s="1" t="s">
        <v>7</v>
      </c>
    </row>
    <row r="740">
      <c r="E740" s="1" t="str">
        <f>IFERROR(__xludf.DUMMYFUNCTION("""COMPUTED_VALUE"""),"")</f>
        <v/>
      </c>
      <c r="F740" s="1"/>
      <c r="G740" s="1" t="str">
        <f>IFERROR(__xludf.DUMMYFUNCTION("""COMPUTED_VALUE"""),"")</f>
        <v/>
      </c>
      <c r="H740" s="1"/>
      <c r="I740" s="1" t="str">
        <f>IFERROR(__xludf.DUMMYFUNCTION("""COMPUTED_VALUE"""),"")</f>
        <v/>
      </c>
      <c r="J740" s="1"/>
      <c r="K740" s="1" t="s">
        <v>7</v>
      </c>
    </row>
    <row r="741">
      <c r="E741" s="1" t="str">
        <f>IFERROR(__xludf.DUMMYFUNCTION("""COMPUTED_VALUE"""),"")</f>
        <v/>
      </c>
      <c r="F741" s="1"/>
      <c r="G741" s="1" t="str">
        <f>IFERROR(__xludf.DUMMYFUNCTION("""COMPUTED_VALUE"""),"")</f>
        <v/>
      </c>
      <c r="H741" s="1"/>
      <c r="I741" s="1" t="str">
        <f>IFERROR(__xludf.DUMMYFUNCTION("""COMPUTED_VALUE"""),"")</f>
        <v/>
      </c>
      <c r="J741" s="1"/>
      <c r="K741" s="1" t="s">
        <v>7</v>
      </c>
    </row>
    <row r="742">
      <c r="E742" s="1" t="str">
        <f>IFERROR(__xludf.DUMMYFUNCTION("""COMPUTED_VALUE"""),"")</f>
        <v/>
      </c>
      <c r="F742" s="1"/>
      <c r="G742" s="1" t="str">
        <f>IFERROR(__xludf.DUMMYFUNCTION("""COMPUTED_VALUE"""),"")</f>
        <v/>
      </c>
      <c r="H742" s="1"/>
      <c r="I742" s="1" t="str">
        <f>IFERROR(__xludf.DUMMYFUNCTION("""COMPUTED_VALUE"""),"")</f>
        <v/>
      </c>
      <c r="J742" s="1"/>
      <c r="K742" s="1" t="s">
        <v>7</v>
      </c>
    </row>
    <row r="743">
      <c r="E743" s="1" t="str">
        <f>IFERROR(__xludf.DUMMYFUNCTION("""COMPUTED_VALUE"""),"")</f>
        <v/>
      </c>
      <c r="F743" s="1"/>
      <c r="G743" s="1" t="str">
        <f>IFERROR(__xludf.DUMMYFUNCTION("""COMPUTED_VALUE"""),"")</f>
        <v/>
      </c>
      <c r="H743" s="1"/>
      <c r="I743" s="1" t="str">
        <f>IFERROR(__xludf.DUMMYFUNCTION("""COMPUTED_VALUE"""),"")</f>
        <v/>
      </c>
      <c r="J743" s="1"/>
      <c r="K743" s="1" t="s">
        <v>7</v>
      </c>
    </row>
    <row r="744">
      <c r="E744" s="1" t="str">
        <f>IFERROR(__xludf.DUMMYFUNCTION("""COMPUTED_VALUE"""),"")</f>
        <v/>
      </c>
      <c r="F744" s="1"/>
      <c r="G744" s="1" t="str">
        <f>IFERROR(__xludf.DUMMYFUNCTION("""COMPUTED_VALUE"""),"")</f>
        <v/>
      </c>
      <c r="H744" s="1"/>
      <c r="I744" s="1" t="str">
        <f>IFERROR(__xludf.DUMMYFUNCTION("""COMPUTED_VALUE"""),"")</f>
        <v/>
      </c>
      <c r="J744" s="1"/>
      <c r="K744" s="1" t="s">
        <v>7</v>
      </c>
    </row>
    <row r="745">
      <c r="E745" s="1" t="str">
        <f>IFERROR(__xludf.DUMMYFUNCTION("""COMPUTED_VALUE"""),"")</f>
        <v/>
      </c>
      <c r="F745" s="1"/>
      <c r="G745" s="1" t="str">
        <f>IFERROR(__xludf.DUMMYFUNCTION("""COMPUTED_VALUE"""),"")</f>
        <v/>
      </c>
      <c r="H745" s="1"/>
      <c r="I745" s="1" t="str">
        <f>IFERROR(__xludf.DUMMYFUNCTION("""COMPUTED_VALUE"""),"")</f>
        <v/>
      </c>
      <c r="J745" s="1"/>
      <c r="K745" s="1" t="s">
        <v>7</v>
      </c>
    </row>
    <row r="746">
      <c r="E746" s="1" t="str">
        <f>IFERROR(__xludf.DUMMYFUNCTION("""COMPUTED_VALUE"""),"")</f>
        <v/>
      </c>
      <c r="F746" s="1"/>
      <c r="G746" s="1" t="str">
        <f>IFERROR(__xludf.DUMMYFUNCTION("""COMPUTED_VALUE"""),"")</f>
        <v/>
      </c>
      <c r="H746" s="1"/>
      <c r="I746" s="1" t="str">
        <f>IFERROR(__xludf.DUMMYFUNCTION("""COMPUTED_VALUE"""),"")</f>
        <v/>
      </c>
      <c r="J746" s="1"/>
      <c r="K746" s="1" t="s">
        <v>7</v>
      </c>
    </row>
    <row r="747">
      <c r="E747" s="1" t="str">
        <f>IFERROR(__xludf.DUMMYFUNCTION("""COMPUTED_VALUE"""),"")</f>
        <v/>
      </c>
      <c r="F747" s="1"/>
      <c r="G747" s="1" t="str">
        <f>IFERROR(__xludf.DUMMYFUNCTION("""COMPUTED_VALUE"""),"")</f>
        <v/>
      </c>
      <c r="H747" s="1"/>
      <c r="I747" s="1" t="str">
        <f>IFERROR(__xludf.DUMMYFUNCTION("""COMPUTED_VALUE"""),"")</f>
        <v/>
      </c>
      <c r="J747" s="1"/>
      <c r="K747" s="1" t="s">
        <v>7</v>
      </c>
    </row>
    <row r="748">
      <c r="E748" s="1" t="str">
        <f>IFERROR(__xludf.DUMMYFUNCTION("""COMPUTED_VALUE"""),"")</f>
        <v/>
      </c>
      <c r="F748" s="1"/>
      <c r="G748" s="1" t="str">
        <f>IFERROR(__xludf.DUMMYFUNCTION("""COMPUTED_VALUE"""),"")</f>
        <v/>
      </c>
      <c r="H748" s="1"/>
      <c r="I748" s="1" t="str">
        <f>IFERROR(__xludf.DUMMYFUNCTION("""COMPUTED_VALUE"""),"")</f>
        <v/>
      </c>
      <c r="J748" s="1"/>
      <c r="K748" s="1" t="s">
        <v>7</v>
      </c>
    </row>
    <row r="749">
      <c r="E749" s="1" t="str">
        <f>IFERROR(__xludf.DUMMYFUNCTION("""COMPUTED_VALUE"""),"")</f>
        <v/>
      </c>
      <c r="F749" s="1"/>
      <c r="G749" s="1" t="str">
        <f>IFERROR(__xludf.DUMMYFUNCTION("""COMPUTED_VALUE"""),"")</f>
        <v/>
      </c>
      <c r="H749" s="1"/>
      <c r="I749" s="1" t="str">
        <f>IFERROR(__xludf.DUMMYFUNCTION("""COMPUTED_VALUE"""),"")</f>
        <v/>
      </c>
      <c r="J749" s="1"/>
      <c r="K749" s="1" t="s">
        <v>7</v>
      </c>
    </row>
    <row r="750">
      <c r="E750" s="1" t="str">
        <f>IFERROR(__xludf.DUMMYFUNCTION("""COMPUTED_VALUE"""),"")</f>
        <v/>
      </c>
      <c r="F750" s="1"/>
      <c r="G750" s="1" t="str">
        <f>IFERROR(__xludf.DUMMYFUNCTION("""COMPUTED_VALUE"""),"")</f>
        <v/>
      </c>
      <c r="H750" s="1"/>
      <c r="I750" s="1" t="str">
        <f>IFERROR(__xludf.DUMMYFUNCTION("""COMPUTED_VALUE"""),"")</f>
        <v/>
      </c>
      <c r="J750" s="1"/>
      <c r="K750" s="1" t="s">
        <v>7</v>
      </c>
    </row>
    <row r="751">
      <c r="E751" s="1" t="str">
        <f>IFERROR(__xludf.DUMMYFUNCTION("""COMPUTED_VALUE"""),"")</f>
        <v/>
      </c>
      <c r="F751" s="1"/>
      <c r="G751" s="1" t="str">
        <f>IFERROR(__xludf.DUMMYFUNCTION("""COMPUTED_VALUE"""),"")</f>
        <v/>
      </c>
      <c r="H751" s="1"/>
      <c r="I751" s="1" t="str">
        <f>IFERROR(__xludf.DUMMYFUNCTION("""COMPUTED_VALUE"""),"")</f>
        <v/>
      </c>
      <c r="J751" s="1"/>
      <c r="K751" s="1" t="s">
        <v>7</v>
      </c>
    </row>
    <row r="752">
      <c r="E752" s="1" t="str">
        <f>IFERROR(__xludf.DUMMYFUNCTION("""COMPUTED_VALUE"""),"")</f>
        <v/>
      </c>
      <c r="F752" s="1"/>
      <c r="G752" s="1" t="str">
        <f>IFERROR(__xludf.DUMMYFUNCTION("""COMPUTED_VALUE"""),"")</f>
        <v/>
      </c>
      <c r="H752" s="1"/>
      <c r="I752" s="1" t="str">
        <f>IFERROR(__xludf.DUMMYFUNCTION("""COMPUTED_VALUE"""),"")</f>
        <v/>
      </c>
      <c r="J752" s="1"/>
      <c r="K752" s="1" t="s">
        <v>7</v>
      </c>
    </row>
    <row r="753">
      <c r="E753" s="1" t="str">
        <f>IFERROR(__xludf.DUMMYFUNCTION("""COMPUTED_VALUE"""),"")</f>
        <v/>
      </c>
      <c r="F753" s="1"/>
      <c r="G753" s="1" t="str">
        <f>IFERROR(__xludf.DUMMYFUNCTION("""COMPUTED_VALUE"""),"")</f>
        <v/>
      </c>
      <c r="H753" s="1"/>
      <c r="I753" s="1" t="str">
        <f>IFERROR(__xludf.DUMMYFUNCTION("""COMPUTED_VALUE"""),"")</f>
        <v/>
      </c>
      <c r="J753" s="1"/>
      <c r="K753" s="1" t="s">
        <v>7</v>
      </c>
    </row>
    <row r="754">
      <c r="E754" s="1" t="str">
        <f>IFERROR(__xludf.DUMMYFUNCTION("""COMPUTED_VALUE"""),"")</f>
        <v/>
      </c>
      <c r="F754" s="1"/>
      <c r="G754" s="1" t="str">
        <f>IFERROR(__xludf.DUMMYFUNCTION("""COMPUTED_VALUE"""),"")</f>
        <v/>
      </c>
      <c r="H754" s="1"/>
      <c r="I754" s="1" t="str">
        <f>IFERROR(__xludf.DUMMYFUNCTION("""COMPUTED_VALUE"""),"")</f>
        <v/>
      </c>
      <c r="J754" s="1"/>
      <c r="K754" s="1" t="s">
        <v>7</v>
      </c>
    </row>
    <row r="755">
      <c r="E755" s="1" t="str">
        <f>IFERROR(__xludf.DUMMYFUNCTION("""COMPUTED_VALUE"""),"")</f>
        <v/>
      </c>
      <c r="F755" s="1"/>
      <c r="G755" s="1" t="str">
        <f>IFERROR(__xludf.DUMMYFUNCTION("""COMPUTED_VALUE"""),"")</f>
        <v/>
      </c>
      <c r="H755" s="1"/>
      <c r="I755" s="1" t="str">
        <f>IFERROR(__xludf.DUMMYFUNCTION("""COMPUTED_VALUE"""),"")</f>
        <v/>
      </c>
      <c r="J755" s="1"/>
      <c r="K755" s="1" t="s">
        <v>7</v>
      </c>
    </row>
    <row r="756">
      <c r="E756" s="1" t="str">
        <f>IFERROR(__xludf.DUMMYFUNCTION("""COMPUTED_VALUE"""),"")</f>
        <v/>
      </c>
      <c r="F756" s="1"/>
      <c r="G756" s="1" t="str">
        <f>IFERROR(__xludf.DUMMYFUNCTION("""COMPUTED_VALUE"""),"")</f>
        <v/>
      </c>
      <c r="H756" s="1"/>
      <c r="I756" s="1" t="str">
        <f>IFERROR(__xludf.DUMMYFUNCTION("""COMPUTED_VALUE"""),"")</f>
        <v/>
      </c>
      <c r="J756" s="1"/>
      <c r="K756" s="1" t="s">
        <v>7</v>
      </c>
    </row>
    <row r="757">
      <c r="E757" s="1" t="str">
        <f>IFERROR(__xludf.DUMMYFUNCTION("""COMPUTED_VALUE"""),"")</f>
        <v/>
      </c>
      <c r="F757" s="1"/>
      <c r="G757" s="1" t="str">
        <f>IFERROR(__xludf.DUMMYFUNCTION("""COMPUTED_VALUE"""),"")</f>
        <v/>
      </c>
      <c r="H757" s="1"/>
      <c r="I757" s="1" t="str">
        <f>IFERROR(__xludf.DUMMYFUNCTION("""COMPUTED_VALUE"""),"")</f>
        <v/>
      </c>
      <c r="J757" s="1"/>
      <c r="K757" s="1" t="s">
        <v>7</v>
      </c>
    </row>
    <row r="758">
      <c r="E758" s="1" t="str">
        <f>IFERROR(__xludf.DUMMYFUNCTION("""COMPUTED_VALUE"""),"")</f>
        <v/>
      </c>
      <c r="F758" s="1"/>
      <c r="G758" s="1" t="str">
        <f>IFERROR(__xludf.DUMMYFUNCTION("""COMPUTED_VALUE"""),"")</f>
        <v/>
      </c>
      <c r="H758" s="1"/>
      <c r="I758" s="1" t="str">
        <f>IFERROR(__xludf.DUMMYFUNCTION("""COMPUTED_VALUE"""),"")</f>
        <v/>
      </c>
      <c r="J758" s="1"/>
      <c r="K758" s="1" t="s">
        <v>7</v>
      </c>
    </row>
    <row r="759">
      <c r="E759" s="1" t="str">
        <f>IFERROR(__xludf.DUMMYFUNCTION("""COMPUTED_VALUE"""),"")</f>
        <v/>
      </c>
      <c r="F759" s="1"/>
      <c r="G759" s="1" t="str">
        <f>IFERROR(__xludf.DUMMYFUNCTION("""COMPUTED_VALUE"""),"")</f>
        <v/>
      </c>
      <c r="H759" s="1"/>
      <c r="I759" s="1" t="str">
        <f>IFERROR(__xludf.DUMMYFUNCTION("""COMPUTED_VALUE"""),"")</f>
        <v/>
      </c>
      <c r="J759" s="1"/>
      <c r="K759" s="1" t="s">
        <v>7</v>
      </c>
    </row>
    <row r="760">
      <c r="E760" s="1" t="str">
        <f>IFERROR(__xludf.DUMMYFUNCTION("""COMPUTED_VALUE"""),"")</f>
        <v/>
      </c>
      <c r="F760" s="1"/>
      <c r="G760" s="1" t="str">
        <f>IFERROR(__xludf.DUMMYFUNCTION("""COMPUTED_VALUE"""),"")</f>
        <v/>
      </c>
      <c r="H760" s="1"/>
      <c r="I760" s="1" t="str">
        <f>IFERROR(__xludf.DUMMYFUNCTION("""COMPUTED_VALUE"""),"")</f>
        <v/>
      </c>
      <c r="J760" s="1"/>
      <c r="K760" s="1" t="s">
        <v>7</v>
      </c>
    </row>
    <row r="761">
      <c r="E761" s="1" t="str">
        <f>IFERROR(__xludf.DUMMYFUNCTION("""COMPUTED_VALUE"""),"")</f>
        <v/>
      </c>
      <c r="F761" s="1"/>
      <c r="G761" s="1" t="str">
        <f>IFERROR(__xludf.DUMMYFUNCTION("""COMPUTED_VALUE"""),"")</f>
        <v/>
      </c>
      <c r="H761" s="1"/>
      <c r="I761" s="1" t="str">
        <f>IFERROR(__xludf.DUMMYFUNCTION("""COMPUTED_VALUE"""),"")</f>
        <v/>
      </c>
      <c r="J761" s="1"/>
      <c r="K761" s="1" t="s">
        <v>7</v>
      </c>
    </row>
    <row r="762">
      <c r="E762" s="1" t="str">
        <f>IFERROR(__xludf.DUMMYFUNCTION("""COMPUTED_VALUE"""),"")</f>
        <v/>
      </c>
      <c r="F762" s="1"/>
      <c r="G762" s="1" t="str">
        <f>IFERROR(__xludf.DUMMYFUNCTION("""COMPUTED_VALUE"""),"")</f>
        <v/>
      </c>
      <c r="H762" s="1"/>
      <c r="I762" s="1" t="str">
        <f>IFERROR(__xludf.DUMMYFUNCTION("""COMPUTED_VALUE"""),"")</f>
        <v/>
      </c>
      <c r="J762" s="1"/>
      <c r="K762" s="1" t="s">
        <v>7</v>
      </c>
    </row>
    <row r="763">
      <c r="E763" s="1" t="str">
        <f>IFERROR(__xludf.DUMMYFUNCTION("""COMPUTED_VALUE"""),"")</f>
        <v/>
      </c>
      <c r="F763" s="1"/>
      <c r="G763" s="1" t="str">
        <f>IFERROR(__xludf.DUMMYFUNCTION("""COMPUTED_VALUE"""),"")</f>
        <v/>
      </c>
      <c r="H763" s="1"/>
      <c r="I763" s="1" t="str">
        <f>IFERROR(__xludf.DUMMYFUNCTION("""COMPUTED_VALUE"""),"")</f>
        <v/>
      </c>
      <c r="J763" s="1"/>
      <c r="K763" s="1" t="s">
        <v>7</v>
      </c>
    </row>
    <row r="764">
      <c r="E764" s="1" t="str">
        <f>IFERROR(__xludf.DUMMYFUNCTION("""COMPUTED_VALUE"""),"")</f>
        <v/>
      </c>
      <c r="F764" s="1"/>
      <c r="G764" s="1" t="str">
        <f>IFERROR(__xludf.DUMMYFUNCTION("""COMPUTED_VALUE"""),"")</f>
        <v/>
      </c>
      <c r="H764" s="1"/>
      <c r="I764" s="1" t="str">
        <f>IFERROR(__xludf.DUMMYFUNCTION("""COMPUTED_VALUE"""),"")</f>
        <v/>
      </c>
      <c r="J764" s="1"/>
      <c r="K764" s="1" t="s">
        <v>7</v>
      </c>
    </row>
    <row r="765">
      <c r="E765" s="1" t="str">
        <f>IFERROR(__xludf.DUMMYFUNCTION("""COMPUTED_VALUE"""),"")</f>
        <v/>
      </c>
      <c r="F765" s="1"/>
      <c r="G765" s="1" t="str">
        <f>IFERROR(__xludf.DUMMYFUNCTION("""COMPUTED_VALUE"""),"")</f>
        <v/>
      </c>
      <c r="H765" s="1"/>
      <c r="I765" s="1" t="str">
        <f>IFERROR(__xludf.DUMMYFUNCTION("""COMPUTED_VALUE"""),"")</f>
        <v/>
      </c>
      <c r="J765" s="1"/>
      <c r="K765" s="1" t="s">
        <v>7</v>
      </c>
    </row>
    <row r="766">
      <c r="E766" s="1" t="str">
        <f>IFERROR(__xludf.DUMMYFUNCTION("""COMPUTED_VALUE"""),"")</f>
        <v/>
      </c>
      <c r="F766" s="1"/>
      <c r="G766" s="1" t="str">
        <f>IFERROR(__xludf.DUMMYFUNCTION("""COMPUTED_VALUE"""),"")</f>
        <v/>
      </c>
      <c r="H766" s="1"/>
      <c r="I766" s="1" t="str">
        <f>IFERROR(__xludf.DUMMYFUNCTION("""COMPUTED_VALUE"""),"")</f>
        <v/>
      </c>
      <c r="J766" s="1"/>
      <c r="K766" s="1" t="s">
        <v>7</v>
      </c>
    </row>
    <row r="767">
      <c r="E767" s="1" t="str">
        <f>IFERROR(__xludf.DUMMYFUNCTION("""COMPUTED_VALUE"""),"")</f>
        <v/>
      </c>
      <c r="F767" s="1"/>
      <c r="G767" s="1" t="str">
        <f>IFERROR(__xludf.DUMMYFUNCTION("""COMPUTED_VALUE"""),"")</f>
        <v/>
      </c>
      <c r="H767" s="1"/>
      <c r="I767" s="1" t="str">
        <f>IFERROR(__xludf.DUMMYFUNCTION("""COMPUTED_VALUE"""),"")</f>
        <v/>
      </c>
      <c r="J767" s="1"/>
      <c r="K767" s="1" t="s">
        <v>7</v>
      </c>
    </row>
    <row r="768">
      <c r="E768" s="1" t="str">
        <f>IFERROR(__xludf.DUMMYFUNCTION("""COMPUTED_VALUE"""),"")</f>
        <v/>
      </c>
      <c r="F768" s="1"/>
      <c r="G768" s="1" t="str">
        <f>IFERROR(__xludf.DUMMYFUNCTION("""COMPUTED_VALUE"""),"")</f>
        <v/>
      </c>
      <c r="H768" s="1"/>
      <c r="I768" s="1" t="str">
        <f>IFERROR(__xludf.DUMMYFUNCTION("""COMPUTED_VALUE"""),"")</f>
        <v/>
      </c>
      <c r="J768" s="1"/>
      <c r="K768" s="1" t="s">
        <v>7</v>
      </c>
    </row>
    <row r="769">
      <c r="E769" s="1" t="str">
        <f>IFERROR(__xludf.DUMMYFUNCTION("""COMPUTED_VALUE"""),"")</f>
        <v/>
      </c>
      <c r="F769" s="1"/>
      <c r="G769" s="1" t="str">
        <f>IFERROR(__xludf.DUMMYFUNCTION("""COMPUTED_VALUE"""),"")</f>
        <v/>
      </c>
      <c r="H769" s="1"/>
      <c r="I769" s="1" t="str">
        <f>IFERROR(__xludf.DUMMYFUNCTION("""COMPUTED_VALUE"""),"")</f>
        <v/>
      </c>
      <c r="J769" s="1"/>
      <c r="K769" s="1" t="s">
        <v>7</v>
      </c>
    </row>
    <row r="770">
      <c r="E770" s="1" t="str">
        <f>IFERROR(__xludf.DUMMYFUNCTION("""COMPUTED_VALUE"""),"")</f>
        <v/>
      </c>
      <c r="F770" s="1"/>
      <c r="G770" s="1" t="str">
        <f>IFERROR(__xludf.DUMMYFUNCTION("""COMPUTED_VALUE"""),"")</f>
        <v/>
      </c>
      <c r="H770" s="1"/>
      <c r="I770" s="1" t="str">
        <f>IFERROR(__xludf.DUMMYFUNCTION("""COMPUTED_VALUE"""),"")</f>
        <v/>
      </c>
      <c r="J770" s="1"/>
      <c r="K770" s="1" t="s">
        <v>7</v>
      </c>
    </row>
    <row r="771">
      <c r="E771" s="1" t="str">
        <f>IFERROR(__xludf.DUMMYFUNCTION("""COMPUTED_VALUE"""),"")</f>
        <v/>
      </c>
      <c r="F771" s="1"/>
      <c r="G771" s="1" t="str">
        <f>IFERROR(__xludf.DUMMYFUNCTION("""COMPUTED_VALUE"""),"")</f>
        <v/>
      </c>
      <c r="H771" s="1"/>
      <c r="I771" s="1" t="str">
        <f>IFERROR(__xludf.DUMMYFUNCTION("""COMPUTED_VALUE"""),"")</f>
        <v/>
      </c>
      <c r="J771" s="1"/>
      <c r="K771" s="1" t="s">
        <v>7</v>
      </c>
    </row>
    <row r="772">
      <c r="E772" s="1" t="str">
        <f>IFERROR(__xludf.DUMMYFUNCTION("""COMPUTED_VALUE"""),"")</f>
        <v/>
      </c>
      <c r="F772" s="1"/>
      <c r="G772" s="1" t="str">
        <f>IFERROR(__xludf.DUMMYFUNCTION("""COMPUTED_VALUE"""),"")</f>
        <v/>
      </c>
      <c r="H772" s="1"/>
      <c r="I772" s="1" t="str">
        <f>IFERROR(__xludf.DUMMYFUNCTION("""COMPUTED_VALUE"""),"")</f>
        <v/>
      </c>
      <c r="J772" s="1"/>
      <c r="K772" s="1" t="s">
        <v>7</v>
      </c>
    </row>
    <row r="773">
      <c r="E773" s="1" t="str">
        <f>IFERROR(__xludf.DUMMYFUNCTION("""COMPUTED_VALUE"""),"")</f>
        <v/>
      </c>
      <c r="F773" s="1"/>
      <c r="G773" s="1" t="str">
        <f>IFERROR(__xludf.DUMMYFUNCTION("""COMPUTED_VALUE"""),"")</f>
        <v/>
      </c>
      <c r="H773" s="1"/>
      <c r="I773" s="1" t="str">
        <f>IFERROR(__xludf.DUMMYFUNCTION("""COMPUTED_VALUE"""),"")</f>
        <v/>
      </c>
      <c r="J773" s="1"/>
      <c r="K773" s="1" t="s">
        <v>7</v>
      </c>
    </row>
    <row r="774">
      <c r="E774" s="1" t="str">
        <f>IFERROR(__xludf.DUMMYFUNCTION("""COMPUTED_VALUE"""),"")</f>
        <v/>
      </c>
      <c r="F774" s="1"/>
      <c r="G774" s="1" t="str">
        <f>IFERROR(__xludf.DUMMYFUNCTION("""COMPUTED_VALUE"""),"")</f>
        <v/>
      </c>
      <c r="H774" s="1"/>
      <c r="I774" s="1" t="str">
        <f>IFERROR(__xludf.DUMMYFUNCTION("""COMPUTED_VALUE"""),"")</f>
        <v/>
      </c>
      <c r="J774" s="1"/>
      <c r="K774" s="1" t="s">
        <v>7</v>
      </c>
    </row>
    <row r="775">
      <c r="E775" s="1" t="str">
        <f>IFERROR(__xludf.DUMMYFUNCTION("""COMPUTED_VALUE"""),"")</f>
        <v/>
      </c>
      <c r="F775" s="1"/>
      <c r="G775" s="1" t="str">
        <f>IFERROR(__xludf.DUMMYFUNCTION("""COMPUTED_VALUE"""),"")</f>
        <v/>
      </c>
      <c r="H775" s="1"/>
      <c r="I775" s="1" t="str">
        <f>IFERROR(__xludf.DUMMYFUNCTION("""COMPUTED_VALUE"""),"")</f>
        <v/>
      </c>
      <c r="J775" s="1"/>
      <c r="K775" s="1" t="s">
        <v>7</v>
      </c>
    </row>
    <row r="776">
      <c r="E776" s="1" t="str">
        <f>IFERROR(__xludf.DUMMYFUNCTION("""COMPUTED_VALUE"""),"")</f>
        <v/>
      </c>
      <c r="F776" s="1"/>
      <c r="G776" s="1" t="str">
        <f>IFERROR(__xludf.DUMMYFUNCTION("""COMPUTED_VALUE"""),"")</f>
        <v/>
      </c>
      <c r="H776" s="1"/>
      <c r="I776" s="1" t="str">
        <f>IFERROR(__xludf.DUMMYFUNCTION("""COMPUTED_VALUE"""),"")</f>
        <v/>
      </c>
      <c r="J776" s="1"/>
      <c r="K776" s="1" t="s">
        <v>7</v>
      </c>
    </row>
    <row r="777">
      <c r="E777" s="1" t="str">
        <f>IFERROR(__xludf.DUMMYFUNCTION("""COMPUTED_VALUE"""),"")</f>
        <v/>
      </c>
      <c r="F777" s="1"/>
      <c r="G777" s="1" t="str">
        <f>IFERROR(__xludf.DUMMYFUNCTION("""COMPUTED_VALUE"""),"")</f>
        <v/>
      </c>
      <c r="H777" s="1"/>
      <c r="I777" s="1" t="str">
        <f>IFERROR(__xludf.DUMMYFUNCTION("""COMPUTED_VALUE"""),"")</f>
        <v/>
      </c>
      <c r="J777" s="1"/>
      <c r="K777" s="1" t="s">
        <v>7</v>
      </c>
    </row>
    <row r="778">
      <c r="E778" s="1" t="str">
        <f>IFERROR(__xludf.DUMMYFUNCTION("""COMPUTED_VALUE"""),"")</f>
        <v/>
      </c>
      <c r="F778" s="1"/>
      <c r="G778" s="1" t="str">
        <f>IFERROR(__xludf.DUMMYFUNCTION("""COMPUTED_VALUE"""),"")</f>
        <v/>
      </c>
      <c r="H778" s="1"/>
      <c r="I778" s="1" t="str">
        <f>IFERROR(__xludf.DUMMYFUNCTION("""COMPUTED_VALUE"""),"")</f>
        <v/>
      </c>
      <c r="J778" s="1"/>
      <c r="K778" s="1" t="s">
        <v>7</v>
      </c>
    </row>
    <row r="779">
      <c r="E779" s="1" t="str">
        <f>IFERROR(__xludf.DUMMYFUNCTION("""COMPUTED_VALUE"""),"")</f>
        <v/>
      </c>
      <c r="F779" s="1"/>
      <c r="G779" s="1" t="str">
        <f>IFERROR(__xludf.DUMMYFUNCTION("""COMPUTED_VALUE"""),"")</f>
        <v/>
      </c>
      <c r="H779" s="1"/>
      <c r="I779" s="1" t="str">
        <f>IFERROR(__xludf.DUMMYFUNCTION("""COMPUTED_VALUE"""),"")</f>
        <v/>
      </c>
      <c r="J779" s="1"/>
      <c r="K779" s="1" t="s">
        <v>7</v>
      </c>
    </row>
    <row r="780">
      <c r="E780" s="1" t="str">
        <f>IFERROR(__xludf.DUMMYFUNCTION("""COMPUTED_VALUE"""),"")</f>
        <v/>
      </c>
      <c r="F780" s="1"/>
      <c r="G780" s="1" t="str">
        <f>IFERROR(__xludf.DUMMYFUNCTION("""COMPUTED_VALUE"""),"")</f>
        <v/>
      </c>
      <c r="H780" s="1"/>
      <c r="I780" s="1" t="str">
        <f>IFERROR(__xludf.DUMMYFUNCTION("""COMPUTED_VALUE"""),"")</f>
        <v/>
      </c>
      <c r="J780" s="1"/>
      <c r="K780" s="1" t="s">
        <v>7</v>
      </c>
    </row>
    <row r="781">
      <c r="E781" s="1" t="str">
        <f>IFERROR(__xludf.DUMMYFUNCTION("""COMPUTED_VALUE"""),"")</f>
        <v/>
      </c>
      <c r="F781" s="1"/>
      <c r="G781" s="1" t="str">
        <f>IFERROR(__xludf.DUMMYFUNCTION("""COMPUTED_VALUE"""),"")</f>
        <v/>
      </c>
      <c r="H781" s="1"/>
      <c r="I781" s="1" t="str">
        <f>IFERROR(__xludf.DUMMYFUNCTION("""COMPUTED_VALUE"""),"")</f>
        <v/>
      </c>
      <c r="J781" s="1"/>
      <c r="K781" s="1" t="s">
        <v>7</v>
      </c>
    </row>
    <row r="782">
      <c r="E782" s="1" t="str">
        <f>IFERROR(__xludf.DUMMYFUNCTION("""COMPUTED_VALUE"""),"")</f>
        <v/>
      </c>
      <c r="F782" s="1"/>
      <c r="G782" s="1" t="str">
        <f>IFERROR(__xludf.DUMMYFUNCTION("""COMPUTED_VALUE"""),"")</f>
        <v/>
      </c>
      <c r="H782" s="1"/>
      <c r="I782" s="1" t="str">
        <f>IFERROR(__xludf.DUMMYFUNCTION("""COMPUTED_VALUE"""),"")</f>
        <v/>
      </c>
      <c r="J782" s="1"/>
      <c r="K782" s="1" t="s">
        <v>7</v>
      </c>
    </row>
    <row r="783">
      <c r="E783" s="1" t="str">
        <f>IFERROR(__xludf.DUMMYFUNCTION("""COMPUTED_VALUE"""),"")</f>
        <v/>
      </c>
      <c r="F783" s="1"/>
      <c r="G783" s="1" t="str">
        <f>IFERROR(__xludf.DUMMYFUNCTION("""COMPUTED_VALUE"""),"")</f>
        <v/>
      </c>
      <c r="H783" s="1"/>
      <c r="I783" s="1" t="str">
        <f>IFERROR(__xludf.DUMMYFUNCTION("""COMPUTED_VALUE"""),"")</f>
        <v/>
      </c>
      <c r="J783" s="1"/>
      <c r="K783" s="1" t="s">
        <v>7</v>
      </c>
    </row>
    <row r="784">
      <c r="E784" s="1" t="str">
        <f>IFERROR(__xludf.DUMMYFUNCTION("""COMPUTED_VALUE"""),"")</f>
        <v/>
      </c>
      <c r="F784" s="1"/>
      <c r="G784" s="1" t="str">
        <f>IFERROR(__xludf.DUMMYFUNCTION("""COMPUTED_VALUE"""),"")</f>
        <v/>
      </c>
      <c r="H784" s="1"/>
      <c r="I784" s="1" t="str">
        <f>IFERROR(__xludf.DUMMYFUNCTION("""COMPUTED_VALUE"""),"")</f>
        <v/>
      </c>
      <c r="J784" s="1"/>
      <c r="K784" s="1" t="s">
        <v>7</v>
      </c>
    </row>
    <row r="785">
      <c r="E785" s="1" t="str">
        <f>IFERROR(__xludf.DUMMYFUNCTION("""COMPUTED_VALUE"""),"")</f>
        <v/>
      </c>
      <c r="F785" s="1"/>
      <c r="G785" s="1" t="str">
        <f>IFERROR(__xludf.DUMMYFUNCTION("""COMPUTED_VALUE"""),"")</f>
        <v/>
      </c>
      <c r="H785" s="1"/>
      <c r="I785" s="1" t="str">
        <f>IFERROR(__xludf.DUMMYFUNCTION("""COMPUTED_VALUE"""),"")</f>
        <v/>
      </c>
      <c r="J785" s="1"/>
      <c r="K785" s="1" t="s">
        <v>7</v>
      </c>
    </row>
    <row r="786">
      <c r="E786" s="1" t="str">
        <f>IFERROR(__xludf.DUMMYFUNCTION("""COMPUTED_VALUE"""),"")</f>
        <v/>
      </c>
      <c r="F786" s="1"/>
      <c r="G786" s="1" t="str">
        <f>IFERROR(__xludf.DUMMYFUNCTION("""COMPUTED_VALUE"""),"")</f>
        <v/>
      </c>
      <c r="H786" s="1"/>
      <c r="I786" s="1" t="str">
        <f>IFERROR(__xludf.DUMMYFUNCTION("""COMPUTED_VALUE"""),"")</f>
        <v/>
      </c>
      <c r="J786" s="1"/>
      <c r="K786" s="1" t="s">
        <v>7</v>
      </c>
    </row>
    <row r="787">
      <c r="E787" s="1" t="str">
        <f>IFERROR(__xludf.DUMMYFUNCTION("""COMPUTED_VALUE"""),"")</f>
        <v/>
      </c>
      <c r="F787" s="1"/>
      <c r="G787" s="1" t="str">
        <f>IFERROR(__xludf.DUMMYFUNCTION("""COMPUTED_VALUE"""),"")</f>
        <v/>
      </c>
      <c r="H787" s="1"/>
      <c r="I787" s="1" t="str">
        <f>IFERROR(__xludf.DUMMYFUNCTION("""COMPUTED_VALUE"""),"")</f>
        <v/>
      </c>
      <c r="J787" s="1"/>
      <c r="K787" s="1" t="s">
        <v>7</v>
      </c>
    </row>
    <row r="788">
      <c r="E788" s="1" t="str">
        <f>IFERROR(__xludf.DUMMYFUNCTION("""COMPUTED_VALUE"""),"")</f>
        <v/>
      </c>
      <c r="F788" s="1"/>
      <c r="G788" s="1" t="str">
        <f>IFERROR(__xludf.DUMMYFUNCTION("""COMPUTED_VALUE"""),"")</f>
        <v/>
      </c>
      <c r="H788" s="1"/>
      <c r="I788" s="1" t="str">
        <f>IFERROR(__xludf.DUMMYFUNCTION("""COMPUTED_VALUE"""),"")</f>
        <v/>
      </c>
      <c r="J788" s="1"/>
      <c r="K788" s="1" t="s">
        <v>7</v>
      </c>
    </row>
    <row r="789">
      <c r="E789" s="1" t="str">
        <f>IFERROR(__xludf.DUMMYFUNCTION("""COMPUTED_VALUE"""),"")</f>
        <v/>
      </c>
      <c r="F789" s="1"/>
      <c r="G789" s="1" t="str">
        <f>IFERROR(__xludf.DUMMYFUNCTION("""COMPUTED_VALUE"""),"")</f>
        <v/>
      </c>
      <c r="H789" s="1"/>
      <c r="I789" s="1" t="str">
        <f>IFERROR(__xludf.DUMMYFUNCTION("""COMPUTED_VALUE"""),"")</f>
        <v/>
      </c>
      <c r="J789" s="1"/>
      <c r="K789" s="1" t="s">
        <v>7</v>
      </c>
    </row>
    <row r="790">
      <c r="E790" s="1" t="str">
        <f>IFERROR(__xludf.DUMMYFUNCTION("""COMPUTED_VALUE"""),"")</f>
        <v/>
      </c>
      <c r="F790" s="1"/>
      <c r="G790" s="1" t="str">
        <f>IFERROR(__xludf.DUMMYFUNCTION("""COMPUTED_VALUE"""),"")</f>
        <v/>
      </c>
      <c r="H790" s="1"/>
      <c r="I790" s="1" t="str">
        <f>IFERROR(__xludf.DUMMYFUNCTION("""COMPUTED_VALUE"""),"")</f>
        <v/>
      </c>
      <c r="J790" s="1"/>
      <c r="K790" s="1" t="s">
        <v>7</v>
      </c>
    </row>
    <row r="791">
      <c r="E791" s="1" t="str">
        <f>IFERROR(__xludf.DUMMYFUNCTION("""COMPUTED_VALUE"""),"")</f>
        <v/>
      </c>
      <c r="F791" s="1"/>
      <c r="G791" s="1" t="str">
        <f>IFERROR(__xludf.DUMMYFUNCTION("""COMPUTED_VALUE"""),"")</f>
        <v/>
      </c>
      <c r="H791" s="1"/>
      <c r="I791" s="1" t="str">
        <f>IFERROR(__xludf.DUMMYFUNCTION("""COMPUTED_VALUE"""),"")</f>
        <v/>
      </c>
      <c r="J791" s="1"/>
      <c r="K791" s="1" t="s">
        <v>7</v>
      </c>
    </row>
    <row r="792">
      <c r="E792" s="1" t="str">
        <f>IFERROR(__xludf.DUMMYFUNCTION("""COMPUTED_VALUE"""),"")</f>
        <v/>
      </c>
      <c r="F792" s="1"/>
      <c r="G792" s="1" t="str">
        <f>IFERROR(__xludf.DUMMYFUNCTION("""COMPUTED_VALUE"""),"")</f>
        <v/>
      </c>
      <c r="H792" s="1"/>
      <c r="I792" s="1" t="str">
        <f>IFERROR(__xludf.DUMMYFUNCTION("""COMPUTED_VALUE"""),"")</f>
        <v/>
      </c>
      <c r="J792" s="1"/>
      <c r="K792" s="1" t="s">
        <v>7</v>
      </c>
    </row>
    <row r="793">
      <c r="E793" s="1" t="str">
        <f>IFERROR(__xludf.DUMMYFUNCTION("""COMPUTED_VALUE"""),"")</f>
        <v/>
      </c>
      <c r="F793" s="1"/>
      <c r="G793" s="1" t="str">
        <f>IFERROR(__xludf.DUMMYFUNCTION("""COMPUTED_VALUE"""),"")</f>
        <v/>
      </c>
      <c r="H793" s="1"/>
      <c r="I793" s="1" t="str">
        <f>IFERROR(__xludf.DUMMYFUNCTION("""COMPUTED_VALUE"""),"")</f>
        <v/>
      </c>
      <c r="J793" s="1"/>
      <c r="K793" s="1" t="s">
        <v>7</v>
      </c>
    </row>
    <row r="794">
      <c r="E794" s="1" t="str">
        <f>IFERROR(__xludf.DUMMYFUNCTION("""COMPUTED_VALUE"""),"")</f>
        <v/>
      </c>
      <c r="F794" s="1"/>
      <c r="G794" s="1" t="str">
        <f>IFERROR(__xludf.DUMMYFUNCTION("""COMPUTED_VALUE"""),"")</f>
        <v/>
      </c>
      <c r="H794" s="1"/>
      <c r="I794" s="1" t="str">
        <f>IFERROR(__xludf.DUMMYFUNCTION("""COMPUTED_VALUE"""),"")</f>
        <v/>
      </c>
      <c r="J794" s="1"/>
      <c r="K794" s="1" t="s">
        <v>7</v>
      </c>
    </row>
    <row r="795">
      <c r="E795" s="1" t="str">
        <f>IFERROR(__xludf.DUMMYFUNCTION("""COMPUTED_VALUE"""),"")</f>
        <v/>
      </c>
      <c r="F795" s="1"/>
      <c r="G795" s="1" t="str">
        <f>IFERROR(__xludf.DUMMYFUNCTION("""COMPUTED_VALUE"""),"")</f>
        <v/>
      </c>
      <c r="H795" s="1"/>
      <c r="I795" s="1" t="str">
        <f>IFERROR(__xludf.DUMMYFUNCTION("""COMPUTED_VALUE"""),"")</f>
        <v/>
      </c>
      <c r="J795" s="1"/>
      <c r="K795" s="1" t="s">
        <v>7</v>
      </c>
    </row>
    <row r="796">
      <c r="E796" s="1" t="str">
        <f>IFERROR(__xludf.DUMMYFUNCTION("""COMPUTED_VALUE"""),"")</f>
        <v/>
      </c>
      <c r="F796" s="1"/>
      <c r="G796" s="1" t="str">
        <f>IFERROR(__xludf.DUMMYFUNCTION("""COMPUTED_VALUE"""),"")</f>
        <v/>
      </c>
      <c r="H796" s="1"/>
      <c r="I796" s="1" t="str">
        <f>IFERROR(__xludf.DUMMYFUNCTION("""COMPUTED_VALUE"""),"")</f>
        <v/>
      </c>
      <c r="J796" s="1"/>
      <c r="K796" s="1" t="s">
        <v>7</v>
      </c>
    </row>
    <row r="797">
      <c r="E797" s="1" t="str">
        <f>IFERROR(__xludf.DUMMYFUNCTION("""COMPUTED_VALUE"""),"")</f>
        <v/>
      </c>
      <c r="F797" s="1"/>
      <c r="G797" s="1" t="str">
        <f>IFERROR(__xludf.DUMMYFUNCTION("""COMPUTED_VALUE"""),"")</f>
        <v/>
      </c>
      <c r="H797" s="1"/>
      <c r="I797" s="1" t="str">
        <f>IFERROR(__xludf.DUMMYFUNCTION("""COMPUTED_VALUE"""),"")</f>
        <v/>
      </c>
      <c r="J797" s="1"/>
      <c r="K797" s="1" t="s">
        <v>7</v>
      </c>
    </row>
    <row r="798">
      <c r="E798" s="1" t="str">
        <f>IFERROR(__xludf.DUMMYFUNCTION("""COMPUTED_VALUE"""),"")</f>
        <v/>
      </c>
      <c r="F798" s="1"/>
      <c r="G798" s="1" t="str">
        <f>IFERROR(__xludf.DUMMYFUNCTION("""COMPUTED_VALUE"""),"")</f>
        <v/>
      </c>
      <c r="H798" s="1"/>
      <c r="I798" s="1" t="str">
        <f>IFERROR(__xludf.DUMMYFUNCTION("""COMPUTED_VALUE"""),"")</f>
        <v/>
      </c>
      <c r="J798" s="1"/>
      <c r="K798" s="1" t="s">
        <v>7</v>
      </c>
    </row>
    <row r="799">
      <c r="E799" s="1" t="str">
        <f>IFERROR(__xludf.DUMMYFUNCTION("""COMPUTED_VALUE"""),"")</f>
        <v/>
      </c>
      <c r="F799" s="1"/>
      <c r="G799" s="1" t="str">
        <f>IFERROR(__xludf.DUMMYFUNCTION("""COMPUTED_VALUE"""),"")</f>
        <v/>
      </c>
      <c r="H799" s="1"/>
      <c r="I799" s="1" t="str">
        <f>IFERROR(__xludf.DUMMYFUNCTION("""COMPUTED_VALUE"""),"")</f>
        <v/>
      </c>
      <c r="J799" s="1"/>
      <c r="K799" s="1" t="s">
        <v>7</v>
      </c>
    </row>
    <row r="800">
      <c r="E800" s="1" t="str">
        <f>IFERROR(__xludf.DUMMYFUNCTION("""COMPUTED_VALUE"""),"")</f>
        <v/>
      </c>
      <c r="F800" s="1"/>
      <c r="G800" s="1" t="str">
        <f>IFERROR(__xludf.DUMMYFUNCTION("""COMPUTED_VALUE"""),"")</f>
        <v/>
      </c>
      <c r="H800" s="1"/>
      <c r="I800" s="1" t="str">
        <f>IFERROR(__xludf.DUMMYFUNCTION("""COMPUTED_VALUE"""),"")</f>
        <v/>
      </c>
      <c r="J800" s="1"/>
      <c r="K800" s="1" t="s">
        <v>7</v>
      </c>
    </row>
    <row r="801">
      <c r="E801" s="1" t="str">
        <f>IFERROR(__xludf.DUMMYFUNCTION("""COMPUTED_VALUE"""),"")</f>
        <v/>
      </c>
      <c r="F801" s="1"/>
      <c r="G801" s="1" t="str">
        <f>IFERROR(__xludf.DUMMYFUNCTION("""COMPUTED_VALUE"""),"")</f>
        <v/>
      </c>
      <c r="H801" s="1"/>
      <c r="I801" s="1" t="str">
        <f>IFERROR(__xludf.DUMMYFUNCTION("""COMPUTED_VALUE"""),"")</f>
        <v/>
      </c>
      <c r="J801" s="1"/>
      <c r="K801" s="1" t="s">
        <v>7</v>
      </c>
    </row>
    <row r="802">
      <c r="E802" s="1" t="str">
        <f>IFERROR(__xludf.DUMMYFUNCTION("""COMPUTED_VALUE"""),"")</f>
        <v/>
      </c>
      <c r="F802" s="1"/>
      <c r="G802" s="1" t="str">
        <f>IFERROR(__xludf.DUMMYFUNCTION("""COMPUTED_VALUE"""),"")</f>
        <v/>
      </c>
      <c r="H802" s="1"/>
      <c r="I802" s="1" t="str">
        <f>IFERROR(__xludf.DUMMYFUNCTION("""COMPUTED_VALUE"""),"")</f>
        <v/>
      </c>
      <c r="J802" s="1"/>
      <c r="K802" s="1" t="s">
        <v>7</v>
      </c>
    </row>
    <row r="803">
      <c r="E803" s="1" t="str">
        <f>IFERROR(__xludf.DUMMYFUNCTION("""COMPUTED_VALUE"""),"")</f>
        <v/>
      </c>
      <c r="F803" s="1"/>
      <c r="G803" s="1" t="str">
        <f>IFERROR(__xludf.DUMMYFUNCTION("""COMPUTED_VALUE"""),"")</f>
        <v/>
      </c>
      <c r="H803" s="1"/>
      <c r="I803" s="1" t="str">
        <f>IFERROR(__xludf.DUMMYFUNCTION("""COMPUTED_VALUE"""),"")</f>
        <v/>
      </c>
      <c r="J803" s="1"/>
      <c r="K803" s="1" t="s">
        <v>7</v>
      </c>
    </row>
    <row r="804">
      <c r="E804" s="1" t="str">
        <f>IFERROR(__xludf.DUMMYFUNCTION("""COMPUTED_VALUE"""),"")</f>
        <v/>
      </c>
      <c r="F804" s="1"/>
      <c r="G804" s="1" t="str">
        <f>IFERROR(__xludf.DUMMYFUNCTION("""COMPUTED_VALUE"""),"")</f>
        <v/>
      </c>
      <c r="H804" s="1"/>
      <c r="I804" s="1" t="str">
        <f>IFERROR(__xludf.DUMMYFUNCTION("""COMPUTED_VALUE"""),"")</f>
        <v/>
      </c>
      <c r="J804" s="1"/>
      <c r="K804" s="1" t="s">
        <v>7</v>
      </c>
    </row>
    <row r="805">
      <c r="E805" s="1" t="str">
        <f>IFERROR(__xludf.DUMMYFUNCTION("""COMPUTED_VALUE"""),"")</f>
        <v/>
      </c>
      <c r="F805" s="1"/>
      <c r="G805" s="1" t="str">
        <f>IFERROR(__xludf.DUMMYFUNCTION("""COMPUTED_VALUE"""),"")</f>
        <v/>
      </c>
      <c r="H805" s="1"/>
      <c r="I805" s="1" t="str">
        <f>IFERROR(__xludf.DUMMYFUNCTION("""COMPUTED_VALUE"""),"")</f>
        <v/>
      </c>
      <c r="J805" s="1"/>
      <c r="K805" s="1" t="s">
        <v>7</v>
      </c>
    </row>
    <row r="806">
      <c r="E806" s="1" t="str">
        <f>IFERROR(__xludf.DUMMYFUNCTION("""COMPUTED_VALUE"""),"")</f>
        <v/>
      </c>
      <c r="F806" s="1"/>
      <c r="G806" s="1" t="str">
        <f>IFERROR(__xludf.DUMMYFUNCTION("""COMPUTED_VALUE"""),"")</f>
        <v/>
      </c>
      <c r="H806" s="1"/>
      <c r="I806" s="1" t="str">
        <f>IFERROR(__xludf.DUMMYFUNCTION("""COMPUTED_VALUE"""),"")</f>
        <v/>
      </c>
      <c r="J806" s="1"/>
      <c r="K806" s="1" t="s">
        <v>7</v>
      </c>
    </row>
    <row r="807">
      <c r="E807" s="1" t="str">
        <f>IFERROR(__xludf.DUMMYFUNCTION("""COMPUTED_VALUE"""),"")</f>
        <v/>
      </c>
      <c r="F807" s="1"/>
      <c r="G807" s="1" t="str">
        <f>IFERROR(__xludf.DUMMYFUNCTION("""COMPUTED_VALUE"""),"")</f>
        <v/>
      </c>
      <c r="H807" s="1"/>
      <c r="I807" s="1" t="str">
        <f>IFERROR(__xludf.DUMMYFUNCTION("""COMPUTED_VALUE"""),"")</f>
        <v/>
      </c>
      <c r="J807" s="1"/>
      <c r="K807" s="1" t="s">
        <v>7</v>
      </c>
    </row>
    <row r="808">
      <c r="E808" s="1" t="str">
        <f>IFERROR(__xludf.DUMMYFUNCTION("""COMPUTED_VALUE"""),"")</f>
        <v/>
      </c>
      <c r="F808" s="1"/>
      <c r="G808" s="1" t="str">
        <f>IFERROR(__xludf.DUMMYFUNCTION("""COMPUTED_VALUE"""),"")</f>
        <v/>
      </c>
      <c r="H808" s="1"/>
      <c r="I808" s="1" t="str">
        <f>IFERROR(__xludf.DUMMYFUNCTION("""COMPUTED_VALUE"""),"")</f>
        <v/>
      </c>
      <c r="J808" s="1"/>
      <c r="K808" s="1" t="s">
        <v>7</v>
      </c>
    </row>
    <row r="809">
      <c r="E809" s="1" t="str">
        <f>IFERROR(__xludf.DUMMYFUNCTION("""COMPUTED_VALUE"""),"")</f>
        <v/>
      </c>
      <c r="F809" s="1"/>
      <c r="G809" s="1" t="str">
        <f>IFERROR(__xludf.DUMMYFUNCTION("""COMPUTED_VALUE"""),"")</f>
        <v/>
      </c>
      <c r="H809" s="1"/>
      <c r="I809" s="1" t="str">
        <f>IFERROR(__xludf.DUMMYFUNCTION("""COMPUTED_VALUE"""),"")</f>
        <v/>
      </c>
      <c r="J809" s="1"/>
      <c r="K809" s="1" t="s">
        <v>7</v>
      </c>
    </row>
    <row r="810">
      <c r="E810" s="1" t="str">
        <f>IFERROR(__xludf.DUMMYFUNCTION("""COMPUTED_VALUE"""),"")</f>
        <v/>
      </c>
      <c r="F810" s="1"/>
      <c r="G810" s="1" t="str">
        <f>IFERROR(__xludf.DUMMYFUNCTION("""COMPUTED_VALUE"""),"")</f>
        <v/>
      </c>
      <c r="H810" s="1"/>
      <c r="I810" s="1" t="str">
        <f>IFERROR(__xludf.DUMMYFUNCTION("""COMPUTED_VALUE"""),"")</f>
        <v/>
      </c>
      <c r="J810" s="1"/>
      <c r="K810" s="1" t="s">
        <v>7</v>
      </c>
    </row>
    <row r="811">
      <c r="E811" s="1" t="str">
        <f>IFERROR(__xludf.DUMMYFUNCTION("""COMPUTED_VALUE"""),"")</f>
        <v/>
      </c>
      <c r="F811" s="1"/>
      <c r="G811" s="1" t="str">
        <f>IFERROR(__xludf.DUMMYFUNCTION("""COMPUTED_VALUE"""),"")</f>
        <v/>
      </c>
      <c r="H811" s="1"/>
      <c r="I811" s="1" t="str">
        <f>IFERROR(__xludf.DUMMYFUNCTION("""COMPUTED_VALUE"""),"")</f>
        <v/>
      </c>
      <c r="J811" s="1"/>
      <c r="K811" s="1" t="s">
        <v>7</v>
      </c>
    </row>
    <row r="812">
      <c r="E812" s="1" t="str">
        <f>IFERROR(__xludf.DUMMYFUNCTION("""COMPUTED_VALUE"""),"")</f>
        <v/>
      </c>
      <c r="F812" s="1"/>
      <c r="G812" s="1" t="str">
        <f>IFERROR(__xludf.DUMMYFUNCTION("""COMPUTED_VALUE"""),"")</f>
        <v/>
      </c>
      <c r="H812" s="1"/>
      <c r="I812" s="1" t="str">
        <f>IFERROR(__xludf.DUMMYFUNCTION("""COMPUTED_VALUE"""),"")</f>
        <v/>
      </c>
      <c r="J812" s="1"/>
      <c r="K812" s="1" t="s">
        <v>7</v>
      </c>
    </row>
    <row r="813">
      <c r="E813" s="1" t="str">
        <f>IFERROR(__xludf.DUMMYFUNCTION("""COMPUTED_VALUE"""),"")</f>
        <v/>
      </c>
      <c r="F813" s="1"/>
      <c r="G813" s="1" t="str">
        <f>IFERROR(__xludf.DUMMYFUNCTION("""COMPUTED_VALUE"""),"")</f>
        <v/>
      </c>
      <c r="H813" s="1"/>
      <c r="I813" s="1" t="str">
        <f>IFERROR(__xludf.DUMMYFUNCTION("""COMPUTED_VALUE"""),"")</f>
        <v/>
      </c>
      <c r="J813" s="1"/>
      <c r="K813" s="1" t="s">
        <v>7</v>
      </c>
    </row>
    <row r="814">
      <c r="E814" s="1" t="str">
        <f>IFERROR(__xludf.DUMMYFUNCTION("""COMPUTED_VALUE"""),"")</f>
        <v/>
      </c>
      <c r="F814" s="1"/>
      <c r="G814" s="1" t="str">
        <f>IFERROR(__xludf.DUMMYFUNCTION("""COMPUTED_VALUE"""),"")</f>
        <v/>
      </c>
      <c r="H814" s="1"/>
      <c r="I814" s="1" t="str">
        <f>IFERROR(__xludf.DUMMYFUNCTION("""COMPUTED_VALUE"""),"")</f>
        <v/>
      </c>
      <c r="J814" s="1"/>
      <c r="K814" s="1" t="s">
        <v>7</v>
      </c>
    </row>
    <row r="815">
      <c r="E815" s="1" t="str">
        <f>IFERROR(__xludf.DUMMYFUNCTION("""COMPUTED_VALUE"""),"")</f>
        <v/>
      </c>
      <c r="F815" s="1"/>
      <c r="G815" s="1" t="str">
        <f>IFERROR(__xludf.DUMMYFUNCTION("""COMPUTED_VALUE"""),"")</f>
        <v/>
      </c>
      <c r="H815" s="1"/>
      <c r="I815" s="1" t="str">
        <f>IFERROR(__xludf.DUMMYFUNCTION("""COMPUTED_VALUE"""),"")</f>
        <v/>
      </c>
      <c r="J815" s="1"/>
      <c r="K815" s="1" t="s">
        <v>7</v>
      </c>
    </row>
    <row r="816">
      <c r="E816" s="1" t="str">
        <f>IFERROR(__xludf.DUMMYFUNCTION("""COMPUTED_VALUE"""),"")</f>
        <v/>
      </c>
      <c r="F816" s="1"/>
      <c r="G816" s="1" t="str">
        <f>IFERROR(__xludf.DUMMYFUNCTION("""COMPUTED_VALUE"""),"")</f>
        <v/>
      </c>
      <c r="H816" s="1"/>
      <c r="I816" s="1" t="str">
        <f>IFERROR(__xludf.DUMMYFUNCTION("""COMPUTED_VALUE"""),"")</f>
        <v/>
      </c>
      <c r="J816" s="1"/>
      <c r="K816" s="1" t="s">
        <v>7</v>
      </c>
    </row>
    <row r="817">
      <c r="E817" s="1" t="str">
        <f>IFERROR(__xludf.DUMMYFUNCTION("""COMPUTED_VALUE"""),"")</f>
        <v/>
      </c>
      <c r="F817" s="1"/>
      <c r="G817" s="1" t="str">
        <f>IFERROR(__xludf.DUMMYFUNCTION("""COMPUTED_VALUE"""),"")</f>
        <v/>
      </c>
      <c r="H817" s="1"/>
      <c r="I817" s="1" t="str">
        <f>IFERROR(__xludf.DUMMYFUNCTION("""COMPUTED_VALUE"""),"")</f>
        <v/>
      </c>
      <c r="J817" s="1"/>
      <c r="K817" s="1" t="s">
        <v>7</v>
      </c>
    </row>
    <row r="818">
      <c r="E818" s="1" t="str">
        <f>IFERROR(__xludf.DUMMYFUNCTION("""COMPUTED_VALUE"""),"")</f>
        <v/>
      </c>
      <c r="F818" s="1"/>
      <c r="G818" s="1" t="str">
        <f>IFERROR(__xludf.DUMMYFUNCTION("""COMPUTED_VALUE"""),"")</f>
        <v/>
      </c>
      <c r="H818" s="1"/>
      <c r="I818" s="1" t="str">
        <f>IFERROR(__xludf.DUMMYFUNCTION("""COMPUTED_VALUE"""),"")</f>
        <v/>
      </c>
      <c r="J818" s="1"/>
      <c r="K818" s="1" t="s">
        <v>7</v>
      </c>
    </row>
    <row r="819">
      <c r="E819" s="1" t="str">
        <f>IFERROR(__xludf.DUMMYFUNCTION("""COMPUTED_VALUE"""),"")</f>
        <v/>
      </c>
      <c r="F819" s="1"/>
      <c r="G819" s="1" t="str">
        <f>IFERROR(__xludf.DUMMYFUNCTION("""COMPUTED_VALUE"""),"")</f>
        <v/>
      </c>
      <c r="H819" s="1"/>
      <c r="I819" s="1" t="str">
        <f>IFERROR(__xludf.DUMMYFUNCTION("""COMPUTED_VALUE"""),"")</f>
        <v/>
      </c>
      <c r="J819" s="1"/>
      <c r="K819" s="1" t="s">
        <v>7</v>
      </c>
    </row>
    <row r="820">
      <c r="E820" s="1" t="str">
        <f>IFERROR(__xludf.DUMMYFUNCTION("""COMPUTED_VALUE"""),"")</f>
        <v/>
      </c>
      <c r="F820" s="1"/>
      <c r="G820" s="1" t="str">
        <f>IFERROR(__xludf.DUMMYFUNCTION("""COMPUTED_VALUE"""),"")</f>
        <v/>
      </c>
      <c r="H820" s="1"/>
      <c r="I820" s="1" t="str">
        <f>IFERROR(__xludf.DUMMYFUNCTION("""COMPUTED_VALUE"""),"")</f>
        <v/>
      </c>
      <c r="J820" s="1"/>
      <c r="K820" s="1" t="s">
        <v>7</v>
      </c>
    </row>
    <row r="821">
      <c r="E821" s="1" t="str">
        <f>IFERROR(__xludf.DUMMYFUNCTION("""COMPUTED_VALUE"""),"")</f>
        <v/>
      </c>
      <c r="F821" s="1"/>
      <c r="G821" s="1" t="str">
        <f>IFERROR(__xludf.DUMMYFUNCTION("""COMPUTED_VALUE"""),"")</f>
        <v/>
      </c>
      <c r="H821" s="1"/>
      <c r="I821" s="1" t="str">
        <f>IFERROR(__xludf.DUMMYFUNCTION("""COMPUTED_VALUE"""),"")</f>
        <v/>
      </c>
      <c r="J821" s="1"/>
      <c r="K821" s="1" t="s">
        <v>7</v>
      </c>
    </row>
    <row r="822">
      <c r="E822" s="1" t="str">
        <f>IFERROR(__xludf.DUMMYFUNCTION("""COMPUTED_VALUE"""),"")</f>
        <v/>
      </c>
      <c r="F822" s="1"/>
      <c r="G822" s="1" t="str">
        <f>IFERROR(__xludf.DUMMYFUNCTION("""COMPUTED_VALUE"""),"")</f>
        <v/>
      </c>
      <c r="H822" s="1"/>
      <c r="I822" s="1" t="str">
        <f>IFERROR(__xludf.DUMMYFUNCTION("""COMPUTED_VALUE"""),"")</f>
        <v/>
      </c>
      <c r="J822" s="1"/>
      <c r="K822" s="1" t="s">
        <v>7</v>
      </c>
    </row>
    <row r="823">
      <c r="E823" s="1" t="str">
        <f>IFERROR(__xludf.DUMMYFUNCTION("""COMPUTED_VALUE"""),"")</f>
        <v/>
      </c>
      <c r="F823" s="1"/>
      <c r="G823" s="1" t="str">
        <f>IFERROR(__xludf.DUMMYFUNCTION("""COMPUTED_VALUE"""),"")</f>
        <v/>
      </c>
      <c r="H823" s="1"/>
      <c r="I823" s="1" t="str">
        <f>IFERROR(__xludf.DUMMYFUNCTION("""COMPUTED_VALUE"""),"")</f>
        <v/>
      </c>
      <c r="J823" s="1"/>
      <c r="K823" s="1" t="s">
        <v>7</v>
      </c>
    </row>
    <row r="824">
      <c r="E824" s="1" t="str">
        <f>IFERROR(__xludf.DUMMYFUNCTION("""COMPUTED_VALUE"""),"")</f>
        <v/>
      </c>
      <c r="F824" s="1"/>
      <c r="G824" s="1" t="str">
        <f>IFERROR(__xludf.DUMMYFUNCTION("""COMPUTED_VALUE"""),"")</f>
        <v/>
      </c>
      <c r="H824" s="1"/>
      <c r="I824" s="1" t="str">
        <f>IFERROR(__xludf.DUMMYFUNCTION("""COMPUTED_VALUE"""),"")</f>
        <v/>
      </c>
      <c r="J824" s="1"/>
      <c r="K824" s="1" t="s">
        <v>7</v>
      </c>
    </row>
    <row r="825">
      <c r="E825" s="1" t="str">
        <f>IFERROR(__xludf.DUMMYFUNCTION("""COMPUTED_VALUE"""),"")</f>
        <v/>
      </c>
      <c r="F825" s="1"/>
      <c r="G825" s="1" t="str">
        <f>IFERROR(__xludf.DUMMYFUNCTION("""COMPUTED_VALUE"""),"")</f>
        <v/>
      </c>
      <c r="H825" s="1"/>
      <c r="I825" s="1" t="str">
        <f>IFERROR(__xludf.DUMMYFUNCTION("""COMPUTED_VALUE"""),"")</f>
        <v/>
      </c>
      <c r="J825" s="1"/>
      <c r="K825" s="1" t="s">
        <v>7</v>
      </c>
    </row>
    <row r="826">
      <c r="E826" s="1" t="str">
        <f>IFERROR(__xludf.DUMMYFUNCTION("""COMPUTED_VALUE"""),"")</f>
        <v/>
      </c>
      <c r="F826" s="1"/>
      <c r="G826" s="1" t="str">
        <f>IFERROR(__xludf.DUMMYFUNCTION("""COMPUTED_VALUE"""),"")</f>
        <v/>
      </c>
      <c r="H826" s="1"/>
      <c r="I826" s="1" t="str">
        <f>IFERROR(__xludf.DUMMYFUNCTION("""COMPUTED_VALUE"""),"")</f>
        <v/>
      </c>
      <c r="J826" s="1"/>
      <c r="K826" s="1" t="s">
        <v>7</v>
      </c>
    </row>
    <row r="827">
      <c r="E827" s="1" t="str">
        <f>IFERROR(__xludf.DUMMYFUNCTION("""COMPUTED_VALUE"""),"")</f>
        <v/>
      </c>
      <c r="F827" s="1"/>
      <c r="G827" s="1" t="str">
        <f>IFERROR(__xludf.DUMMYFUNCTION("""COMPUTED_VALUE"""),"")</f>
        <v/>
      </c>
      <c r="H827" s="1"/>
      <c r="I827" s="1" t="str">
        <f>IFERROR(__xludf.DUMMYFUNCTION("""COMPUTED_VALUE"""),"")</f>
        <v/>
      </c>
      <c r="J827" s="1"/>
      <c r="K827" s="1" t="s">
        <v>7</v>
      </c>
    </row>
    <row r="828">
      <c r="E828" s="1" t="str">
        <f>IFERROR(__xludf.DUMMYFUNCTION("""COMPUTED_VALUE"""),"")</f>
        <v/>
      </c>
      <c r="F828" s="1"/>
      <c r="G828" s="1" t="str">
        <f>IFERROR(__xludf.DUMMYFUNCTION("""COMPUTED_VALUE"""),"")</f>
        <v/>
      </c>
      <c r="H828" s="1"/>
      <c r="I828" s="1" t="str">
        <f>IFERROR(__xludf.DUMMYFUNCTION("""COMPUTED_VALUE"""),"")</f>
        <v/>
      </c>
      <c r="J828" s="1"/>
      <c r="K828" s="1" t="s">
        <v>7</v>
      </c>
    </row>
    <row r="829">
      <c r="E829" s="1" t="str">
        <f>IFERROR(__xludf.DUMMYFUNCTION("""COMPUTED_VALUE"""),"")</f>
        <v/>
      </c>
      <c r="F829" s="1"/>
      <c r="G829" s="1" t="str">
        <f>IFERROR(__xludf.DUMMYFUNCTION("""COMPUTED_VALUE"""),"")</f>
        <v/>
      </c>
      <c r="H829" s="1"/>
      <c r="I829" s="1" t="str">
        <f>IFERROR(__xludf.DUMMYFUNCTION("""COMPUTED_VALUE"""),"")</f>
        <v/>
      </c>
      <c r="J829" s="1"/>
      <c r="K829" s="1" t="s">
        <v>7</v>
      </c>
    </row>
    <row r="830">
      <c r="E830" s="1" t="str">
        <f>IFERROR(__xludf.DUMMYFUNCTION("""COMPUTED_VALUE"""),"")</f>
        <v/>
      </c>
      <c r="F830" s="1"/>
      <c r="G830" s="1" t="str">
        <f>IFERROR(__xludf.DUMMYFUNCTION("""COMPUTED_VALUE"""),"")</f>
        <v/>
      </c>
      <c r="H830" s="1"/>
      <c r="I830" s="1" t="str">
        <f>IFERROR(__xludf.DUMMYFUNCTION("""COMPUTED_VALUE"""),"")</f>
        <v/>
      </c>
      <c r="J830" s="1"/>
      <c r="K830" s="1" t="s">
        <v>7</v>
      </c>
    </row>
    <row r="831">
      <c r="E831" s="1" t="str">
        <f>IFERROR(__xludf.DUMMYFUNCTION("""COMPUTED_VALUE"""),"")</f>
        <v/>
      </c>
      <c r="F831" s="1"/>
      <c r="G831" s="1" t="str">
        <f>IFERROR(__xludf.DUMMYFUNCTION("""COMPUTED_VALUE"""),"")</f>
        <v/>
      </c>
      <c r="H831" s="1"/>
      <c r="I831" s="1" t="str">
        <f>IFERROR(__xludf.DUMMYFUNCTION("""COMPUTED_VALUE"""),"")</f>
        <v/>
      </c>
      <c r="J831" s="1"/>
      <c r="K831" s="1" t="s">
        <v>7</v>
      </c>
    </row>
    <row r="832">
      <c r="E832" s="1" t="str">
        <f>IFERROR(__xludf.DUMMYFUNCTION("""COMPUTED_VALUE"""),"")</f>
        <v/>
      </c>
      <c r="F832" s="1"/>
      <c r="G832" s="1" t="str">
        <f>IFERROR(__xludf.DUMMYFUNCTION("""COMPUTED_VALUE"""),"")</f>
        <v/>
      </c>
      <c r="H832" s="1"/>
      <c r="I832" s="1" t="str">
        <f>IFERROR(__xludf.DUMMYFUNCTION("""COMPUTED_VALUE"""),"")</f>
        <v/>
      </c>
      <c r="J832" s="1"/>
      <c r="K832" s="1" t="s">
        <v>7</v>
      </c>
    </row>
    <row r="833">
      <c r="E833" s="1" t="str">
        <f>IFERROR(__xludf.DUMMYFUNCTION("""COMPUTED_VALUE"""),"")</f>
        <v/>
      </c>
      <c r="F833" s="1"/>
      <c r="G833" s="1" t="str">
        <f>IFERROR(__xludf.DUMMYFUNCTION("""COMPUTED_VALUE"""),"")</f>
        <v/>
      </c>
      <c r="H833" s="1"/>
      <c r="I833" s="1" t="str">
        <f>IFERROR(__xludf.DUMMYFUNCTION("""COMPUTED_VALUE"""),"")</f>
        <v/>
      </c>
      <c r="J833" s="1"/>
      <c r="K833" s="1" t="s">
        <v>7</v>
      </c>
    </row>
    <row r="834">
      <c r="E834" s="1" t="str">
        <f>IFERROR(__xludf.DUMMYFUNCTION("""COMPUTED_VALUE"""),"")</f>
        <v/>
      </c>
      <c r="F834" s="1"/>
      <c r="G834" s="1" t="str">
        <f>IFERROR(__xludf.DUMMYFUNCTION("""COMPUTED_VALUE"""),"")</f>
        <v/>
      </c>
      <c r="H834" s="1"/>
      <c r="I834" s="1" t="str">
        <f>IFERROR(__xludf.DUMMYFUNCTION("""COMPUTED_VALUE"""),"")</f>
        <v/>
      </c>
      <c r="J834" s="1"/>
      <c r="K834" s="1" t="s">
        <v>7</v>
      </c>
    </row>
    <row r="835">
      <c r="E835" s="1" t="str">
        <f>IFERROR(__xludf.DUMMYFUNCTION("""COMPUTED_VALUE"""),"")</f>
        <v/>
      </c>
      <c r="F835" s="1"/>
      <c r="G835" s="1" t="str">
        <f>IFERROR(__xludf.DUMMYFUNCTION("""COMPUTED_VALUE"""),"")</f>
        <v/>
      </c>
      <c r="H835" s="1"/>
      <c r="I835" s="1" t="str">
        <f>IFERROR(__xludf.DUMMYFUNCTION("""COMPUTED_VALUE"""),"")</f>
        <v/>
      </c>
      <c r="J835" s="1"/>
      <c r="K835" s="1" t="s">
        <v>7</v>
      </c>
    </row>
    <row r="836">
      <c r="E836" s="1" t="str">
        <f>IFERROR(__xludf.DUMMYFUNCTION("""COMPUTED_VALUE"""),"")</f>
        <v/>
      </c>
      <c r="F836" s="1"/>
      <c r="G836" s="1" t="str">
        <f>IFERROR(__xludf.DUMMYFUNCTION("""COMPUTED_VALUE"""),"")</f>
        <v/>
      </c>
      <c r="H836" s="1"/>
      <c r="I836" s="1" t="str">
        <f>IFERROR(__xludf.DUMMYFUNCTION("""COMPUTED_VALUE"""),"")</f>
        <v/>
      </c>
      <c r="J836" s="1"/>
      <c r="K836" s="1" t="s">
        <v>7</v>
      </c>
    </row>
    <row r="837">
      <c r="E837" s="1" t="str">
        <f>IFERROR(__xludf.DUMMYFUNCTION("""COMPUTED_VALUE"""),"")</f>
        <v/>
      </c>
      <c r="F837" s="1"/>
      <c r="G837" s="1" t="str">
        <f>IFERROR(__xludf.DUMMYFUNCTION("""COMPUTED_VALUE"""),"")</f>
        <v/>
      </c>
      <c r="H837" s="1"/>
      <c r="I837" s="1" t="str">
        <f>IFERROR(__xludf.DUMMYFUNCTION("""COMPUTED_VALUE"""),"")</f>
        <v/>
      </c>
      <c r="J837" s="1"/>
      <c r="K837" s="1" t="s">
        <v>7</v>
      </c>
    </row>
    <row r="838">
      <c r="E838" s="1" t="str">
        <f>IFERROR(__xludf.DUMMYFUNCTION("""COMPUTED_VALUE"""),"")</f>
        <v/>
      </c>
      <c r="F838" s="1"/>
      <c r="G838" s="1" t="str">
        <f>IFERROR(__xludf.DUMMYFUNCTION("""COMPUTED_VALUE"""),"")</f>
        <v/>
      </c>
      <c r="H838" s="1"/>
      <c r="I838" s="1" t="str">
        <f>IFERROR(__xludf.DUMMYFUNCTION("""COMPUTED_VALUE"""),"")</f>
        <v/>
      </c>
      <c r="J838" s="1"/>
      <c r="K838" s="1" t="s">
        <v>7</v>
      </c>
    </row>
    <row r="839">
      <c r="E839" s="1" t="str">
        <f>IFERROR(__xludf.DUMMYFUNCTION("""COMPUTED_VALUE"""),"")</f>
        <v/>
      </c>
      <c r="F839" s="1"/>
      <c r="G839" s="1" t="str">
        <f>IFERROR(__xludf.DUMMYFUNCTION("""COMPUTED_VALUE"""),"")</f>
        <v/>
      </c>
      <c r="H839" s="1"/>
      <c r="I839" s="1" t="str">
        <f>IFERROR(__xludf.DUMMYFUNCTION("""COMPUTED_VALUE"""),"")</f>
        <v/>
      </c>
      <c r="J839" s="1"/>
      <c r="K839" s="1" t="s">
        <v>7</v>
      </c>
    </row>
    <row r="840">
      <c r="E840" s="1" t="str">
        <f>IFERROR(__xludf.DUMMYFUNCTION("""COMPUTED_VALUE"""),"")</f>
        <v/>
      </c>
      <c r="F840" s="1"/>
      <c r="G840" s="1" t="str">
        <f>IFERROR(__xludf.DUMMYFUNCTION("""COMPUTED_VALUE"""),"")</f>
        <v/>
      </c>
      <c r="H840" s="1"/>
      <c r="I840" s="1" t="str">
        <f>IFERROR(__xludf.DUMMYFUNCTION("""COMPUTED_VALUE"""),"")</f>
        <v/>
      </c>
      <c r="J840" s="1"/>
      <c r="K840" s="1" t="s">
        <v>7</v>
      </c>
    </row>
    <row r="841">
      <c r="E841" s="1" t="str">
        <f>IFERROR(__xludf.DUMMYFUNCTION("""COMPUTED_VALUE"""),"")</f>
        <v/>
      </c>
      <c r="F841" s="1"/>
      <c r="G841" s="1" t="str">
        <f>IFERROR(__xludf.DUMMYFUNCTION("""COMPUTED_VALUE"""),"")</f>
        <v/>
      </c>
      <c r="H841" s="1"/>
      <c r="I841" s="1" t="str">
        <f>IFERROR(__xludf.DUMMYFUNCTION("""COMPUTED_VALUE"""),"")</f>
        <v/>
      </c>
      <c r="J841" s="1"/>
      <c r="K841" s="1" t="s">
        <v>7</v>
      </c>
    </row>
    <row r="842">
      <c r="E842" s="1" t="str">
        <f>IFERROR(__xludf.DUMMYFUNCTION("""COMPUTED_VALUE"""),"")</f>
        <v/>
      </c>
      <c r="F842" s="1"/>
      <c r="G842" s="1" t="str">
        <f>IFERROR(__xludf.DUMMYFUNCTION("""COMPUTED_VALUE"""),"")</f>
        <v/>
      </c>
      <c r="H842" s="1"/>
      <c r="I842" s="1" t="str">
        <f>IFERROR(__xludf.DUMMYFUNCTION("""COMPUTED_VALUE"""),"")</f>
        <v/>
      </c>
      <c r="J842" s="1"/>
      <c r="K842" s="1" t="s">
        <v>7</v>
      </c>
    </row>
    <row r="843">
      <c r="E843" s="1" t="str">
        <f>IFERROR(__xludf.DUMMYFUNCTION("""COMPUTED_VALUE"""),"")</f>
        <v/>
      </c>
      <c r="F843" s="1"/>
      <c r="G843" s="1" t="str">
        <f>IFERROR(__xludf.DUMMYFUNCTION("""COMPUTED_VALUE"""),"")</f>
        <v/>
      </c>
      <c r="H843" s="1"/>
      <c r="I843" s="1" t="str">
        <f>IFERROR(__xludf.DUMMYFUNCTION("""COMPUTED_VALUE"""),"")</f>
        <v/>
      </c>
      <c r="J843" s="1"/>
      <c r="K843" s="1" t="s">
        <v>7</v>
      </c>
    </row>
    <row r="844">
      <c r="E844" s="1" t="str">
        <f>IFERROR(__xludf.DUMMYFUNCTION("""COMPUTED_VALUE"""),"")</f>
        <v/>
      </c>
      <c r="F844" s="1"/>
      <c r="G844" s="1" t="str">
        <f>IFERROR(__xludf.DUMMYFUNCTION("""COMPUTED_VALUE"""),"")</f>
        <v/>
      </c>
      <c r="H844" s="1"/>
      <c r="I844" s="1" t="str">
        <f>IFERROR(__xludf.DUMMYFUNCTION("""COMPUTED_VALUE"""),"")</f>
        <v/>
      </c>
      <c r="J844" s="1"/>
      <c r="K844" s="1" t="s">
        <v>7</v>
      </c>
    </row>
    <row r="845">
      <c r="E845" s="1" t="str">
        <f>IFERROR(__xludf.DUMMYFUNCTION("""COMPUTED_VALUE"""),"")</f>
        <v/>
      </c>
      <c r="F845" s="1"/>
      <c r="G845" s="1" t="str">
        <f>IFERROR(__xludf.DUMMYFUNCTION("""COMPUTED_VALUE"""),"")</f>
        <v/>
      </c>
      <c r="H845" s="1"/>
      <c r="I845" s="1" t="str">
        <f>IFERROR(__xludf.DUMMYFUNCTION("""COMPUTED_VALUE"""),"")</f>
        <v/>
      </c>
      <c r="J845" s="1"/>
      <c r="K845" s="1" t="s">
        <v>7</v>
      </c>
    </row>
    <row r="846">
      <c r="E846" s="1" t="str">
        <f>IFERROR(__xludf.DUMMYFUNCTION("""COMPUTED_VALUE"""),"")</f>
        <v/>
      </c>
      <c r="F846" s="1"/>
      <c r="G846" s="1" t="str">
        <f>IFERROR(__xludf.DUMMYFUNCTION("""COMPUTED_VALUE"""),"")</f>
        <v/>
      </c>
      <c r="H846" s="1"/>
      <c r="I846" s="1" t="str">
        <f>IFERROR(__xludf.DUMMYFUNCTION("""COMPUTED_VALUE"""),"")</f>
        <v/>
      </c>
      <c r="J846" s="1"/>
      <c r="K846" s="1" t="s">
        <v>7</v>
      </c>
    </row>
    <row r="847">
      <c r="E847" s="1" t="str">
        <f>IFERROR(__xludf.DUMMYFUNCTION("""COMPUTED_VALUE"""),"")</f>
        <v/>
      </c>
      <c r="F847" s="1"/>
      <c r="G847" s="1" t="str">
        <f>IFERROR(__xludf.DUMMYFUNCTION("""COMPUTED_VALUE"""),"")</f>
        <v/>
      </c>
      <c r="H847" s="1"/>
      <c r="I847" s="1" t="str">
        <f>IFERROR(__xludf.DUMMYFUNCTION("""COMPUTED_VALUE"""),"")</f>
        <v/>
      </c>
      <c r="J847" s="1"/>
      <c r="K847" s="1" t="s">
        <v>7</v>
      </c>
    </row>
    <row r="848">
      <c r="E848" s="1" t="str">
        <f>IFERROR(__xludf.DUMMYFUNCTION("""COMPUTED_VALUE"""),"")</f>
        <v/>
      </c>
      <c r="F848" s="1"/>
      <c r="G848" s="1" t="str">
        <f>IFERROR(__xludf.DUMMYFUNCTION("""COMPUTED_VALUE"""),"")</f>
        <v/>
      </c>
      <c r="H848" s="1"/>
      <c r="I848" s="1" t="str">
        <f>IFERROR(__xludf.DUMMYFUNCTION("""COMPUTED_VALUE"""),"")</f>
        <v/>
      </c>
      <c r="J848" s="1"/>
      <c r="K848" s="1" t="s">
        <v>7</v>
      </c>
    </row>
    <row r="849">
      <c r="E849" s="1" t="str">
        <f>IFERROR(__xludf.DUMMYFUNCTION("""COMPUTED_VALUE"""),"")</f>
        <v/>
      </c>
      <c r="F849" s="1"/>
      <c r="G849" s="1" t="str">
        <f>IFERROR(__xludf.DUMMYFUNCTION("""COMPUTED_VALUE"""),"")</f>
        <v/>
      </c>
      <c r="H849" s="1"/>
      <c r="I849" s="1" t="str">
        <f>IFERROR(__xludf.DUMMYFUNCTION("""COMPUTED_VALUE"""),"")</f>
        <v/>
      </c>
      <c r="J849" s="1"/>
      <c r="K849" s="1" t="s">
        <v>7</v>
      </c>
    </row>
    <row r="850">
      <c r="E850" s="1" t="str">
        <f>IFERROR(__xludf.DUMMYFUNCTION("""COMPUTED_VALUE"""),"")</f>
        <v/>
      </c>
      <c r="F850" s="1"/>
      <c r="G850" s="1" t="str">
        <f>IFERROR(__xludf.DUMMYFUNCTION("""COMPUTED_VALUE"""),"")</f>
        <v/>
      </c>
      <c r="H850" s="1"/>
      <c r="I850" s="1" t="str">
        <f>IFERROR(__xludf.DUMMYFUNCTION("""COMPUTED_VALUE"""),"")</f>
        <v/>
      </c>
      <c r="J850" s="1"/>
      <c r="K850" s="1" t="s">
        <v>7</v>
      </c>
    </row>
    <row r="851">
      <c r="E851" s="1" t="str">
        <f>IFERROR(__xludf.DUMMYFUNCTION("""COMPUTED_VALUE"""),"")</f>
        <v/>
      </c>
      <c r="F851" s="1"/>
      <c r="G851" s="1" t="str">
        <f>IFERROR(__xludf.DUMMYFUNCTION("""COMPUTED_VALUE"""),"")</f>
        <v/>
      </c>
      <c r="H851" s="1"/>
      <c r="I851" s="1" t="str">
        <f>IFERROR(__xludf.DUMMYFUNCTION("""COMPUTED_VALUE"""),"")</f>
        <v/>
      </c>
      <c r="J851" s="1"/>
      <c r="K851" s="1" t="s">
        <v>7</v>
      </c>
    </row>
    <row r="852">
      <c r="E852" s="1" t="str">
        <f>IFERROR(__xludf.DUMMYFUNCTION("""COMPUTED_VALUE"""),"")</f>
        <v/>
      </c>
      <c r="F852" s="1"/>
      <c r="G852" s="1" t="str">
        <f>IFERROR(__xludf.DUMMYFUNCTION("""COMPUTED_VALUE"""),"")</f>
        <v/>
      </c>
      <c r="H852" s="1"/>
      <c r="I852" s="1" t="str">
        <f>IFERROR(__xludf.DUMMYFUNCTION("""COMPUTED_VALUE"""),"")</f>
        <v/>
      </c>
      <c r="J852" s="1"/>
      <c r="K852" s="1" t="s">
        <v>7</v>
      </c>
    </row>
    <row r="853">
      <c r="E853" s="1" t="str">
        <f>IFERROR(__xludf.DUMMYFUNCTION("""COMPUTED_VALUE"""),"")</f>
        <v/>
      </c>
      <c r="F853" s="1"/>
      <c r="G853" s="1" t="str">
        <f>IFERROR(__xludf.DUMMYFUNCTION("""COMPUTED_VALUE"""),"")</f>
        <v/>
      </c>
      <c r="H853" s="1"/>
      <c r="I853" s="1" t="str">
        <f>IFERROR(__xludf.DUMMYFUNCTION("""COMPUTED_VALUE"""),"")</f>
        <v/>
      </c>
      <c r="J853" s="1"/>
      <c r="K853" s="1" t="s">
        <v>7</v>
      </c>
    </row>
    <row r="854">
      <c r="E854" s="1" t="str">
        <f>IFERROR(__xludf.DUMMYFUNCTION("""COMPUTED_VALUE"""),"")</f>
        <v/>
      </c>
      <c r="F854" s="1"/>
      <c r="G854" s="1" t="str">
        <f>IFERROR(__xludf.DUMMYFUNCTION("""COMPUTED_VALUE"""),"")</f>
        <v/>
      </c>
      <c r="H854" s="1"/>
      <c r="I854" s="1" t="str">
        <f>IFERROR(__xludf.DUMMYFUNCTION("""COMPUTED_VALUE"""),"")</f>
        <v/>
      </c>
      <c r="J854" s="1"/>
      <c r="K854" s="1" t="s">
        <v>7</v>
      </c>
    </row>
    <row r="855">
      <c r="E855" s="1" t="str">
        <f>IFERROR(__xludf.DUMMYFUNCTION("""COMPUTED_VALUE"""),"")</f>
        <v/>
      </c>
      <c r="F855" s="1"/>
      <c r="G855" s="1" t="str">
        <f>IFERROR(__xludf.DUMMYFUNCTION("""COMPUTED_VALUE"""),"")</f>
        <v/>
      </c>
      <c r="H855" s="1"/>
      <c r="I855" s="1" t="str">
        <f>IFERROR(__xludf.DUMMYFUNCTION("""COMPUTED_VALUE"""),"")</f>
        <v/>
      </c>
      <c r="J855" s="1"/>
      <c r="K855" s="1" t="s">
        <v>7</v>
      </c>
    </row>
    <row r="856">
      <c r="E856" s="1" t="str">
        <f>IFERROR(__xludf.DUMMYFUNCTION("""COMPUTED_VALUE"""),"")</f>
        <v/>
      </c>
      <c r="F856" s="1"/>
      <c r="G856" s="1" t="str">
        <f>IFERROR(__xludf.DUMMYFUNCTION("""COMPUTED_VALUE"""),"")</f>
        <v/>
      </c>
      <c r="H856" s="1"/>
      <c r="I856" s="1" t="str">
        <f>IFERROR(__xludf.DUMMYFUNCTION("""COMPUTED_VALUE"""),"")</f>
        <v/>
      </c>
      <c r="J856" s="1"/>
      <c r="K856" s="1" t="s">
        <v>7</v>
      </c>
    </row>
    <row r="857">
      <c r="E857" s="1" t="str">
        <f>IFERROR(__xludf.DUMMYFUNCTION("""COMPUTED_VALUE"""),"")</f>
        <v/>
      </c>
      <c r="F857" s="1"/>
      <c r="G857" s="1" t="str">
        <f>IFERROR(__xludf.DUMMYFUNCTION("""COMPUTED_VALUE"""),"")</f>
        <v/>
      </c>
      <c r="H857" s="1"/>
      <c r="I857" s="1" t="str">
        <f>IFERROR(__xludf.DUMMYFUNCTION("""COMPUTED_VALUE"""),"")</f>
        <v/>
      </c>
      <c r="J857" s="1"/>
      <c r="K857" s="1" t="s">
        <v>7</v>
      </c>
    </row>
    <row r="858">
      <c r="E858" s="1" t="str">
        <f>IFERROR(__xludf.DUMMYFUNCTION("""COMPUTED_VALUE"""),"")</f>
        <v/>
      </c>
      <c r="F858" s="1"/>
      <c r="G858" s="1" t="str">
        <f>IFERROR(__xludf.DUMMYFUNCTION("""COMPUTED_VALUE"""),"")</f>
        <v/>
      </c>
      <c r="H858" s="1"/>
      <c r="I858" s="1" t="str">
        <f>IFERROR(__xludf.DUMMYFUNCTION("""COMPUTED_VALUE"""),"")</f>
        <v/>
      </c>
      <c r="J858" s="1"/>
      <c r="K858" s="1" t="s">
        <v>7</v>
      </c>
    </row>
    <row r="859">
      <c r="E859" s="1" t="str">
        <f>IFERROR(__xludf.DUMMYFUNCTION("""COMPUTED_VALUE"""),"")</f>
        <v/>
      </c>
      <c r="F859" s="1"/>
      <c r="G859" s="1" t="str">
        <f>IFERROR(__xludf.DUMMYFUNCTION("""COMPUTED_VALUE"""),"")</f>
        <v/>
      </c>
      <c r="H859" s="1"/>
      <c r="I859" s="1" t="str">
        <f>IFERROR(__xludf.DUMMYFUNCTION("""COMPUTED_VALUE"""),"")</f>
        <v/>
      </c>
      <c r="J859" s="1"/>
      <c r="K859" s="1" t="s">
        <v>7</v>
      </c>
    </row>
    <row r="860">
      <c r="E860" s="1" t="str">
        <f>IFERROR(__xludf.DUMMYFUNCTION("""COMPUTED_VALUE"""),"")</f>
        <v/>
      </c>
      <c r="F860" s="1"/>
      <c r="G860" s="1" t="str">
        <f>IFERROR(__xludf.DUMMYFUNCTION("""COMPUTED_VALUE"""),"")</f>
        <v/>
      </c>
      <c r="H860" s="1"/>
      <c r="I860" s="1" t="str">
        <f>IFERROR(__xludf.DUMMYFUNCTION("""COMPUTED_VALUE"""),"")</f>
        <v/>
      </c>
      <c r="J860" s="1"/>
      <c r="K860" s="1" t="s">
        <v>7</v>
      </c>
    </row>
    <row r="861">
      <c r="E861" s="1" t="str">
        <f>IFERROR(__xludf.DUMMYFUNCTION("""COMPUTED_VALUE"""),"")</f>
        <v/>
      </c>
      <c r="F861" s="1"/>
      <c r="G861" s="1" t="str">
        <f>IFERROR(__xludf.DUMMYFUNCTION("""COMPUTED_VALUE"""),"")</f>
        <v/>
      </c>
      <c r="H861" s="1"/>
      <c r="I861" s="1" t="str">
        <f>IFERROR(__xludf.DUMMYFUNCTION("""COMPUTED_VALUE"""),"")</f>
        <v/>
      </c>
      <c r="J861" s="1"/>
      <c r="K861" s="1" t="s">
        <v>7</v>
      </c>
    </row>
    <row r="862">
      <c r="E862" s="1" t="str">
        <f>IFERROR(__xludf.DUMMYFUNCTION("""COMPUTED_VALUE"""),"")</f>
        <v/>
      </c>
      <c r="F862" s="1"/>
      <c r="G862" s="1" t="str">
        <f>IFERROR(__xludf.DUMMYFUNCTION("""COMPUTED_VALUE"""),"")</f>
        <v/>
      </c>
      <c r="H862" s="1"/>
      <c r="I862" s="1" t="str">
        <f>IFERROR(__xludf.DUMMYFUNCTION("""COMPUTED_VALUE"""),"")</f>
        <v/>
      </c>
      <c r="J862" s="1"/>
      <c r="K862" s="1" t="s">
        <v>7</v>
      </c>
    </row>
    <row r="863">
      <c r="E863" s="1" t="str">
        <f>IFERROR(__xludf.DUMMYFUNCTION("""COMPUTED_VALUE"""),"")</f>
        <v/>
      </c>
      <c r="F863" s="1"/>
      <c r="G863" s="1" t="str">
        <f>IFERROR(__xludf.DUMMYFUNCTION("""COMPUTED_VALUE"""),"")</f>
        <v/>
      </c>
      <c r="H863" s="1"/>
      <c r="I863" s="1" t="str">
        <f>IFERROR(__xludf.DUMMYFUNCTION("""COMPUTED_VALUE"""),"")</f>
        <v/>
      </c>
      <c r="J863" s="1"/>
      <c r="K863" s="1" t="s">
        <v>7</v>
      </c>
    </row>
    <row r="864">
      <c r="E864" s="1" t="str">
        <f>IFERROR(__xludf.DUMMYFUNCTION("""COMPUTED_VALUE"""),"")</f>
        <v/>
      </c>
      <c r="F864" s="1"/>
      <c r="G864" s="1" t="str">
        <f>IFERROR(__xludf.DUMMYFUNCTION("""COMPUTED_VALUE"""),"")</f>
        <v/>
      </c>
      <c r="H864" s="1"/>
      <c r="I864" s="1" t="str">
        <f>IFERROR(__xludf.DUMMYFUNCTION("""COMPUTED_VALUE"""),"")</f>
        <v/>
      </c>
      <c r="J864" s="1"/>
      <c r="K864" s="1" t="s">
        <v>7</v>
      </c>
    </row>
    <row r="865">
      <c r="E865" s="1" t="str">
        <f>IFERROR(__xludf.DUMMYFUNCTION("""COMPUTED_VALUE"""),"")</f>
        <v/>
      </c>
      <c r="F865" s="1"/>
      <c r="G865" s="1" t="str">
        <f>IFERROR(__xludf.DUMMYFUNCTION("""COMPUTED_VALUE"""),"")</f>
        <v/>
      </c>
      <c r="H865" s="1"/>
      <c r="I865" s="1" t="str">
        <f>IFERROR(__xludf.DUMMYFUNCTION("""COMPUTED_VALUE"""),"")</f>
        <v/>
      </c>
      <c r="J865" s="1"/>
      <c r="K865" s="1" t="s">
        <v>7</v>
      </c>
    </row>
    <row r="866">
      <c r="E866" s="1" t="str">
        <f>IFERROR(__xludf.DUMMYFUNCTION("""COMPUTED_VALUE"""),"")</f>
        <v/>
      </c>
      <c r="F866" s="1"/>
      <c r="G866" s="1" t="str">
        <f>IFERROR(__xludf.DUMMYFUNCTION("""COMPUTED_VALUE"""),"")</f>
        <v/>
      </c>
      <c r="H866" s="1"/>
      <c r="I866" s="1" t="str">
        <f>IFERROR(__xludf.DUMMYFUNCTION("""COMPUTED_VALUE"""),"")</f>
        <v/>
      </c>
      <c r="J866" s="1"/>
      <c r="K866" s="1" t="s">
        <v>7</v>
      </c>
    </row>
    <row r="867">
      <c r="E867" s="1" t="str">
        <f>IFERROR(__xludf.DUMMYFUNCTION("""COMPUTED_VALUE"""),"")</f>
        <v/>
      </c>
      <c r="F867" s="1"/>
      <c r="G867" s="1" t="str">
        <f>IFERROR(__xludf.DUMMYFUNCTION("""COMPUTED_VALUE"""),"")</f>
        <v/>
      </c>
      <c r="H867" s="1"/>
      <c r="I867" s="1" t="str">
        <f>IFERROR(__xludf.DUMMYFUNCTION("""COMPUTED_VALUE"""),"")</f>
        <v/>
      </c>
      <c r="J867" s="1"/>
      <c r="K867" s="1" t="s">
        <v>7</v>
      </c>
    </row>
    <row r="868">
      <c r="E868" s="1" t="str">
        <f>IFERROR(__xludf.DUMMYFUNCTION("""COMPUTED_VALUE"""),"")</f>
        <v/>
      </c>
      <c r="F868" s="1"/>
      <c r="G868" s="1" t="str">
        <f>IFERROR(__xludf.DUMMYFUNCTION("""COMPUTED_VALUE"""),"")</f>
        <v/>
      </c>
      <c r="H868" s="1"/>
      <c r="I868" s="1" t="str">
        <f>IFERROR(__xludf.DUMMYFUNCTION("""COMPUTED_VALUE"""),"")</f>
        <v/>
      </c>
      <c r="J868" s="1"/>
      <c r="K868" s="1" t="s">
        <v>7</v>
      </c>
    </row>
    <row r="869">
      <c r="E869" s="1" t="str">
        <f>IFERROR(__xludf.DUMMYFUNCTION("""COMPUTED_VALUE"""),"")</f>
        <v/>
      </c>
      <c r="F869" s="1"/>
      <c r="G869" s="1" t="str">
        <f>IFERROR(__xludf.DUMMYFUNCTION("""COMPUTED_VALUE"""),"")</f>
        <v/>
      </c>
      <c r="H869" s="1"/>
      <c r="I869" s="1" t="str">
        <f>IFERROR(__xludf.DUMMYFUNCTION("""COMPUTED_VALUE"""),"")</f>
        <v/>
      </c>
      <c r="J869" s="1"/>
      <c r="K869" s="1" t="s">
        <v>7</v>
      </c>
    </row>
    <row r="870">
      <c r="E870" s="1" t="str">
        <f>IFERROR(__xludf.DUMMYFUNCTION("""COMPUTED_VALUE"""),"")</f>
        <v/>
      </c>
      <c r="F870" s="1"/>
      <c r="G870" s="1" t="str">
        <f>IFERROR(__xludf.DUMMYFUNCTION("""COMPUTED_VALUE"""),"")</f>
        <v/>
      </c>
      <c r="H870" s="1"/>
      <c r="I870" s="1" t="str">
        <f>IFERROR(__xludf.DUMMYFUNCTION("""COMPUTED_VALUE"""),"")</f>
        <v/>
      </c>
      <c r="J870" s="1"/>
      <c r="K870" s="1" t="s">
        <v>7</v>
      </c>
    </row>
    <row r="871">
      <c r="E871" s="1" t="str">
        <f>IFERROR(__xludf.DUMMYFUNCTION("""COMPUTED_VALUE"""),"")</f>
        <v/>
      </c>
      <c r="F871" s="1"/>
      <c r="G871" s="1" t="str">
        <f>IFERROR(__xludf.DUMMYFUNCTION("""COMPUTED_VALUE"""),"")</f>
        <v/>
      </c>
      <c r="H871" s="1"/>
      <c r="I871" s="1" t="str">
        <f>IFERROR(__xludf.DUMMYFUNCTION("""COMPUTED_VALUE"""),"")</f>
        <v/>
      </c>
      <c r="J871" s="1"/>
      <c r="K871" s="1" t="s">
        <v>7</v>
      </c>
    </row>
    <row r="872">
      <c r="E872" s="1" t="str">
        <f>IFERROR(__xludf.DUMMYFUNCTION("""COMPUTED_VALUE"""),"")</f>
        <v/>
      </c>
      <c r="F872" s="1"/>
      <c r="G872" s="1" t="str">
        <f>IFERROR(__xludf.DUMMYFUNCTION("""COMPUTED_VALUE"""),"")</f>
        <v/>
      </c>
      <c r="H872" s="1"/>
      <c r="I872" s="1" t="str">
        <f>IFERROR(__xludf.DUMMYFUNCTION("""COMPUTED_VALUE"""),"")</f>
        <v/>
      </c>
      <c r="J872" s="1"/>
      <c r="K872" s="1" t="s">
        <v>7</v>
      </c>
    </row>
    <row r="873">
      <c r="E873" s="1" t="str">
        <f>IFERROR(__xludf.DUMMYFUNCTION("""COMPUTED_VALUE"""),"")</f>
        <v/>
      </c>
      <c r="F873" s="1"/>
      <c r="G873" s="1" t="str">
        <f>IFERROR(__xludf.DUMMYFUNCTION("""COMPUTED_VALUE"""),"")</f>
        <v/>
      </c>
      <c r="H873" s="1"/>
      <c r="I873" s="1" t="str">
        <f>IFERROR(__xludf.DUMMYFUNCTION("""COMPUTED_VALUE"""),"")</f>
        <v/>
      </c>
      <c r="J873" s="1"/>
      <c r="K873" s="1" t="s">
        <v>7</v>
      </c>
    </row>
    <row r="874">
      <c r="E874" s="1" t="str">
        <f>IFERROR(__xludf.DUMMYFUNCTION("""COMPUTED_VALUE"""),"")</f>
        <v/>
      </c>
      <c r="F874" s="1"/>
      <c r="G874" s="1" t="str">
        <f>IFERROR(__xludf.DUMMYFUNCTION("""COMPUTED_VALUE"""),"")</f>
        <v/>
      </c>
      <c r="H874" s="1"/>
      <c r="I874" s="1" t="str">
        <f>IFERROR(__xludf.DUMMYFUNCTION("""COMPUTED_VALUE"""),"")</f>
        <v/>
      </c>
      <c r="J874" s="1"/>
      <c r="K874" s="1" t="s">
        <v>7</v>
      </c>
    </row>
    <row r="875">
      <c r="E875" s="1" t="str">
        <f>IFERROR(__xludf.DUMMYFUNCTION("""COMPUTED_VALUE"""),"")</f>
        <v/>
      </c>
      <c r="F875" s="1"/>
      <c r="G875" s="1" t="str">
        <f>IFERROR(__xludf.DUMMYFUNCTION("""COMPUTED_VALUE"""),"")</f>
        <v/>
      </c>
      <c r="H875" s="1"/>
      <c r="I875" s="1" t="str">
        <f>IFERROR(__xludf.DUMMYFUNCTION("""COMPUTED_VALUE"""),"")</f>
        <v/>
      </c>
      <c r="J875" s="1"/>
      <c r="K875" s="1" t="s">
        <v>7</v>
      </c>
    </row>
    <row r="876">
      <c r="E876" s="1" t="str">
        <f>IFERROR(__xludf.DUMMYFUNCTION("""COMPUTED_VALUE"""),"")</f>
        <v/>
      </c>
      <c r="F876" s="1"/>
      <c r="G876" s="1" t="str">
        <f>IFERROR(__xludf.DUMMYFUNCTION("""COMPUTED_VALUE"""),"")</f>
        <v/>
      </c>
      <c r="H876" s="1"/>
      <c r="I876" s="1" t="str">
        <f>IFERROR(__xludf.DUMMYFUNCTION("""COMPUTED_VALUE"""),"")</f>
        <v/>
      </c>
      <c r="J876" s="1"/>
      <c r="K876" s="1" t="s">
        <v>7</v>
      </c>
    </row>
    <row r="877">
      <c r="E877" s="1" t="str">
        <f>IFERROR(__xludf.DUMMYFUNCTION("""COMPUTED_VALUE"""),"")</f>
        <v/>
      </c>
      <c r="F877" s="1"/>
      <c r="G877" s="1" t="str">
        <f>IFERROR(__xludf.DUMMYFUNCTION("""COMPUTED_VALUE"""),"")</f>
        <v/>
      </c>
      <c r="H877" s="1"/>
      <c r="I877" s="1" t="str">
        <f>IFERROR(__xludf.DUMMYFUNCTION("""COMPUTED_VALUE"""),"")</f>
        <v/>
      </c>
      <c r="J877" s="1"/>
      <c r="K877" s="1" t="s">
        <v>7</v>
      </c>
    </row>
    <row r="878">
      <c r="E878" s="1" t="str">
        <f>IFERROR(__xludf.DUMMYFUNCTION("""COMPUTED_VALUE"""),"")</f>
        <v/>
      </c>
      <c r="F878" s="1"/>
      <c r="G878" s="1" t="str">
        <f>IFERROR(__xludf.DUMMYFUNCTION("""COMPUTED_VALUE"""),"")</f>
        <v/>
      </c>
      <c r="H878" s="1"/>
      <c r="I878" s="1" t="str">
        <f>IFERROR(__xludf.DUMMYFUNCTION("""COMPUTED_VALUE"""),"")</f>
        <v/>
      </c>
      <c r="J878" s="1"/>
      <c r="K878" s="1" t="s">
        <v>7</v>
      </c>
    </row>
    <row r="879">
      <c r="E879" s="1" t="str">
        <f>IFERROR(__xludf.DUMMYFUNCTION("""COMPUTED_VALUE"""),"")</f>
        <v/>
      </c>
      <c r="F879" s="1"/>
      <c r="G879" s="1" t="str">
        <f>IFERROR(__xludf.DUMMYFUNCTION("""COMPUTED_VALUE"""),"")</f>
        <v/>
      </c>
      <c r="H879" s="1"/>
      <c r="I879" s="1" t="str">
        <f>IFERROR(__xludf.DUMMYFUNCTION("""COMPUTED_VALUE"""),"")</f>
        <v/>
      </c>
      <c r="J879" s="1"/>
      <c r="K879" s="1" t="s">
        <v>7</v>
      </c>
    </row>
    <row r="880">
      <c r="E880" s="1" t="str">
        <f>IFERROR(__xludf.DUMMYFUNCTION("""COMPUTED_VALUE"""),"")</f>
        <v/>
      </c>
      <c r="F880" s="1"/>
      <c r="G880" s="1" t="str">
        <f>IFERROR(__xludf.DUMMYFUNCTION("""COMPUTED_VALUE"""),"")</f>
        <v/>
      </c>
      <c r="H880" s="1"/>
      <c r="I880" s="1" t="str">
        <f>IFERROR(__xludf.DUMMYFUNCTION("""COMPUTED_VALUE"""),"")</f>
        <v/>
      </c>
      <c r="J880" s="1"/>
      <c r="K880" s="1" t="s">
        <v>7</v>
      </c>
    </row>
    <row r="881">
      <c r="E881" s="1" t="str">
        <f>IFERROR(__xludf.DUMMYFUNCTION("""COMPUTED_VALUE"""),"")</f>
        <v/>
      </c>
      <c r="F881" s="1"/>
      <c r="G881" s="1" t="str">
        <f>IFERROR(__xludf.DUMMYFUNCTION("""COMPUTED_VALUE"""),"")</f>
        <v/>
      </c>
      <c r="H881" s="1"/>
      <c r="I881" s="1" t="str">
        <f>IFERROR(__xludf.DUMMYFUNCTION("""COMPUTED_VALUE"""),"")</f>
        <v/>
      </c>
      <c r="J881" s="1"/>
      <c r="K881" s="1" t="s">
        <v>7</v>
      </c>
    </row>
    <row r="882">
      <c r="E882" s="1" t="str">
        <f>IFERROR(__xludf.DUMMYFUNCTION("""COMPUTED_VALUE"""),"")</f>
        <v/>
      </c>
      <c r="F882" s="1"/>
      <c r="G882" s="1" t="str">
        <f>IFERROR(__xludf.DUMMYFUNCTION("""COMPUTED_VALUE"""),"")</f>
        <v/>
      </c>
      <c r="H882" s="1"/>
      <c r="I882" s="1" t="str">
        <f>IFERROR(__xludf.DUMMYFUNCTION("""COMPUTED_VALUE"""),"")</f>
        <v/>
      </c>
      <c r="J882" s="1"/>
      <c r="K882" s="1" t="s">
        <v>7</v>
      </c>
    </row>
    <row r="883">
      <c r="E883" s="1" t="str">
        <f>IFERROR(__xludf.DUMMYFUNCTION("""COMPUTED_VALUE"""),"")</f>
        <v/>
      </c>
      <c r="F883" s="1"/>
      <c r="G883" s="1" t="str">
        <f>IFERROR(__xludf.DUMMYFUNCTION("""COMPUTED_VALUE"""),"")</f>
        <v/>
      </c>
      <c r="H883" s="1"/>
      <c r="I883" s="1" t="str">
        <f>IFERROR(__xludf.DUMMYFUNCTION("""COMPUTED_VALUE"""),"")</f>
        <v/>
      </c>
      <c r="J883" s="1"/>
      <c r="K883" s="1" t="s">
        <v>7</v>
      </c>
    </row>
    <row r="884">
      <c r="E884" s="1" t="str">
        <f>IFERROR(__xludf.DUMMYFUNCTION("""COMPUTED_VALUE"""),"")</f>
        <v/>
      </c>
      <c r="F884" s="1"/>
      <c r="G884" s="1" t="str">
        <f>IFERROR(__xludf.DUMMYFUNCTION("""COMPUTED_VALUE"""),"")</f>
        <v/>
      </c>
      <c r="H884" s="1"/>
      <c r="I884" s="1" t="str">
        <f>IFERROR(__xludf.DUMMYFUNCTION("""COMPUTED_VALUE"""),"")</f>
        <v/>
      </c>
      <c r="J884" s="1"/>
      <c r="K884" s="1" t="s">
        <v>7</v>
      </c>
    </row>
    <row r="885">
      <c r="E885" s="1" t="str">
        <f>IFERROR(__xludf.DUMMYFUNCTION("""COMPUTED_VALUE"""),"")</f>
        <v/>
      </c>
      <c r="F885" s="1"/>
      <c r="G885" s="1" t="str">
        <f>IFERROR(__xludf.DUMMYFUNCTION("""COMPUTED_VALUE"""),"")</f>
        <v/>
      </c>
      <c r="H885" s="1"/>
      <c r="I885" s="1" t="str">
        <f>IFERROR(__xludf.DUMMYFUNCTION("""COMPUTED_VALUE"""),"")</f>
        <v/>
      </c>
      <c r="J885" s="1"/>
      <c r="K885" s="1" t="s">
        <v>7</v>
      </c>
    </row>
    <row r="886">
      <c r="E886" s="1" t="str">
        <f>IFERROR(__xludf.DUMMYFUNCTION("""COMPUTED_VALUE"""),"")</f>
        <v/>
      </c>
      <c r="F886" s="1"/>
      <c r="G886" s="1" t="str">
        <f>IFERROR(__xludf.DUMMYFUNCTION("""COMPUTED_VALUE"""),"")</f>
        <v/>
      </c>
      <c r="H886" s="1"/>
      <c r="I886" s="1" t="str">
        <f>IFERROR(__xludf.DUMMYFUNCTION("""COMPUTED_VALUE"""),"")</f>
        <v/>
      </c>
      <c r="J886" s="1"/>
      <c r="K886" s="1" t="s">
        <v>7</v>
      </c>
    </row>
    <row r="887">
      <c r="E887" s="1" t="str">
        <f>IFERROR(__xludf.DUMMYFUNCTION("""COMPUTED_VALUE"""),"")</f>
        <v/>
      </c>
      <c r="F887" s="1"/>
      <c r="G887" s="1" t="str">
        <f>IFERROR(__xludf.DUMMYFUNCTION("""COMPUTED_VALUE"""),"")</f>
        <v/>
      </c>
      <c r="H887" s="1"/>
      <c r="I887" s="1" t="str">
        <f>IFERROR(__xludf.DUMMYFUNCTION("""COMPUTED_VALUE"""),"")</f>
        <v/>
      </c>
      <c r="J887" s="1"/>
      <c r="K887" s="1" t="s">
        <v>7</v>
      </c>
    </row>
    <row r="888">
      <c r="E888" s="1" t="str">
        <f>IFERROR(__xludf.DUMMYFUNCTION("""COMPUTED_VALUE"""),"")</f>
        <v/>
      </c>
      <c r="F888" s="1"/>
      <c r="G888" s="1" t="str">
        <f>IFERROR(__xludf.DUMMYFUNCTION("""COMPUTED_VALUE"""),"")</f>
        <v/>
      </c>
      <c r="H888" s="1"/>
      <c r="I888" s="1" t="str">
        <f>IFERROR(__xludf.DUMMYFUNCTION("""COMPUTED_VALUE"""),"")</f>
        <v/>
      </c>
      <c r="J888" s="1"/>
      <c r="K888" s="1" t="s">
        <v>7</v>
      </c>
    </row>
    <row r="889">
      <c r="E889" s="1" t="str">
        <f>IFERROR(__xludf.DUMMYFUNCTION("""COMPUTED_VALUE"""),"")</f>
        <v/>
      </c>
      <c r="F889" s="1"/>
      <c r="G889" s="1" t="str">
        <f>IFERROR(__xludf.DUMMYFUNCTION("""COMPUTED_VALUE"""),"")</f>
        <v/>
      </c>
      <c r="H889" s="1"/>
      <c r="I889" s="1" t="str">
        <f>IFERROR(__xludf.DUMMYFUNCTION("""COMPUTED_VALUE"""),"")</f>
        <v/>
      </c>
      <c r="J889" s="1"/>
      <c r="K889" s="1" t="s">
        <v>7</v>
      </c>
    </row>
    <row r="890">
      <c r="E890" s="1" t="str">
        <f>IFERROR(__xludf.DUMMYFUNCTION("""COMPUTED_VALUE"""),"")</f>
        <v/>
      </c>
      <c r="F890" s="1"/>
      <c r="G890" s="1" t="str">
        <f>IFERROR(__xludf.DUMMYFUNCTION("""COMPUTED_VALUE"""),"")</f>
        <v/>
      </c>
      <c r="H890" s="1"/>
      <c r="I890" s="1" t="str">
        <f>IFERROR(__xludf.DUMMYFUNCTION("""COMPUTED_VALUE"""),"")</f>
        <v/>
      </c>
      <c r="J890" s="1"/>
      <c r="K890" s="1" t="s">
        <v>7</v>
      </c>
    </row>
    <row r="891">
      <c r="E891" s="1" t="str">
        <f>IFERROR(__xludf.DUMMYFUNCTION("""COMPUTED_VALUE"""),"")</f>
        <v/>
      </c>
      <c r="F891" s="1"/>
      <c r="G891" s="1" t="str">
        <f>IFERROR(__xludf.DUMMYFUNCTION("""COMPUTED_VALUE"""),"")</f>
        <v/>
      </c>
      <c r="H891" s="1"/>
      <c r="I891" s="1" t="str">
        <f>IFERROR(__xludf.DUMMYFUNCTION("""COMPUTED_VALUE"""),"")</f>
        <v/>
      </c>
      <c r="J891" s="1"/>
      <c r="K891" s="1" t="s">
        <v>7</v>
      </c>
    </row>
    <row r="892">
      <c r="E892" s="1" t="str">
        <f>IFERROR(__xludf.DUMMYFUNCTION("""COMPUTED_VALUE"""),"")</f>
        <v/>
      </c>
      <c r="F892" s="1"/>
      <c r="G892" s="1" t="str">
        <f>IFERROR(__xludf.DUMMYFUNCTION("""COMPUTED_VALUE"""),"")</f>
        <v/>
      </c>
      <c r="H892" s="1"/>
      <c r="I892" s="1" t="str">
        <f>IFERROR(__xludf.DUMMYFUNCTION("""COMPUTED_VALUE"""),"")</f>
        <v/>
      </c>
      <c r="J892" s="1"/>
      <c r="K892" s="1" t="s">
        <v>7</v>
      </c>
    </row>
    <row r="893">
      <c r="E893" s="1" t="str">
        <f>IFERROR(__xludf.DUMMYFUNCTION("""COMPUTED_VALUE"""),"")</f>
        <v/>
      </c>
      <c r="F893" s="1"/>
      <c r="G893" s="1" t="str">
        <f>IFERROR(__xludf.DUMMYFUNCTION("""COMPUTED_VALUE"""),"")</f>
        <v/>
      </c>
      <c r="H893" s="1"/>
      <c r="I893" s="1" t="str">
        <f>IFERROR(__xludf.DUMMYFUNCTION("""COMPUTED_VALUE"""),"")</f>
        <v/>
      </c>
      <c r="J893" s="1"/>
      <c r="K893" s="1" t="s">
        <v>7</v>
      </c>
    </row>
    <row r="894">
      <c r="E894" s="1" t="str">
        <f>IFERROR(__xludf.DUMMYFUNCTION("""COMPUTED_VALUE"""),"")</f>
        <v/>
      </c>
      <c r="F894" s="1"/>
      <c r="G894" s="1" t="str">
        <f>IFERROR(__xludf.DUMMYFUNCTION("""COMPUTED_VALUE"""),"")</f>
        <v/>
      </c>
      <c r="H894" s="1"/>
      <c r="I894" s="1" t="str">
        <f>IFERROR(__xludf.DUMMYFUNCTION("""COMPUTED_VALUE"""),"")</f>
        <v/>
      </c>
      <c r="J894" s="1"/>
      <c r="K894" s="1" t="s">
        <v>7</v>
      </c>
    </row>
    <row r="895">
      <c r="E895" s="1" t="str">
        <f>IFERROR(__xludf.DUMMYFUNCTION("""COMPUTED_VALUE"""),"")</f>
        <v/>
      </c>
      <c r="F895" s="1"/>
      <c r="G895" s="1" t="str">
        <f>IFERROR(__xludf.DUMMYFUNCTION("""COMPUTED_VALUE"""),"")</f>
        <v/>
      </c>
      <c r="H895" s="1"/>
      <c r="I895" s="1" t="str">
        <f>IFERROR(__xludf.DUMMYFUNCTION("""COMPUTED_VALUE"""),"")</f>
        <v/>
      </c>
      <c r="J895" s="1"/>
      <c r="K895" s="1" t="s">
        <v>7</v>
      </c>
    </row>
    <row r="896">
      <c r="E896" s="1" t="str">
        <f>IFERROR(__xludf.DUMMYFUNCTION("""COMPUTED_VALUE"""),"")</f>
        <v/>
      </c>
      <c r="F896" s="1"/>
      <c r="G896" s="1" t="str">
        <f>IFERROR(__xludf.DUMMYFUNCTION("""COMPUTED_VALUE"""),"")</f>
        <v/>
      </c>
      <c r="H896" s="1"/>
      <c r="I896" s="1" t="str">
        <f>IFERROR(__xludf.DUMMYFUNCTION("""COMPUTED_VALUE"""),"")</f>
        <v/>
      </c>
      <c r="J896" s="1"/>
      <c r="K896" s="1" t="s">
        <v>7</v>
      </c>
    </row>
    <row r="897">
      <c r="E897" s="1" t="str">
        <f>IFERROR(__xludf.DUMMYFUNCTION("""COMPUTED_VALUE"""),"")</f>
        <v/>
      </c>
      <c r="F897" s="1"/>
      <c r="G897" s="1" t="str">
        <f>IFERROR(__xludf.DUMMYFUNCTION("""COMPUTED_VALUE"""),"")</f>
        <v/>
      </c>
      <c r="H897" s="1"/>
      <c r="I897" s="1" t="str">
        <f>IFERROR(__xludf.DUMMYFUNCTION("""COMPUTED_VALUE"""),"")</f>
        <v/>
      </c>
      <c r="J897" s="1"/>
      <c r="K897" s="1" t="s">
        <v>7</v>
      </c>
    </row>
    <row r="898">
      <c r="E898" s="1" t="str">
        <f>IFERROR(__xludf.DUMMYFUNCTION("""COMPUTED_VALUE"""),"")</f>
        <v/>
      </c>
      <c r="F898" s="1"/>
      <c r="G898" s="1" t="str">
        <f>IFERROR(__xludf.DUMMYFUNCTION("""COMPUTED_VALUE"""),"")</f>
        <v/>
      </c>
      <c r="H898" s="1"/>
      <c r="I898" s="1" t="str">
        <f>IFERROR(__xludf.DUMMYFUNCTION("""COMPUTED_VALUE"""),"")</f>
        <v/>
      </c>
      <c r="J898" s="1"/>
      <c r="K898" s="1" t="s">
        <v>7</v>
      </c>
    </row>
    <row r="899">
      <c r="E899" s="1" t="str">
        <f>IFERROR(__xludf.DUMMYFUNCTION("""COMPUTED_VALUE"""),"")</f>
        <v/>
      </c>
      <c r="F899" s="1"/>
      <c r="G899" s="1" t="str">
        <f>IFERROR(__xludf.DUMMYFUNCTION("""COMPUTED_VALUE"""),"")</f>
        <v/>
      </c>
      <c r="H899" s="1"/>
      <c r="I899" s="1" t="str">
        <f>IFERROR(__xludf.DUMMYFUNCTION("""COMPUTED_VALUE"""),"")</f>
        <v/>
      </c>
      <c r="J899" s="1"/>
      <c r="K899" s="1" t="s">
        <v>7</v>
      </c>
    </row>
    <row r="900">
      <c r="E900" s="1" t="str">
        <f>IFERROR(__xludf.DUMMYFUNCTION("""COMPUTED_VALUE"""),"")</f>
        <v/>
      </c>
      <c r="F900" s="1"/>
      <c r="G900" s="1" t="str">
        <f>IFERROR(__xludf.DUMMYFUNCTION("""COMPUTED_VALUE"""),"")</f>
        <v/>
      </c>
      <c r="H900" s="1"/>
      <c r="I900" s="1" t="str">
        <f>IFERROR(__xludf.DUMMYFUNCTION("""COMPUTED_VALUE"""),"")</f>
        <v/>
      </c>
      <c r="J900" s="1"/>
      <c r="K900" s="1" t="s">
        <v>7</v>
      </c>
    </row>
    <row r="901">
      <c r="E901" s="1" t="str">
        <f>IFERROR(__xludf.DUMMYFUNCTION("""COMPUTED_VALUE"""),"")</f>
        <v/>
      </c>
      <c r="F901" s="1"/>
      <c r="G901" s="1" t="str">
        <f>IFERROR(__xludf.DUMMYFUNCTION("""COMPUTED_VALUE"""),"")</f>
        <v/>
      </c>
      <c r="H901" s="1"/>
      <c r="I901" s="1" t="str">
        <f>IFERROR(__xludf.DUMMYFUNCTION("""COMPUTED_VALUE"""),"")</f>
        <v/>
      </c>
      <c r="J901" s="1"/>
      <c r="K901" s="1" t="s">
        <v>7</v>
      </c>
    </row>
    <row r="902">
      <c r="E902" s="1" t="str">
        <f>IFERROR(__xludf.DUMMYFUNCTION("""COMPUTED_VALUE"""),"")</f>
        <v/>
      </c>
      <c r="F902" s="1"/>
      <c r="G902" s="1" t="str">
        <f>IFERROR(__xludf.DUMMYFUNCTION("""COMPUTED_VALUE"""),"")</f>
        <v/>
      </c>
      <c r="H902" s="1"/>
      <c r="I902" s="1" t="str">
        <f>IFERROR(__xludf.DUMMYFUNCTION("""COMPUTED_VALUE"""),"")</f>
        <v/>
      </c>
      <c r="J902" s="1"/>
      <c r="K902" s="1" t="s">
        <v>7</v>
      </c>
    </row>
    <row r="903">
      <c r="E903" s="1" t="str">
        <f>IFERROR(__xludf.DUMMYFUNCTION("""COMPUTED_VALUE"""),"")</f>
        <v/>
      </c>
      <c r="F903" s="1"/>
      <c r="G903" s="1" t="str">
        <f>IFERROR(__xludf.DUMMYFUNCTION("""COMPUTED_VALUE"""),"")</f>
        <v/>
      </c>
      <c r="H903" s="1"/>
      <c r="I903" s="1" t="str">
        <f>IFERROR(__xludf.DUMMYFUNCTION("""COMPUTED_VALUE"""),"")</f>
        <v/>
      </c>
      <c r="J903" s="1"/>
      <c r="K903" s="1" t="s">
        <v>7</v>
      </c>
    </row>
    <row r="904">
      <c r="E904" s="1" t="str">
        <f>IFERROR(__xludf.DUMMYFUNCTION("""COMPUTED_VALUE"""),"")</f>
        <v/>
      </c>
      <c r="F904" s="1"/>
      <c r="G904" s="1" t="str">
        <f>IFERROR(__xludf.DUMMYFUNCTION("""COMPUTED_VALUE"""),"")</f>
        <v/>
      </c>
      <c r="H904" s="1"/>
      <c r="I904" s="1" t="str">
        <f>IFERROR(__xludf.DUMMYFUNCTION("""COMPUTED_VALUE"""),"")</f>
        <v/>
      </c>
      <c r="J904" s="1"/>
      <c r="K904" s="1" t="s">
        <v>7</v>
      </c>
    </row>
    <row r="905">
      <c r="E905" s="1" t="str">
        <f>IFERROR(__xludf.DUMMYFUNCTION("""COMPUTED_VALUE"""),"")</f>
        <v/>
      </c>
      <c r="F905" s="1"/>
      <c r="G905" s="1" t="str">
        <f>IFERROR(__xludf.DUMMYFUNCTION("""COMPUTED_VALUE"""),"")</f>
        <v/>
      </c>
      <c r="H905" s="1"/>
      <c r="I905" s="1" t="str">
        <f>IFERROR(__xludf.DUMMYFUNCTION("""COMPUTED_VALUE"""),"")</f>
        <v/>
      </c>
      <c r="J905" s="1"/>
      <c r="K905" s="1" t="s">
        <v>7</v>
      </c>
    </row>
    <row r="906">
      <c r="E906" s="1" t="str">
        <f>IFERROR(__xludf.DUMMYFUNCTION("""COMPUTED_VALUE"""),"")</f>
        <v/>
      </c>
      <c r="F906" s="1"/>
      <c r="G906" s="1" t="str">
        <f>IFERROR(__xludf.DUMMYFUNCTION("""COMPUTED_VALUE"""),"")</f>
        <v/>
      </c>
      <c r="H906" s="1"/>
      <c r="I906" s="1" t="str">
        <f>IFERROR(__xludf.DUMMYFUNCTION("""COMPUTED_VALUE"""),"")</f>
        <v/>
      </c>
      <c r="J906" s="1"/>
      <c r="K906" s="1" t="s">
        <v>7</v>
      </c>
    </row>
    <row r="907">
      <c r="E907" s="1" t="str">
        <f>IFERROR(__xludf.DUMMYFUNCTION("""COMPUTED_VALUE"""),"")</f>
        <v/>
      </c>
      <c r="F907" s="1"/>
      <c r="G907" s="1" t="str">
        <f>IFERROR(__xludf.DUMMYFUNCTION("""COMPUTED_VALUE"""),"")</f>
        <v/>
      </c>
      <c r="H907" s="1"/>
      <c r="I907" s="1" t="str">
        <f>IFERROR(__xludf.DUMMYFUNCTION("""COMPUTED_VALUE"""),"")</f>
        <v/>
      </c>
      <c r="J907" s="1"/>
      <c r="K907" s="1" t="s">
        <v>7</v>
      </c>
    </row>
    <row r="908">
      <c r="E908" s="1" t="str">
        <f>IFERROR(__xludf.DUMMYFUNCTION("""COMPUTED_VALUE"""),"")</f>
        <v/>
      </c>
      <c r="F908" s="1"/>
      <c r="G908" s="1" t="str">
        <f>IFERROR(__xludf.DUMMYFUNCTION("""COMPUTED_VALUE"""),"")</f>
        <v/>
      </c>
      <c r="H908" s="1"/>
      <c r="I908" s="1" t="str">
        <f>IFERROR(__xludf.DUMMYFUNCTION("""COMPUTED_VALUE"""),"")</f>
        <v/>
      </c>
      <c r="J908" s="1"/>
      <c r="K908" s="1" t="s">
        <v>7</v>
      </c>
    </row>
    <row r="909">
      <c r="E909" s="1" t="str">
        <f>IFERROR(__xludf.DUMMYFUNCTION("""COMPUTED_VALUE"""),"")</f>
        <v/>
      </c>
      <c r="F909" s="1"/>
      <c r="G909" s="1" t="str">
        <f>IFERROR(__xludf.DUMMYFUNCTION("""COMPUTED_VALUE"""),"")</f>
        <v/>
      </c>
      <c r="H909" s="1"/>
      <c r="I909" s="1" t="str">
        <f>IFERROR(__xludf.DUMMYFUNCTION("""COMPUTED_VALUE"""),"")</f>
        <v/>
      </c>
      <c r="J909" s="1"/>
      <c r="K909" s="1" t="s">
        <v>7</v>
      </c>
    </row>
    <row r="910">
      <c r="E910" s="1" t="str">
        <f>IFERROR(__xludf.DUMMYFUNCTION("""COMPUTED_VALUE"""),"")</f>
        <v/>
      </c>
      <c r="F910" s="1"/>
      <c r="G910" s="1" t="str">
        <f>IFERROR(__xludf.DUMMYFUNCTION("""COMPUTED_VALUE"""),"")</f>
        <v/>
      </c>
      <c r="H910" s="1"/>
      <c r="I910" s="1" t="str">
        <f>IFERROR(__xludf.DUMMYFUNCTION("""COMPUTED_VALUE"""),"")</f>
        <v/>
      </c>
      <c r="J910" s="1"/>
      <c r="K910" s="1" t="s">
        <v>7</v>
      </c>
    </row>
    <row r="911">
      <c r="E911" s="1" t="str">
        <f>IFERROR(__xludf.DUMMYFUNCTION("""COMPUTED_VALUE"""),"")</f>
        <v/>
      </c>
      <c r="F911" s="1"/>
      <c r="G911" s="1" t="str">
        <f>IFERROR(__xludf.DUMMYFUNCTION("""COMPUTED_VALUE"""),"")</f>
        <v/>
      </c>
      <c r="H911" s="1"/>
      <c r="I911" s="1" t="str">
        <f>IFERROR(__xludf.DUMMYFUNCTION("""COMPUTED_VALUE"""),"")</f>
        <v/>
      </c>
      <c r="J911" s="1"/>
      <c r="K911" s="1" t="s">
        <v>7</v>
      </c>
    </row>
    <row r="912">
      <c r="E912" s="1" t="str">
        <f>IFERROR(__xludf.DUMMYFUNCTION("""COMPUTED_VALUE"""),"")</f>
        <v/>
      </c>
      <c r="F912" s="1"/>
      <c r="G912" s="1" t="str">
        <f>IFERROR(__xludf.DUMMYFUNCTION("""COMPUTED_VALUE"""),"")</f>
        <v/>
      </c>
      <c r="H912" s="1"/>
      <c r="I912" s="1" t="str">
        <f>IFERROR(__xludf.DUMMYFUNCTION("""COMPUTED_VALUE"""),"")</f>
        <v/>
      </c>
      <c r="J912" s="1"/>
      <c r="K912" s="1" t="s">
        <v>7</v>
      </c>
    </row>
    <row r="913">
      <c r="E913" s="1" t="str">
        <f>IFERROR(__xludf.DUMMYFUNCTION("""COMPUTED_VALUE"""),"")</f>
        <v/>
      </c>
      <c r="F913" s="1"/>
      <c r="G913" s="1" t="str">
        <f>IFERROR(__xludf.DUMMYFUNCTION("""COMPUTED_VALUE"""),"")</f>
        <v/>
      </c>
      <c r="H913" s="1"/>
      <c r="I913" s="1" t="str">
        <f>IFERROR(__xludf.DUMMYFUNCTION("""COMPUTED_VALUE"""),"")</f>
        <v/>
      </c>
      <c r="J913" s="1"/>
      <c r="K913" s="1" t="s">
        <v>7</v>
      </c>
    </row>
    <row r="914">
      <c r="E914" s="1" t="str">
        <f>IFERROR(__xludf.DUMMYFUNCTION("""COMPUTED_VALUE"""),"")</f>
        <v/>
      </c>
      <c r="F914" s="1"/>
      <c r="G914" s="1" t="str">
        <f>IFERROR(__xludf.DUMMYFUNCTION("""COMPUTED_VALUE"""),"")</f>
        <v/>
      </c>
      <c r="H914" s="1"/>
      <c r="I914" s="1" t="str">
        <f>IFERROR(__xludf.DUMMYFUNCTION("""COMPUTED_VALUE"""),"")</f>
        <v/>
      </c>
      <c r="J914" s="1"/>
      <c r="K914" s="1" t="s">
        <v>7</v>
      </c>
    </row>
    <row r="915">
      <c r="E915" s="1" t="str">
        <f>IFERROR(__xludf.DUMMYFUNCTION("""COMPUTED_VALUE"""),"")</f>
        <v/>
      </c>
      <c r="F915" s="1"/>
      <c r="G915" s="1" t="str">
        <f>IFERROR(__xludf.DUMMYFUNCTION("""COMPUTED_VALUE"""),"")</f>
        <v/>
      </c>
      <c r="H915" s="1"/>
      <c r="I915" s="1" t="str">
        <f>IFERROR(__xludf.DUMMYFUNCTION("""COMPUTED_VALUE"""),"")</f>
        <v/>
      </c>
      <c r="J915" s="1"/>
      <c r="K915" s="1" t="s">
        <v>7</v>
      </c>
    </row>
    <row r="916">
      <c r="E916" s="1" t="str">
        <f>IFERROR(__xludf.DUMMYFUNCTION("""COMPUTED_VALUE"""),"")</f>
        <v/>
      </c>
      <c r="F916" s="1"/>
      <c r="G916" s="1" t="str">
        <f>IFERROR(__xludf.DUMMYFUNCTION("""COMPUTED_VALUE"""),"")</f>
        <v/>
      </c>
      <c r="H916" s="1"/>
      <c r="I916" s="1" t="str">
        <f>IFERROR(__xludf.DUMMYFUNCTION("""COMPUTED_VALUE"""),"")</f>
        <v/>
      </c>
      <c r="J916" s="1"/>
      <c r="K916" s="1" t="s">
        <v>7</v>
      </c>
    </row>
    <row r="917">
      <c r="E917" s="1" t="str">
        <f>IFERROR(__xludf.DUMMYFUNCTION("""COMPUTED_VALUE"""),"")</f>
        <v/>
      </c>
      <c r="F917" s="1"/>
      <c r="G917" s="1" t="str">
        <f>IFERROR(__xludf.DUMMYFUNCTION("""COMPUTED_VALUE"""),"")</f>
        <v/>
      </c>
      <c r="H917" s="1"/>
      <c r="I917" s="1" t="str">
        <f>IFERROR(__xludf.DUMMYFUNCTION("""COMPUTED_VALUE"""),"")</f>
        <v/>
      </c>
      <c r="J917" s="1"/>
      <c r="K917" s="1" t="s">
        <v>7</v>
      </c>
    </row>
    <row r="918">
      <c r="E918" s="1" t="str">
        <f>IFERROR(__xludf.DUMMYFUNCTION("""COMPUTED_VALUE"""),"")</f>
        <v/>
      </c>
      <c r="F918" s="1"/>
      <c r="G918" s="1" t="str">
        <f>IFERROR(__xludf.DUMMYFUNCTION("""COMPUTED_VALUE"""),"")</f>
        <v/>
      </c>
      <c r="H918" s="1"/>
      <c r="I918" s="1" t="str">
        <f>IFERROR(__xludf.DUMMYFUNCTION("""COMPUTED_VALUE"""),"")</f>
        <v/>
      </c>
      <c r="J918" s="1"/>
      <c r="K918" s="1" t="s">
        <v>7</v>
      </c>
    </row>
    <row r="919">
      <c r="E919" s="1" t="str">
        <f>IFERROR(__xludf.DUMMYFUNCTION("""COMPUTED_VALUE"""),"")</f>
        <v/>
      </c>
      <c r="F919" s="1"/>
      <c r="G919" s="1" t="str">
        <f>IFERROR(__xludf.DUMMYFUNCTION("""COMPUTED_VALUE"""),"")</f>
        <v/>
      </c>
      <c r="H919" s="1"/>
      <c r="I919" s="1" t="str">
        <f>IFERROR(__xludf.DUMMYFUNCTION("""COMPUTED_VALUE"""),"")</f>
        <v/>
      </c>
      <c r="J919" s="1"/>
      <c r="K919" s="1" t="s">
        <v>7</v>
      </c>
    </row>
    <row r="920">
      <c r="E920" s="1" t="str">
        <f>IFERROR(__xludf.DUMMYFUNCTION("""COMPUTED_VALUE"""),"")</f>
        <v/>
      </c>
      <c r="F920" s="1"/>
      <c r="G920" s="1" t="str">
        <f>IFERROR(__xludf.DUMMYFUNCTION("""COMPUTED_VALUE"""),"")</f>
        <v/>
      </c>
      <c r="H920" s="1"/>
      <c r="I920" s="1" t="str">
        <f>IFERROR(__xludf.DUMMYFUNCTION("""COMPUTED_VALUE"""),"")</f>
        <v/>
      </c>
      <c r="J920" s="1"/>
      <c r="K920" s="1" t="s">
        <v>7</v>
      </c>
    </row>
    <row r="921">
      <c r="E921" s="1" t="str">
        <f>IFERROR(__xludf.DUMMYFUNCTION("""COMPUTED_VALUE"""),"")</f>
        <v/>
      </c>
      <c r="F921" s="1"/>
      <c r="G921" s="1" t="str">
        <f>IFERROR(__xludf.DUMMYFUNCTION("""COMPUTED_VALUE"""),"")</f>
        <v/>
      </c>
      <c r="H921" s="1"/>
      <c r="I921" s="1" t="str">
        <f>IFERROR(__xludf.DUMMYFUNCTION("""COMPUTED_VALUE"""),"")</f>
        <v/>
      </c>
      <c r="J921" s="1"/>
      <c r="K921" s="1" t="s">
        <v>7</v>
      </c>
    </row>
    <row r="922">
      <c r="E922" s="1" t="str">
        <f>IFERROR(__xludf.DUMMYFUNCTION("""COMPUTED_VALUE"""),"")</f>
        <v/>
      </c>
      <c r="F922" s="1"/>
      <c r="G922" s="1" t="str">
        <f>IFERROR(__xludf.DUMMYFUNCTION("""COMPUTED_VALUE"""),"")</f>
        <v/>
      </c>
      <c r="H922" s="1"/>
      <c r="I922" s="1" t="str">
        <f>IFERROR(__xludf.DUMMYFUNCTION("""COMPUTED_VALUE"""),"")</f>
        <v/>
      </c>
      <c r="J922" s="1"/>
      <c r="K922" s="1" t="s">
        <v>7</v>
      </c>
    </row>
    <row r="923">
      <c r="E923" s="1" t="str">
        <f>IFERROR(__xludf.DUMMYFUNCTION("""COMPUTED_VALUE"""),"")</f>
        <v/>
      </c>
      <c r="F923" s="1"/>
      <c r="G923" s="1" t="str">
        <f>IFERROR(__xludf.DUMMYFUNCTION("""COMPUTED_VALUE"""),"")</f>
        <v/>
      </c>
      <c r="H923" s="1"/>
      <c r="I923" s="1" t="str">
        <f>IFERROR(__xludf.DUMMYFUNCTION("""COMPUTED_VALUE"""),"")</f>
        <v/>
      </c>
      <c r="J923" s="1"/>
      <c r="K923" s="1" t="s">
        <v>7</v>
      </c>
    </row>
    <row r="924">
      <c r="E924" s="1" t="str">
        <f>IFERROR(__xludf.DUMMYFUNCTION("""COMPUTED_VALUE"""),"")</f>
        <v/>
      </c>
      <c r="F924" s="1"/>
      <c r="G924" s="1" t="str">
        <f>IFERROR(__xludf.DUMMYFUNCTION("""COMPUTED_VALUE"""),"")</f>
        <v/>
      </c>
      <c r="H924" s="1"/>
      <c r="I924" s="1" t="str">
        <f>IFERROR(__xludf.DUMMYFUNCTION("""COMPUTED_VALUE"""),"")</f>
        <v/>
      </c>
      <c r="J924" s="1"/>
      <c r="K924" s="1" t="s">
        <v>7</v>
      </c>
    </row>
    <row r="925">
      <c r="E925" s="1" t="str">
        <f>IFERROR(__xludf.DUMMYFUNCTION("""COMPUTED_VALUE"""),"")</f>
        <v/>
      </c>
      <c r="F925" s="1"/>
      <c r="G925" s="1" t="str">
        <f>IFERROR(__xludf.DUMMYFUNCTION("""COMPUTED_VALUE"""),"")</f>
        <v/>
      </c>
      <c r="H925" s="1"/>
      <c r="I925" s="1" t="str">
        <f>IFERROR(__xludf.DUMMYFUNCTION("""COMPUTED_VALUE"""),"")</f>
        <v/>
      </c>
      <c r="J925" s="1"/>
      <c r="K925" s="1" t="s">
        <v>7</v>
      </c>
    </row>
    <row r="926">
      <c r="E926" s="1" t="str">
        <f>IFERROR(__xludf.DUMMYFUNCTION("""COMPUTED_VALUE"""),"")</f>
        <v/>
      </c>
      <c r="F926" s="1"/>
      <c r="G926" s="1" t="str">
        <f>IFERROR(__xludf.DUMMYFUNCTION("""COMPUTED_VALUE"""),"")</f>
        <v/>
      </c>
      <c r="H926" s="1"/>
      <c r="I926" s="1" t="str">
        <f>IFERROR(__xludf.DUMMYFUNCTION("""COMPUTED_VALUE"""),"")</f>
        <v/>
      </c>
      <c r="J926" s="1"/>
      <c r="K926" s="1" t="s">
        <v>7</v>
      </c>
    </row>
    <row r="927">
      <c r="E927" s="1" t="str">
        <f>IFERROR(__xludf.DUMMYFUNCTION("""COMPUTED_VALUE"""),"")</f>
        <v/>
      </c>
      <c r="F927" s="1"/>
      <c r="G927" s="1" t="str">
        <f>IFERROR(__xludf.DUMMYFUNCTION("""COMPUTED_VALUE"""),"")</f>
        <v/>
      </c>
      <c r="H927" s="1"/>
      <c r="I927" s="1" t="str">
        <f>IFERROR(__xludf.DUMMYFUNCTION("""COMPUTED_VALUE"""),"")</f>
        <v/>
      </c>
      <c r="J927" s="1"/>
      <c r="K927" s="1" t="s">
        <v>7</v>
      </c>
    </row>
    <row r="928">
      <c r="E928" s="1" t="str">
        <f>IFERROR(__xludf.DUMMYFUNCTION("""COMPUTED_VALUE"""),"")</f>
        <v/>
      </c>
      <c r="F928" s="1"/>
      <c r="G928" s="1" t="str">
        <f>IFERROR(__xludf.DUMMYFUNCTION("""COMPUTED_VALUE"""),"")</f>
        <v/>
      </c>
      <c r="H928" s="1"/>
      <c r="I928" s="1" t="str">
        <f>IFERROR(__xludf.DUMMYFUNCTION("""COMPUTED_VALUE"""),"")</f>
        <v/>
      </c>
      <c r="J928" s="1"/>
      <c r="K928" s="1" t="s">
        <v>7</v>
      </c>
    </row>
    <row r="929">
      <c r="E929" s="1" t="str">
        <f>IFERROR(__xludf.DUMMYFUNCTION("""COMPUTED_VALUE"""),"")</f>
        <v/>
      </c>
      <c r="F929" s="1"/>
      <c r="G929" s="1" t="str">
        <f>IFERROR(__xludf.DUMMYFUNCTION("""COMPUTED_VALUE"""),"")</f>
        <v/>
      </c>
      <c r="H929" s="1"/>
      <c r="I929" s="1" t="str">
        <f>IFERROR(__xludf.DUMMYFUNCTION("""COMPUTED_VALUE"""),"")</f>
        <v/>
      </c>
      <c r="J929" s="1"/>
      <c r="K929" s="1" t="s">
        <v>7</v>
      </c>
    </row>
    <row r="930">
      <c r="E930" s="1" t="str">
        <f>IFERROR(__xludf.DUMMYFUNCTION("""COMPUTED_VALUE"""),"")</f>
        <v/>
      </c>
      <c r="F930" s="1"/>
      <c r="G930" s="1" t="str">
        <f>IFERROR(__xludf.DUMMYFUNCTION("""COMPUTED_VALUE"""),"")</f>
        <v/>
      </c>
      <c r="H930" s="1"/>
      <c r="I930" s="1" t="str">
        <f>IFERROR(__xludf.DUMMYFUNCTION("""COMPUTED_VALUE"""),"")</f>
        <v/>
      </c>
      <c r="J930" s="1"/>
      <c r="K930" s="1" t="s">
        <v>7</v>
      </c>
    </row>
    <row r="931">
      <c r="E931" s="1" t="str">
        <f>IFERROR(__xludf.DUMMYFUNCTION("""COMPUTED_VALUE"""),"")</f>
        <v/>
      </c>
      <c r="F931" s="1"/>
      <c r="G931" s="1" t="str">
        <f>IFERROR(__xludf.DUMMYFUNCTION("""COMPUTED_VALUE"""),"")</f>
        <v/>
      </c>
      <c r="H931" s="1"/>
      <c r="I931" s="1" t="str">
        <f>IFERROR(__xludf.DUMMYFUNCTION("""COMPUTED_VALUE"""),"")</f>
        <v/>
      </c>
      <c r="J931" s="1"/>
      <c r="K931" s="1" t="s">
        <v>7</v>
      </c>
    </row>
    <row r="932">
      <c r="E932" s="1" t="str">
        <f>IFERROR(__xludf.DUMMYFUNCTION("""COMPUTED_VALUE"""),"")</f>
        <v/>
      </c>
      <c r="F932" s="1"/>
      <c r="G932" s="1" t="str">
        <f>IFERROR(__xludf.DUMMYFUNCTION("""COMPUTED_VALUE"""),"")</f>
        <v/>
      </c>
      <c r="H932" s="1"/>
      <c r="I932" s="1" t="str">
        <f>IFERROR(__xludf.DUMMYFUNCTION("""COMPUTED_VALUE"""),"")</f>
        <v/>
      </c>
      <c r="J932" s="1"/>
      <c r="K932" s="1" t="s">
        <v>7</v>
      </c>
    </row>
    <row r="933">
      <c r="E933" s="1" t="str">
        <f>IFERROR(__xludf.DUMMYFUNCTION("""COMPUTED_VALUE"""),"")</f>
        <v/>
      </c>
      <c r="F933" s="1"/>
      <c r="G933" s="1" t="str">
        <f>IFERROR(__xludf.DUMMYFUNCTION("""COMPUTED_VALUE"""),"")</f>
        <v/>
      </c>
      <c r="H933" s="1"/>
      <c r="I933" s="1" t="str">
        <f>IFERROR(__xludf.DUMMYFUNCTION("""COMPUTED_VALUE"""),"")</f>
        <v/>
      </c>
      <c r="J933" s="1"/>
      <c r="K933" s="1" t="s">
        <v>7</v>
      </c>
    </row>
    <row r="934">
      <c r="E934" s="1" t="str">
        <f>IFERROR(__xludf.DUMMYFUNCTION("""COMPUTED_VALUE"""),"")</f>
        <v/>
      </c>
      <c r="F934" s="1"/>
      <c r="G934" s="1" t="str">
        <f>IFERROR(__xludf.DUMMYFUNCTION("""COMPUTED_VALUE"""),"")</f>
        <v/>
      </c>
      <c r="H934" s="1"/>
      <c r="I934" s="1" t="str">
        <f>IFERROR(__xludf.DUMMYFUNCTION("""COMPUTED_VALUE"""),"")</f>
        <v/>
      </c>
      <c r="J934" s="1"/>
      <c r="K934" s="1" t="s">
        <v>7</v>
      </c>
    </row>
    <row r="935">
      <c r="E935" s="1" t="str">
        <f>IFERROR(__xludf.DUMMYFUNCTION("""COMPUTED_VALUE"""),"")</f>
        <v/>
      </c>
      <c r="F935" s="1"/>
      <c r="G935" s="1" t="str">
        <f>IFERROR(__xludf.DUMMYFUNCTION("""COMPUTED_VALUE"""),"")</f>
        <v/>
      </c>
      <c r="H935" s="1"/>
      <c r="I935" s="1" t="str">
        <f>IFERROR(__xludf.DUMMYFUNCTION("""COMPUTED_VALUE"""),"")</f>
        <v/>
      </c>
      <c r="J935" s="1"/>
      <c r="K935" s="1" t="s">
        <v>7</v>
      </c>
    </row>
    <row r="936">
      <c r="E936" s="1" t="str">
        <f>IFERROR(__xludf.DUMMYFUNCTION("""COMPUTED_VALUE"""),"")</f>
        <v/>
      </c>
      <c r="F936" s="1"/>
      <c r="G936" s="1" t="str">
        <f>IFERROR(__xludf.DUMMYFUNCTION("""COMPUTED_VALUE"""),"")</f>
        <v/>
      </c>
      <c r="H936" s="1"/>
      <c r="I936" s="1" t="str">
        <f>IFERROR(__xludf.DUMMYFUNCTION("""COMPUTED_VALUE"""),"")</f>
        <v/>
      </c>
      <c r="J936" s="1"/>
      <c r="K936" s="1" t="s">
        <v>7</v>
      </c>
    </row>
    <row r="937">
      <c r="E937" s="1" t="str">
        <f>IFERROR(__xludf.DUMMYFUNCTION("""COMPUTED_VALUE"""),"")</f>
        <v/>
      </c>
      <c r="F937" s="1"/>
      <c r="G937" s="1" t="str">
        <f>IFERROR(__xludf.DUMMYFUNCTION("""COMPUTED_VALUE"""),"")</f>
        <v/>
      </c>
      <c r="H937" s="1"/>
      <c r="I937" s="1" t="str">
        <f>IFERROR(__xludf.DUMMYFUNCTION("""COMPUTED_VALUE"""),"")</f>
        <v/>
      </c>
      <c r="J937" s="1"/>
      <c r="K937" s="1" t="s">
        <v>7</v>
      </c>
    </row>
    <row r="938">
      <c r="E938" s="1" t="str">
        <f>IFERROR(__xludf.DUMMYFUNCTION("""COMPUTED_VALUE"""),"")</f>
        <v/>
      </c>
      <c r="F938" s="1"/>
      <c r="G938" s="1" t="str">
        <f>IFERROR(__xludf.DUMMYFUNCTION("""COMPUTED_VALUE"""),"")</f>
        <v/>
      </c>
      <c r="H938" s="1"/>
      <c r="I938" s="1" t="str">
        <f>IFERROR(__xludf.DUMMYFUNCTION("""COMPUTED_VALUE"""),"")</f>
        <v/>
      </c>
      <c r="J938" s="1"/>
      <c r="K938" s="1" t="s">
        <v>7</v>
      </c>
    </row>
    <row r="939">
      <c r="E939" s="1" t="str">
        <f>IFERROR(__xludf.DUMMYFUNCTION("""COMPUTED_VALUE"""),"")</f>
        <v/>
      </c>
      <c r="F939" s="1"/>
      <c r="G939" s="1" t="str">
        <f>IFERROR(__xludf.DUMMYFUNCTION("""COMPUTED_VALUE"""),"")</f>
        <v/>
      </c>
      <c r="H939" s="1"/>
      <c r="I939" s="1" t="str">
        <f>IFERROR(__xludf.DUMMYFUNCTION("""COMPUTED_VALUE"""),"")</f>
        <v/>
      </c>
      <c r="J939" s="1"/>
      <c r="K939" s="1" t="s">
        <v>7</v>
      </c>
    </row>
    <row r="940">
      <c r="E940" s="1" t="str">
        <f>IFERROR(__xludf.DUMMYFUNCTION("""COMPUTED_VALUE"""),"")</f>
        <v/>
      </c>
      <c r="F940" s="1"/>
      <c r="G940" s="1" t="str">
        <f>IFERROR(__xludf.DUMMYFUNCTION("""COMPUTED_VALUE"""),"")</f>
        <v/>
      </c>
      <c r="H940" s="1"/>
      <c r="I940" s="1" t="str">
        <f>IFERROR(__xludf.DUMMYFUNCTION("""COMPUTED_VALUE"""),"")</f>
        <v/>
      </c>
      <c r="J940" s="1"/>
      <c r="K940" s="1" t="s">
        <v>7</v>
      </c>
    </row>
    <row r="941">
      <c r="E941" s="1" t="str">
        <f>IFERROR(__xludf.DUMMYFUNCTION("""COMPUTED_VALUE"""),"")</f>
        <v/>
      </c>
      <c r="F941" s="1"/>
      <c r="G941" s="1" t="str">
        <f>IFERROR(__xludf.DUMMYFUNCTION("""COMPUTED_VALUE"""),"")</f>
        <v/>
      </c>
      <c r="H941" s="1"/>
      <c r="I941" s="1" t="str">
        <f>IFERROR(__xludf.DUMMYFUNCTION("""COMPUTED_VALUE"""),"")</f>
        <v/>
      </c>
      <c r="J941" s="1"/>
      <c r="K941" s="1" t="s">
        <v>7</v>
      </c>
    </row>
    <row r="942">
      <c r="E942" s="1" t="str">
        <f>IFERROR(__xludf.DUMMYFUNCTION("""COMPUTED_VALUE"""),"")</f>
        <v/>
      </c>
      <c r="F942" s="1"/>
      <c r="G942" s="1" t="str">
        <f>IFERROR(__xludf.DUMMYFUNCTION("""COMPUTED_VALUE"""),"")</f>
        <v/>
      </c>
      <c r="H942" s="1"/>
      <c r="I942" s="1" t="str">
        <f>IFERROR(__xludf.DUMMYFUNCTION("""COMPUTED_VALUE"""),"")</f>
        <v/>
      </c>
      <c r="J942" s="1"/>
      <c r="K942" s="1" t="s">
        <v>7</v>
      </c>
    </row>
    <row r="943">
      <c r="E943" s="1" t="str">
        <f>IFERROR(__xludf.DUMMYFUNCTION("""COMPUTED_VALUE"""),"")</f>
        <v/>
      </c>
      <c r="F943" s="1"/>
      <c r="G943" s="1" t="str">
        <f>IFERROR(__xludf.DUMMYFUNCTION("""COMPUTED_VALUE"""),"")</f>
        <v/>
      </c>
      <c r="H943" s="1"/>
      <c r="I943" s="1" t="str">
        <f>IFERROR(__xludf.DUMMYFUNCTION("""COMPUTED_VALUE"""),"")</f>
        <v/>
      </c>
      <c r="J943" s="1"/>
      <c r="K943" s="1" t="s">
        <v>7</v>
      </c>
    </row>
    <row r="944">
      <c r="E944" s="1" t="str">
        <f>IFERROR(__xludf.DUMMYFUNCTION("""COMPUTED_VALUE"""),"")</f>
        <v/>
      </c>
      <c r="F944" s="1"/>
      <c r="G944" s="1" t="str">
        <f>IFERROR(__xludf.DUMMYFUNCTION("""COMPUTED_VALUE"""),"")</f>
        <v/>
      </c>
      <c r="H944" s="1"/>
      <c r="I944" s="1" t="str">
        <f>IFERROR(__xludf.DUMMYFUNCTION("""COMPUTED_VALUE"""),"")</f>
        <v/>
      </c>
      <c r="J944" s="1"/>
      <c r="K944" s="1" t="s">
        <v>7</v>
      </c>
    </row>
    <row r="945">
      <c r="E945" s="1" t="str">
        <f>IFERROR(__xludf.DUMMYFUNCTION("""COMPUTED_VALUE"""),"")</f>
        <v/>
      </c>
      <c r="F945" s="1"/>
      <c r="G945" s="1" t="str">
        <f>IFERROR(__xludf.DUMMYFUNCTION("""COMPUTED_VALUE"""),"")</f>
        <v/>
      </c>
      <c r="H945" s="1"/>
      <c r="I945" s="1" t="str">
        <f>IFERROR(__xludf.DUMMYFUNCTION("""COMPUTED_VALUE"""),"")</f>
        <v/>
      </c>
      <c r="J945" s="1"/>
      <c r="K945" s="1" t="s">
        <v>7</v>
      </c>
    </row>
    <row r="946">
      <c r="E946" s="1" t="str">
        <f>IFERROR(__xludf.DUMMYFUNCTION("""COMPUTED_VALUE"""),"")</f>
        <v/>
      </c>
      <c r="F946" s="1"/>
      <c r="G946" s="1" t="str">
        <f>IFERROR(__xludf.DUMMYFUNCTION("""COMPUTED_VALUE"""),"")</f>
        <v/>
      </c>
      <c r="H946" s="1"/>
      <c r="I946" s="1" t="str">
        <f>IFERROR(__xludf.DUMMYFUNCTION("""COMPUTED_VALUE"""),"")</f>
        <v/>
      </c>
      <c r="J946" s="1"/>
      <c r="K946" s="1" t="s">
        <v>7</v>
      </c>
    </row>
    <row r="947">
      <c r="E947" s="1" t="str">
        <f>IFERROR(__xludf.DUMMYFUNCTION("""COMPUTED_VALUE"""),"")</f>
        <v/>
      </c>
      <c r="F947" s="1"/>
      <c r="G947" s="1" t="str">
        <f>IFERROR(__xludf.DUMMYFUNCTION("""COMPUTED_VALUE"""),"")</f>
        <v/>
      </c>
      <c r="H947" s="1"/>
      <c r="I947" s="1" t="str">
        <f>IFERROR(__xludf.DUMMYFUNCTION("""COMPUTED_VALUE"""),"")</f>
        <v/>
      </c>
      <c r="J947" s="1"/>
      <c r="K947" s="1" t="s">
        <v>7</v>
      </c>
    </row>
    <row r="948">
      <c r="E948" s="1" t="str">
        <f>IFERROR(__xludf.DUMMYFUNCTION("""COMPUTED_VALUE"""),"")</f>
        <v/>
      </c>
      <c r="F948" s="1"/>
      <c r="G948" s="1" t="str">
        <f>IFERROR(__xludf.DUMMYFUNCTION("""COMPUTED_VALUE"""),"")</f>
        <v/>
      </c>
      <c r="H948" s="1"/>
      <c r="I948" s="1" t="str">
        <f>IFERROR(__xludf.DUMMYFUNCTION("""COMPUTED_VALUE"""),"")</f>
        <v/>
      </c>
      <c r="J948" s="1"/>
      <c r="K948" s="1" t="s">
        <v>7</v>
      </c>
    </row>
    <row r="949">
      <c r="E949" s="1" t="str">
        <f>IFERROR(__xludf.DUMMYFUNCTION("""COMPUTED_VALUE"""),"")</f>
        <v/>
      </c>
      <c r="F949" s="1"/>
      <c r="G949" s="1" t="str">
        <f>IFERROR(__xludf.DUMMYFUNCTION("""COMPUTED_VALUE"""),"")</f>
        <v/>
      </c>
      <c r="H949" s="1"/>
      <c r="I949" s="1" t="str">
        <f>IFERROR(__xludf.DUMMYFUNCTION("""COMPUTED_VALUE"""),"")</f>
        <v/>
      </c>
      <c r="J949" s="1"/>
      <c r="K949" s="1" t="s">
        <v>7</v>
      </c>
    </row>
    <row r="950">
      <c r="E950" s="1" t="str">
        <f>IFERROR(__xludf.DUMMYFUNCTION("""COMPUTED_VALUE"""),"")</f>
        <v/>
      </c>
      <c r="F950" s="1"/>
      <c r="G950" s="1" t="str">
        <f>IFERROR(__xludf.DUMMYFUNCTION("""COMPUTED_VALUE"""),"")</f>
        <v/>
      </c>
      <c r="H950" s="1"/>
      <c r="I950" s="1" t="str">
        <f>IFERROR(__xludf.DUMMYFUNCTION("""COMPUTED_VALUE"""),"")</f>
        <v/>
      </c>
      <c r="J950" s="1"/>
      <c r="K950" s="1" t="s">
        <v>7</v>
      </c>
    </row>
    <row r="951">
      <c r="E951" s="1" t="str">
        <f>IFERROR(__xludf.DUMMYFUNCTION("""COMPUTED_VALUE"""),"")</f>
        <v/>
      </c>
      <c r="F951" s="1"/>
      <c r="G951" s="1" t="str">
        <f>IFERROR(__xludf.DUMMYFUNCTION("""COMPUTED_VALUE"""),"")</f>
        <v/>
      </c>
      <c r="H951" s="1"/>
      <c r="I951" s="1" t="str">
        <f>IFERROR(__xludf.DUMMYFUNCTION("""COMPUTED_VALUE"""),"")</f>
        <v/>
      </c>
      <c r="J951" s="1"/>
      <c r="K951" s="1" t="s">
        <v>7</v>
      </c>
    </row>
    <row r="952">
      <c r="E952" s="1" t="str">
        <f>IFERROR(__xludf.DUMMYFUNCTION("""COMPUTED_VALUE"""),"")</f>
        <v/>
      </c>
      <c r="F952" s="1"/>
      <c r="G952" s="1" t="str">
        <f>IFERROR(__xludf.DUMMYFUNCTION("""COMPUTED_VALUE"""),"")</f>
        <v/>
      </c>
      <c r="H952" s="1"/>
      <c r="I952" s="1" t="str">
        <f>IFERROR(__xludf.DUMMYFUNCTION("""COMPUTED_VALUE"""),"")</f>
        <v/>
      </c>
      <c r="J952" s="1"/>
      <c r="K952" s="1" t="s">
        <v>7</v>
      </c>
    </row>
    <row r="953">
      <c r="E953" s="1" t="str">
        <f>IFERROR(__xludf.DUMMYFUNCTION("""COMPUTED_VALUE"""),"")</f>
        <v/>
      </c>
      <c r="F953" s="1"/>
      <c r="G953" s="1" t="str">
        <f>IFERROR(__xludf.DUMMYFUNCTION("""COMPUTED_VALUE"""),"")</f>
        <v/>
      </c>
      <c r="H953" s="1"/>
      <c r="I953" s="1" t="str">
        <f>IFERROR(__xludf.DUMMYFUNCTION("""COMPUTED_VALUE"""),"")</f>
        <v/>
      </c>
      <c r="J953" s="1"/>
      <c r="K953" s="1" t="s">
        <v>7</v>
      </c>
    </row>
    <row r="954">
      <c r="E954" s="1" t="str">
        <f>IFERROR(__xludf.DUMMYFUNCTION("""COMPUTED_VALUE"""),"")</f>
        <v/>
      </c>
      <c r="F954" s="1"/>
      <c r="G954" s="1" t="str">
        <f>IFERROR(__xludf.DUMMYFUNCTION("""COMPUTED_VALUE"""),"")</f>
        <v/>
      </c>
      <c r="H954" s="1"/>
      <c r="I954" s="1" t="str">
        <f>IFERROR(__xludf.DUMMYFUNCTION("""COMPUTED_VALUE"""),"")</f>
        <v/>
      </c>
      <c r="J954" s="1"/>
      <c r="K954" s="1" t="s">
        <v>7</v>
      </c>
    </row>
    <row r="955">
      <c r="E955" s="1" t="str">
        <f>IFERROR(__xludf.DUMMYFUNCTION("""COMPUTED_VALUE"""),"")</f>
        <v/>
      </c>
      <c r="F955" s="1"/>
      <c r="G955" s="1" t="str">
        <f>IFERROR(__xludf.DUMMYFUNCTION("""COMPUTED_VALUE"""),"")</f>
        <v/>
      </c>
      <c r="H955" s="1"/>
      <c r="I955" s="1" t="str">
        <f>IFERROR(__xludf.DUMMYFUNCTION("""COMPUTED_VALUE"""),"")</f>
        <v/>
      </c>
      <c r="J955" s="1"/>
      <c r="K955" s="1" t="s">
        <v>7</v>
      </c>
    </row>
    <row r="956">
      <c r="E956" s="1" t="str">
        <f>IFERROR(__xludf.DUMMYFUNCTION("""COMPUTED_VALUE"""),"")</f>
        <v/>
      </c>
      <c r="F956" s="1"/>
      <c r="G956" s="1" t="str">
        <f>IFERROR(__xludf.DUMMYFUNCTION("""COMPUTED_VALUE"""),"")</f>
        <v/>
      </c>
      <c r="H956" s="1"/>
      <c r="I956" s="1" t="str">
        <f>IFERROR(__xludf.DUMMYFUNCTION("""COMPUTED_VALUE"""),"")</f>
        <v/>
      </c>
      <c r="J956" s="1"/>
      <c r="K956" s="1" t="s">
        <v>7</v>
      </c>
    </row>
    <row r="957">
      <c r="E957" s="1" t="str">
        <f>IFERROR(__xludf.DUMMYFUNCTION("""COMPUTED_VALUE"""),"")</f>
        <v/>
      </c>
      <c r="F957" s="1"/>
      <c r="G957" s="1" t="str">
        <f>IFERROR(__xludf.DUMMYFUNCTION("""COMPUTED_VALUE"""),"")</f>
        <v/>
      </c>
      <c r="H957" s="1"/>
      <c r="I957" s="1" t="str">
        <f>IFERROR(__xludf.DUMMYFUNCTION("""COMPUTED_VALUE"""),"")</f>
        <v/>
      </c>
      <c r="J957" s="1"/>
      <c r="K957" s="1" t="s">
        <v>7</v>
      </c>
    </row>
    <row r="958">
      <c r="E958" s="1" t="str">
        <f>IFERROR(__xludf.DUMMYFUNCTION("""COMPUTED_VALUE"""),"")</f>
        <v/>
      </c>
      <c r="F958" s="1"/>
      <c r="G958" s="1" t="str">
        <f>IFERROR(__xludf.DUMMYFUNCTION("""COMPUTED_VALUE"""),"")</f>
        <v/>
      </c>
      <c r="H958" s="1"/>
      <c r="I958" s="1" t="str">
        <f>IFERROR(__xludf.DUMMYFUNCTION("""COMPUTED_VALUE"""),"")</f>
        <v/>
      </c>
      <c r="J958" s="1"/>
      <c r="K958" s="1" t="s">
        <v>7</v>
      </c>
    </row>
    <row r="959">
      <c r="E959" s="1" t="str">
        <f>IFERROR(__xludf.DUMMYFUNCTION("""COMPUTED_VALUE"""),"")</f>
        <v/>
      </c>
      <c r="F959" s="1"/>
      <c r="G959" s="1" t="str">
        <f>IFERROR(__xludf.DUMMYFUNCTION("""COMPUTED_VALUE"""),"")</f>
        <v/>
      </c>
      <c r="H959" s="1"/>
      <c r="I959" s="1" t="str">
        <f>IFERROR(__xludf.DUMMYFUNCTION("""COMPUTED_VALUE"""),"")</f>
        <v/>
      </c>
      <c r="J959" s="1"/>
      <c r="K959" s="1" t="s">
        <v>7</v>
      </c>
    </row>
    <row r="960">
      <c r="E960" s="1" t="str">
        <f>IFERROR(__xludf.DUMMYFUNCTION("""COMPUTED_VALUE"""),"")</f>
        <v/>
      </c>
      <c r="F960" s="1"/>
      <c r="G960" s="1" t="str">
        <f>IFERROR(__xludf.DUMMYFUNCTION("""COMPUTED_VALUE"""),"")</f>
        <v/>
      </c>
      <c r="H960" s="1"/>
      <c r="I960" s="1" t="str">
        <f>IFERROR(__xludf.DUMMYFUNCTION("""COMPUTED_VALUE"""),"")</f>
        <v/>
      </c>
      <c r="J960" s="1"/>
      <c r="K960" s="1" t="s">
        <v>7</v>
      </c>
    </row>
    <row r="961">
      <c r="E961" s="1" t="str">
        <f>IFERROR(__xludf.DUMMYFUNCTION("""COMPUTED_VALUE"""),"")</f>
        <v/>
      </c>
      <c r="F961" s="1"/>
      <c r="G961" s="1" t="str">
        <f>IFERROR(__xludf.DUMMYFUNCTION("""COMPUTED_VALUE"""),"")</f>
        <v/>
      </c>
      <c r="H961" s="1"/>
      <c r="I961" s="1" t="str">
        <f>IFERROR(__xludf.DUMMYFUNCTION("""COMPUTED_VALUE"""),"")</f>
        <v/>
      </c>
      <c r="J961" s="1"/>
      <c r="K961" s="1" t="s">
        <v>7</v>
      </c>
    </row>
    <row r="962">
      <c r="E962" s="1" t="str">
        <f>IFERROR(__xludf.DUMMYFUNCTION("""COMPUTED_VALUE"""),"")</f>
        <v/>
      </c>
      <c r="F962" s="1"/>
      <c r="G962" s="1" t="str">
        <f>IFERROR(__xludf.DUMMYFUNCTION("""COMPUTED_VALUE"""),"")</f>
        <v/>
      </c>
      <c r="H962" s="1"/>
      <c r="I962" s="1" t="str">
        <f>IFERROR(__xludf.DUMMYFUNCTION("""COMPUTED_VALUE"""),"")</f>
        <v/>
      </c>
      <c r="J962" s="1"/>
      <c r="K962" s="1" t="s">
        <v>7</v>
      </c>
    </row>
    <row r="963">
      <c r="E963" s="1" t="str">
        <f>IFERROR(__xludf.DUMMYFUNCTION("""COMPUTED_VALUE"""),"")</f>
        <v/>
      </c>
      <c r="F963" s="1"/>
      <c r="G963" s="1" t="str">
        <f>IFERROR(__xludf.DUMMYFUNCTION("""COMPUTED_VALUE"""),"")</f>
        <v/>
      </c>
      <c r="H963" s="1"/>
      <c r="I963" s="1" t="str">
        <f>IFERROR(__xludf.DUMMYFUNCTION("""COMPUTED_VALUE"""),"")</f>
        <v/>
      </c>
      <c r="J963" s="1"/>
      <c r="K963" s="1" t="s">
        <v>7</v>
      </c>
    </row>
    <row r="964">
      <c r="E964" s="1" t="str">
        <f>IFERROR(__xludf.DUMMYFUNCTION("""COMPUTED_VALUE"""),"")</f>
        <v/>
      </c>
      <c r="F964" s="1"/>
      <c r="G964" s="1" t="str">
        <f>IFERROR(__xludf.DUMMYFUNCTION("""COMPUTED_VALUE"""),"")</f>
        <v/>
      </c>
      <c r="H964" s="1"/>
      <c r="I964" s="1" t="str">
        <f>IFERROR(__xludf.DUMMYFUNCTION("""COMPUTED_VALUE"""),"")</f>
        <v/>
      </c>
      <c r="J964" s="1"/>
      <c r="K964" s="1" t="s">
        <v>7</v>
      </c>
    </row>
    <row r="965">
      <c r="E965" s="1" t="str">
        <f>IFERROR(__xludf.DUMMYFUNCTION("""COMPUTED_VALUE"""),"")</f>
        <v/>
      </c>
      <c r="F965" s="1"/>
      <c r="G965" s="1" t="str">
        <f>IFERROR(__xludf.DUMMYFUNCTION("""COMPUTED_VALUE"""),"")</f>
        <v/>
      </c>
      <c r="H965" s="1"/>
      <c r="I965" s="1" t="str">
        <f>IFERROR(__xludf.DUMMYFUNCTION("""COMPUTED_VALUE"""),"")</f>
        <v/>
      </c>
      <c r="J965" s="1"/>
      <c r="K965" s="1" t="s">
        <v>7</v>
      </c>
    </row>
    <row r="966">
      <c r="E966" s="1" t="str">
        <f>IFERROR(__xludf.DUMMYFUNCTION("""COMPUTED_VALUE"""),"")</f>
        <v/>
      </c>
      <c r="F966" s="1"/>
      <c r="G966" s="1" t="str">
        <f>IFERROR(__xludf.DUMMYFUNCTION("""COMPUTED_VALUE"""),"")</f>
        <v/>
      </c>
      <c r="H966" s="1"/>
      <c r="I966" s="1" t="str">
        <f>IFERROR(__xludf.DUMMYFUNCTION("""COMPUTED_VALUE"""),"")</f>
        <v/>
      </c>
      <c r="J966" s="1"/>
      <c r="K966" s="1" t="s">
        <v>7</v>
      </c>
    </row>
    <row r="967">
      <c r="E967" s="1" t="str">
        <f>IFERROR(__xludf.DUMMYFUNCTION("""COMPUTED_VALUE"""),"")</f>
        <v/>
      </c>
      <c r="F967" s="1"/>
      <c r="G967" s="1" t="str">
        <f>IFERROR(__xludf.DUMMYFUNCTION("""COMPUTED_VALUE"""),"")</f>
        <v/>
      </c>
      <c r="H967" s="1"/>
      <c r="I967" s="1" t="str">
        <f>IFERROR(__xludf.DUMMYFUNCTION("""COMPUTED_VALUE"""),"")</f>
        <v/>
      </c>
      <c r="J967" s="1"/>
      <c r="K967" s="1" t="s">
        <v>7</v>
      </c>
    </row>
    <row r="968">
      <c r="E968" s="1" t="str">
        <f>IFERROR(__xludf.DUMMYFUNCTION("""COMPUTED_VALUE"""),"")</f>
        <v/>
      </c>
      <c r="F968" s="1"/>
      <c r="G968" s="1" t="str">
        <f>IFERROR(__xludf.DUMMYFUNCTION("""COMPUTED_VALUE"""),"")</f>
        <v/>
      </c>
      <c r="H968" s="1"/>
      <c r="I968" s="1" t="str">
        <f>IFERROR(__xludf.DUMMYFUNCTION("""COMPUTED_VALUE"""),"")</f>
        <v/>
      </c>
      <c r="J968" s="1"/>
      <c r="K968" s="1" t="s">
        <v>7</v>
      </c>
    </row>
    <row r="969">
      <c r="E969" s="1" t="str">
        <f>IFERROR(__xludf.DUMMYFUNCTION("""COMPUTED_VALUE"""),"")</f>
        <v/>
      </c>
      <c r="F969" s="1"/>
      <c r="G969" s="1" t="str">
        <f>IFERROR(__xludf.DUMMYFUNCTION("""COMPUTED_VALUE"""),"")</f>
        <v/>
      </c>
      <c r="H969" s="1"/>
      <c r="I969" s="1" t="str">
        <f>IFERROR(__xludf.DUMMYFUNCTION("""COMPUTED_VALUE"""),"")</f>
        <v/>
      </c>
      <c r="J969" s="1"/>
      <c r="K969" s="1" t="s">
        <v>7</v>
      </c>
    </row>
    <row r="970">
      <c r="E970" s="1" t="str">
        <f>IFERROR(__xludf.DUMMYFUNCTION("""COMPUTED_VALUE"""),"")</f>
        <v/>
      </c>
      <c r="F970" s="1"/>
      <c r="G970" s="1" t="str">
        <f>IFERROR(__xludf.DUMMYFUNCTION("""COMPUTED_VALUE"""),"")</f>
        <v/>
      </c>
      <c r="H970" s="1"/>
      <c r="I970" s="1" t="str">
        <f>IFERROR(__xludf.DUMMYFUNCTION("""COMPUTED_VALUE"""),"")</f>
        <v/>
      </c>
      <c r="J970" s="1"/>
      <c r="K970" s="1" t="s">
        <v>7</v>
      </c>
    </row>
    <row r="971">
      <c r="E971" s="1" t="str">
        <f>IFERROR(__xludf.DUMMYFUNCTION("""COMPUTED_VALUE"""),"")</f>
        <v/>
      </c>
      <c r="F971" s="1"/>
      <c r="G971" s="1" t="str">
        <f>IFERROR(__xludf.DUMMYFUNCTION("""COMPUTED_VALUE"""),"")</f>
        <v/>
      </c>
      <c r="H971" s="1"/>
      <c r="I971" s="1" t="str">
        <f>IFERROR(__xludf.DUMMYFUNCTION("""COMPUTED_VALUE"""),"")</f>
        <v/>
      </c>
      <c r="J971" s="1"/>
      <c r="K971" s="1" t="s">
        <v>7</v>
      </c>
    </row>
    <row r="972">
      <c r="E972" s="1" t="str">
        <f>IFERROR(__xludf.DUMMYFUNCTION("""COMPUTED_VALUE"""),"")</f>
        <v/>
      </c>
      <c r="F972" s="1"/>
      <c r="G972" s="1" t="str">
        <f>IFERROR(__xludf.DUMMYFUNCTION("""COMPUTED_VALUE"""),"")</f>
        <v/>
      </c>
      <c r="H972" s="1"/>
      <c r="I972" s="1" t="str">
        <f>IFERROR(__xludf.DUMMYFUNCTION("""COMPUTED_VALUE"""),"")</f>
        <v/>
      </c>
      <c r="J972" s="1"/>
      <c r="K972" s="1" t="s">
        <v>7</v>
      </c>
    </row>
    <row r="973">
      <c r="E973" s="1" t="str">
        <f>IFERROR(__xludf.DUMMYFUNCTION("""COMPUTED_VALUE"""),"")</f>
        <v/>
      </c>
      <c r="F973" s="1"/>
      <c r="G973" s="1" t="str">
        <f>IFERROR(__xludf.DUMMYFUNCTION("""COMPUTED_VALUE"""),"")</f>
        <v/>
      </c>
      <c r="H973" s="1"/>
      <c r="I973" s="1" t="str">
        <f>IFERROR(__xludf.DUMMYFUNCTION("""COMPUTED_VALUE"""),"")</f>
        <v/>
      </c>
      <c r="J973" s="1"/>
      <c r="K973" s="1" t="s">
        <v>7</v>
      </c>
    </row>
    <row r="974">
      <c r="E974" s="1" t="str">
        <f>IFERROR(__xludf.DUMMYFUNCTION("""COMPUTED_VALUE"""),"")</f>
        <v/>
      </c>
      <c r="F974" s="1"/>
      <c r="G974" s="1" t="str">
        <f>IFERROR(__xludf.DUMMYFUNCTION("""COMPUTED_VALUE"""),"")</f>
        <v/>
      </c>
      <c r="H974" s="1"/>
      <c r="I974" s="1" t="str">
        <f>IFERROR(__xludf.DUMMYFUNCTION("""COMPUTED_VALUE"""),"")</f>
        <v/>
      </c>
      <c r="J974" s="1"/>
      <c r="K974" s="1" t="s">
        <v>7</v>
      </c>
    </row>
    <row r="975">
      <c r="E975" s="1" t="str">
        <f>IFERROR(__xludf.DUMMYFUNCTION("""COMPUTED_VALUE"""),"")</f>
        <v/>
      </c>
      <c r="F975" s="1"/>
      <c r="G975" s="1" t="str">
        <f>IFERROR(__xludf.DUMMYFUNCTION("""COMPUTED_VALUE"""),"")</f>
        <v/>
      </c>
      <c r="H975" s="1"/>
      <c r="I975" s="1" t="str">
        <f>IFERROR(__xludf.DUMMYFUNCTION("""COMPUTED_VALUE"""),"")</f>
        <v/>
      </c>
      <c r="J975" s="1"/>
      <c r="K975" s="1" t="s">
        <v>7</v>
      </c>
    </row>
    <row r="976">
      <c r="E976" s="1" t="str">
        <f>IFERROR(__xludf.DUMMYFUNCTION("""COMPUTED_VALUE"""),"")</f>
        <v/>
      </c>
      <c r="F976" s="1"/>
      <c r="G976" s="1" t="str">
        <f>IFERROR(__xludf.DUMMYFUNCTION("""COMPUTED_VALUE"""),"")</f>
        <v/>
      </c>
      <c r="H976" s="1"/>
      <c r="I976" s="1" t="str">
        <f>IFERROR(__xludf.DUMMYFUNCTION("""COMPUTED_VALUE"""),"")</f>
        <v/>
      </c>
      <c r="J976" s="1"/>
      <c r="K976" s="1" t="s">
        <v>7</v>
      </c>
    </row>
    <row r="977">
      <c r="E977" s="1" t="str">
        <f>IFERROR(__xludf.DUMMYFUNCTION("""COMPUTED_VALUE"""),"")</f>
        <v/>
      </c>
      <c r="F977" s="1"/>
      <c r="G977" s="1" t="str">
        <f>IFERROR(__xludf.DUMMYFUNCTION("""COMPUTED_VALUE"""),"")</f>
        <v/>
      </c>
      <c r="H977" s="1"/>
      <c r="I977" s="1" t="str">
        <f>IFERROR(__xludf.DUMMYFUNCTION("""COMPUTED_VALUE"""),"")</f>
        <v/>
      </c>
      <c r="J977" s="1"/>
      <c r="K977" s="1" t="s">
        <v>7</v>
      </c>
    </row>
    <row r="978">
      <c r="E978" s="1" t="str">
        <f>IFERROR(__xludf.DUMMYFUNCTION("""COMPUTED_VALUE"""),"")</f>
        <v/>
      </c>
      <c r="F978" s="1"/>
      <c r="G978" s="1" t="str">
        <f>IFERROR(__xludf.DUMMYFUNCTION("""COMPUTED_VALUE"""),"")</f>
        <v/>
      </c>
      <c r="H978" s="1"/>
      <c r="I978" s="1" t="str">
        <f>IFERROR(__xludf.DUMMYFUNCTION("""COMPUTED_VALUE"""),"")</f>
        <v/>
      </c>
      <c r="J978" s="1"/>
      <c r="K978" s="1" t="s">
        <v>7</v>
      </c>
    </row>
    <row r="979">
      <c r="E979" s="1" t="str">
        <f>IFERROR(__xludf.DUMMYFUNCTION("""COMPUTED_VALUE"""),"")</f>
        <v/>
      </c>
      <c r="F979" s="1"/>
      <c r="G979" s="1" t="str">
        <f>IFERROR(__xludf.DUMMYFUNCTION("""COMPUTED_VALUE"""),"")</f>
        <v/>
      </c>
      <c r="H979" s="1"/>
      <c r="I979" s="1" t="str">
        <f>IFERROR(__xludf.DUMMYFUNCTION("""COMPUTED_VALUE"""),"")</f>
        <v/>
      </c>
      <c r="J979" s="1"/>
      <c r="K979" s="1" t="s">
        <v>7</v>
      </c>
    </row>
    <row r="980">
      <c r="E980" s="1" t="str">
        <f>IFERROR(__xludf.DUMMYFUNCTION("""COMPUTED_VALUE"""),"")</f>
        <v/>
      </c>
      <c r="F980" s="1"/>
      <c r="G980" s="1" t="str">
        <f>IFERROR(__xludf.DUMMYFUNCTION("""COMPUTED_VALUE"""),"")</f>
        <v/>
      </c>
      <c r="H980" s="1"/>
      <c r="I980" s="1" t="str">
        <f>IFERROR(__xludf.DUMMYFUNCTION("""COMPUTED_VALUE"""),"")</f>
        <v/>
      </c>
      <c r="J980" s="1"/>
      <c r="K980" s="1" t="s">
        <v>7</v>
      </c>
    </row>
    <row r="981">
      <c r="E981" s="1" t="str">
        <f>IFERROR(__xludf.DUMMYFUNCTION("""COMPUTED_VALUE"""),"")</f>
        <v/>
      </c>
      <c r="F981" s="1"/>
      <c r="G981" s="1" t="str">
        <f>IFERROR(__xludf.DUMMYFUNCTION("""COMPUTED_VALUE"""),"")</f>
        <v/>
      </c>
      <c r="H981" s="1"/>
      <c r="I981" s="1" t="str">
        <f>IFERROR(__xludf.DUMMYFUNCTION("""COMPUTED_VALUE"""),"")</f>
        <v/>
      </c>
      <c r="J981" s="1"/>
      <c r="K981" s="1" t="s">
        <v>7</v>
      </c>
    </row>
    <row r="982">
      <c r="E982" s="1" t="str">
        <f>IFERROR(__xludf.DUMMYFUNCTION("""COMPUTED_VALUE"""),"")</f>
        <v/>
      </c>
      <c r="F982" s="1"/>
      <c r="G982" s="1" t="str">
        <f>IFERROR(__xludf.DUMMYFUNCTION("""COMPUTED_VALUE"""),"")</f>
        <v/>
      </c>
      <c r="H982" s="1"/>
      <c r="I982" s="1" t="str">
        <f>IFERROR(__xludf.DUMMYFUNCTION("""COMPUTED_VALUE"""),"")</f>
        <v/>
      </c>
      <c r="J982" s="1"/>
      <c r="K982" s="1" t="s">
        <v>7</v>
      </c>
    </row>
    <row r="983">
      <c r="E983" s="1" t="str">
        <f>IFERROR(__xludf.DUMMYFUNCTION("""COMPUTED_VALUE"""),"")</f>
        <v/>
      </c>
      <c r="F983" s="1"/>
      <c r="G983" s="1" t="str">
        <f>IFERROR(__xludf.DUMMYFUNCTION("""COMPUTED_VALUE"""),"")</f>
        <v/>
      </c>
      <c r="H983" s="1"/>
      <c r="I983" s="1" t="str">
        <f>IFERROR(__xludf.DUMMYFUNCTION("""COMPUTED_VALUE"""),"")</f>
        <v/>
      </c>
      <c r="J983" s="1"/>
      <c r="K983" s="1" t="s">
        <v>7</v>
      </c>
    </row>
    <row r="984">
      <c r="E984" s="1" t="str">
        <f>IFERROR(__xludf.DUMMYFUNCTION("""COMPUTED_VALUE"""),"")</f>
        <v/>
      </c>
      <c r="F984" s="1"/>
      <c r="G984" s="1" t="str">
        <f>IFERROR(__xludf.DUMMYFUNCTION("""COMPUTED_VALUE"""),"")</f>
        <v/>
      </c>
      <c r="H984" s="1"/>
      <c r="I984" s="1" t="str">
        <f>IFERROR(__xludf.DUMMYFUNCTION("""COMPUTED_VALUE"""),"")</f>
        <v/>
      </c>
      <c r="J984" s="1"/>
      <c r="K984" s="1" t="s">
        <v>7</v>
      </c>
    </row>
    <row r="985">
      <c r="E985" s="1" t="str">
        <f>IFERROR(__xludf.DUMMYFUNCTION("""COMPUTED_VALUE"""),"")</f>
        <v/>
      </c>
      <c r="F985" s="1"/>
      <c r="G985" s="1" t="str">
        <f>IFERROR(__xludf.DUMMYFUNCTION("""COMPUTED_VALUE"""),"")</f>
        <v/>
      </c>
      <c r="H985" s="1"/>
      <c r="I985" s="1" t="str">
        <f>IFERROR(__xludf.DUMMYFUNCTION("""COMPUTED_VALUE"""),"")</f>
        <v/>
      </c>
      <c r="J985" s="1"/>
      <c r="K985" s="1" t="s">
        <v>7</v>
      </c>
    </row>
    <row r="986">
      <c r="E986" s="1" t="str">
        <f>IFERROR(__xludf.DUMMYFUNCTION("""COMPUTED_VALUE"""),"")</f>
        <v/>
      </c>
      <c r="F986" s="1"/>
      <c r="G986" s="1" t="str">
        <f>IFERROR(__xludf.DUMMYFUNCTION("""COMPUTED_VALUE"""),"")</f>
        <v/>
      </c>
      <c r="H986" s="1"/>
      <c r="I986" s="1" t="str">
        <f>IFERROR(__xludf.DUMMYFUNCTION("""COMPUTED_VALUE"""),"")</f>
        <v/>
      </c>
      <c r="J986" s="1"/>
      <c r="K986" s="1" t="s">
        <v>7</v>
      </c>
    </row>
    <row r="987">
      <c r="E987" s="1" t="str">
        <f>IFERROR(__xludf.DUMMYFUNCTION("""COMPUTED_VALUE"""),"")</f>
        <v/>
      </c>
      <c r="F987" s="1"/>
      <c r="G987" s="1" t="str">
        <f>IFERROR(__xludf.DUMMYFUNCTION("""COMPUTED_VALUE"""),"")</f>
        <v/>
      </c>
      <c r="H987" s="1"/>
      <c r="I987" s="1" t="str">
        <f>IFERROR(__xludf.DUMMYFUNCTION("""COMPUTED_VALUE"""),"")</f>
        <v/>
      </c>
      <c r="J987" s="1"/>
      <c r="K987" s="1" t="s">
        <v>7</v>
      </c>
    </row>
    <row r="988">
      <c r="E988" s="1" t="str">
        <f>IFERROR(__xludf.DUMMYFUNCTION("""COMPUTED_VALUE"""),"")</f>
        <v/>
      </c>
      <c r="F988" s="1"/>
      <c r="G988" s="1" t="str">
        <f>IFERROR(__xludf.DUMMYFUNCTION("""COMPUTED_VALUE"""),"")</f>
        <v/>
      </c>
      <c r="H988" s="1"/>
      <c r="I988" s="1" t="str">
        <f>IFERROR(__xludf.DUMMYFUNCTION("""COMPUTED_VALUE"""),"")</f>
        <v/>
      </c>
      <c r="J988" s="1"/>
      <c r="K988" s="1" t="s">
        <v>7</v>
      </c>
    </row>
    <row r="989">
      <c r="E989" s="1" t="str">
        <f>IFERROR(__xludf.DUMMYFUNCTION("""COMPUTED_VALUE"""),"")</f>
        <v/>
      </c>
      <c r="F989" s="1"/>
      <c r="G989" s="1" t="str">
        <f>IFERROR(__xludf.DUMMYFUNCTION("""COMPUTED_VALUE"""),"")</f>
        <v/>
      </c>
      <c r="H989" s="1"/>
      <c r="I989" s="1" t="str">
        <f>IFERROR(__xludf.DUMMYFUNCTION("""COMPUTED_VALUE"""),"")</f>
        <v/>
      </c>
      <c r="J989" s="1"/>
      <c r="K989" s="1" t="s">
        <v>7</v>
      </c>
    </row>
    <row r="990">
      <c r="E990" s="1" t="str">
        <f>IFERROR(__xludf.DUMMYFUNCTION("""COMPUTED_VALUE"""),"")</f>
        <v/>
      </c>
      <c r="F990" s="1"/>
      <c r="G990" s="1" t="str">
        <f>IFERROR(__xludf.DUMMYFUNCTION("""COMPUTED_VALUE"""),"")</f>
        <v/>
      </c>
      <c r="H990" s="1"/>
      <c r="I990" s="1" t="str">
        <f>IFERROR(__xludf.DUMMYFUNCTION("""COMPUTED_VALUE"""),"")</f>
        <v/>
      </c>
      <c r="J990" s="1"/>
      <c r="K990" s="1" t="s">
        <v>7</v>
      </c>
    </row>
    <row r="991">
      <c r="E991" s="1" t="str">
        <f>IFERROR(__xludf.DUMMYFUNCTION("""COMPUTED_VALUE"""),"")</f>
        <v/>
      </c>
      <c r="F991" s="1"/>
      <c r="G991" s="1" t="str">
        <f>IFERROR(__xludf.DUMMYFUNCTION("""COMPUTED_VALUE"""),"")</f>
        <v/>
      </c>
      <c r="H991" s="1"/>
      <c r="I991" s="1" t="str">
        <f>IFERROR(__xludf.DUMMYFUNCTION("""COMPUTED_VALUE"""),"")</f>
        <v/>
      </c>
      <c r="J991" s="1"/>
      <c r="K991" s="1" t="s">
        <v>7</v>
      </c>
    </row>
    <row r="992">
      <c r="E992" s="1" t="str">
        <f>IFERROR(__xludf.DUMMYFUNCTION("""COMPUTED_VALUE"""),"")</f>
        <v/>
      </c>
      <c r="F992" s="1"/>
      <c r="G992" s="1" t="str">
        <f>IFERROR(__xludf.DUMMYFUNCTION("""COMPUTED_VALUE"""),"")</f>
        <v/>
      </c>
      <c r="H992" s="1"/>
      <c r="I992" s="1" t="str">
        <f>IFERROR(__xludf.DUMMYFUNCTION("""COMPUTED_VALUE"""),"")</f>
        <v/>
      </c>
      <c r="J992" s="1"/>
      <c r="K992" s="1" t="s">
        <v>7</v>
      </c>
    </row>
    <row r="993">
      <c r="E993" s="1" t="str">
        <f>IFERROR(__xludf.DUMMYFUNCTION("""COMPUTED_VALUE"""),"")</f>
        <v/>
      </c>
      <c r="F993" s="1"/>
      <c r="G993" s="1" t="str">
        <f>IFERROR(__xludf.DUMMYFUNCTION("""COMPUTED_VALUE"""),"")</f>
        <v/>
      </c>
      <c r="H993" s="1"/>
      <c r="I993" s="1" t="str">
        <f>IFERROR(__xludf.DUMMYFUNCTION("""COMPUTED_VALUE"""),"")</f>
        <v/>
      </c>
      <c r="J993" s="1"/>
      <c r="K993" s="1" t="s">
        <v>7</v>
      </c>
    </row>
    <row r="994">
      <c r="E994" s="1" t="str">
        <f>IFERROR(__xludf.DUMMYFUNCTION("""COMPUTED_VALUE"""),"")</f>
        <v/>
      </c>
      <c r="F994" s="1"/>
      <c r="G994" s="1" t="str">
        <f>IFERROR(__xludf.DUMMYFUNCTION("""COMPUTED_VALUE"""),"")</f>
        <v/>
      </c>
      <c r="H994" s="1"/>
      <c r="I994" s="1" t="str">
        <f>IFERROR(__xludf.DUMMYFUNCTION("""COMPUTED_VALUE"""),"")</f>
        <v/>
      </c>
      <c r="J994" s="1"/>
      <c r="K994" s="1" t="s">
        <v>7</v>
      </c>
    </row>
    <row r="995">
      <c r="E995" s="1" t="str">
        <f>IFERROR(__xludf.DUMMYFUNCTION("""COMPUTED_VALUE"""),"")</f>
        <v/>
      </c>
      <c r="F995" s="1"/>
      <c r="G995" s="1" t="str">
        <f>IFERROR(__xludf.DUMMYFUNCTION("""COMPUTED_VALUE"""),"")</f>
        <v/>
      </c>
      <c r="H995" s="1"/>
      <c r="I995" s="1" t="str">
        <f>IFERROR(__xludf.DUMMYFUNCTION("""COMPUTED_VALUE"""),"")</f>
        <v/>
      </c>
      <c r="J995" s="1"/>
      <c r="K995" s="1" t="s">
        <v>7</v>
      </c>
    </row>
    <row r="996">
      <c r="E996" s="1" t="str">
        <f>IFERROR(__xludf.DUMMYFUNCTION("""COMPUTED_VALUE"""),"")</f>
        <v/>
      </c>
      <c r="F996" s="1"/>
      <c r="G996" s="1" t="str">
        <f>IFERROR(__xludf.DUMMYFUNCTION("""COMPUTED_VALUE"""),"")</f>
        <v/>
      </c>
      <c r="H996" s="1"/>
      <c r="I996" s="1" t="str">
        <f>IFERROR(__xludf.DUMMYFUNCTION("""COMPUTED_VALUE"""),"")</f>
        <v/>
      </c>
      <c r="J996" s="1"/>
      <c r="K996" s="1" t="s">
        <v>7</v>
      </c>
    </row>
    <row r="997">
      <c r="E997" s="1" t="str">
        <f>IFERROR(__xludf.DUMMYFUNCTION("""COMPUTED_VALUE"""),"")</f>
        <v/>
      </c>
      <c r="F997" s="1"/>
      <c r="G997" s="1" t="str">
        <f>IFERROR(__xludf.DUMMYFUNCTION("""COMPUTED_VALUE"""),"")</f>
        <v/>
      </c>
      <c r="H997" s="1"/>
      <c r="I997" s="1" t="str">
        <f>IFERROR(__xludf.DUMMYFUNCTION("""COMPUTED_VALUE"""),"")</f>
        <v/>
      </c>
      <c r="J997" s="1"/>
      <c r="K997" s="1" t="s">
        <v>7</v>
      </c>
    </row>
    <row r="998">
      <c r="E998" s="1" t="str">
        <f>IFERROR(__xludf.DUMMYFUNCTION("""COMPUTED_VALUE"""),"")</f>
        <v/>
      </c>
      <c r="F998" s="1"/>
      <c r="G998" s="1" t="str">
        <f>IFERROR(__xludf.DUMMYFUNCTION("""COMPUTED_VALUE"""),"")</f>
        <v/>
      </c>
      <c r="H998" s="1"/>
      <c r="I998" s="1" t="str">
        <f>IFERROR(__xludf.DUMMYFUNCTION("""COMPUTED_VALUE"""),"")</f>
        <v/>
      </c>
      <c r="J998" s="1"/>
      <c r="K998" s="1" t="s">
        <v>7</v>
      </c>
    </row>
    <row r="999">
      <c r="E999" s="1" t="str">
        <f>IFERROR(__xludf.DUMMYFUNCTION("""COMPUTED_VALUE"""),"")</f>
        <v/>
      </c>
      <c r="F999" s="1"/>
      <c r="G999" s="1" t="str">
        <f>IFERROR(__xludf.DUMMYFUNCTION("""COMPUTED_VALUE"""),"")</f>
        <v/>
      </c>
      <c r="H999" s="1"/>
      <c r="I999" s="1" t="str">
        <f>IFERROR(__xludf.DUMMYFUNCTION("""COMPUTED_VALUE"""),"")</f>
        <v/>
      </c>
      <c r="J999" s="1"/>
      <c r="K999" s="1" t="s">
        <v>7</v>
      </c>
    </row>
    <row r="1000">
      <c r="E1000" s="1" t="str">
        <f>IFERROR(__xludf.DUMMYFUNCTION("""COMPUTED_VALUE"""),"")</f>
        <v/>
      </c>
      <c r="F1000" s="1"/>
      <c r="G1000" s="1" t="str">
        <f>IFERROR(__xludf.DUMMYFUNCTION("""COMPUTED_VALUE"""),"")</f>
        <v/>
      </c>
      <c r="H1000" s="1"/>
      <c r="I1000" s="1" t="str">
        <f>IFERROR(__xludf.DUMMYFUNCTION("""COMPUTED_VALUE"""),"")</f>
        <v/>
      </c>
      <c r="J1000" s="1"/>
      <c r="K1000" s="1" t="s">
        <v>7</v>
      </c>
    </row>
  </sheetData>
  <drawing r:id="rId1"/>
</worksheet>
</file>