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Desktop\1 Modern Data Structures - GR5072\QMSS-GR5072_Spring2023\Week 9\Class Activity 2\"/>
    </mc:Choice>
  </mc:AlternateContent>
  <xr:revisionPtr revIDLastSave="0" documentId="13_ncr:1_{3FC040C1-9857-40D2-9677-2A5EAC51DE07}" xr6:coauthVersionLast="47" xr6:coauthVersionMax="47" xr10:uidLastSave="{00000000-0000-0000-0000-000000000000}"/>
  <bookViews>
    <workbookView xWindow="-98" yWindow="-98" windowWidth="20715" windowHeight="13155" tabRatio="651" xr2:uid="{00000000-000D-0000-FFFF-FFFF00000000}"/>
  </bookViews>
  <sheets>
    <sheet name="Data Table" sheetId="4" r:id="rId1"/>
    <sheet name="period" sheetId="1" r:id="rId2"/>
  </sheets>
  <definedNames>
    <definedName name="AGE">#REF!</definedName>
    <definedName name="ALL_OTHERBUS">#REF!</definedName>
    <definedName name="EEID">#REF!</definedName>
    <definedName name="EMPSTATUS">#REF!</definedName>
    <definedName name="FTE">#REF!</definedName>
    <definedName name="FULLPART">#REF!</definedName>
    <definedName name="GENDER">#REF!</definedName>
    <definedName name="HIRE">#REF!</definedName>
    <definedName name="INLEVEL">#REF!</definedName>
    <definedName name="JOBFAMILY">#REF!</definedName>
    <definedName name="LEVEL">#REF!</definedName>
    <definedName name="ORGDESC1">#REF!</definedName>
    <definedName name="ORGDESC1ALT">#REF!</definedName>
    <definedName name="ORGDESC2">#REF!</definedName>
    <definedName name="PAYBON_TYPE">#REF!</definedName>
    <definedName name="PAYBON_TYPEALT">#REF!</definedName>
    <definedName name="RAT_CAT18">#REF!</definedName>
    <definedName name="RAT_CAT19">#REF!</definedName>
    <definedName name="RATING18">#REF!</definedName>
    <definedName name="RATING19">#REF!</definedName>
    <definedName name="REGION">#REF!</definedName>
    <definedName name="SEGMENT_REC">#REF!</definedName>
    <definedName name="TENURE">#REF!</definedName>
    <definedName name="WKCOUNT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" l="1"/>
  <c r="K26" i="4"/>
  <c r="J26" i="4"/>
  <c r="L25" i="4"/>
  <c r="I20" i="4"/>
  <c r="H31" i="4"/>
  <c r="I31" i="4"/>
  <c r="L35" i="4"/>
  <c r="J38" i="4"/>
  <c r="K15" i="4"/>
  <c r="I15" i="4"/>
  <c r="K33" i="4"/>
  <c r="K30" i="4"/>
  <c r="L31" i="4"/>
  <c r="J33" i="4"/>
  <c r="L34" i="4"/>
  <c r="H42" i="4"/>
  <c r="I26" i="4"/>
  <c r="H20" i="4"/>
  <c r="J39" i="4"/>
  <c r="I30" i="4"/>
  <c r="H26" i="4"/>
  <c r="H25" i="4"/>
  <c r="L23" i="4"/>
  <c r="L32" i="4"/>
  <c r="K8" i="4"/>
  <c r="L29" i="4"/>
  <c r="J29" i="4"/>
  <c r="L42" i="4"/>
  <c r="J30" i="4"/>
  <c r="K22" i="4"/>
  <c r="L15" i="4"/>
  <c r="L21" i="4"/>
  <c r="L14" i="4"/>
  <c r="I17" i="4"/>
  <c r="K11" i="4"/>
  <c r="H33" i="4"/>
  <c r="H40" i="4"/>
  <c r="H11" i="4"/>
  <c r="I25" i="4"/>
  <c r="I32" i="4"/>
  <c r="J18" i="4"/>
  <c r="L28" i="4"/>
  <c r="I16" i="4"/>
  <c r="K37" i="4"/>
  <c r="J34" i="4"/>
  <c r="H14" i="4"/>
  <c r="H35" i="4"/>
  <c r="J10" i="4"/>
  <c r="H34" i="4"/>
  <c r="H43" i="4"/>
  <c r="J31" i="4"/>
  <c r="K35" i="4"/>
  <c r="J42" i="4"/>
  <c r="K18" i="4"/>
  <c r="J35" i="4"/>
  <c r="I37" i="4"/>
  <c r="L8" i="4"/>
  <c r="K29" i="4"/>
  <c r="K21" i="4"/>
  <c r="L43" i="4"/>
  <c r="K25" i="4"/>
  <c r="K23" i="4"/>
  <c r="J32" i="4"/>
  <c r="J8" i="4"/>
  <c r="L22" i="4"/>
  <c r="L17" i="4"/>
  <c r="L37" i="4"/>
  <c r="J21" i="4"/>
  <c r="I18" i="4"/>
  <c r="L13" i="4"/>
  <c r="J15" i="4"/>
  <c r="L39" i="4"/>
  <c r="I13" i="4"/>
  <c r="I42" i="4"/>
  <c r="H18" i="4"/>
  <c r="H17" i="4"/>
  <c r="H10" i="4"/>
  <c r="J23" i="4"/>
  <c r="I8" i="4"/>
  <c r="L10" i="4"/>
  <c r="L16" i="4"/>
  <c r="I38" i="4"/>
  <c r="L30" i="4"/>
  <c r="I28" i="4"/>
  <c r="H38" i="4"/>
  <c r="I29" i="4"/>
  <c r="L11" i="4"/>
  <c r="H29" i="4"/>
  <c r="J20" i="4"/>
  <c r="L38" i="4"/>
  <c r="K34" i="4"/>
  <c r="K17" i="4"/>
  <c r="I34" i="4"/>
  <c r="H15" i="4"/>
  <c r="J37" i="4"/>
  <c r="H13" i="4"/>
  <c r="J25" i="4"/>
  <c r="K10" i="4"/>
  <c r="J28" i="4"/>
  <c r="H37" i="4"/>
  <c r="K43" i="4"/>
  <c r="J43" i="4"/>
  <c r="L20" i="4"/>
  <c r="I23" i="4"/>
  <c r="H32" i="4"/>
  <c r="H8" i="4"/>
  <c r="J16" i="4"/>
  <c r="I40" i="4"/>
  <c r="J13" i="4"/>
  <c r="K40" i="4"/>
  <c r="I14" i="4"/>
  <c r="I33" i="4"/>
  <c r="K28" i="4"/>
  <c r="J17" i="4"/>
  <c r="L18" i="4"/>
  <c r="I21" i="4"/>
  <c r="H21" i="4"/>
  <c r="H16" i="4"/>
  <c r="H30" i="4"/>
  <c r="I43" i="4"/>
  <c r="K20" i="4"/>
  <c r="H23" i="4"/>
  <c r="K31" i="4"/>
  <c r="L40" i="4"/>
  <c r="J14" i="4"/>
  <c r="I35" i="4"/>
  <c r="K42" i="4"/>
  <c r="K38" i="4"/>
  <c r="I11" i="4"/>
  <c r="I10" i="4"/>
  <c r="I39" i="4"/>
  <c r="H28" i="4"/>
  <c r="K32" i="4"/>
  <c r="J11" i="4"/>
  <c r="I22" i="4"/>
  <c r="J40" i="4"/>
  <c r="K39" i="4"/>
  <c r="H39" i="4"/>
  <c r="K13" i="4"/>
  <c r="K14" i="4"/>
  <c r="H22" i="4"/>
  <c r="L33" i="4"/>
  <c r="J22" i="4"/>
  <c r="K16" i="4"/>
</calcChain>
</file>

<file path=xl/sharedStrings.xml><?xml version="1.0" encoding="utf-8"?>
<sst xmlns="http://schemas.openxmlformats.org/spreadsheetml/2006/main" count="208" uniqueCount="144">
  <si>
    <t>PERIOD</t>
  </si>
  <si>
    <t>Female</t>
  </si>
  <si>
    <t>Male</t>
  </si>
  <si>
    <t>Non-White</t>
  </si>
  <si>
    <t>White</t>
  </si>
  <si>
    <t>GENDER</t>
  </si>
  <si>
    <t>FEMALE</t>
  </si>
  <si>
    <t>MALE</t>
  </si>
  <si>
    <t>NON-WHITE</t>
  </si>
  <si>
    <t>WHITE</t>
  </si>
  <si>
    <t>Column 1.</t>
  </si>
  <si>
    <t>Column 2.</t>
  </si>
  <si>
    <t>Column 3.</t>
  </si>
  <si>
    <t>Column 4.</t>
  </si>
  <si>
    <t>Column 5.</t>
  </si>
  <si>
    <t>% Female</t>
  </si>
  <si>
    <t>% Male</t>
  </si>
  <si>
    <t>_mean</t>
  </si>
  <si>
    <t>_sum</t>
  </si>
  <si>
    <t>By Gender</t>
  </si>
  <si>
    <t>By Race/Ethnicity (US Only)</t>
  </si>
  <si>
    <t>Overall</t>
  </si>
  <si>
    <t>% Asian</t>
  </si>
  <si>
    <t>% Black / African American</t>
  </si>
  <si>
    <t>% Hispanic</t>
  </si>
  <si>
    <t>HEADCOUNT</t>
  </si>
  <si>
    <t>RACE/ETHNICITY (US ONLY)</t>
  </si>
  <si>
    <t>% Non-White</t>
  </si>
  <si>
    <t xml:space="preserve">% White </t>
  </si>
  <si>
    <t>% Other (Native American, Alaskan, Hawaiian or Pacific Islander, 
Two or more races)</t>
  </si>
  <si>
    <t>income_sum</t>
  </si>
  <si>
    <t>female_sum</t>
  </si>
  <si>
    <t>male_sum</t>
  </si>
  <si>
    <t>moth_ed_1_sum</t>
  </si>
  <si>
    <t>moth_ed_2_sum</t>
  </si>
  <si>
    <t>moth_ed_3_sum</t>
  </si>
  <si>
    <t>moth_ed_4_sum</t>
  </si>
  <si>
    <t>moth_ed_5_sum</t>
  </si>
  <si>
    <t>moth_ed_6_sum</t>
  </si>
  <si>
    <t>moth_ed_7_sum</t>
  </si>
  <si>
    <t>moth_ed_8_sum</t>
  </si>
  <si>
    <t>region_1_sum</t>
  </si>
  <si>
    <t>region_2_sum</t>
  </si>
  <si>
    <t>region_3_sum</t>
  </si>
  <si>
    <t>region_4_sum</t>
  </si>
  <si>
    <t>high_school_grad_sum</t>
  </si>
  <si>
    <t>ged_sum</t>
  </si>
  <si>
    <t>Other_sum</t>
  </si>
  <si>
    <t>Asian_sum</t>
  </si>
  <si>
    <t>Black_sum</t>
  </si>
  <si>
    <t>Hispanic_sum</t>
  </si>
  <si>
    <t>White_sum</t>
  </si>
  <si>
    <t>Non-White_sum</t>
  </si>
  <si>
    <t>post_sec_edu_sum</t>
  </si>
  <si>
    <t>income_mean</t>
  </si>
  <si>
    <t>female_mean</t>
  </si>
  <si>
    <t>male_mean</t>
  </si>
  <si>
    <t>moth_ed_1_mean</t>
  </si>
  <si>
    <t>moth_ed_2_mean</t>
  </si>
  <si>
    <t>moth_ed_3_mean</t>
  </si>
  <si>
    <t>moth_ed_4_mean</t>
  </si>
  <si>
    <t>moth_ed_5_mean</t>
  </si>
  <si>
    <t>moth_ed_6_mean</t>
  </si>
  <si>
    <t>moth_ed_7_mean</t>
  </si>
  <si>
    <t>moth_ed_8_mean</t>
  </si>
  <si>
    <t>region_1_mean</t>
  </si>
  <si>
    <t>region_2_mean</t>
  </si>
  <si>
    <t>region_3_mean</t>
  </si>
  <si>
    <t>region_4_mean</t>
  </si>
  <si>
    <t>high_school_grad_mean</t>
  </si>
  <si>
    <t>ged_mean</t>
  </si>
  <si>
    <t>Other_mean</t>
  </si>
  <si>
    <t>Asian_mean</t>
  </si>
  <si>
    <t>Black_mean</t>
  </si>
  <si>
    <t>Hispanic_mean</t>
  </si>
  <si>
    <t>White_mean</t>
  </si>
  <si>
    <t>Non-White_mean</t>
  </si>
  <si>
    <t>post_sec_edu_mean</t>
  </si>
  <si>
    <t>overall</t>
  </si>
  <si>
    <t>female</t>
  </si>
  <si>
    <t>male</t>
  </si>
  <si>
    <t>white</t>
  </si>
  <si>
    <t>INCOME</t>
  </si>
  <si>
    <t>Total Headcount</t>
  </si>
  <si>
    <t>OVERALL</t>
  </si>
  <si>
    <t>overall_sum</t>
  </si>
  <si>
    <t>overall_mean</t>
  </si>
  <si>
    <t>ASIAN</t>
  </si>
  <si>
    <t>BLACK</t>
  </si>
  <si>
    <t>HISPANIC</t>
  </si>
  <si>
    <t>OTHER</t>
  </si>
  <si>
    <t>MATERNAL EDUCATION</t>
  </si>
  <si>
    <t>MOTH_ED_1</t>
  </si>
  <si>
    <t>MOTH_ED_2</t>
  </si>
  <si>
    <t>MOTH_ED_3</t>
  </si>
  <si>
    <t>MOTH_ED_4</t>
  </si>
  <si>
    <t>MOTH_ED_5</t>
  </si>
  <si>
    <t>MOTH_ED_6</t>
  </si>
  <si>
    <t>MOTH_ED_7</t>
  </si>
  <si>
    <t>MOTH_ED_8</t>
  </si>
  <si>
    <t>LOCATION</t>
  </si>
  <si>
    <t>REGION_1</t>
  </si>
  <si>
    <t>REGION_2</t>
  </si>
  <si>
    <t>REGION_3</t>
  </si>
  <si>
    <t>REGION_4</t>
  </si>
  <si>
    <t>EDUCATION</t>
  </si>
  <si>
    <t>HIGH_SCHOOL_GRAD</t>
  </si>
  <si>
    <t>POST_SEC_EDU</t>
  </si>
  <si>
    <t>Years of post-secondary education</t>
  </si>
  <si>
    <t>GED</t>
  </si>
  <si>
    <t>DROPOUT</t>
  </si>
  <si>
    <t>dropout_sum</t>
  </si>
  <si>
    <t>dropout_mean</t>
  </si>
  <si>
    <t>BYTXCSTD</t>
  </si>
  <si>
    <t>BYTXCSTD_sum</t>
  </si>
  <si>
    <t>BYTXCSTD_mean</t>
  </si>
  <si>
    <t>Composite Test Score (Proxy for cognitive ability)</t>
  </si>
  <si>
    <t xml:space="preserve">% High School Graduate </t>
  </si>
  <si>
    <t xml:space="preserve">% GED Holder </t>
  </si>
  <si>
    <t xml:space="preserve">% Dropout </t>
  </si>
  <si>
    <t>2011 Income</t>
  </si>
  <si>
    <t>LABOR MARKET OUTCOMES</t>
  </si>
  <si>
    <t>OTHER BACKGROUND FACTORS</t>
  </si>
  <si>
    <t>BYSES1</t>
  </si>
  <si>
    <t>HOURS_WORKED</t>
  </si>
  <si>
    <t>BYSES1_sum</t>
  </si>
  <si>
    <t>hours_worked_sum</t>
  </si>
  <si>
    <t>BYSES1_mean</t>
  </si>
  <si>
    <t>hours_worked_mean</t>
  </si>
  <si>
    <t>Weekly hours worked</t>
  </si>
  <si>
    <t>Socioeconomic Status (Standardized)</t>
  </si>
  <si>
    <t>Did not finish High School</t>
  </si>
  <si>
    <t>High school graduate or equivalent</t>
  </si>
  <si>
    <t>Attended two-year post-secondary education</t>
  </si>
  <si>
    <t>Graduated from two-year post-secondary education</t>
  </si>
  <si>
    <t>Attended four-year post-secondary education</t>
  </si>
  <si>
    <t>Graduated from four-year post-secondary education</t>
  </si>
  <si>
    <t>Master's Degree</t>
  </si>
  <si>
    <t>PhD, MD or another advanced professional degree</t>
  </si>
  <si>
    <t>North-East</t>
  </si>
  <si>
    <t>South-West</t>
  </si>
  <si>
    <t>South</t>
  </si>
  <si>
    <t>Mid-West</t>
  </si>
  <si>
    <t>&lt;-- Note the conditional formatting!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</si>
</sst>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0" tint="-0.34998626667073579"/>
      <name val="Segoe UI"/>
      <family val="2"/>
    </font>
    <font>
      <sz val="8"/>
      <color theme="1" tint="0.34998626667073579"/>
      <name val="Segoe UI"/>
      <family val="2"/>
    </font>
    <font>
      <sz val="12"/>
      <color theme="1" tint="0.34998626667073579"/>
      <name val="Segoe UI"/>
      <family val="2"/>
    </font>
    <font>
      <b/>
      <sz val="12"/>
      <color theme="1" tint="0.34998626667073579"/>
      <name val="Segoe UI"/>
      <family val="2"/>
    </font>
    <font>
      <b/>
      <sz val="8"/>
      <color theme="0" tint="-0.499984740745262"/>
      <name val="Segoe UI"/>
      <family val="2"/>
    </font>
    <font>
      <b/>
      <sz val="12"/>
      <color rgb="FF00A8C8"/>
      <name val="Segoe UI"/>
      <family val="2"/>
    </font>
    <font>
      <sz val="11"/>
      <color rgb="FF006100"/>
      <name val="Calibri"/>
      <family val="2"/>
      <scheme val="minor"/>
    </font>
    <font>
      <b/>
      <sz val="12"/>
      <color rgb="FFFBAE17"/>
      <name val="Segoe UI"/>
      <family val="2"/>
    </font>
    <font>
      <b/>
      <sz val="12"/>
      <color rgb="FF72BE44"/>
      <name val="Segoe UI"/>
      <family val="2"/>
    </font>
    <font>
      <b/>
      <sz val="10"/>
      <color theme="0" tint="-0.34998626667073579"/>
      <name val="Segoe UI"/>
      <family val="2"/>
    </font>
    <font>
      <b/>
      <sz val="10"/>
      <name val="Segoe UI"/>
      <family val="2"/>
    </font>
    <font>
      <sz val="12"/>
      <color theme="0" tint="-0.249977111117893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A8C8"/>
        <bgColor indexed="64"/>
      </patternFill>
    </fill>
    <fill>
      <patternFill patternType="solid">
        <fgColor rgb="FFFBAE17"/>
        <bgColor indexed="64"/>
      </patternFill>
    </fill>
    <fill>
      <patternFill patternType="solid">
        <fgColor rgb="FFC6EFCE"/>
      </patternFill>
    </fill>
    <fill>
      <patternFill patternType="solid">
        <fgColor rgb="FF72BE44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FFDDAC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dashed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14996795556505021"/>
      </top>
      <bottom/>
      <diagonal/>
    </border>
    <border>
      <left style="thin">
        <color theme="0" tint="-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/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14996795556505021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3" fillId="0" borderId="6" xfId="0" applyFont="1" applyBorder="1"/>
    <xf numFmtId="0" fontId="4" fillId="0" borderId="6" xfId="0" applyFont="1" applyBorder="1"/>
    <xf numFmtId="165" fontId="4" fillId="0" borderId="15" xfId="0" applyNumberFormat="1" applyFont="1" applyBorder="1" applyAlignment="1">
      <alignment horizontal="center" vertical="top"/>
    </xf>
    <xf numFmtId="165" fontId="4" fillId="0" borderId="20" xfId="0" applyNumberFormat="1" applyFont="1" applyBorder="1" applyAlignment="1">
      <alignment horizontal="center" vertical="top"/>
    </xf>
    <xf numFmtId="165" fontId="4" fillId="0" borderId="24" xfId="0" applyNumberFormat="1" applyFont="1" applyBorder="1" applyAlignment="1">
      <alignment horizontal="center" vertical="top"/>
    </xf>
    <xf numFmtId="165" fontId="4" fillId="0" borderId="14" xfId="0" applyNumberFormat="1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" fillId="5" borderId="2" xfId="0" applyFont="1" applyFill="1" applyBorder="1" applyAlignment="1">
      <alignment horizontal="centerContinuous" vertical="top" wrapText="1"/>
    </xf>
    <xf numFmtId="0" fontId="1" fillId="5" borderId="4" xfId="0" applyFont="1" applyFill="1" applyBorder="1" applyAlignment="1">
      <alignment horizontal="centerContinuous" vertical="top" wrapText="1"/>
    </xf>
    <xf numFmtId="0" fontId="1" fillId="7" borderId="2" xfId="0" applyFont="1" applyFill="1" applyBorder="1" applyAlignment="1">
      <alignment horizontal="centerContinuous" vertical="top" wrapText="1"/>
    </xf>
    <xf numFmtId="0" fontId="1" fillId="7" borderId="3" xfId="0" applyFont="1" applyFill="1" applyBorder="1" applyAlignment="1">
      <alignment horizontal="centerContinuous" vertical="top" wrapText="1"/>
    </xf>
    <xf numFmtId="3" fontId="4" fillId="9" borderId="1" xfId="0" applyNumberFormat="1" applyFont="1" applyFill="1" applyBorder="1" applyAlignment="1">
      <alignment horizontal="center" vertical="top"/>
    </xf>
    <xf numFmtId="3" fontId="4" fillId="9" borderId="7" xfId="0" applyNumberFormat="1" applyFont="1" applyFill="1" applyBorder="1" applyAlignment="1">
      <alignment horizontal="center" vertical="top"/>
    </xf>
    <xf numFmtId="3" fontId="4" fillId="8" borderId="1" xfId="0" applyNumberFormat="1" applyFont="1" applyFill="1" applyBorder="1" applyAlignment="1">
      <alignment horizontal="center" vertical="top"/>
    </xf>
    <xf numFmtId="3" fontId="4" fillId="8" borderId="29" xfId="0" applyNumberFormat="1" applyFont="1" applyFill="1" applyBorder="1" applyAlignment="1">
      <alignment horizontal="center" vertical="top"/>
    </xf>
    <xf numFmtId="0" fontId="4" fillId="0" borderId="14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4" fillId="0" borderId="10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3" fontId="7" fillId="0" borderId="15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3" fontId="9" fillId="0" borderId="24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12" fillId="3" borderId="14" xfId="0" applyFont="1" applyFill="1" applyBorder="1" applyAlignment="1">
      <alignment horizontal="left" vertical="top"/>
    </xf>
    <xf numFmtId="0" fontId="2" fillId="3" borderId="30" xfId="0" applyFont="1" applyFill="1" applyBorder="1" applyAlignment="1">
      <alignment horizontal="right" vertical="top"/>
    </xf>
    <xf numFmtId="0" fontId="11" fillId="3" borderId="18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top" indent="1"/>
    </xf>
    <xf numFmtId="1" fontId="4" fillId="0" borderId="11" xfId="0" applyNumberFormat="1" applyFont="1" applyBorder="1" applyAlignment="1">
      <alignment horizontal="center" vertical="top"/>
    </xf>
    <xf numFmtId="1" fontId="4" fillId="0" borderId="22" xfId="0" applyNumberFormat="1" applyFont="1" applyBorder="1" applyAlignment="1">
      <alignment horizontal="center" vertical="top"/>
    </xf>
    <xf numFmtId="1" fontId="4" fillId="0" borderId="26" xfId="0" applyNumberFormat="1" applyFont="1" applyBorder="1" applyAlignment="1">
      <alignment horizontal="center" vertical="top"/>
    </xf>
    <xf numFmtId="1" fontId="4" fillId="0" borderId="9" xfId="0" applyNumberFormat="1" applyFont="1" applyBorder="1" applyAlignment="1">
      <alignment horizontal="center" vertical="top"/>
    </xf>
    <xf numFmtId="1" fontId="4" fillId="0" borderId="16" xfId="0" applyNumberFormat="1" applyFont="1" applyBorder="1" applyAlignment="1">
      <alignment horizontal="center" vertical="top"/>
    </xf>
    <xf numFmtId="1" fontId="4" fillId="0" borderId="21" xfId="0" applyNumberFormat="1" applyFont="1" applyBorder="1" applyAlignment="1">
      <alignment horizontal="center" vertical="top"/>
    </xf>
    <xf numFmtId="1" fontId="4" fillId="0" borderId="25" xfId="0" applyNumberFormat="1" applyFont="1" applyBorder="1" applyAlignment="1">
      <alignment horizontal="center" vertical="top"/>
    </xf>
    <xf numFmtId="1" fontId="4" fillId="0" borderId="19" xfId="0" applyNumberFormat="1" applyFont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1" fontId="4" fillId="0" borderId="23" xfId="0" applyNumberFormat="1" applyFont="1" applyBorder="1" applyAlignment="1">
      <alignment horizontal="center" vertical="top"/>
    </xf>
    <xf numFmtId="1" fontId="4" fillId="0" borderId="27" xfId="0" applyNumberFormat="1" applyFont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164" fontId="4" fillId="0" borderId="15" xfId="0" applyNumberFormat="1" applyFont="1" applyBorder="1" applyAlignment="1">
      <alignment horizontal="center" vertical="top"/>
    </xf>
    <xf numFmtId="164" fontId="4" fillId="0" borderId="20" xfId="0" applyNumberFormat="1" applyFont="1" applyBorder="1" applyAlignment="1">
      <alignment horizontal="center" vertical="top"/>
    </xf>
    <xf numFmtId="164" fontId="4" fillId="0" borderId="24" xfId="0" applyNumberFormat="1" applyFont="1" applyBorder="1" applyAlignment="1">
      <alignment horizontal="center" vertical="top"/>
    </xf>
    <xf numFmtId="164" fontId="4" fillId="0" borderId="14" xfId="0" applyNumberFormat="1" applyFont="1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/>
    </xf>
    <xf numFmtId="164" fontId="4" fillId="0" borderId="23" xfId="0" applyNumberFormat="1" applyFont="1" applyBorder="1" applyAlignment="1">
      <alignment horizontal="center" vertical="top"/>
    </xf>
    <xf numFmtId="164" fontId="4" fillId="0" borderId="27" xfId="0" applyNumberFormat="1" applyFont="1" applyBorder="1" applyAlignment="1">
      <alignment horizontal="center" vertical="top"/>
    </xf>
    <xf numFmtId="164" fontId="4" fillId="0" borderId="10" xfId="0" applyNumberFormat="1" applyFont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1" fontId="4" fillId="0" borderId="13" xfId="0" applyNumberFormat="1" applyFont="1" applyBorder="1" applyAlignment="1">
      <alignment horizontal="center" vertical="top"/>
    </xf>
    <xf numFmtId="1" fontId="4" fillId="0" borderId="10" xfId="0" applyNumberFormat="1" applyFont="1" applyBorder="1" applyAlignment="1">
      <alignment horizontal="center" vertical="top"/>
    </xf>
    <xf numFmtId="1" fontId="13" fillId="0" borderId="26" xfId="0" applyNumberFormat="1" applyFont="1" applyBorder="1" applyAlignment="1">
      <alignment horizontal="center" vertical="top"/>
    </xf>
    <xf numFmtId="1" fontId="13" fillId="0" borderId="21" xfId="0" applyNumberFormat="1" applyFont="1" applyBorder="1" applyAlignment="1">
      <alignment horizontal="center" vertical="top"/>
    </xf>
    <xf numFmtId="1" fontId="13" fillId="0" borderId="22" xfId="0" applyNumberFormat="1" applyFont="1" applyBorder="1" applyAlignment="1">
      <alignment horizontal="center" vertical="top"/>
    </xf>
    <xf numFmtId="1" fontId="13" fillId="0" borderId="9" xfId="0" applyNumberFormat="1" applyFont="1" applyBorder="1" applyAlignment="1">
      <alignment horizontal="center" vertical="top"/>
    </xf>
    <xf numFmtId="0" fontId="8" fillId="6" borderId="0" xfId="1"/>
    <xf numFmtId="0" fontId="4" fillId="0" borderId="10" xfId="0" applyFont="1" applyBorder="1" applyAlignment="1">
      <alignment horizontal="left" vertical="top" wrapText="1" indent="1"/>
    </xf>
    <xf numFmtId="1" fontId="4" fillId="0" borderId="22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A8E2EF"/>
      <color rgb="FFFFDDAC"/>
      <color rgb="FFBDDDA3"/>
      <color rgb="FFFBAE17"/>
      <color rgb="FF00A8C8"/>
      <color rgb="FF72BE44"/>
      <color rgb="FFEC94DD"/>
      <color rgb="FFFFEFFF"/>
      <color rgb="FFEA86D9"/>
      <color rgb="FFDD7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DDA3"/>
  </sheetPr>
  <dimension ref="A1:R127"/>
  <sheetViews>
    <sheetView showGridLines="0" tabSelected="1" topLeftCell="A24" zoomScale="80" zoomScaleNormal="80" workbookViewId="0">
      <selection activeCell="G26" sqref="G26"/>
    </sheetView>
  </sheetViews>
  <sheetFormatPr defaultColWidth="9.1328125" defaultRowHeight="21" customHeight="1" outlineLevelRow="1" outlineLevelCol="1" x14ac:dyDescent="0.7"/>
  <cols>
    <col min="1" max="1" width="27.33203125" style="1" customWidth="1" outlineLevel="1"/>
    <col min="2" max="2" width="4.796875" style="1" customWidth="1" outlineLevel="1"/>
    <col min="3" max="3" width="5.46484375" style="1" customWidth="1" outlineLevel="1"/>
    <col min="4" max="5" width="9.1328125" style="1" customWidth="1" outlineLevel="1"/>
    <col min="6" max="6" width="9.1328125" style="2"/>
    <col min="7" max="7" width="67" style="2" customWidth="1"/>
    <col min="8" max="12" width="18.6640625" style="2" customWidth="1"/>
    <col min="13" max="13" width="19" style="2" customWidth="1"/>
    <col min="14" max="16384" width="9.1328125" style="2"/>
  </cols>
  <sheetData>
    <row r="1" spans="1:18" s="3" customFormat="1" ht="15.95" customHeight="1" outlineLevel="1" x14ac:dyDescent="0.45"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8" s="3" customFormat="1" ht="15.95" customHeight="1" outlineLevel="1" x14ac:dyDescent="0.45">
      <c r="H2" s="3" t="s">
        <v>21</v>
      </c>
      <c r="I2" s="3" t="s">
        <v>6</v>
      </c>
      <c r="J2" s="3" t="s">
        <v>7</v>
      </c>
      <c r="K2" s="3" t="s">
        <v>8</v>
      </c>
      <c r="L2" s="3" t="s">
        <v>9</v>
      </c>
    </row>
    <row r="3" spans="1:18" ht="15.95" customHeight="1" x14ac:dyDescent="0.7"/>
    <row r="4" spans="1:18" ht="15.95" customHeight="1" x14ac:dyDescent="0.7">
      <c r="G4" s="11"/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8" ht="18" customHeight="1" x14ac:dyDescent="0.7">
      <c r="G5" s="67"/>
      <c r="H5" s="69" t="s">
        <v>21</v>
      </c>
      <c r="I5" s="12" t="s">
        <v>19</v>
      </c>
      <c r="J5" s="13"/>
      <c r="K5" s="14" t="s">
        <v>20</v>
      </c>
      <c r="L5" s="15"/>
    </row>
    <row r="6" spans="1:18" ht="18" customHeight="1" x14ac:dyDescent="0.7">
      <c r="G6" s="68"/>
      <c r="H6" s="70"/>
      <c r="I6" s="16" t="s">
        <v>1</v>
      </c>
      <c r="J6" s="17" t="s">
        <v>2</v>
      </c>
      <c r="K6" s="18" t="s">
        <v>3</v>
      </c>
      <c r="L6" s="19" t="s">
        <v>4</v>
      </c>
    </row>
    <row r="7" spans="1:18" s="6" customFormat="1" ht="18" customHeight="1" x14ac:dyDescent="0.7">
      <c r="A7" s="5"/>
      <c r="B7" s="5"/>
      <c r="C7" s="5"/>
      <c r="D7" s="5"/>
      <c r="E7" s="5"/>
      <c r="G7" s="31" t="s">
        <v>25</v>
      </c>
      <c r="H7" s="32"/>
      <c r="I7" s="32"/>
      <c r="J7" s="32"/>
      <c r="K7" s="32"/>
      <c r="L7" s="32"/>
    </row>
    <row r="8" spans="1:18" ht="18" customHeight="1" x14ac:dyDescent="0.7">
      <c r="A8" s="1" t="s">
        <v>84</v>
      </c>
      <c r="G8" s="20" t="s">
        <v>83</v>
      </c>
      <c r="H8" s="25">
        <f ca="1">VLOOKUP(H$2,INDIRECT(H$1&amp;"!a1:pp30"),MATCH($A8&amp;"_sum",INDIRECT(H$1&amp;"!a1:pp1"),0),0)</f>
        <v>5976</v>
      </c>
      <c r="I8" s="26">
        <f ca="1">VLOOKUP("female",INDIRECT(I$1&amp;"!a1:pp30"),MATCH($A8&amp;"_sum",INDIRECT(I$1&amp;"!a1:pp1"),0),0)</f>
        <v>3043</v>
      </c>
      <c r="J8" s="27">
        <f ca="1">VLOOKUP("male",INDIRECT(J$1&amp;"!a1:pp30"),MATCH($A8&amp;"_sum",INDIRECT(J$1&amp;"!a1:pp1"),0),0)</f>
        <v>2933</v>
      </c>
      <c r="K8" s="28">
        <f ca="1">VLOOKUP("white",INDIRECT(K$1&amp;"!a1:pp30"),MATCH($A8&amp;"_sum",INDIRECT(K$1&amp;"!a1:pp1"),0),0)</f>
        <v>3989</v>
      </c>
      <c r="L8" s="29">
        <f ca="1">VLOOKUP("non-white",INDIRECT(L$1&amp;"!a1:pp30"),MATCH($A8&amp;"_sum",INDIRECT(L$1&amp;"!a1:pp1"),0),0)</f>
        <v>1987</v>
      </c>
    </row>
    <row r="9" spans="1:18" s="6" customFormat="1" ht="18" customHeight="1" x14ac:dyDescent="0.7">
      <c r="A9" s="62"/>
      <c r="B9" s="5"/>
      <c r="C9" s="5"/>
      <c r="D9" s="5"/>
      <c r="E9" s="5"/>
      <c r="G9" s="33" t="s">
        <v>5</v>
      </c>
      <c r="H9" s="22"/>
      <c r="I9" s="22"/>
      <c r="J9" s="22"/>
      <c r="K9" s="22"/>
      <c r="L9" s="22"/>
    </row>
    <row r="10" spans="1:18" ht="18" customHeight="1" x14ac:dyDescent="0.7">
      <c r="A10" s="62" t="s">
        <v>6</v>
      </c>
      <c r="D10" s="1" t="s">
        <v>17</v>
      </c>
      <c r="E10" s="1" t="s">
        <v>18</v>
      </c>
      <c r="G10" s="20" t="s">
        <v>15</v>
      </c>
      <c r="H10" s="35" t="str">
        <f t="shared" ref="H10:L11" ca="1" si="0">IF(VLOOKUP(H$2,INDIRECT(H$1&amp;"!a1:pp30"),MATCH($A10&amp;$D10,INDIRECT(H$1&amp;"!a1:pp1"),0),0)&lt;0.01,TEXT(VLOOKUP(H$2,INDIRECT(H$1&amp;"!a1:pp30"),MATCH($A10&amp;$D10,INDIRECT(H$1&amp;"!a1:pp1"),0),0),"0.0%"),TEXT(VLOOKUP(H$2,INDIRECT(H$1&amp;"!a1:pp30"),MATCH($A10&amp;$D10,INDIRECT(H$1&amp;"!a1:pp1"),0),0),"0%"))&amp;" ("&amp;TEXT(VLOOKUP(H$2,INDIRECT(H$1&amp;"!a1:pp30"),MATCH($A10&amp;$E10,INDIRECT(H$1&amp;"!a1:pp1"),0),0),"#,##0")&amp;")"</f>
        <v>51% (3,043)</v>
      </c>
      <c r="I10" s="36" t="str">
        <f t="shared" ca="1" si="0"/>
        <v>100% (3,043)</v>
      </c>
      <c r="J10" s="58" t="str">
        <f t="shared" ca="1" si="0"/>
        <v>0.0% (0)</v>
      </c>
      <c r="K10" s="36" t="str">
        <f t="shared" ca="1" si="0"/>
        <v>51% (1,011)</v>
      </c>
      <c r="L10" s="38" t="str">
        <f t="shared" ca="1" si="0"/>
        <v>51% (2,032)</v>
      </c>
      <c r="M10" s="6" t="s">
        <v>143</v>
      </c>
      <c r="N10" s="6"/>
      <c r="O10" s="6"/>
      <c r="P10" s="6"/>
      <c r="Q10" s="6"/>
      <c r="R10" s="6"/>
    </row>
    <row r="11" spans="1:18" ht="18" customHeight="1" x14ac:dyDescent="0.7">
      <c r="A11" s="62" t="s">
        <v>7</v>
      </c>
      <c r="D11" s="1" t="s">
        <v>17</v>
      </c>
      <c r="E11" s="1" t="s">
        <v>18</v>
      </c>
      <c r="G11" s="21" t="s">
        <v>16</v>
      </c>
      <c r="H11" s="39" t="str">
        <f t="shared" ca="1" si="0"/>
        <v>49% (2,933)</v>
      </c>
      <c r="I11" s="59" t="str">
        <f t="shared" ca="1" si="0"/>
        <v>0.0% (0)</v>
      </c>
      <c r="J11" s="41" t="str">
        <f t="shared" ca="1" si="0"/>
        <v>100% (2,933)</v>
      </c>
      <c r="K11" s="40" t="str">
        <f t="shared" ca="1" si="0"/>
        <v>49% (976)</v>
      </c>
      <c r="L11" s="42" t="str">
        <f t="shared" ca="1" si="0"/>
        <v>49% (1,957)</v>
      </c>
      <c r="M11" s="6"/>
      <c r="N11" s="6"/>
      <c r="O11" s="6"/>
      <c r="P11" s="6"/>
      <c r="Q11" s="6"/>
      <c r="R11" s="6"/>
    </row>
    <row r="12" spans="1:18" s="6" customFormat="1" ht="18" customHeight="1" x14ac:dyDescent="0.7">
      <c r="A12" s="62"/>
      <c r="B12" s="5"/>
      <c r="C12" s="5"/>
      <c r="D12" s="5"/>
      <c r="E12" s="5"/>
      <c r="G12" s="33" t="s">
        <v>26</v>
      </c>
      <c r="H12" s="43"/>
      <c r="I12" s="43"/>
      <c r="J12" s="43"/>
      <c r="K12" s="43"/>
      <c r="L12" s="43"/>
    </row>
    <row r="13" spans="1:18" ht="18" customHeight="1" x14ac:dyDescent="0.7">
      <c r="A13" s="62" t="s">
        <v>8</v>
      </c>
      <c r="D13" s="1" t="s">
        <v>17</v>
      </c>
      <c r="E13" s="1" t="s">
        <v>18</v>
      </c>
      <c r="G13" s="20" t="s">
        <v>27</v>
      </c>
      <c r="H13" s="39" t="str">
        <f t="shared" ref="H13:L14" ca="1" si="1">IF(VLOOKUP(H$2,INDIRECT(H$1&amp;"!a1:pp30"),MATCH($A13&amp;$D13,INDIRECT(H$1&amp;"!a1:pp1"),0),0)&lt;0.01,TEXT(VLOOKUP(H$2,INDIRECT(H$1&amp;"!a1:pp30"),MATCH($A13&amp;$D13,INDIRECT(H$1&amp;"!a1:pp1"),0),0),"0.0%"),TEXT(VLOOKUP(H$2,INDIRECT(H$1&amp;"!a1:pp30"),MATCH($A13&amp;$D13,INDIRECT(H$1&amp;"!a1:pp1"),0),0),"0%"))&amp;" ("&amp;TEXT(VLOOKUP(H$2,INDIRECT(H$1&amp;"!a1:pp30"),MATCH($A13&amp;$E13,INDIRECT(H$1&amp;"!a1:pp1"),0),0),"#,##0")&amp;")"</f>
        <v>33% (1,987)</v>
      </c>
      <c r="I13" s="36" t="str">
        <f t="shared" ca="1" si="1"/>
        <v>33% (1,011)</v>
      </c>
      <c r="J13" s="37" t="str">
        <f t="shared" ca="1" si="1"/>
        <v>33% (976)</v>
      </c>
      <c r="K13" s="36" t="str">
        <f t="shared" ca="1" si="1"/>
        <v>100% (1,987)</v>
      </c>
      <c r="L13" s="61" t="str">
        <f t="shared" ca="1" si="1"/>
        <v>0.0% (0)</v>
      </c>
      <c r="M13" s="6"/>
      <c r="N13" s="6"/>
      <c r="O13" s="6"/>
      <c r="P13" s="6"/>
      <c r="Q13" s="6"/>
      <c r="R13" s="6"/>
    </row>
    <row r="14" spans="1:18" ht="18" customHeight="1" x14ac:dyDescent="0.7">
      <c r="A14" s="62" t="s">
        <v>87</v>
      </c>
      <c r="D14" s="1" t="s">
        <v>17</v>
      </c>
      <c r="E14" s="1" t="s">
        <v>18</v>
      </c>
      <c r="G14" s="34" t="s">
        <v>22</v>
      </c>
      <c r="H14" s="39" t="str">
        <f t="shared" ca="1" si="1"/>
        <v>7% (426)</v>
      </c>
      <c r="I14" s="36" t="str">
        <f t="shared" ca="1" si="1"/>
        <v>7% (218)</v>
      </c>
      <c r="J14" s="37" t="str">
        <f t="shared" ca="1" si="1"/>
        <v>7% (208)</v>
      </c>
      <c r="K14" s="36" t="str">
        <f t="shared" ca="1" si="1"/>
        <v>21% (426)</v>
      </c>
      <c r="L14" s="61" t="str">
        <f t="shared" ca="1" si="1"/>
        <v>0.0% (0)</v>
      </c>
      <c r="M14" s="6"/>
      <c r="N14" s="6"/>
      <c r="O14" s="6"/>
      <c r="P14" s="6"/>
      <c r="Q14" s="6"/>
      <c r="R14" s="6"/>
    </row>
    <row r="15" spans="1:18" ht="18" customHeight="1" x14ac:dyDescent="0.7">
      <c r="A15" s="62" t="s">
        <v>88</v>
      </c>
      <c r="D15" s="1" t="s">
        <v>17</v>
      </c>
      <c r="E15" s="1" t="s">
        <v>18</v>
      </c>
      <c r="G15" s="34" t="s">
        <v>23</v>
      </c>
      <c r="H15" s="39" t="str">
        <f t="shared" ref="H15:H18" ca="1" si="2">IF(VLOOKUP(H$2,INDIRECT(H$1&amp;"!a1:pp30"),MATCH($A15&amp;$D15,INDIRECT(H$1&amp;"!a1:pp1"),0),0)&lt;0.01,TEXT(VLOOKUP(H$2,INDIRECT(H$1&amp;"!a1:pp30"),MATCH($A15&amp;$D15,INDIRECT(H$1&amp;"!a1:pp1"),0),0),"0.0%"),TEXT(VLOOKUP(H$2,INDIRECT(H$1&amp;"!a1:pp30"),MATCH($A15&amp;$D15,INDIRECT(H$1&amp;"!a1:pp1"),0),0),"0%"))&amp;" ("&amp;TEXT(VLOOKUP(H$2,INDIRECT(H$1&amp;"!a1:pp30"),MATCH($A15&amp;$E15,INDIRECT(H$1&amp;"!a1:pp1"),0),0),"#,##0")&amp;")"</f>
        <v>9% (539)</v>
      </c>
      <c r="I15" s="36" t="str">
        <f t="shared" ref="I15:L18" ca="1" si="3">IF(VLOOKUP(I$2,INDIRECT(I$1&amp;"!a1:pp30"),MATCH($A15&amp;$D15,INDIRECT(I$1&amp;"!a1:pp1"),0),0)&lt;0.01,TEXT(VLOOKUP(I$2,INDIRECT(I$1&amp;"!a1:pp30"),MATCH($A15&amp;$D15,INDIRECT(I$1&amp;"!a1:pp1"),0),0),"0.0%"),TEXT(VLOOKUP(I$2,INDIRECT(I$1&amp;"!a1:pp30"),MATCH($A15&amp;$D15,INDIRECT(I$1&amp;"!a1:pp1"),0),0),"0%"))&amp;" ("&amp;TEXT(VLOOKUP(I$2,INDIRECT(I$1&amp;"!a1:pp30"),MATCH($A15&amp;$E15,INDIRECT(I$1&amp;"!a1:pp1"),0),0),"#,##0")&amp;")"</f>
        <v>9% (280)</v>
      </c>
      <c r="J15" s="37" t="str">
        <f t="shared" ca="1" si="3"/>
        <v>9% (259)</v>
      </c>
      <c r="K15" s="36" t="str">
        <f t="shared" ca="1" si="3"/>
        <v>27% (539)</v>
      </c>
      <c r="L15" s="61" t="str">
        <f t="shared" ca="1" si="3"/>
        <v>0.0% (0)</v>
      </c>
      <c r="M15" s="6"/>
      <c r="N15" s="6"/>
      <c r="O15" s="6"/>
      <c r="P15" s="6"/>
      <c r="Q15" s="6"/>
      <c r="R15" s="6"/>
    </row>
    <row r="16" spans="1:18" ht="18" customHeight="1" x14ac:dyDescent="0.7">
      <c r="A16" s="62" t="s">
        <v>89</v>
      </c>
      <c r="D16" s="1" t="s">
        <v>17</v>
      </c>
      <c r="E16" s="1" t="s">
        <v>18</v>
      </c>
      <c r="G16" s="34" t="s">
        <v>24</v>
      </c>
      <c r="H16" s="39" t="str">
        <f t="shared" ca="1" si="2"/>
        <v>12% (726)</v>
      </c>
      <c r="I16" s="36" t="str">
        <f t="shared" ca="1" si="3"/>
        <v>12% (358)</v>
      </c>
      <c r="J16" s="37" t="str">
        <f t="shared" ca="1" si="3"/>
        <v>13% (368)</v>
      </c>
      <c r="K16" s="36" t="str">
        <f t="shared" ca="1" si="3"/>
        <v>37% (726)</v>
      </c>
      <c r="L16" s="61" t="str">
        <f t="shared" ca="1" si="3"/>
        <v>0.0% (0)</v>
      </c>
      <c r="M16" s="6"/>
      <c r="N16" s="6"/>
      <c r="O16" s="6"/>
      <c r="P16" s="6"/>
      <c r="Q16" s="6"/>
      <c r="R16" s="6"/>
    </row>
    <row r="17" spans="1:18" ht="42" customHeight="1" x14ac:dyDescent="0.7">
      <c r="A17" s="62" t="s">
        <v>90</v>
      </c>
      <c r="D17" s="1" t="s">
        <v>17</v>
      </c>
      <c r="E17" s="1" t="s">
        <v>18</v>
      </c>
      <c r="G17" s="63" t="s">
        <v>29</v>
      </c>
      <c r="H17" s="30" t="str">
        <f t="shared" ca="1" si="2"/>
        <v>5% (296)</v>
      </c>
      <c r="I17" s="64" t="str">
        <f t="shared" ca="1" si="3"/>
        <v>5% (155)</v>
      </c>
      <c r="J17" s="65" t="str">
        <f t="shared" ca="1" si="3"/>
        <v>5% (141)</v>
      </c>
      <c r="K17" s="64" t="str">
        <f t="shared" ca="1" si="3"/>
        <v>15% (296)</v>
      </c>
      <c r="L17" s="66" t="str">
        <f t="shared" ca="1" si="3"/>
        <v>0.0% (0)</v>
      </c>
      <c r="M17" s="6"/>
      <c r="N17" s="6"/>
      <c r="O17" s="6"/>
      <c r="P17" s="6"/>
      <c r="Q17" s="6"/>
      <c r="R17" s="6"/>
    </row>
    <row r="18" spans="1:18" ht="18" customHeight="1" x14ac:dyDescent="0.7">
      <c r="A18" s="62" t="s">
        <v>9</v>
      </c>
      <c r="D18" s="1" t="s">
        <v>17</v>
      </c>
      <c r="E18" s="1" t="s">
        <v>18</v>
      </c>
      <c r="G18" s="23" t="s">
        <v>28</v>
      </c>
      <c r="H18" s="39" t="str">
        <f t="shared" ca="1" si="2"/>
        <v>67% (3,989)</v>
      </c>
      <c r="I18" s="36" t="str">
        <f t="shared" ca="1" si="3"/>
        <v>67% (2,032)</v>
      </c>
      <c r="J18" s="37" t="str">
        <f t="shared" ca="1" si="3"/>
        <v>67% (1,957)</v>
      </c>
      <c r="K18" s="60" t="str">
        <f t="shared" ca="1" si="3"/>
        <v>0.0% (0)</v>
      </c>
      <c r="L18" s="38" t="str">
        <f t="shared" ca="1" si="3"/>
        <v>100% (3,989)</v>
      </c>
      <c r="M18" s="6"/>
      <c r="N18" s="6"/>
      <c r="O18" s="6"/>
      <c r="P18" s="6"/>
      <c r="Q18" s="6"/>
      <c r="R18" s="6"/>
    </row>
    <row r="19" spans="1:18" s="6" customFormat="1" ht="18" customHeight="1" x14ac:dyDescent="0.7">
      <c r="A19" s="62"/>
      <c r="B19" s="5"/>
      <c r="C19" s="5"/>
      <c r="D19" s="5"/>
      <c r="E19" s="1"/>
      <c r="G19" s="33" t="s">
        <v>105</v>
      </c>
      <c r="H19" s="46"/>
      <c r="I19" s="46"/>
      <c r="J19" s="46"/>
      <c r="K19" s="46"/>
      <c r="L19" s="46"/>
    </row>
    <row r="20" spans="1:18" ht="18" customHeight="1" x14ac:dyDescent="0.7">
      <c r="A20" s="62" t="s">
        <v>106</v>
      </c>
      <c r="D20" s="1" t="s">
        <v>17</v>
      </c>
      <c r="E20" s="1" t="s">
        <v>18</v>
      </c>
      <c r="G20" s="23" t="s">
        <v>117</v>
      </c>
      <c r="H20" s="51" t="str">
        <f t="shared" ref="H20:L22" ca="1" si="4">IF(VLOOKUP(H$2,INDIRECT(H$1&amp;"!a1:pp30"),MATCH($A20&amp;$D20,INDIRECT(H$1&amp;"!a1:pp1"),0),0)&lt;0.01,TEXT(VLOOKUP(H$2,INDIRECT(H$1&amp;"!a1:pp30"),MATCH($A20&amp;$D20,INDIRECT(H$1&amp;"!a1:pp1"),0),0),"0.0%"),TEXT(VLOOKUP(H$2,INDIRECT(H$1&amp;"!a1:pp30"),MATCH($A20&amp;$D20,INDIRECT(H$1&amp;"!a1:pp1"),0),0),"0%"))&amp;" ("&amp;TEXT(VLOOKUP(H$2,INDIRECT(H$1&amp;"!a1:pp30"),MATCH($A20&amp;$E20,INDIRECT(H$1&amp;"!a1:pp1"),0),0),"#,##0")&amp;")"</f>
        <v>92% (5,504)</v>
      </c>
      <c r="I20" s="52" t="str">
        <f t="shared" ca="1" si="4"/>
        <v>94% (2,859)</v>
      </c>
      <c r="J20" s="53" t="str">
        <f t="shared" ca="1" si="4"/>
        <v>90% (2,645)</v>
      </c>
      <c r="K20" s="52" t="str">
        <f t="shared" ca="1" si="4"/>
        <v>87% (1,734)</v>
      </c>
      <c r="L20" s="54" t="str">
        <f t="shared" ca="1" si="4"/>
        <v>95% (3,770)</v>
      </c>
      <c r="M20" s="6"/>
    </row>
    <row r="21" spans="1:18" ht="18" customHeight="1" x14ac:dyDescent="0.7">
      <c r="A21" s="62" t="s">
        <v>109</v>
      </c>
      <c r="D21" s="1" t="s">
        <v>17</v>
      </c>
      <c r="E21" s="1" t="s">
        <v>18</v>
      </c>
      <c r="G21" s="23" t="s">
        <v>118</v>
      </c>
      <c r="H21" s="51" t="str">
        <f t="shared" ca="1" si="4"/>
        <v>4% (227)</v>
      </c>
      <c r="I21" s="52" t="str">
        <f t="shared" ca="1" si="4"/>
        <v>3% (84)</v>
      </c>
      <c r="J21" s="53" t="str">
        <f t="shared" ca="1" si="4"/>
        <v>5% (143)</v>
      </c>
      <c r="K21" s="52" t="str">
        <f t="shared" ca="1" si="4"/>
        <v>5% (102)</v>
      </c>
      <c r="L21" s="54" t="str">
        <f t="shared" ca="1" si="4"/>
        <v>3% (125)</v>
      </c>
      <c r="M21" s="6"/>
    </row>
    <row r="22" spans="1:18" ht="18" customHeight="1" x14ac:dyDescent="0.7">
      <c r="A22" s="62" t="s">
        <v>110</v>
      </c>
      <c r="D22" s="1" t="s">
        <v>17</v>
      </c>
      <c r="E22" s="1" t="s">
        <v>18</v>
      </c>
      <c r="G22" s="23" t="s">
        <v>119</v>
      </c>
      <c r="H22" s="51" t="str">
        <f t="shared" ca="1" si="4"/>
        <v>4% (261)</v>
      </c>
      <c r="I22" s="52" t="str">
        <f t="shared" ca="1" si="4"/>
        <v>3% (104)</v>
      </c>
      <c r="J22" s="53" t="str">
        <f t="shared" ca="1" si="4"/>
        <v>5% (157)</v>
      </c>
      <c r="K22" s="52" t="str">
        <f t="shared" ca="1" si="4"/>
        <v>8% (158)</v>
      </c>
      <c r="L22" s="54" t="str">
        <f t="shared" ca="1" si="4"/>
        <v>3% (103)</v>
      </c>
      <c r="M22" s="6"/>
    </row>
    <row r="23" spans="1:18" ht="18" customHeight="1" x14ac:dyDescent="0.7">
      <c r="A23" s="62" t="s">
        <v>107</v>
      </c>
      <c r="D23" s="1" t="s">
        <v>17</v>
      </c>
      <c r="E23" s="1" t="s">
        <v>18</v>
      </c>
      <c r="G23" s="20" t="s">
        <v>108</v>
      </c>
      <c r="H23" s="47">
        <f ca="1">VLOOKUP(H$2,INDIRECT(H$1&amp;"!a1:pp30"),MATCH($A23&amp;$D23,INDIRECT(H$1&amp;"!a1:pp1"),0),0)</f>
        <v>2.4352409638554202</v>
      </c>
      <c r="I23" s="48">
        <f ca="1">VLOOKUP(I$2,INDIRECT(I$1&amp;"!a1:pp30"),MATCH($A23&amp;$D23,INDIRECT(I$1&amp;"!a1:pp1"),0),0)</f>
        <v>2.7604337824515199</v>
      </c>
      <c r="J23" s="49">
        <f ca="1">VLOOKUP(J$2,INDIRECT(J$1&amp;"!a1:pp30"),MATCH($A23&amp;$D23,INDIRECT(J$1&amp;"!a1:pp1"),0),0)</f>
        <v>2.0978520286396098</v>
      </c>
      <c r="K23" s="48">
        <f ca="1">VLOOKUP(K$2,INDIRECT(K$1&amp;"!a1:pp30"),MATCH($A23&amp;$D23,INDIRECT(K$1&amp;"!a1:pp1"),0),0)</f>
        <v>2.0483140412682399</v>
      </c>
      <c r="L23" s="50">
        <f ca="1">VLOOKUP(L$2,INDIRECT(L$1&amp;"!a1:pp30"),MATCH($A23&amp;$D23,INDIRECT(L$1&amp;"!a1:pp1"),0),0)</f>
        <v>2.6279769365755801</v>
      </c>
      <c r="M23" s="6"/>
    </row>
    <row r="24" spans="1:18" s="6" customFormat="1" ht="18" customHeight="1" outlineLevel="1" x14ac:dyDescent="0.7">
      <c r="A24" s="62"/>
      <c r="B24" s="5"/>
      <c r="C24" s="5"/>
      <c r="D24" s="5"/>
      <c r="E24" s="1"/>
      <c r="G24" s="33" t="s">
        <v>122</v>
      </c>
      <c r="H24" s="46"/>
      <c r="I24" s="46"/>
      <c r="J24" s="46"/>
      <c r="K24" s="46"/>
      <c r="L24" s="46"/>
    </row>
    <row r="25" spans="1:18" ht="18" customHeight="1" x14ac:dyDescent="0.7">
      <c r="A25" s="62" t="s">
        <v>123</v>
      </c>
      <c r="D25" s="1" t="s">
        <v>17</v>
      </c>
      <c r="E25" s="1" t="s">
        <v>18</v>
      </c>
      <c r="G25" s="20" t="s">
        <v>130</v>
      </c>
      <c r="H25" s="47">
        <f t="shared" ref="H25:L26" ca="1" si="5">VLOOKUP(H$2,INDIRECT(H$1&amp;"!a1:pp30"),MATCH($A25&amp;$D25,INDIRECT(H$1&amp;"!a1:pp1"),0),0)</f>
        <v>0.16280789825970499</v>
      </c>
      <c r="I25" s="48">
        <f t="shared" ca="1" si="5"/>
        <v>0.15226092671705499</v>
      </c>
      <c r="J25" s="49">
        <f t="shared" ca="1" si="5"/>
        <v>0.173750426184793</v>
      </c>
      <c r="K25" s="48">
        <f t="shared" ca="1" si="5"/>
        <v>-0.12579768495218899</v>
      </c>
      <c r="L25" s="50">
        <f t="shared" ca="1" si="5"/>
        <v>0.30656806217096999</v>
      </c>
      <c r="M25" s="6"/>
    </row>
    <row r="26" spans="1:18" ht="18" customHeight="1" x14ac:dyDescent="0.7">
      <c r="A26" s="62" t="s">
        <v>113</v>
      </c>
      <c r="D26" s="1" t="s">
        <v>17</v>
      </c>
      <c r="E26" s="1" t="s">
        <v>18</v>
      </c>
      <c r="G26" s="20" t="s">
        <v>116</v>
      </c>
      <c r="H26" s="47">
        <f t="shared" ca="1" si="5"/>
        <v>52.989534805890202</v>
      </c>
      <c r="I26" s="48">
        <f t="shared" ca="1" si="5"/>
        <v>53.324143936904399</v>
      </c>
      <c r="J26" s="49">
        <f t="shared" ca="1" si="5"/>
        <v>52.642376406409902</v>
      </c>
      <c r="K26" s="48">
        <f t="shared" ca="1" si="5"/>
        <v>49.222194262707497</v>
      </c>
      <c r="L26" s="50">
        <f t="shared" ca="1" si="5"/>
        <v>54.866121835046599</v>
      </c>
      <c r="M26" s="6"/>
    </row>
    <row r="27" spans="1:18" s="6" customFormat="1" ht="18" customHeight="1" outlineLevel="1" x14ac:dyDescent="0.7">
      <c r="A27" s="62"/>
      <c r="B27" s="5"/>
      <c r="C27" s="5"/>
      <c r="D27" s="5"/>
      <c r="E27" s="1"/>
      <c r="G27" s="33" t="s">
        <v>91</v>
      </c>
      <c r="H27" s="46"/>
      <c r="I27" s="46"/>
      <c r="J27" s="46"/>
      <c r="K27" s="46"/>
      <c r="L27" s="46"/>
    </row>
    <row r="28" spans="1:18" ht="18" customHeight="1" outlineLevel="1" x14ac:dyDescent="0.7">
      <c r="A28" s="62" t="s">
        <v>92</v>
      </c>
      <c r="D28" s="1" t="s">
        <v>17</v>
      </c>
      <c r="E28" s="1" t="s">
        <v>18</v>
      </c>
      <c r="G28" s="20" t="s">
        <v>131</v>
      </c>
      <c r="H28" s="51" t="str">
        <f t="shared" ref="H28:H31" ca="1" si="6">IF(VLOOKUP(H$2,INDIRECT(H$1&amp;"!a1:pp30"),MATCH($A28&amp;$D28,INDIRECT(H$1&amp;"!a1:pp1"),0),0)&lt;0.01,TEXT(VLOOKUP(H$2,INDIRECT(H$1&amp;"!a1:pp30"),MATCH($A28&amp;$D28,INDIRECT(H$1&amp;"!a1:pp1"),0),0),"0.0%"),TEXT(VLOOKUP(H$2,INDIRECT(H$1&amp;"!a1:pp30"),MATCH($A28&amp;$D28,INDIRECT(H$1&amp;"!a1:pp1"),0),0),"0%"))&amp;" ("&amp;TEXT(VLOOKUP(H$2,INDIRECT(H$1&amp;"!a1:pp30"),MATCH($A28&amp;$E28,INDIRECT(H$1&amp;"!a1:pp1"),0),0),"#,##0")&amp;")"</f>
        <v>9% (546)</v>
      </c>
      <c r="I28" s="52" t="str">
        <f t="shared" ref="I28:L35" ca="1" si="7">IF(VLOOKUP(I$2,INDIRECT(I$1&amp;"!a1:pp30"),MATCH($A28&amp;$D28,INDIRECT(I$1&amp;"!a1:pp1"),0),0)&lt;0.01,TEXT(VLOOKUP(I$2,INDIRECT(I$1&amp;"!a1:pp30"),MATCH($A28&amp;$D28,INDIRECT(I$1&amp;"!a1:pp1"),0),0),"0.0%"),TEXT(VLOOKUP(I$2,INDIRECT(I$1&amp;"!a1:pp30"),MATCH($A28&amp;$D28,INDIRECT(I$1&amp;"!a1:pp1"),0),0),"0%"))&amp;" ("&amp;TEXT(VLOOKUP(I$2,INDIRECT(I$1&amp;"!a1:pp30"),MATCH($A28&amp;$E28,INDIRECT(I$1&amp;"!a1:pp1"),0),0),"#,##0")&amp;")"</f>
        <v>9% (289)</v>
      </c>
      <c r="J28" s="53" t="str">
        <f t="shared" ca="1" si="7"/>
        <v>9% (257)</v>
      </c>
      <c r="K28" s="52" t="str">
        <f t="shared" ca="1" si="7"/>
        <v>20% (397)</v>
      </c>
      <c r="L28" s="54" t="str">
        <f t="shared" ca="1" si="7"/>
        <v>4% (149)</v>
      </c>
      <c r="M28" s="6"/>
    </row>
    <row r="29" spans="1:18" ht="18" customHeight="1" outlineLevel="1" x14ac:dyDescent="0.7">
      <c r="A29" s="62" t="s">
        <v>93</v>
      </c>
      <c r="D29" s="1" t="s">
        <v>17</v>
      </c>
      <c r="E29" s="1" t="s">
        <v>18</v>
      </c>
      <c r="G29" s="20" t="s">
        <v>132</v>
      </c>
      <c r="H29" s="51" t="str">
        <f t="shared" ca="1" si="6"/>
        <v>25% (1,520)</v>
      </c>
      <c r="I29" s="52" t="str">
        <f t="shared" ca="1" si="7"/>
        <v>26% (797)</v>
      </c>
      <c r="J29" s="53" t="str">
        <f t="shared" ca="1" si="7"/>
        <v>25% (723)</v>
      </c>
      <c r="K29" s="52" t="str">
        <f t="shared" ca="1" si="7"/>
        <v>24% (480)</v>
      </c>
      <c r="L29" s="54" t="str">
        <f t="shared" ca="1" si="7"/>
        <v>26% (1,040)</v>
      </c>
      <c r="M29" s="6"/>
    </row>
    <row r="30" spans="1:18" ht="18" customHeight="1" outlineLevel="1" x14ac:dyDescent="0.7">
      <c r="A30" s="62" t="s">
        <v>94</v>
      </c>
      <c r="D30" s="1" t="s">
        <v>17</v>
      </c>
      <c r="E30" s="1" t="s">
        <v>18</v>
      </c>
      <c r="G30" s="20" t="s">
        <v>133</v>
      </c>
      <c r="H30" s="51" t="str">
        <f ca="1">IF(VLOOKUP(H$2,INDIRECT(H$1&amp;"!a1:pp30"),MATCH($A30&amp;$D30,INDIRECT(H$1&amp;"!a1:pp1"),0),0)&lt;0.01,TEXT(VLOOKUP(H$2,INDIRECT(H$1&amp;"!a1:pp30"),MATCH($A30&amp;$D30,INDIRECT(H$1&amp;"!a1:pp1"),0),0),"0.0%"),TEXT(VLOOKUP(H$2,INDIRECT(H$1&amp;"!a1:pp30"),MATCH($A30&amp;$D30,INDIRECT(H$1&amp;"!a1:pp1"),0),0),"0%"))&amp;" ("&amp;TEXT(VLOOKUP(H$2,INDIRECT(H$1&amp;"!a1:pp30"),MATCH($A30&amp;$E30,INDIRECT(H$1&amp;"!a1:pp1"),0),0),"#,##0")&amp;")"</f>
        <v>12% (688)</v>
      </c>
      <c r="I30" s="52" t="str">
        <f t="shared" ca="1" si="7"/>
        <v>12% (352)</v>
      </c>
      <c r="J30" s="53" t="str">
        <f t="shared" ca="1" si="7"/>
        <v>11% (336)</v>
      </c>
      <c r="K30" s="52" t="str">
        <f t="shared" ca="1" si="7"/>
        <v>11% (221)</v>
      </c>
      <c r="L30" s="54" t="str">
        <f t="shared" ca="1" si="7"/>
        <v>12% (467)</v>
      </c>
      <c r="M30" s="6"/>
    </row>
    <row r="31" spans="1:18" ht="18" customHeight="1" outlineLevel="1" x14ac:dyDescent="0.7">
      <c r="A31" s="62" t="s">
        <v>95</v>
      </c>
      <c r="D31" s="1" t="s">
        <v>17</v>
      </c>
      <c r="E31" s="1" t="s">
        <v>18</v>
      </c>
      <c r="G31" s="20" t="s">
        <v>134</v>
      </c>
      <c r="H31" s="51" t="str">
        <f t="shared" ca="1" si="6"/>
        <v>12% (698)</v>
      </c>
      <c r="I31" s="52" t="str">
        <f t="shared" ca="1" si="7"/>
        <v>11% (331)</v>
      </c>
      <c r="J31" s="53" t="str">
        <f t="shared" ca="1" si="7"/>
        <v>13% (367)</v>
      </c>
      <c r="K31" s="52" t="str">
        <f t="shared" ca="1" si="7"/>
        <v>11% (217)</v>
      </c>
      <c r="L31" s="54" t="str">
        <f t="shared" ca="1" si="7"/>
        <v>12% (481)</v>
      </c>
      <c r="M31" s="6"/>
    </row>
    <row r="32" spans="1:18" ht="18" customHeight="1" outlineLevel="1" x14ac:dyDescent="0.7">
      <c r="A32" s="62" t="s">
        <v>96</v>
      </c>
      <c r="D32" s="1" t="s">
        <v>17</v>
      </c>
      <c r="E32" s="1" t="s">
        <v>18</v>
      </c>
      <c r="G32" s="20" t="s">
        <v>135</v>
      </c>
      <c r="H32" s="51" t="str">
        <f ca="1">IF(VLOOKUP(H$2,INDIRECT(H$1&amp;"!a1:pp30"),MATCH($A32&amp;$D32,INDIRECT(H$1&amp;"!a1:pp1"),0),0)&lt;0.01,TEXT(VLOOKUP(H$2,INDIRECT(H$1&amp;"!a1:pp30"),MATCH($A32&amp;$D32,INDIRECT(H$1&amp;"!a1:pp1"),0),0),"0.0%"),TEXT(VLOOKUP(H$2,INDIRECT(H$1&amp;"!a1:pp30"),MATCH($A32&amp;$D32,INDIRECT(H$1&amp;"!a1:pp1"),0),0),"0%"))&amp;" ("&amp;TEXT(VLOOKUP(H$2,INDIRECT(H$1&amp;"!a1:pp30"),MATCH($A32&amp;$E32,INDIRECT(H$1&amp;"!a1:pp1"),0),0),"#,##0")&amp;")"</f>
        <v>11% (669)</v>
      </c>
      <c r="I32" s="52" t="str">
        <f t="shared" ca="1" si="7"/>
        <v>12% (358)</v>
      </c>
      <c r="J32" s="53" t="str">
        <f t="shared" ca="1" si="7"/>
        <v>11% (311)</v>
      </c>
      <c r="K32" s="52" t="str">
        <f t="shared" ca="1" si="7"/>
        <v>11% (211)</v>
      </c>
      <c r="L32" s="54" t="str">
        <f t="shared" ca="1" si="7"/>
        <v>11% (458)</v>
      </c>
      <c r="M32" s="6"/>
    </row>
    <row r="33" spans="1:18" ht="18" customHeight="1" outlineLevel="1" x14ac:dyDescent="0.7">
      <c r="A33" s="62" t="s">
        <v>97</v>
      </c>
      <c r="D33" s="1" t="s">
        <v>17</v>
      </c>
      <c r="E33" s="1" t="s">
        <v>18</v>
      </c>
      <c r="G33" s="20" t="s">
        <v>136</v>
      </c>
      <c r="H33" s="51" t="str">
        <f ca="1">IF(VLOOKUP(H$2,INDIRECT(H$1&amp;"!a1:pp30"),MATCH($A33&amp;$D33,INDIRECT(H$1&amp;"!a1:pp1"),0),0)&lt;0.01,TEXT(VLOOKUP(H$2,INDIRECT(H$1&amp;"!a1:pp30"),MATCH($A33&amp;$D33,INDIRECT(H$1&amp;"!a1:pp1"),0),0),"0.0%"),TEXT(VLOOKUP(H$2,INDIRECT(H$1&amp;"!a1:pp30"),MATCH($A33&amp;$D33,INDIRECT(H$1&amp;"!a1:pp1"),0),0),"0%"))&amp;" ("&amp;TEXT(VLOOKUP(H$2,INDIRECT(H$1&amp;"!a1:pp30"),MATCH($A33&amp;$E33,INDIRECT(H$1&amp;"!a1:pp1"),0),0),"#,##0")&amp;")"</f>
        <v>21% (1,257)</v>
      </c>
      <c r="I33" s="52" t="str">
        <f t="shared" ca="1" si="7"/>
        <v>21% (625)</v>
      </c>
      <c r="J33" s="53" t="str">
        <f t="shared" ca="1" si="7"/>
        <v>22% (632)</v>
      </c>
      <c r="K33" s="52" t="str">
        <f t="shared" ca="1" si="7"/>
        <v>16% (322)</v>
      </c>
      <c r="L33" s="54" t="str">
        <f t="shared" ca="1" si="7"/>
        <v>23% (935)</v>
      </c>
      <c r="M33" s="6"/>
    </row>
    <row r="34" spans="1:18" ht="18" customHeight="1" outlineLevel="1" x14ac:dyDescent="0.7">
      <c r="A34" s="62" t="s">
        <v>98</v>
      </c>
      <c r="D34" s="1" t="s">
        <v>17</v>
      </c>
      <c r="E34" s="1" t="s">
        <v>18</v>
      </c>
      <c r="G34" s="20" t="s">
        <v>137</v>
      </c>
      <c r="H34" s="51" t="str">
        <f ca="1">IF(VLOOKUP(H$2,INDIRECT(H$1&amp;"!a1:pp30"),MATCH($A34&amp;$D34,INDIRECT(H$1&amp;"!a1:pp1"),0),0)&lt;0.01,TEXT(VLOOKUP(H$2,INDIRECT(H$1&amp;"!a1:pp30"),MATCH($A34&amp;$D34,INDIRECT(H$1&amp;"!a1:pp1"),0),0),"0.0%"),TEXT(VLOOKUP(H$2,INDIRECT(H$1&amp;"!a1:pp30"),MATCH($A34&amp;$D34,INDIRECT(H$1&amp;"!a1:pp1"),0),0),"0%"))&amp;" ("&amp;TEXT(VLOOKUP(H$2,INDIRECT(H$1&amp;"!a1:pp30"),MATCH($A34&amp;$E34,INDIRECT(H$1&amp;"!a1:pp1"),0),0),"#,##0")&amp;")"</f>
        <v>8% (482)</v>
      </c>
      <c r="I34" s="52" t="str">
        <f t="shared" ca="1" si="7"/>
        <v>8% (230)</v>
      </c>
      <c r="J34" s="53" t="str">
        <f t="shared" ca="1" si="7"/>
        <v>9% (252)</v>
      </c>
      <c r="K34" s="52" t="str">
        <f t="shared" ca="1" si="7"/>
        <v>5% (104)</v>
      </c>
      <c r="L34" s="54" t="str">
        <f t="shared" ca="1" si="7"/>
        <v>9% (378)</v>
      </c>
      <c r="M34" s="6"/>
    </row>
    <row r="35" spans="1:18" ht="18" customHeight="1" outlineLevel="1" x14ac:dyDescent="0.7">
      <c r="A35" s="62" t="s">
        <v>99</v>
      </c>
      <c r="D35" s="1" t="s">
        <v>17</v>
      </c>
      <c r="E35" s="1" t="s">
        <v>18</v>
      </c>
      <c r="G35" s="20" t="s">
        <v>138</v>
      </c>
      <c r="H35" s="51" t="str">
        <f ca="1">IF(VLOOKUP(H$2,INDIRECT(H$1&amp;"!a1:pp30"),MATCH($A35&amp;$D35,INDIRECT(H$1&amp;"!a1:pp1"),0),0)&lt;0.01,TEXT(VLOOKUP(H$2,INDIRECT(H$1&amp;"!a1:pp30"),MATCH($A35&amp;$D35,INDIRECT(H$1&amp;"!a1:pp1"),0),0),"0.0%"),TEXT(VLOOKUP(H$2,INDIRECT(H$1&amp;"!a1:pp30"),MATCH($A35&amp;$D35,INDIRECT(H$1&amp;"!a1:pp1"),0),0),"0%"))&amp;" ("&amp;TEXT(VLOOKUP(H$2,INDIRECT(H$1&amp;"!a1:pp30"),MATCH($A35&amp;$E35,INDIRECT(H$1&amp;"!a1:pp1"),0),0),"#,##0")&amp;")"</f>
        <v>2% (116)</v>
      </c>
      <c r="I35" s="52" t="str">
        <f t="shared" ca="1" si="7"/>
        <v>2% (61)</v>
      </c>
      <c r="J35" s="53" t="str">
        <f t="shared" ca="1" si="7"/>
        <v>2% (55)</v>
      </c>
      <c r="K35" s="52" t="str">
        <f t="shared" ca="1" si="7"/>
        <v>2% (35)</v>
      </c>
      <c r="L35" s="54" t="str">
        <f t="shared" ca="1" si="7"/>
        <v>2% (81)</v>
      </c>
      <c r="M35" s="6"/>
    </row>
    <row r="36" spans="1:18" s="6" customFormat="1" ht="18" customHeight="1" x14ac:dyDescent="0.7">
      <c r="A36" s="62"/>
      <c r="B36" s="5"/>
      <c r="C36" s="5"/>
      <c r="D36" s="5"/>
      <c r="E36" s="5"/>
      <c r="G36" s="33" t="s">
        <v>100</v>
      </c>
      <c r="H36" s="55"/>
      <c r="I36" s="55"/>
      <c r="J36" s="55"/>
      <c r="K36" s="55"/>
      <c r="L36" s="55"/>
      <c r="N36" s="2"/>
      <c r="O36" s="2"/>
      <c r="P36" s="2"/>
      <c r="Q36" s="2"/>
      <c r="R36" s="2"/>
    </row>
    <row r="37" spans="1:18" ht="18" customHeight="1" x14ac:dyDescent="0.7">
      <c r="A37" s="62" t="s">
        <v>101</v>
      </c>
      <c r="D37" s="1" t="s">
        <v>17</v>
      </c>
      <c r="E37" s="1" t="s">
        <v>18</v>
      </c>
      <c r="G37" s="20" t="s">
        <v>142</v>
      </c>
      <c r="H37" s="39" t="str">
        <f ca="1">IF(VLOOKUP(H$2,INDIRECT(H$1&amp;"!a1:pp30"),MATCH($A37&amp;$D37,INDIRECT(H$1&amp;"!a1:pp1"),0),0)&lt;0.01,TEXT(VLOOKUP(H$2,INDIRECT(H$1&amp;"!a1:pp30"),MATCH($A37&amp;$D37,INDIRECT(H$1&amp;"!a1:pp1"),0),0),"0.0%"),TEXT(VLOOKUP(H$2,INDIRECT(H$1&amp;"!a1:pp30"),MATCH($A37&amp;$D37,INDIRECT(H$1&amp;"!a1:pp1"),0),0),"0%"))&amp;" ("&amp;TEXT(VLOOKUP(H$2,INDIRECT(H$1&amp;"!a1:pp30"),MATCH($A37&amp;$E37,INDIRECT(H$1&amp;"!a1:pp1"),0),0),"#,##0")&amp;")"</f>
        <v>17% (1,044)</v>
      </c>
      <c r="I37" s="36" t="str">
        <f ca="1">IF(VLOOKUP(I$2,INDIRECT(I$1&amp;"!a1:pp30"),MATCH($A37&amp;$D37,INDIRECT(I$1&amp;"!a1:pp1"),0),0)&lt;0.01,TEXT(VLOOKUP(I$2,INDIRECT(I$1&amp;"!a1:pp30"),MATCH($A37&amp;$D37,INDIRECT(I$1&amp;"!a1:pp1"),0),0),"0.0%"),TEXT(VLOOKUP(I$2,INDIRECT(I$1&amp;"!a1:pp30"),MATCH($A37&amp;$D37,INDIRECT(I$1&amp;"!a1:pp1"),0),0),"0%"))&amp;" ("&amp;TEXT(VLOOKUP(I$2,INDIRECT(I$1&amp;"!a1:pp30"),MATCH($A37&amp;$E37,INDIRECT(I$1&amp;"!a1:pp1"),0),0),"#,##0")&amp;")"</f>
        <v>17% (525)</v>
      </c>
      <c r="J37" s="37" t="str">
        <f ca="1">IF(VLOOKUP(J$2,INDIRECT(J$1&amp;"!a1:pp30"),MATCH($A37&amp;$D37,INDIRECT(J$1&amp;"!a1:pp1"),0),0)&lt;0.01,TEXT(VLOOKUP(J$2,INDIRECT(J$1&amp;"!a1:pp30"),MATCH($A37&amp;$D37,INDIRECT(J$1&amp;"!a1:pp1"),0),0),"0.0%"),TEXT(VLOOKUP(J$2,INDIRECT(J$1&amp;"!a1:pp30"),MATCH($A37&amp;$D37,INDIRECT(J$1&amp;"!a1:pp1"),0),0),"0%"))&amp;" ("&amp;TEXT(VLOOKUP(J$2,INDIRECT(J$1&amp;"!a1:pp30"),MATCH($A37&amp;$E37,INDIRECT(J$1&amp;"!a1:pp1"),0),0),"#,##0")&amp;")"</f>
        <v>18% (519)</v>
      </c>
      <c r="K37" s="36" t="str">
        <f ca="1">IF(VLOOKUP(K$2,INDIRECT(K$1&amp;"!a1:pp30"),MATCH($A37&amp;$D37,INDIRECT(K$1&amp;"!a1:pp1"),0),0)&lt;0.01,TEXT(VLOOKUP(K$2,INDIRECT(K$1&amp;"!a1:pp30"),MATCH($A37&amp;$D37,INDIRECT(K$1&amp;"!a1:pp1"),0),0),"0.0%"),TEXT(VLOOKUP(K$2,INDIRECT(K$1&amp;"!a1:pp30"),MATCH($A37&amp;$D37,INDIRECT(K$1&amp;"!a1:pp1"),0),0),"0%"))&amp;" ("&amp;TEXT(VLOOKUP(K$2,INDIRECT(K$1&amp;"!a1:pp30"),MATCH($A37&amp;$E37,INDIRECT(K$1&amp;"!a1:pp1"),0),0),"#,##0")&amp;")"</f>
        <v>14% (282)</v>
      </c>
      <c r="L37" s="38" t="str">
        <f ca="1">IF(VLOOKUP(L$2,INDIRECT(L$1&amp;"!a1:pp30"),MATCH($A37&amp;$D37,INDIRECT(L$1&amp;"!a1:pp1"),0),0)&lt;0.01,TEXT(VLOOKUP(L$2,INDIRECT(L$1&amp;"!a1:pp30"),MATCH($A37&amp;$D37,INDIRECT(L$1&amp;"!a1:pp1"),0),0),"0.0%"),TEXT(VLOOKUP(L$2,INDIRECT(L$1&amp;"!a1:pp30"),MATCH($A37&amp;$D37,INDIRECT(L$1&amp;"!a1:pp1"),0),0),"0%"))&amp;" ("&amp;TEXT(VLOOKUP(L$2,INDIRECT(L$1&amp;"!a1:pp30"),MATCH($A37&amp;$E37,INDIRECT(L$1&amp;"!a1:pp1"),0),0),"#,##0")&amp;")"</f>
        <v>19% (762)</v>
      </c>
      <c r="M37" s="6"/>
    </row>
    <row r="38" spans="1:18" ht="18" customHeight="1" x14ac:dyDescent="0.7">
      <c r="A38" s="62" t="s">
        <v>102</v>
      </c>
      <c r="D38" s="1" t="s">
        <v>17</v>
      </c>
      <c r="E38" s="1" t="s">
        <v>18</v>
      </c>
      <c r="G38" s="20" t="s">
        <v>139</v>
      </c>
      <c r="H38" s="39" t="str">
        <f t="shared" ref="H38:H39" ca="1" si="8">IF(VLOOKUP(H$2,INDIRECT(H$1&amp;"!a1:pp30"),MATCH($A38&amp;$D38,INDIRECT(H$1&amp;"!a1:pp1"),0),0)&lt;0.01,TEXT(VLOOKUP(H$2,INDIRECT(H$1&amp;"!a1:pp30"),MATCH($A38&amp;$D38,INDIRECT(H$1&amp;"!a1:pp1"),0),0),"0.0%"),TEXT(VLOOKUP(H$2,INDIRECT(H$1&amp;"!a1:pp30"),MATCH($A38&amp;$D38,INDIRECT(H$1&amp;"!a1:pp1"),0),0),"0%"))&amp;" ("&amp;TEXT(VLOOKUP(H$2,INDIRECT(H$1&amp;"!a1:pp30"),MATCH($A38&amp;$E38,INDIRECT(H$1&amp;"!a1:pp1"),0),0),"#,##0")&amp;")"</f>
        <v>25% (1,468)</v>
      </c>
      <c r="I38" s="36" t="str">
        <f t="shared" ref="I38:L40" ca="1" si="9">IF(VLOOKUP(I$2,INDIRECT(I$1&amp;"!a1:pp30"),MATCH($A38&amp;$D38,INDIRECT(I$1&amp;"!a1:pp1"),0),0)&lt;0.01,TEXT(VLOOKUP(I$2,INDIRECT(I$1&amp;"!a1:pp30"),MATCH($A38&amp;$D38,INDIRECT(I$1&amp;"!a1:pp1"),0),0),"0.0%"),TEXT(VLOOKUP(I$2,INDIRECT(I$1&amp;"!a1:pp30"),MATCH($A38&amp;$D38,INDIRECT(I$1&amp;"!a1:pp1"),0),0),"0%"))&amp;" ("&amp;TEXT(VLOOKUP(I$2,INDIRECT(I$1&amp;"!a1:pp30"),MATCH($A38&amp;$E38,INDIRECT(I$1&amp;"!a1:pp1"),0),0),"#,##0")&amp;")"</f>
        <v>25% (750)</v>
      </c>
      <c r="J38" s="37" t="str">
        <f t="shared" ca="1" si="9"/>
        <v>24% (718)</v>
      </c>
      <c r="K38" s="36" t="str">
        <f t="shared" ca="1" si="9"/>
        <v>15% (305)</v>
      </c>
      <c r="L38" s="38" t="str">
        <f t="shared" ca="1" si="9"/>
        <v>29% (1,163)</v>
      </c>
      <c r="M38" s="6"/>
    </row>
    <row r="39" spans="1:18" ht="18" customHeight="1" x14ac:dyDescent="0.7">
      <c r="A39" s="62" t="s">
        <v>103</v>
      </c>
      <c r="D39" s="1" t="s">
        <v>17</v>
      </c>
      <c r="E39" s="1" t="s">
        <v>18</v>
      </c>
      <c r="G39" s="20" t="s">
        <v>140</v>
      </c>
      <c r="H39" s="39" t="str">
        <f t="shared" ca="1" si="8"/>
        <v>37% (2,231)</v>
      </c>
      <c r="I39" s="36" t="str">
        <f t="shared" ca="1" si="9"/>
        <v>38% (1,155)</v>
      </c>
      <c r="J39" s="37" t="str">
        <f t="shared" ca="1" si="9"/>
        <v>37% (1,076)</v>
      </c>
      <c r="K39" s="36" t="str">
        <f t="shared" ca="1" si="9"/>
        <v>39% (770)</v>
      </c>
      <c r="L39" s="38" t="str">
        <f t="shared" ca="1" si="9"/>
        <v>37% (1,461)</v>
      </c>
      <c r="M39" s="6"/>
    </row>
    <row r="40" spans="1:18" ht="18" customHeight="1" x14ac:dyDescent="0.7">
      <c r="A40" s="62" t="s">
        <v>104</v>
      </c>
      <c r="D40" s="1" t="s">
        <v>17</v>
      </c>
      <c r="E40" s="1" t="s">
        <v>18</v>
      </c>
      <c r="G40" s="23" t="s">
        <v>141</v>
      </c>
      <c r="H40" s="56" t="str">
        <f ca="1">IF(VLOOKUP(H$2,INDIRECT(H$1&amp;"!a1:pp30"),MATCH($A40&amp;$D40,INDIRECT(H$1&amp;"!a1:pp1"),0),0)&lt;0.01,TEXT(VLOOKUP(H$2,INDIRECT(H$1&amp;"!a1:pp30"),MATCH($A40&amp;$D40,INDIRECT(H$1&amp;"!a1:pp1"),0),0),"0.0%"),TEXT(VLOOKUP(H$2,INDIRECT(H$1&amp;"!a1:pp30"),MATCH($A40&amp;$D40,INDIRECT(H$1&amp;"!a1:pp1"),0),0),"0%"))&amp;" ("&amp;TEXT(VLOOKUP(H$2,INDIRECT(H$1&amp;"!a1:pp30"),MATCH($A40&amp;$E40,INDIRECT(H$1&amp;"!a1:pp1"),0),0),"#,##0")&amp;")"</f>
        <v>21% (1,233)</v>
      </c>
      <c r="I40" s="44" t="str">
        <f t="shared" ca="1" si="9"/>
        <v>20% (613)</v>
      </c>
      <c r="J40" s="45" t="str">
        <f t="shared" ca="1" si="9"/>
        <v>21% (620)</v>
      </c>
      <c r="K40" s="44" t="str">
        <f t="shared" ca="1" si="9"/>
        <v>32% (630)</v>
      </c>
      <c r="L40" s="57" t="str">
        <f t="shared" ca="1" si="9"/>
        <v>15% (603)</v>
      </c>
      <c r="M40" s="6"/>
    </row>
    <row r="41" spans="1:18" ht="18" customHeight="1" x14ac:dyDescent="0.7">
      <c r="A41" s="62"/>
      <c r="B41" s="5"/>
      <c r="C41" s="5"/>
      <c r="D41" s="5"/>
      <c r="E41" s="5"/>
      <c r="F41" s="6"/>
      <c r="G41" s="33" t="s">
        <v>121</v>
      </c>
      <c r="H41" s="46"/>
      <c r="I41" s="46"/>
      <c r="J41" s="46"/>
      <c r="K41" s="46"/>
      <c r="L41" s="46"/>
    </row>
    <row r="42" spans="1:18" ht="81" customHeight="1" x14ac:dyDescent="0.7">
      <c r="A42" s="62" t="s">
        <v>82</v>
      </c>
      <c r="D42" s="1" t="s">
        <v>17</v>
      </c>
      <c r="E42" s="1" t="s">
        <v>18</v>
      </c>
      <c r="G42" s="24" t="s">
        <v>120</v>
      </c>
      <c r="H42" s="7">
        <f t="shared" ref="H42:L43" ca="1" si="10">VLOOKUP(H$2,INDIRECT(H$1&amp;"!a1:pp30"),MATCH($A42&amp;$D42,INDIRECT(H$1&amp;"!a1:pp1"),0),0)</f>
        <v>31758.221218206101</v>
      </c>
      <c r="I42" s="8">
        <f t="shared" ca="1" si="10"/>
        <v>28722.732500821501</v>
      </c>
      <c r="J42" s="9">
        <f t="shared" ca="1" si="10"/>
        <v>34907.553699283999</v>
      </c>
      <c r="K42" s="8">
        <f t="shared" ca="1" si="10"/>
        <v>29407.3804730749</v>
      </c>
      <c r="L42" s="10">
        <f t="shared" ca="1" si="10"/>
        <v>32929.221609425898</v>
      </c>
    </row>
    <row r="43" spans="1:18" ht="18" customHeight="1" x14ac:dyDescent="0.7">
      <c r="A43" s="62" t="s">
        <v>124</v>
      </c>
      <c r="D43" s="1" t="s">
        <v>17</v>
      </c>
      <c r="E43" s="1" t="s">
        <v>18</v>
      </c>
      <c r="G43" s="20" t="s">
        <v>129</v>
      </c>
      <c r="H43" s="47">
        <f t="shared" ca="1" si="10"/>
        <v>41.154953145916998</v>
      </c>
      <c r="I43" s="48">
        <f t="shared" ca="1" si="10"/>
        <v>39.147551758133403</v>
      </c>
      <c r="J43" s="49">
        <f t="shared" ca="1" si="10"/>
        <v>43.237640640981901</v>
      </c>
      <c r="K43" s="48">
        <f t="shared" ca="1" si="10"/>
        <v>40.3829894313034</v>
      </c>
      <c r="L43" s="50">
        <f t="shared" ca="1" si="10"/>
        <v>41.5394835798445</v>
      </c>
      <c r="M43" s="6"/>
    </row>
    <row r="44" spans="1:18" ht="21" customHeight="1" x14ac:dyDescent="0.7">
      <c r="A44" s="2"/>
      <c r="B44" s="2"/>
      <c r="C44" s="2"/>
      <c r="D44" s="2"/>
      <c r="E44" s="2"/>
    </row>
    <row r="45" spans="1:18" ht="21" customHeight="1" x14ac:dyDescent="0.7">
      <c r="A45" s="2"/>
      <c r="B45" s="2"/>
      <c r="C45" s="2"/>
      <c r="D45" s="2"/>
      <c r="E45" s="2"/>
    </row>
    <row r="46" spans="1:18" ht="21" customHeight="1" x14ac:dyDescent="0.7">
      <c r="A46" s="2"/>
      <c r="B46" s="2"/>
      <c r="C46" s="2"/>
      <c r="D46" s="2"/>
      <c r="E46" s="2"/>
    </row>
    <row r="47" spans="1:18" ht="21" customHeight="1" x14ac:dyDescent="0.7">
      <c r="A47" s="2"/>
      <c r="B47" s="2"/>
      <c r="C47" s="2"/>
      <c r="D47" s="2"/>
      <c r="E47" s="2"/>
    </row>
    <row r="48" spans="1:18" ht="21" customHeight="1" x14ac:dyDescent="0.7">
      <c r="A48" s="2"/>
      <c r="B48" s="2"/>
      <c r="C48" s="2"/>
      <c r="D48" s="2"/>
      <c r="E48" s="2"/>
    </row>
    <row r="49" s="2" customFormat="1" ht="21" customHeight="1" x14ac:dyDescent="0.7"/>
    <row r="50" s="2" customFormat="1" ht="21" customHeight="1" x14ac:dyDescent="0.7"/>
    <row r="51" s="2" customFormat="1" ht="21" customHeight="1" x14ac:dyDescent="0.7"/>
    <row r="52" s="2" customFormat="1" ht="21" customHeight="1" x14ac:dyDescent="0.7"/>
    <row r="53" s="2" customFormat="1" ht="21" customHeight="1" x14ac:dyDescent="0.7"/>
    <row r="54" s="2" customFormat="1" ht="21" customHeight="1" x14ac:dyDescent="0.7"/>
    <row r="55" s="2" customFormat="1" ht="21" customHeight="1" x14ac:dyDescent="0.7"/>
    <row r="56" s="2" customFormat="1" ht="21" customHeight="1" x14ac:dyDescent="0.7"/>
    <row r="57" s="2" customFormat="1" ht="21" customHeight="1" x14ac:dyDescent="0.7"/>
    <row r="58" s="2" customFormat="1" ht="21" customHeight="1" x14ac:dyDescent="0.7"/>
    <row r="59" s="2" customFormat="1" ht="21" customHeight="1" x14ac:dyDescent="0.7"/>
    <row r="60" s="2" customFormat="1" ht="21" customHeight="1" x14ac:dyDescent="0.7"/>
    <row r="61" s="2" customFormat="1" ht="21" customHeight="1" x14ac:dyDescent="0.7"/>
    <row r="62" s="2" customFormat="1" ht="21" customHeight="1" x14ac:dyDescent="0.7"/>
    <row r="63" s="2" customFormat="1" ht="21" customHeight="1" x14ac:dyDescent="0.7"/>
    <row r="64" s="2" customFormat="1" ht="21" customHeight="1" x14ac:dyDescent="0.7"/>
    <row r="65" s="2" customFormat="1" ht="21" customHeight="1" x14ac:dyDescent="0.7"/>
    <row r="66" s="2" customFormat="1" ht="21" customHeight="1" x14ac:dyDescent="0.7"/>
    <row r="67" s="2" customFormat="1" ht="21" customHeight="1" x14ac:dyDescent="0.7"/>
    <row r="68" s="2" customFormat="1" ht="21" customHeight="1" x14ac:dyDescent="0.7"/>
    <row r="69" s="2" customFormat="1" ht="21" customHeight="1" x14ac:dyDescent="0.7"/>
    <row r="70" s="2" customFormat="1" ht="21" customHeight="1" x14ac:dyDescent="0.7"/>
    <row r="71" s="2" customFormat="1" ht="21" customHeight="1" x14ac:dyDescent="0.7"/>
    <row r="72" s="2" customFormat="1" ht="21" customHeight="1" x14ac:dyDescent="0.7"/>
    <row r="73" s="2" customFormat="1" ht="21" customHeight="1" x14ac:dyDescent="0.7"/>
    <row r="74" s="2" customFormat="1" ht="21" customHeight="1" x14ac:dyDescent="0.7"/>
    <row r="75" s="2" customFormat="1" ht="21" customHeight="1" x14ac:dyDescent="0.7"/>
    <row r="76" s="2" customFormat="1" ht="21" customHeight="1" x14ac:dyDescent="0.7"/>
    <row r="77" s="2" customFormat="1" ht="21" customHeight="1" x14ac:dyDescent="0.7"/>
    <row r="78" s="2" customFormat="1" ht="21" customHeight="1" x14ac:dyDescent="0.7"/>
    <row r="79" s="2" customFormat="1" ht="21" customHeight="1" x14ac:dyDescent="0.7"/>
    <row r="80" s="2" customFormat="1" ht="21" customHeight="1" x14ac:dyDescent="0.7"/>
    <row r="81" s="2" customFormat="1" ht="21" customHeight="1" x14ac:dyDescent="0.7"/>
    <row r="82" s="2" customFormat="1" ht="21" customHeight="1" x14ac:dyDescent="0.7"/>
    <row r="83" s="2" customFormat="1" ht="21" customHeight="1" x14ac:dyDescent="0.7"/>
    <row r="84" s="2" customFormat="1" ht="21" customHeight="1" x14ac:dyDescent="0.7"/>
    <row r="85" s="2" customFormat="1" ht="21" customHeight="1" x14ac:dyDescent="0.7"/>
    <row r="86" s="2" customFormat="1" ht="21" customHeight="1" x14ac:dyDescent="0.7"/>
    <row r="87" s="2" customFormat="1" ht="21" customHeight="1" x14ac:dyDescent="0.7"/>
    <row r="88" s="2" customFormat="1" ht="21" customHeight="1" x14ac:dyDescent="0.7"/>
    <row r="89" s="2" customFormat="1" ht="21" customHeight="1" x14ac:dyDescent="0.7"/>
    <row r="90" s="2" customFormat="1" ht="21" customHeight="1" x14ac:dyDescent="0.7"/>
    <row r="91" s="2" customFormat="1" ht="21" customHeight="1" x14ac:dyDescent="0.7"/>
    <row r="92" s="2" customFormat="1" ht="21" customHeight="1" x14ac:dyDescent="0.7"/>
    <row r="93" s="2" customFormat="1" ht="21" customHeight="1" x14ac:dyDescent="0.7"/>
    <row r="94" s="2" customFormat="1" ht="21" customHeight="1" x14ac:dyDescent="0.7"/>
    <row r="95" s="2" customFormat="1" ht="21" customHeight="1" x14ac:dyDescent="0.7"/>
    <row r="96" s="2" customFormat="1" ht="21" customHeight="1" x14ac:dyDescent="0.7"/>
    <row r="97" s="2" customFormat="1" ht="21" customHeight="1" x14ac:dyDescent="0.7"/>
    <row r="98" s="2" customFormat="1" ht="21" customHeight="1" x14ac:dyDescent="0.7"/>
    <row r="99" s="2" customFormat="1" ht="21" customHeight="1" x14ac:dyDescent="0.7"/>
    <row r="100" s="2" customFormat="1" ht="21" customHeight="1" x14ac:dyDescent="0.7"/>
    <row r="101" s="2" customFormat="1" ht="21" customHeight="1" x14ac:dyDescent="0.7"/>
    <row r="102" s="2" customFormat="1" ht="21" customHeight="1" x14ac:dyDescent="0.7"/>
    <row r="103" s="2" customFormat="1" ht="21" customHeight="1" x14ac:dyDescent="0.7"/>
    <row r="104" s="2" customFormat="1" ht="21" customHeight="1" x14ac:dyDescent="0.7"/>
    <row r="105" s="2" customFormat="1" ht="21" customHeight="1" x14ac:dyDescent="0.7"/>
    <row r="106" s="2" customFormat="1" ht="21" customHeight="1" x14ac:dyDescent="0.7"/>
    <row r="107" s="2" customFormat="1" ht="21" customHeight="1" x14ac:dyDescent="0.7"/>
    <row r="108" s="2" customFormat="1" ht="21" customHeight="1" x14ac:dyDescent="0.7"/>
    <row r="109" s="2" customFormat="1" ht="21" customHeight="1" x14ac:dyDescent="0.7"/>
    <row r="110" s="2" customFormat="1" ht="21" customHeight="1" x14ac:dyDescent="0.7"/>
    <row r="111" s="2" customFormat="1" ht="21" customHeight="1" x14ac:dyDescent="0.7"/>
    <row r="112" s="2" customFormat="1" ht="21" customHeight="1" x14ac:dyDescent="0.7"/>
    <row r="113" s="2" customFormat="1" ht="21" customHeight="1" x14ac:dyDescent="0.7"/>
    <row r="114" s="2" customFormat="1" ht="21" customHeight="1" x14ac:dyDescent="0.7"/>
    <row r="115" s="2" customFormat="1" ht="21" customHeight="1" x14ac:dyDescent="0.7"/>
    <row r="116" s="2" customFormat="1" ht="21" customHeight="1" x14ac:dyDescent="0.7"/>
    <row r="117" s="2" customFormat="1" ht="21" customHeight="1" x14ac:dyDescent="0.7"/>
    <row r="118" s="2" customFormat="1" ht="21" customHeight="1" x14ac:dyDescent="0.7"/>
    <row r="119" s="2" customFormat="1" ht="21" customHeight="1" x14ac:dyDescent="0.7"/>
    <row r="120" s="2" customFormat="1" ht="21" customHeight="1" x14ac:dyDescent="0.7"/>
    <row r="121" s="2" customFormat="1" ht="21" customHeight="1" x14ac:dyDescent="0.7"/>
    <row r="122" s="2" customFormat="1" ht="21" customHeight="1" x14ac:dyDescent="0.7"/>
    <row r="123" s="2" customFormat="1" ht="21" customHeight="1" x14ac:dyDescent="0.7"/>
    <row r="124" s="2" customFormat="1" ht="21" customHeight="1" x14ac:dyDescent="0.7"/>
    <row r="125" s="2" customFormat="1" ht="21" customHeight="1" x14ac:dyDescent="0.7"/>
    <row r="126" s="2" customFormat="1" ht="21" customHeight="1" x14ac:dyDescent="0.7"/>
    <row r="127" s="2" customFormat="1" ht="21" customHeight="1" x14ac:dyDescent="0.7"/>
  </sheetData>
  <sortState xmlns:xlrd2="http://schemas.microsoft.com/office/spreadsheetml/2017/richdata2" ref="G4:R42">
    <sortCondition ref="I52:I67"/>
  </sortState>
  <mergeCells count="2">
    <mergeCell ref="G5:G6"/>
    <mergeCell ref="H5:H6"/>
  </mergeCells>
  <phoneticPr fontId="14" type="noConversion"/>
  <conditionalFormatting sqref="H9:L19 H37:L42 H23:L23 H25:L25">
    <cfRule type="expression" dxfId="7" priority="473">
      <formula>#REF!</formula>
    </cfRule>
  </conditionalFormatting>
  <conditionalFormatting sqref="H27:L34">
    <cfRule type="expression" dxfId="6" priority="20">
      <formula>#REF!</formula>
    </cfRule>
  </conditionalFormatting>
  <conditionalFormatting sqref="H35:L35">
    <cfRule type="expression" dxfId="5" priority="19">
      <formula>#REF!</formula>
    </cfRule>
  </conditionalFormatting>
  <conditionalFormatting sqref="H21:L22">
    <cfRule type="expression" dxfId="4" priority="12">
      <formula>#REF!</formula>
    </cfRule>
  </conditionalFormatting>
  <conditionalFormatting sqref="H20:L20">
    <cfRule type="expression" dxfId="3" priority="4">
      <formula>#REF!</formula>
    </cfRule>
  </conditionalFormatting>
  <conditionalFormatting sqref="H43:L43">
    <cfRule type="expression" dxfId="2" priority="3">
      <formula>#REF!</formula>
    </cfRule>
  </conditionalFormatting>
  <conditionalFormatting sqref="H24:L26">
    <cfRule type="expression" dxfId="1" priority="2">
      <formula>#REF!</formula>
    </cfRule>
  </conditionalFormatting>
  <conditionalFormatting sqref="H26:L26">
    <cfRule type="expression" dxfId="0" priority="1">
      <formula>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0000" manualMin="0" type="column" displayEmptyCellsAs="gap" minAxisType="custom" maxAxisType="custom" xr2:uid="{3F9C4C41-1364-4E3A-BE47-A0EBA1ED16C7}">
          <x14:colorSeries rgb="FFBDDDA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Table'!L42:L42</xm:f>
              <xm:sqref>L42</xm:sqref>
            </x14:sparkline>
          </x14:sparklines>
        </x14:sparklineGroup>
        <x14:sparklineGroup manualMax="50000" manualMin="0" type="column" displayEmptyCellsAs="gap" minAxisType="custom" maxAxisType="custom" xr2:uid="{BDDC9282-89CA-4B62-A337-A5CE5567DCF0}">
          <x14:colorSeries rgb="FFFFDDAC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Table'!J42:J42</xm:f>
              <xm:sqref>J42</xm:sqref>
            </x14:sparkline>
          </x14:sparklines>
        </x14:sparklineGroup>
        <x14:sparklineGroup manualMax="50000" manualMin="0" type="column" displayEmptyCellsAs="gap" minAxisType="custom" maxAxisType="custom" xr2:uid="{C09A20F3-E4DF-4B1C-BD27-0C669EB5CBDB}">
          <x14:colorSeries rgb="FFBDDDA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Table'!K42:K42</xm:f>
              <xm:sqref>K42</xm:sqref>
            </x14:sparkline>
          </x14:sparklines>
        </x14:sparklineGroup>
        <x14:sparklineGroup manualMax="50000" manualMin="0" type="column" displayEmptyCellsAs="gap" minAxisType="custom" maxAxisType="custom" xr2:uid="{EC555DAF-D5A5-4CD3-84C0-B55FDF423800}">
          <x14:colorSeries rgb="FFFFDDAC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Table'!I42:I42</xm:f>
              <xm:sqref>I42</xm:sqref>
            </x14:sparkline>
          </x14:sparklines>
        </x14:sparklineGroup>
        <x14:sparklineGroup manualMax="50000" manualMin="0" type="column" displayEmptyCellsAs="gap" minAxisType="custom" maxAxisType="custom" xr2:uid="{C620D3C2-BF64-43AD-AFAC-123F4B9FD014}">
          <x14:colorSeries rgb="FFA8E2EF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Table'!H42:H42</xm:f>
              <xm:sqref>H42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G6"/>
  <sheetViews>
    <sheetView zoomScale="90" zoomScaleNormal="90" workbookViewId="0">
      <selection activeCell="A32" sqref="A32"/>
    </sheetView>
  </sheetViews>
  <sheetFormatPr defaultRowHeight="14.25" x14ac:dyDescent="0.45"/>
  <cols>
    <col min="1" max="1" width="16.6640625" customWidth="1"/>
    <col min="22" max="100" width="8.86328125" customWidth="1"/>
    <col min="105" max="178" width="8.86328125" customWidth="1"/>
    <col min="182" max="182" width="8.86328125"/>
    <col min="186" max="186" width="8.86328125"/>
  </cols>
  <sheetData>
    <row r="1" spans="1:59" x14ac:dyDescent="0.4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85</v>
      </c>
      <c r="T1" t="s">
        <v>111</v>
      </c>
      <c r="U1" t="s">
        <v>114</v>
      </c>
      <c r="V1" t="s">
        <v>125</v>
      </c>
      <c r="W1" t="s">
        <v>126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86</v>
      </c>
      <c r="AW1" t="s">
        <v>112</v>
      </c>
      <c r="AX1" t="s">
        <v>115</v>
      </c>
      <c r="AY1" t="s">
        <v>127</v>
      </c>
      <c r="AZ1" t="s">
        <v>128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</row>
    <row r="2" spans="1:59" x14ac:dyDescent="0.45">
      <c r="A2" t="s">
        <v>78</v>
      </c>
      <c r="B2">
        <v>189787130</v>
      </c>
      <c r="C2">
        <v>3043</v>
      </c>
      <c r="D2">
        <v>2933</v>
      </c>
      <c r="E2">
        <v>546</v>
      </c>
      <c r="F2">
        <v>1520</v>
      </c>
      <c r="G2">
        <v>688</v>
      </c>
      <c r="H2">
        <v>698</v>
      </c>
      <c r="I2">
        <v>669</v>
      </c>
      <c r="J2">
        <v>1257</v>
      </c>
      <c r="K2">
        <v>482</v>
      </c>
      <c r="L2">
        <v>116</v>
      </c>
      <c r="M2">
        <v>1044</v>
      </c>
      <c r="N2">
        <v>1468</v>
      </c>
      <c r="O2">
        <v>2231</v>
      </c>
      <c r="P2">
        <v>1233</v>
      </c>
      <c r="Q2">
        <v>5504</v>
      </c>
      <c r="R2">
        <v>227</v>
      </c>
      <c r="S2">
        <v>5976</v>
      </c>
      <c r="T2">
        <v>261</v>
      </c>
      <c r="U2">
        <v>316665.46000000002</v>
      </c>
      <c r="V2">
        <v>972.93999999999903</v>
      </c>
      <c r="W2">
        <v>245942</v>
      </c>
      <c r="X2">
        <v>296</v>
      </c>
      <c r="Y2">
        <v>426</v>
      </c>
      <c r="Z2">
        <v>539</v>
      </c>
      <c r="AA2">
        <v>726</v>
      </c>
      <c r="AB2">
        <v>3989</v>
      </c>
      <c r="AC2">
        <v>1987</v>
      </c>
      <c r="AD2">
        <v>14553</v>
      </c>
      <c r="AE2">
        <v>31758.221218206101</v>
      </c>
      <c r="AF2">
        <v>0.50920348058902198</v>
      </c>
      <c r="AG2">
        <v>0.49079651941097702</v>
      </c>
      <c r="AH2">
        <v>9.1365461847389501E-2</v>
      </c>
      <c r="AI2">
        <v>0.25435073627844701</v>
      </c>
      <c r="AJ2">
        <v>0.115127175368139</v>
      </c>
      <c r="AK2">
        <v>0.116800535475234</v>
      </c>
      <c r="AL2">
        <v>0.111947791164658</v>
      </c>
      <c r="AM2">
        <v>0.21034136546184701</v>
      </c>
      <c r="AN2">
        <v>8.0655957161981207E-2</v>
      </c>
      <c r="AO2">
        <v>1.94109772423025E-2</v>
      </c>
      <c r="AP2">
        <v>0.17469879518072201</v>
      </c>
      <c r="AQ2">
        <v>0.24564926372155199</v>
      </c>
      <c r="AR2">
        <v>0.37332663989290399</v>
      </c>
      <c r="AS2">
        <v>0.20632530120481901</v>
      </c>
      <c r="AT2">
        <v>0.92101740294511303</v>
      </c>
      <c r="AU2">
        <v>3.7985274431057502E-2</v>
      </c>
      <c r="AV2">
        <v>1</v>
      </c>
      <c r="AW2">
        <v>4.3674698795180697E-2</v>
      </c>
      <c r="AX2">
        <v>52.989534805890202</v>
      </c>
      <c r="AY2">
        <v>0.16280789825970499</v>
      </c>
      <c r="AZ2">
        <v>41.154953145916998</v>
      </c>
      <c r="BA2">
        <v>4.9531459170013302E-2</v>
      </c>
      <c r="BB2">
        <v>7.1285140562248994E-2</v>
      </c>
      <c r="BC2">
        <v>9.0194109772422995E-2</v>
      </c>
      <c r="BD2">
        <v>0.1214859437751</v>
      </c>
      <c r="BE2">
        <v>0.66750334672021405</v>
      </c>
      <c r="BF2">
        <v>0.332496653279785</v>
      </c>
      <c r="BG2">
        <v>2.4352409638554202</v>
      </c>
    </row>
    <row r="3" spans="1:59" x14ac:dyDescent="0.45">
      <c r="A3" t="s">
        <v>79</v>
      </c>
      <c r="B3">
        <v>87403275</v>
      </c>
      <c r="C3">
        <v>3043</v>
      </c>
      <c r="D3">
        <v>0</v>
      </c>
      <c r="E3">
        <v>289</v>
      </c>
      <c r="F3">
        <v>797</v>
      </c>
      <c r="G3">
        <v>352</v>
      </c>
      <c r="H3">
        <v>331</v>
      </c>
      <c r="I3">
        <v>358</v>
      </c>
      <c r="J3">
        <v>625</v>
      </c>
      <c r="K3">
        <v>230</v>
      </c>
      <c r="L3">
        <v>61</v>
      </c>
      <c r="M3">
        <v>525</v>
      </c>
      <c r="N3">
        <v>750</v>
      </c>
      <c r="O3">
        <v>1155</v>
      </c>
      <c r="P3">
        <v>613</v>
      </c>
      <c r="Q3">
        <v>2859</v>
      </c>
      <c r="R3">
        <v>84</v>
      </c>
      <c r="S3">
        <v>3043</v>
      </c>
      <c r="T3">
        <v>104</v>
      </c>
      <c r="U3">
        <v>162265.37</v>
      </c>
      <c r="V3">
        <v>463.33</v>
      </c>
      <c r="W3">
        <v>119126</v>
      </c>
      <c r="X3">
        <v>155</v>
      </c>
      <c r="Y3">
        <v>218</v>
      </c>
      <c r="Z3">
        <v>280</v>
      </c>
      <c r="AA3">
        <v>358</v>
      </c>
      <c r="AB3">
        <v>2032</v>
      </c>
      <c r="AC3">
        <v>1011</v>
      </c>
      <c r="AD3">
        <v>8400</v>
      </c>
      <c r="AE3">
        <v>28722.732500821501</v>
      </c>
      <c r="AF3">
        <v>1</v>
      </c>
      <c r="AG3">
        <v>0</v>
      </c>
      <c r="AH3">
        <v>9.4972067039106101E-2</v>
      </c>
      <c r="AI3">
        <v>0.26191258626355501</v>
      </c>
      <c r="AJ3">
        <v>0.115675320407492</v>
      </c>
      <c r="AK3">
        <v>0.108774235951363</v>
      </c>
      <c r="AL3">
        <v>0.11764705882352899</v>
      </c>
      <c r="AM3">
        <v>0.20538941833716701</v>
      </c>
      <c r="AN3">
        <v>7.5583305948077495E-2</v>
      </c>
      <c r="AO3">
        <v>2.0046007229707501E-2</v>
      </c>
      <c r="AP3">
        <v>0.17252711140322</v>
      </c>
      <c r="AQ3">
        <v>0.24646730200459999</v>
      </c>
      <c r="AR3">
        <v>0.37955964508708501</v>
      </c>
      <c r="AS3">
        <v>0.20144594150509301</v>
      </c>
      <c r="AT3">
        <v>0.93953335524153703</v>
      </c>
      <c r="AU3">
        <v>2.7604337824515199E-2</v>
      </c>
      <c r="AV3">
        <v>1</v>
      </c>
      <c r="AW3">
        <v>3.41767992113046E-2</v>
      </c>
      <c r="AX3">
        <v>53.324143936904399</v>
      </c>
      <c r="AY3">
        <v>0.15226092671705499</v>
      </c>
      <c r="AZ3">
        <v>39.147551758133403</v>
      </c>
      <c r="BA3">
        <v>5.0936575747617403E-2</v>
      </c>
      <c r="BB3">
        <v>7.1639829116003903E-2</v>
      </c>
      <c r="BC3">
        <v>9.2014459415050903E-2</v>
      </c>
      <c r="BD3">
        <v>0.11764705882352899</v>
      </c>
      <c r="BE3">
        <v>0.66776207689779798</v>
      </c>
      <c r="BF3">
        <v>0.33223792310220102</v>
      </c>
      <c r="BG3">
        <v>2.7604337824515199</v>
      </c>
    </row>
    <row r="4" spans="1:59" x14ac:dyDescent="0.45">
      <c r="A4" t="s">
        <v>80</v>
      </c>
      <c r="B4">
        <v>102383855</v>
      </c>
      <c r="C4">
        <v>0</v>
      </c>
      <c r="D4">
        <v>2933</v>
      </c>
      <c r="E4">
        <v>257</v>
      </c>
      <c r="F4">
        <v>723</v>
      </c>
      <c r="G4">
        <v>336</v>
      </c>
      <c r="H4">
        <v>367</v>
      </c>
      <c r="I4">
        <v>311</v>
      </c>
      <c r="J4">
        <v>632</v>
      </c>
      <c r="K4">
        <v>252</v>
      </c>
      <c r="L4">
        <v>55</v>
      </c>
      <c r="M4">
        <v>519</v>
      </c>
      <c r="N4">
        <v>718</v>
      </c>
      <c r="O4">
        <v>1076</v>
      </c>
      <c r="P4">
        <v>620</v>
      </c>
      <c r="Q4">
        <v>2645</v>
      </c>
      <c r="R4">
        <v>143</v>
      </c>
      <c r="S4">
        <v>2933</v>
      </c>
      <c r="T4">
        <v>157</v>
      </c>
      <c r="U4">
        <v>154400.09</v>
      </c>
      <c r="V4">
        <v>509.61</v>
      </c>
      <c r="W4">
        <v>126816</v>
      </c>
      <c r="X4">
        <v>141</v>
      </c>
      <c r="Y4">
        <v>208</v>
      </c>
      <c r="Z4">
        <v>259</v>
      </c>
      <c r="AA4">
        <v>368</v>
      </c>
      <c r="AB4">
        <v>1957</v>
      </c>
      <c r="AC4">
        <v>976</v>
      </c>
      <c r="AD4">
        <v>6153</v>
      </c>
      <c r="AE4">
        <v>34907.553699283999</v>
      </c>
      <c r="AF4">
        <v>0</v>
      </c>
      <c r="AG4">
        <v>1</v>
      </c>
      <c r="AH4">
        <v>8.7623593590180696E-2</v>
      </c>
      <c r="AI4">
        <v>0.24650528469144201</v>
      </c>
      <c r="AJ4">
        <v>0.114558472553699</v>
      </c>
      <c r="AK4">
        <v>0.125127855438117</v>
      </c>
      <c r="AL4">
        <v>0.106034776679168</v>
      </c>
      <c r="AM4">
        <v>0.215479031708148</v>
      </c>
      <c r="AN4">
        <v>8.5918854415274401E-2</v>
      </c>
      <c r="AO4">
        <v>1.8752130923968598E-2</v>
      </c>
      <c r="AP4">
        <v>0.17695192635526699</v>
      </c>
      <c r="AQ4">
        <v>0.24480054551653499</v>
      </c>
      <c r="AR4">
        <v>0.36685987043982199</v>
      </c>
      <c r="AS4">
        <v>0.211387657688373</v>
      </c>
      <c r="AT4">
        <v>0.90180702352539999</v>
      </c>
      <c r="AU4">
        <v>4.8755540402318401E-2</v>
      </c>
      <c r="AV4">
        <v>1</v>
      </c>
      <c r="AW4">
        <v>5.3528810092055901E-2</v>
      </c>
      <c r="AX4">
        <v>52.642376406409902</v>
      </c>
      <c r="AY4">
        <v>0.173750426184793</v>
      </c>
      <c r="AZ4">
        <v>43.237640640981901</v>
      </c>
      <c r="BA4">
        <v>4.8073644732355897E-2</v>
      </c>
      <c r="BB4">
        <v>7.0917149676099495E-2</v>
      </c>
      <c r="BC4">
        <v>8.83054892601432E-2</v>
      </c>
      <c r="BD4">
        <v>0.12546880327309901</v>
      </c>
      <c r="BE4">
        <v>0.66723491305830196</v>
      </c>
      <c r="BF4">
        <v>0.33276508694169699</v>
      </c>
      <c r="BG4">
        <v>2.0978520286396098</v>
      </c>
    </row>
    <row r="5" spans="1:59" x14ac:dyDescent="0.45">
      <c r="A5" t="s">
        <v>81</v>
      </c>
      <c r="B5">
        <v>131354665</v>
      </c>
      <c r="C5">
        <v>2032</v>
      </c>
      <c r="D5">
        <v>1957</v>
      </c>
      <c r="E5">
        <v>149</v>
      </c>
      <c r="F5">
        <v>1040</v>
      </c>
      <c r="G5">
        <v>467</v>
      </c>
      <c r="H5">
        <v>481</v>
      </c>
      <c r="I5">
        <v>458</v>
      </c>
      <c r="J5">
        <v>935</v>
      </c>
      <c r="K5">
        <v>378</v>
      </c>
      <c r="L5">
        <v>81</v>
      </c>
      <c r="M5">
        <v>762</v>
      </c>
      <c r="N5">
        <v>1163</v>
      </c>
      <c r="O5">
        <v>1461</v>
      </c>
      <c r="P5">
        <v>603</v>
      </c>
      <c r="Q5">
        <v>3770</v>
      </c>
      <c r="R5">
        <v>125</v>
      </c>
      <c r="S5">
        <v>3989</v>
      </c>
      <c r="T5">
        <v>103</v>
      </c>
      <c r="U5">
        <v>218860.96</v>
      </c>
      <c r="V5">
        <v>1222.8999999999901</v>
      </c>
      <c r="W5">
        <v>165701</v>
      </c>
      <c r="X5">
        <v>0</v>
      </c>
      <c r="Y5">
        <v>0</v>
      </c>
      <c r="Z5">
        <v>0</v>
      </c>
      <c r="AA5">
        <v>0</v>
      </c>
      <c r="AB5">
        <v>3989</v>
      </c>
      <c r="AC5">
        <v>0</v>
      </c>
      <c r="AD5">
        <v>10483</v>
      </c>
      <c r="AE5">
        <v>32929.221609425898</v>
      </c>
      <c r="AF5">
        <v>0.50940085234394505</v>
      </c>
      <c r="AG5">
        <v>0.490599147656054</v>
      </c>
      <c r="AH5">
        <v>3.7352719979944798E-2</v>
      </c>
      <c r="AI5">
        <v>0.26071697167209801</v>
      </c>
      <c r="AJ5">
        <v>0.117071947856605</v>
      </c>
      <c r="AK5">
        <v>0.12058159939834499</v>
      </c>
      <c r="AL5">
        <v>0.114815743294058</v>
      </c>
      <c r="AM5">
        <v>0.23439458510904901</v>
      </c>
      <c r="AN5">
        <v>9.4760591626974103E-2</v>
      </c>
      <c r="AO5">
        <v>2.0305841062923002E-2</v>
      </c>
      <c r="AP5">
        <v>0.19102531962897901</v>
      </c>
      <c r="AQ5">
        <v>0.29155176736024002</v>
      </c>
      <c r="AR5">
        <v>0.36625720732013001</v>
      </c>
      <c r="AS5">
        <v>0.15116570569064899</v>
      </c>
      <c r="AT5">
        <v>0.94509902231135601</v>
      </c>
      <c r="AU5">
        <v>3.1336174479819498E-2</v>
      </c>
      <c r="AV5">
        <v>1</v>
      </c>
      <c r="AW5">
        <v>2.58210077713712E-2</v>
      </c>
      <c r="AX5">
        <v>54.866121835046599</v>
      </c>
      <c r="AY5">
        <v>0.30656806217096999</v>
      </c>
      <c r="AZ5">
        <v>41.5394835798445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2.6279769365755801</v>
      </c>
    </row>
    <row r="6" spans="1:59" x14ac:dyDescent="0.45">
      <c r="A6" t="s">
        <v>3</v>
      </c>
      <c r="B6">
        <v>58432465</v>
      </c>
      <c r="C6">
        <v>1011</v>
      </c>
      <c r="D6">
        <v>976</v>
      </c>
      <c r="E6">
        <v>397</v>
      </c>
      <c r="F6">
        <v>480</v>
      </c>
      <c r="G6">
        <v>221</v>
      </c>
      <c r="H6">
        <v>217</v>
      </c>
      <c r="I6">
        <v>211</v>
      </c>
      <c r="J6">
        <v>322</v>
      </c>
      <c r="K6">
        <v>104</v>
      </c>
      <c r="L6">
        <v>35</v>
      </c>
      <c r="M6">
        <v>282</v>
      </c>
      <c r="N6">
        <v>305</v>
      </c>
      <c r="O6">
        <v>770</v>
      </c>
      <c r="P6">
        <v>630</v>
      </c>
      <c r="Q6">
        <v>1734</v>
      </c>
      <c r="R6">
        <v>102</v>
      </c>
      <c r="S6">
        <v>1987</v>
      </c>
      <c r="T6">
        <v>158</v>
      </c>
      <c r="U6">
        <v>97804.5</v>
      </c>
      <c r="V6">
        <v>-249.95999999999901</v>
      </c>
      <c r="W6">
        <v>80241</v>
      </c>
      <c r="X6">
        <v>296</v>
      </c>
      <c r="Y6">
        <v>426</v>
      </c>
      <c r="Z6">
        <v>539</v>
      </c>
      <c r="AA6">
        <v>726</v>
      </c>
      <c r="AB6">
        <v>0</v>
      </c>
      <c r="AC6">
        <v>1987</v>
      </c>
      <c r="AD6">
        <v>4070</v>
      </c>
      <c r="AE6">
        <v>29407.3804730749</v>
      </c>
      <c r="AF6">
        <v>0.50880724710618996</v>
      </c>
      <c r="AG6">
        <v>0.49119275289380898</v>
      </c>
      <c r="AH6">
        <v>0.19979869149471499</v>
      </c>
      <c r="AI6">
        <v>0.24157020634121701</v>
      </c>
      <c r="AJ6">
        <v>0.111222949169602</v>
      </c>
      <c r="AK6">
        <v>0.109209864116758</v>
      </c>
      <c r="AL6">
        <v>0.106190236537493</v>
      </c>
      <c r="AM6">
        <v>0.16205334675390001</v>
      </c>
      <c r="AN6">
        <v>5.2340211373930502E-2</v>
      </c>
      <c r="AO6">
        <v>1.7614494212380399E-2</v>
      </c>
      <c r="AP6">
        <v>0.14192249622546499</v>
      </c>
      <c r="AQ6">
        <v>0.15349773527931501</v>
      </c>
      <c r="AR6">
        <v>0.38751887267237001</v>
      </c>
      <c r="AS6">
        <v>0.31706089582284802</v>
      </c>
      <c r="AT6">
        <v>0.872672370407649</v>
      </c>
      <c r="AU6">
        <v>5.1333668847508798E-2</v>
      </c>
      <c r="AV6">
        <v>1</v>
      </c>
      <c r="AW6">
        <v>7.9516859587317495E-2</v>
      </c>
      <c r="AX6">
        <v>49.222194262707497</v>
      </c>
      <c r="AY6">
        <v>-0.12579768495218899</v>
      </c>
      <c r="AZ6">
        <v>40.3829894313034</v>
      </c>
      <c r="BA6">
        <v>0.14896829391041699</v>
      </c>
      <c r="BB6">
        <v>0.21439355812783001</v>
      </c>
      <c r="BC6">
        <v>0.27126321087065902</v>
      </c>
      <c r="BD6">
        <v>0.36537493709109198</v>
      </c>
      <c r="BE6">
        <v>0</v>
      </c>
      <c r="BF6">
        <v>1</v>
      </c>
      <c r="BG6">
        <v>2.0483140412682399</v>
      </c>
    </row>
  </sheetData>
  <pageMargins left="0.7" right="0.7" top="0.75" bottom="0.75" header="0.3" footer="0.3"/>
  <pageSetup paperSize="25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period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Linda</dc:creator>
  <cp:lastModifiedBy>Nicholas Anderson</cp:lastModifiedBy>
  <dcterms:created xsi:type="dcterms:W3CDTF">2017-06-21T18:43:19Z</dcterms:created>
  <dcterms:modified xsi:type="dcterms:W3CDTF">2023-03-22T00:04:07Z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2021-09-01T15:00:42Z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a646e93b-3d7d-4d9f-b46c-e4aed3bae600</vt:lpwstr>
  </property>
  <property fmtid="{D5CDD505-2E9C-101B-9397-08002B2CF9AE}" pid="8" name="MSIP_Label_38f1469a-2c2a-4aee-b92b-090d4c5468ff_ContentBits">
    <vt:lpwstr>0</vt:lpwstr>
  </property>
</Properties>
</file>