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Personal Coding projects\Python Projects\Tax_Calculator\"/>
    </mc:Choice>
  </mc:AlternateContent>
  <xr:revisionPtr revIDLastSave="0" documentId="13_ncr:1_{2649CB15-0EC9-43EE-88C8-D4E10C44BB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lculator" sheetId="1" r:id="rId1"/>
    <sheet name="TaxBrackets" sheetId="2" r:id="rId2"/>
    <sheet name="Test" sheetId="3" r:id="rId3"/>
    <sheet name="States" sheetId="4" state="hidden" r:id="rId4"/>
    <sheet name="Percentages" sheetId="5" state="hidden" r:id="rId5"/>
  </sheets>
  <definedNames>
    <definedName name="percentages">Percentages!$A$2:$A$44</definedName>
    <definedName name="states">States!$A$1:$A$51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F24" i="1" s="1"/>
  <c r="C24" i="1"/>
  <c r="D23" i="1"/>
  <c r="C23" i="1"/>
  <c r="F23" i="1" s="1" a="1"/>
  <c r="F23" i="1" s="1"/>
  <c r="D22" i="1"/>
  <c r="C22" i="1"/>
  <c r="A22" i="1"/>
  <c r="D21" i="1"/>
  <c r="C21" i="1"/>
  <c r="F21" i="1" s="1" a="1"/>
  <c r="F21" i="1" s="1"/>
  <c r="D20" i="1"/>
  <c r="C20" i="1"/>
  <c r="F20" i="1" s="1" a="1"/>
  <c r="F20" i="1" s="1"/>
  <c r="D19" i="1"/>
  <c r="C19" i="1"/>
  <c r="F19" i="1" s="1" a="1"/>
  <c r="F19" i="1" s="1"/>
  <c r="G18" i="1"/>
  <c r="D18" i="1"/>
  <c r="C18" i="1"/>
  <c r="F18" i="1" s="1" a="1"/>
  <c r="F18" i="1" s="1"/>
  <c r="D17" i="1"/>
  <c r="C17" i="1"/>
  <c r="F17" i="1" s="1" a="1"/>
  <c r="F17" i="1" s="1"/>
  <c r="G16" i="1"/>
  <c r="D16" i="1"/>
  <c r="C16" i="1"/>
  <c r="F16" i="1" s="1" a="1"/>
  <c r="F16" i="1" s="1"/>
  <c r="A16" i="1" a="1"/>
  <c r="A16" i="1" s="1"/>
  <c r="D15" i="1"/>
  <c r="C15" i="1"/>
  <c r="D14" i="1"/>
  <c r="C14" i="1"/>
  <c r="F14" i="1" s="1" a="1"/>
  <c r="F14" i="1" s="1"/>
  <c r="D13" i="1"/>
  <c r="C13" i="1"/>
  <c r="F13" i="1" s="1"/>
  <c r="G4" i="1" s="1"/>
  <c r="G6" i="1" s="1"/>
  <c r="G12" i="1" s="1"/>
  <c r="G14" i="1" s="1"/>
  <c r="F9" i="1"/>
  <c r="D9" i="1"/>
  <c r="G8" i="1"/>
  <c r="F8" i="1" a="1"/>
  <c r="F8" i="1" s="1"/>
  <c r="D8" i="1"/>
  <c r="F7" i="1" a="1"/>
  <c r="F7" i="1"/>
  <c r="D7" i="1"/>
  <c r="F6" i="1" a="1"/>
  <c r="F6" i="1"/>
  <c r="D6" i="1"/>
  <c r="F5" i="1" a="1"/>
  <c r="F5" i="1"/>
  <c r="D5" i="1"/>
  <c r="D4" i="1"/>
  <c r="F3" i="1"/>
  <c r="G2" i="1"/>
  <c r="F22" i="1" l="1" a="1"/>
  <c r="F22" i="1" s="1"/>
  <c r="A19" i="1" a="1"/>
  <c r="A19" i="1" s="1"/>
  <c r="G10" i="1" s="1"/>
  <c r="F15" i="1" a="1"/>
  <c r="F15" i="1" s="1"/>
  <c r="F4" i="1" a="1"/>
  <c r="F4" i="1" s="1"/>
</calcChain>
</file>

<file path=xl/sharedStrings.xml><?xml version="1.0" encoding="utf-8"?>
<sst xmlns="http://schemas.openxmlformats.org/spreadsheetml/2006/main" count="154" uniqueCount="81">
  <si>
    <t>Gross Income</t>
  </si>
  <si>
    <t>State</t>
  </si>
  <si>
    <t>Federal Income Tax</t>
  </si>
  <si>
    <t>Tax Owed For Each Bracket Increase</t>
  </si>
  <si>
    <t>Federal Income Tax Owed</t>
  </si>
  <si>
    <t>Alabama</t>
  </si>
  <si>
    <t>Percentage</t>
  </si>
  <si>
    <t>Lower Bound</t>
  </si>
  <si>
    <t>Upper Bound</t>
  </si>
  <si>
    <t>State Income Tax Owed</t>
  </si>
  <si>
    <t>Tax Write-Offs</t>
  </si>
  <si>
    <t>Std. Deduction</t>
  </si>
  <si>
    <t>Total Income Tax Owed</t>
  </si>
  <si>
    <t>ROTH IRA Contr.</t>
  </si>
  <si>
    <t>Effective Tax Percentage</t>
  </si>
  <si>
    <t>N/A</t>
  </si>
  <si>
    <t>Saved From Tax Write-Offs</t>
  </si>
  <si>
    <t>State Income Tax</t>
  </si>
  <si>
    <t>Takeaway Post-Tax</t>
  </si>
  <si>
    <t>Monthly Income Post-Tax</t>
  </si>
  <si>
    <t>Federal Income Tax Bracket</t>
  </si>
  <si>
    <t>Monthly Rent Qualification</t>
  </si>
  <si>
    <t>Monthly Rent Affordability</t>
  </si>
  <si>
    <t>State Income Tax Bracket</t>
  </si>
  <si>
    <t>Taxable Income</t>
  </si>
  <si>
    <t>Rates</t>
  </si>
  <si>
    <t>Brackets</t>
  </si>
  <si>
    <t>Alaska</t>
  </si>
  <si>
    <t>none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</si>
  <si>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</si>
  <si>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</si>
  <si>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</si>
  <si>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</si>
  <si>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</si>
  <si>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</si>
  <si>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</si>
  <si>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</si>
  <si>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</si>
  <si>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</si>
  <si>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</si>
  <si>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</si>
  <si>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</si>
  <si>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</si>
  <si>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</si>
  <si>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</si>
  <si>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</si>
  <si>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</si>
  <si>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</si>
  <si>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</si>
  <si>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</si>
  <si>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</si>
  <si>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</si>
  <si>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</si>
  <si>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</si>
  <si>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</si>
  <si>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</si>
  <si>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</si>
  <si>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</si>
  <si>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</si>
  <si>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</si>
  <si>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</si>
  <si>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</si>
  <si>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</si>
  <si>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</si>
  <si>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</si>
  <si>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</si>
  <si>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</si>
  <si>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</si>
  <si>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</si>
  <si>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</si>
  <si>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</si>
  <si>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</si>
  <si>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</si>
  <si>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</si>
  <si>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</si>
  <si>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</si>
  <si>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</si>
  <si>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Washington D.C.</t>
  </si>
  <si>
    <t>Louisiana</t>
  </si>
  <si>
    <t>Washington D.C</t>
  </si>
  <si>
    <t>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</si>
</sst>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21212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555555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b/>
      <u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A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44" fontId="1" fillId="0" borderId="0"/>
    <xf numFmtId="9" fontId="1" fillId="0" borderId="0"/>
  </cellStyleXfs>
  <cellXfs count="52">
    <xf numFmtId="0" fontId="0" fillId="0" borderId="0" xfId="0"/>
    <xf numFmtId="9" fontId="2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4" fillId="4" borderId="1" xfId="0" applyFont="1" applyFill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164" fontId="5" fillId="4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4" fillId="5" borderId="1" xfId="0" applyFont="1" applyFill="1" applyBorder="1" applyAlignment="1">
      <alignment horizontal="center"/>
    </xf>
    <xf numFmtId="10" fontId="3" fillId="0" borderId="0" xfId="0" applyNumberFormat="1" applyFont="1" applyAlignment="1">
      <alignment horizontal="center"/>
    </xf>
    <xf numFmtId="0" fontId="0" fillId="6" borderId="4" xfId="0" applyFill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5" fillId="8" borderId="1" xfId="0" applyNumberFormat="1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9" fillId="0" borderId="5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9" fontId="9" fillId="0" borderId="5" xfId="2" applyFont="1" applyBorder="1" applyAlignment="1">
      <alignment horizontal="center"/>
    </xf>
    <xf numFmtId="0" fontId="8" fillId="0" borderId="0" xfId="0" applyFont="1" applyAlignment="1">
      <alignment horizontal="center"/>
    </xf>
    <xf numFmtId="9" fontId="0" fillId="0" borderId="0" xfId="2" applyFont="1" applyAlignment="1">
      <alignment horizontal="center"/>
    </xf>
    <xf numFmtId="0" fontId="6" fillId="10" borderId="8" xfId="0" applyFont="1" applyFill="1" applyBorder="1"/>
    <xf numFmtId="0" fontId="10" fillId="3" borderId="9" xfId="0" applyFont="1" applyFill="1" applyBorder="1" applyAlignment="1">
      <alignment horizontal="left" readingOrder="1"/>
    </xf>
    <xf numFmtId="0" fontId="11" fillId="3" borderId="9" xfId="0" applyFont="1" applyFill="1" applyBorder="1" applyAlignment="1">
      <alignment horizontal="left" readingOrder="1"/>
    </xf>
    <xf numFmtId="10" fontId="11" fillId="3" borderId="9" xfId="0" applyNumberFormat="1" applyFont="1" applyFill="1" applyBorder="1" applyAlignment="1">
      <alignment horizontal="right" readingOrder="1"/>
    </xf>
    <xf numFmtId="6" fontId="11" fillId="3" borderId="9" xfId="0" applyNumberFormat="1" applyFont="1" applyFill="1" applyBorder="1" applyAlignment="1">
      <alignment horizontal="right" readingOrder="1"/>
    </xf>
    <xf numFmtId="0" fontId="11" fillId="3" borderId="9" xfId="0" applyFont="1" applyFill="1" applyBorder="1" applyAlignment="1">
      <alignment horizontal="right" readingOrder="1"/>
    </xf>
    <xf numFmtId="0" fontId="12" fillId="3" borderId="9" xfId="0" applyFont="1" applyFill="1" applyBorder="1" applyAlignment="1">
      <alignment horizontal="left" readingOrder="1"/>
    </xf>
    <xf numFmtId="0" fontId="13" fillId="3" borderId="9" xfId="0" applyFont="1" applyFill="1" applyBorder="1" applyAlignment="1">
      <alignment horizontal="left" readingOrder="1"/>
    </xf>
    <xf numFmtId="0" fontId="14" fillId="3" borderId="9" xfId="0" applyFont="1" applyFill="1" applyBorder="1" applyAlignment="1">
      <alignment horizontal="left" readingOrder="1"/>
    </xf>
    <xf numFmtId="0" fontId="11" fillId="3" borderId="9" xfId="0" applyFont="1" applyFill="1" applyBorder="1" applyAlignment="1">
      <alignment horizontal="left" vertical="center" readingOrder="1"/>
    </xf>
    <xf numFmtId="10" fontId="1" fillId="0" borderId="1" xfId="2" applyNumberFormat="1" applyBorder="1" applyAlignment="1">
      <alignment horizontal="center"/>
    </xf>
    <xf numFmtId="6" fontId="3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4" fillId="9" borderId="1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 readingOrder="1"/>
    </xf>
    <xf numFmtId="0" fontId="0" fillId="0" borderId="10" xfId="0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5"/>
  <sheetViews>
    <sheetView tabSelected="1" workbookViewId="0">
      <selection activeCell="J4" sqref="J4"/>
    </sheetView>
  </sheetViews>
  <sheetFormatPr defaultRowHeight="15" x14ac:dyDescent="0.25"/>
  <cols>
    <col min="1" max="1" width="36.7109375" customWidth="1"/>
    <col min="2" max="2" width="18.42578125" customWidth="1"/>
    <col min="3" max="3" width="10.7109375" customWidth="1"/>
    <col min="4" max="4" width="18.42578125" customWidth="1"/>
    <col min="5" max="5" width="19.42578125" customWidth="1"/>
    <col min="6" max="6" width="48" customWidth="1"/>
    <col min="7" max="7" width="47.85546875" customWidth="1"/>
    <col min="8" max="8" width="7.85546875" customWidth="1"/>
    <col min="9" max="9" width="42.140625" customWidth="1"/>
  </cols>
  <sheetData>
    <row r="1" spans="1:9" ht="21.75" customHeight="1" thickBot="1" x14ac:dyDescent="0.4">
      <c r="A1" s="26" t="s">
        <v>0</v>
      </c>
      <c r="B1" s="23" t="s">
        <v>1</v>
      </c>
      <c r="C1" s="46" t="s">
        <v>2</v>
      </c>
      <c r="D1" s="47"/>
      <c r="E1" s="48"/>
      <c r="F1" s="8" t="s">
        <v>3</v>
      </c>
      <c r="G1" s="16" t="s">
        <v>4</v>
      </c>
    </row>
    <row r="2" spans="1:9" ht="16.5" customHeight="1" thickBot="1" x14ac:dyDescent="0.3">
      <c r="A2" s="29">
        <v>0</v>
      </c>
      <c r="B2" s="30" t="s">
        <v>5</v>
      </c>
      <c r="C2" s="18" t="s">
        <v>6</v>
      </c>
      <c r="D2" s="9" t="s">
        <v>7</v>
      </c>
      <c r="E2" s="9" t="s">
        <v>8</v>
      </c>
      <c r="F2" s="10"/>
      <c r="G2" s="6">
        <f>F3+IF($A$22&gt;E3,F4,0)+IF($A$22&gt;E4,F5,0)+IF($A$22&gt;E5,F6,0)+IF($A$22&gt;E6,F7,0)+IF($A$22&gt;E7,F8,0)+IF($A$22&gt;E8,F9,0)</f>
        <v>0</v>
      </c>
      <c r="I2" s="5"/>
    </row>
    <row r="3" spans="1:9" ht="15.75" customHeight="1" x14ac:dyDescent="0.35">
      <c r="C3" s="1">
        <v>0.1</v>
      </c>
      <c r="D3" s="2">
        <v>0</v>
      </c>
      <c r="E3" s="3">
        <v>23200</v>
      </c>
      <c r="F3" s="2">
        <f>IF(AND($A$22&gt;=0,E3&gt;$A$22),$A$22*C3,E3*C3)</f>
        <v>0</v>
      </c>
      <c r="G3" s="16" t="s">
        <v>9</v>
      </c>
      <c r="I3" s="5"/>
    </row>
    <row r="4" spans="1:9" ht="21.75" customHeight="1" thickBot="1" x14ac:dyDescent="0.4">
      <c r="A4" s="26" t="s">
        <v>10</v>
      </c>
      <c r="B4" s="4"/>
      <c r="C4" s="1">
        <v>0.12</v>
      </c>
      <c r="D4" s="2">
        <f t="shared" ref="D4:D9" si="0">IF(E3,E3,"")</f>
        <v>23200</v>
      </c>
      <c r="E4" s="3">
        <v>94300</v>
      </c>
      <c r="F4" s="2">
        <f t="array" ref="F4">_xlfn.IFS(AND(E4&gt;$A$22,E3&lt;$A$22),($A$22-E3)*C4,$A$22&lt;E3,0,$A$22&gt;E4,(E4-E3)*C4,$A$22=E3,0,$A$22=E4,(E4-E3)*C4)</f>
        <v>0</v>
      </c>
      <c r="G4" s="6">
        <f>F13+IF($A$22&gt;E13,F14,0)+IF($A$22&gt;E14,F15,0)+IF($A$22&gt;E15,F16,0)+IF($A$22&gt;E16,F17,0)+IF($A$22&gt;E17,F18,0)+IF($A$22&gt;E18,F19,0)+IF($A$22&gt;E19,F20,0)+IF($A$22&gt;E20,F21,0)+IF($A$22&gt;E21,F22,0)+IF($A$22&gt;E22,F23,0)+IF($A$22&gt;E23,F24,0)</f>
        <v>0</v>
      </c>
    </row>
    <row r="5" spans="1:9" ht="16.5" customHeight="1" thickBot="1" x14ac:dyDescent="0.4">
      <c r="A5" s="19">
        <v>29200</v>
      </c>
      <c r="B5" s="20" t="s">
        <v>11</v>
      </c>
      <c r="C5" s="1">
        <v>0.22</v>
      </c>
      <c r="D5" s="2">
        <f t="shared" si="0"/>
        <v>94300</v>
      </c>
      <c r="E5" s="3">
        <v>201050</v>
      </c>
      <c r="F5" s="2">
        <f t="array" ref="F5">_xlfn.IFS(AND(E5&gt;$A$22,E4&lt;$A$22),($A$22-E4)*C5,$A$22&lt;E4,0,$A$22&gt;E5,(E5-E4)*C5,$A$22=E4,0,$A$22=E5,(E5-E4)*C5)</f>
        <v>0</v>
      </c>
      <c r="G5" s="16" t="s">
        <v>12</v>
      </c>
    </row>
    <row r="6" spans="1:9" ht="16.5" customHeight="1" thickBot="1" x14ac:dyDescent="0.3">
      <c r="A6" s="19">
        <v>0</v>
      </c>
      <c r="B6" s="20" t="s">
        <v>13</v>
      </c>
      <c r="C6" s="1">
        <v>0.24</v>
      </c>
      <c r="D6" s="2">
        <f t="shared" si="0"/>
        <v>201050</v>
      </c>
      <c r="E6" s="3">
        <v>383900</v>
      </c>
      <c r="F6" s="2">
        <f t="array" ref="F6">_xlfn.IFS(AND(E6&gt;$A$22,E5&lt;$A$22),($A$22-E5)*C6,$A$22&lt;E5,0,$A$22&gt;E6,(E6-E5)*C6,$A$22=E5,0,$A$22=E6,(E6-E5)*C6)</f>
        <v>0</v>
      </c>
      <c r="G6" s="6">
        <f>SUM($G$2,$G$4)</f>
        <v>0</v>
      </c>
    </row>
    <row r="7" spans="1:9" ht="18" customHeight="1" thickBot="1" x14ac:dyDescent="0.4">
      <c r="A7" s="19">
        <v>0</v>
      </c>
      <c r="B7" s="4"/>
      <c r="C7" s="1">
        <v>0.32</v>
      </c>
      <c r="D7" s="2">
        <f t="shared" si="0"/>
        <v>383900</v>
      </c>
      <c r="E7" s="3">
        <v>487450</v>
      </c>
      <c r="F7" s="2">
        <f t="array" ref="F7">_xlfn.IFS(AND(E7&gt;$A$22,E6&lt;$A$22),($A$22-E6)*C7,$A$22&lt;E6,0,$A$22&gt;E7,(E7-E6)*C7,$A$22=E6,0,$A$22=E7,(E7-E6)*C7)</f>
        <v>0</v>
      </c>
      <c r="G7" s="16" t="s">
        <v>14</v>
      </c>
      <c r="I7" s="4"/>
    </row>
    <row r="8" spans="1:9" ht="16.5" customHeight="1" thickBot="1" x14ac:dyDescent="0.3">
      <c r="A8" s="19">
        <v>0</v>
      </c>
      <c r="B8" s="4"/>
      <c r="C8" s="1">
        <v>0.35</v>
      </c>
      <c r="D8" s="2">
        <f t="shared" si="0"/>
        <v>487450</v>
      </c>
      <c r="E8" s="3">
        <v>731200</v>
      </c>
      <c r="F8" s="2">
        <f t="array" ref="F8">_xlfn.IFS(AND(E8&gt;$A$22,E7&lt;$A$22),($A$22-E7)*C8,$A$22&lt;E7,0,$A$22&gt;E8,(E8-E7)*C8,$A$22=E7,0,$A$22=E8,(E8-E7)*C8)</f>
        <v>0</v>
      </c>
      <c r="G8" s="12">
        <f>IF($A$22&gt;0,($G$6/$A$22),0)</f>
        <v>0</v>
      </c>
      <c r="H8" s="17"/>
    </row>
    <row r="9" spans="1:9" ht="16.5" customHeight="1" thickBot="1" x14ac:dyDescent="0.4">
      <c r="A9" s="19">
        <v>0</v>
      </c>
      <c r="B9" s="4"/>
      <c r="C9" s="1">
        <v>0.37</v>
      </c>
      <c r="D9" s="2">
        <f t="shared" si="0"/>
        <v>731200</v>
      </c>
      <c r="E9" s="3" t="s">
        <v>15</v>
      </c>
      <c r="F9" s="2">
        <f>IF($A$22&gt;D9,($A$22-D9)*C9,0)</f>
        <v>0</v>
      </c>
      <c r="G9" s="11" t="s">
        <v>16</v>
      </c>
      <c r="I9" s="4"/>
    </row>
    <row r="10" spans="1:9" ht="16.5" customHeight="1" thickBot="1" x14ac:dyDescent="0.3">
      <c r="A10" s="19">
        <v>0</v>
      </c>
      <c r="B10" s="4"/>
      <c r="C10" s="5"/>
      <c r="D10" s="5"/>
      <c r="E10" s="5"/>
      <c r="F10" s="5"/>
      <c r="G10" s="6">
        <f>SUM(A5:A13)*$A$16+SUM(A5:A13)*$A$19</f>
        <v>3504</v>
      </c>
    </row>
    <row r="11" spans="1:9" ht="21.75" customHeight="1" thickBot="1" x14ac:dyDescent="0.4">
      <c r="A11" s="19">
        <v>0</v>
      </c>
      <c r="B11" s="4"/>
      <c r="C11" s="49" t="s">
        <v>17</v>
      </c>
      <c r="D11" s="47"/>
      <c r="E11" s="48"/>
      <c r="F11" s="8" t="s">
        <v>3</v>
      </c>
      <c r="G11" s="14" t="s">
        <v>18</v>
      </c>
      <c r="I11" s="4"/>
    </row>
    <row r="12" spans="1:9" ht="16.5" customHeight="1" thickBot="1" x14ac:dyDescent="0.3">
      <c r="A12" s="19">
        <v>0</v>
      </c>
      <c r="B12" s="4"/>
      <c r="C12" s="25" t="s">
        <v>6</v>
      </c>
      <c r="D12" s="25" t="s">
        <v>7</v>
      </c>
      <c r="E12" s="25" t="s">
        <v>15</v>
      </c>
      <c r="F12" s="10"/>
      <c r="G12" s="6">
        <f>($A$2-$G$6)-SUM(A6:A13)</f>
        <v>0</v>
      </c>
      <c r="I12" s="4"/>
    </row>
    <row r="13" spans="1:9" ht="16.5" customHeight="1" thickBot="1" x14ac:dyDescent="0.3">
      <c r="A13" s="21">
        <v>0</v>
      </c>
      <c r="B13" s="4"/>
      <c r="C13" s="44">
        <f>IF(OR($B$2="Alaska", $B$2="Florida", $B$2="Nevada", $B$2="New Hampshire", $B$2="South Dakota", $B$2="Tennessee", $B$2="Texas", $B$2="Washington", $B$2="Wyoming"),0, 0.02)</f>
        <v>0.02</v>
      </c>
      <c r="D13" s="2">
        <f>0</f>
        <v>0</v>
      </c>
      <c r="E13" s="3">
        <v>1000</v>
      </c>
      <c r="F13" s="2">
        <f>IF(AND($A$22&gt;=0,E13&gt;$A$22),$A$22*C13,E13*C13)</f>
        <v>0</v>
      </c>
      <c r="G13" s="14" t="s">
        <v>19</v>
      </c>
      <c r="I13" s="4"/>
    </row>
    <row r="14" spans="1:9" ht="15.75" customHeight="1" x14ac:dyDescent="0.25">
      <c r="B14" s="4"/>
      <c r="C14" s="44">
        <f>IF(OR($B$2="Alaska", $B$2="Florida", $B$2="Nevada", $B$2="New Hampshire", $B$2="South Dakota", $B$2="Tennessee", $B$2="Texas", $B$2="Washington", $B$2="Wyoming"),0, 0.04)</f>
        <v>0.04</v>
      </c>
      <c r="D14" s="2">
        <f t="shared" ref="D14:D24" si="1">E13</f>
        <v>1000</v>
      </c>
      <c r="E14" s="3">
        <v>6000</v>
      </c>
      <c r="F14" s="2">
        <f t="array" ref="F14">_xlfn.IFS(AND(E14&gt;$A$22,E13&lt;$A$22),($A$22-E13)*C14,$A$22&lt;E13,0,$A$22&gt;E14,(E14-E13)*C14,$A$22=E13,0,$A$22=E14,(E14-E13)*C14)</f>
        <v>0</v>
      </c>
      <c r="G14" s="6">
        <f>$G$12/12</f>
        <v>0</v>
      </c>
      <c r="H14" s="15"/>
    </row>
    <row r="15" spans="1:9" ht="21" customHeight="1" x14ac:dyDescent="0.35">
      <c r="A15" s="7" t="s">
        <v>20</v>
      </c>
      <c r="C15" s="44">
        <f>IF(OR($B$2="Alaska", $B$2="Florida", $B$2="Nevada", $B$2="New Hampshire", $B$2="South Dakota", $B$2="Tennessee", $B$2="Texas", $B$2="Washington", $B$2="Wyoming"),0, 0.05)</f>
        <v>0.05</v>
      </c>
      <c r="D15" s="2">
        <f t="shared" si="1"/>
        <v>6000</v>
      </c>
      <c r="E15" s="3" t="s">
        <v>15</v>
      </c>
      <c r="F15" s="2">
        <f t="array" ref="F15">_xlfn.IFS(AND(E15&gt;$A$22,E14&lt;$A$22),($A$22-E14)*C15,$A$22&lt;E14,0,$A$22&gt;E15,(E15-E14)*C15,$A$22=E14,0,$A$22=E15,(E15-E14)*C15)</f>
        <v>0</v>
      </c>
      <c r="G15" s="22" t="s">
        <v>21</v>
      </c>
    </row>
    <row r="16" spans="1:9" ht="15.75" customHeight="1" x14ac:dyDescent="0.25">
      <c r="A16" s="13">
        <f t="array" ref="A16">_xlfn.IFS($A$22&lt;=E3,C3,AND($A$22&lt;=E4,$A$22&gt;E3),C4,AND($A$22&lt;=E5,$A$22&gt;E4),C5,AND($A$22&lt;=E6,$A$22&gt;E5),C6,AND($A$22&lt;=E7,$A$22&gt;E6),C7,AND($A$22&lt;=E8,$A$22&gt;E7),C8,$A$22&gt;D9,C9)</f>
        <v>0.1</v>
      </c>
      <c r="C16" s="44">
        <f t="shared" ref="C16:C24" si="2">IF(OR($B$2="Alaska", $B$2="Florida", $B$2="Nevada", $B$2="New Hampshire", $B$2="South Dakota", $B$2="Tennessee", $B$2="Texas", $B$2="Washington", $B$2="Wyoming"),0, 0)</f>
        <v>0</v>
      </c>
      <c r="D16" s="2" t="str">
        <f t="shared" si="1"/>
        <v>N/A</v>
      </c>
      <c r="E16" s="3" t="s">
        <v>15</v>
      </c>
      <c r="F16" s="2">
        <f t="array" ref="F16">_xlfn.IFS(AND(E16&gt;$A$22,E15&lt;$A$22),($A$22-E15)*C16,$A$22&lt;E15,0,$A$22&gt;E16,(E16-E15)*C16,$A$22=E15,0,$A$22=E16,(E16-E15)*C16)</f>
        <v>0</v>
      </c>
      <c r="G16" s="6">
        <f>($A$2/12)*0.3</f>
        <v>0</v>
      </c>
    </row>
    <row r="17" spans="1:8" ht="15.75" customHeight="1" thickBot="1" x14ac:dyDescent="0.3">
      <c r="A17" s="4"/>
      <c r="C17" s="44">
        <f t="shared" si="2"/>
        <v>0</v>
      </c>
      <c r="D17" s="2" t="str">
        <f t="shared" si="1"/>
        <v>N/A</v>
      </c>
      <c r="E17" s="3" t="s">
        <v>15</v>
      </c>
      <c r="F17" s="2">
        <f t="array" ref="F17">_xlfn.IFS(AND(E17&gt;$A$22,E16&lt;$A$22),($A$22-E16)*C17,$A$22&lt;E16,0,$A$22&gt;E17,(E17-E16)*C17,$A$22=E16,0,$A$22=E17,(E17-E16)*C17)</f>
        <v>0</v>
      </c>
      <c r="G17" s="22" t="s">
        <v>22</v>
      </c>
    </row>
    <row r="18" spans="1:8" ht="21" customHeight="1" thickBot="1" x14ac:dyDescent="0.4">
      <c r="A18" s="24" t="s">
        <v>23</v>
      </c>
      <c r="C18" s="44">
        <f t="shared" si="2"/>
        <v>0</v>
      </c>
      <c r="D18" s="2" t="str">
        <f t="shared" si="1"/>
        <v>N/A</v>
      </c>
      <c r="E18" s="3" t="s">
        <v>15</v>
      </c>
      <c r="F18" s="2">
        <f t="array" ref="F18">_xlfn.IFS(AND(E18&gt;$A$22,E17&lt;$A$22),($A$22-E17)*C18,$A$22&lt;E17,0,$A$22&gt;E18,(E18-E17)*C18,$A$22=E17,0,$A$22=E18,(E18-E17)*C18)</f>
        <v>0</v>
      </c>
      <c r="G18" s="28">
        <f>($A$2/12)*$H$18</f>
        <v>0</v>
      </c>
      <c r="H18" s="31">
        <v>0.25</v>
      </c>
    </row>
    <row r="19" spans="1:8" ht="15.75" customHeight="1" x14ac:dyDescent="0.25">
      <c r="A19" s="12">
        <f t="array" ref="A19">IF(OR($B$2="Alaska",$B$2="Florida",$B$2="Nevada",$B$2="New Hampshire",$B$2="South Dakota",$B$2="Tennessee",$B$2="Texas",$B$2="Washington",$B$2="Wyoming"),0,_xlfn.IFS($A$22&lt;=E13,C13,AND($A$22&lt;=E14,$A$22&gt;E13),C14,AND($A$22&lt;=E15,$A$22&gt;E14),C15,AND($A$22&lt;=E16,$A$22&gt;E15),C16,AND($A$22&lt;=E17,$A$22&gt;E16),C17,AND($A$22&lt;=E18,$A$22&gt;E17),C18,$A$22&gt;D19,C19))</f>
        <v>0.02</v>
      </c>
      <c r="C19" s="44">
        <f t="shared" si="2"/>
        <v>0</v>
      </c>
      <c r="D19" s="2" t="str">
        <f t="shared" si="1"/>
        <v>N/A</v>
      </c>
      <c r="E19" s="3" t="s">
        <v>15</v>
      </c>
      <c r="F19" s="2">
        <f t="array" ref="F19">_xlfn.IFS(AND(E19&gt;$A$22,E18&lt;$A$22),($A$22-E18)*C19,$A$22&lt;E18,0,$A$22&gt;E19,(E19-E18)*C19,$A$22=E18,0,$A$22=E19,(E19-E18)*C19)</f>
        <v>0</v>
      </c>
    </row>
    <row r="20" spans="1:8" ht="15.75" customHeight="1" x14ac:dyDescent="0.25">
      <c r="C20" s="44">
        <f t="shared" si="2"/>
        <v>0</v>
      </c>
      <c r="D20" s="2" t="str">
        <f t="shared" si="1"/>
        <v>N/A</v>
      </c>
      <c r="E20" s="3" t="s">
        <v>15</v>
      </c>
      <c r="F20" s="2">
        <f t="array" ref="F20">_xlfn.IFS(AND(E20&gt;$A$22,E19&lt;$A$22),($A$22-E19)*C20,$A$22&lt;E19,0,$A$22&gt;E20,(E20-E19)*C20,$A$22=E19,0,$A$22=E20,(E20-E19)*C20)</f>
        <v>0</v>
      </c>
    </row>
    <row r="21" spans="1:8" ht="21" customHeight="1" x14ac:dyDescent="0.35">
      <c r="A21" s="27" t="s">
        <v>24</v>
      </c>
      <c r="C21" s="44">
        <f t="shared" si="2"/>
        <v>0</v>
      </c>
      <c r="D21" s="2" t="str">
        <f t="shared" si="1"/>
        <v>N/A</v>
      </c>
      <c r="E21" s="3" t="s">
        <v>15</v>
      </c>
      <c r="F21" s="2">
        <f t="array" ref="F21">_xlfn.IFS(AND(E21&gt;$A$22,E20&lt;$A$22),($A$22-E20)*C21,$A$22&lt;E20,0,$A$22&gt;E21,(E21-E20)*C21,$A$22=E20,0,$A$22=E21,(E21-E20)*C21)</f>
        <v>0</v>
      </c>
    </row>
    <row r="22" spans="1:8" ht="15.75" customHeight="1" x14ac:dyDescent="0.25">
      <c r="A22" s="45">
        <f>IF(($A$2-SUM(A5:A13))&gt;0,($A$2-SUM(A5:A13)),0)</f>
        <v>0</v>
      </c>
      <c r="C22" s="44">
        <f t="shared" si="2"/>
        <v>0</v>
      </c>
      <c r="D22" s="2" t="str">
        <f t="shared" si="1"/>
        <v>N/A</v>
      </c>
      <c r="E22" s="3" t="s">
        <v>15</v>
      </c>
      <c r="F22" s="2">
        <f t="array" ref="F22">_xlfn.IFS(AND(E22&gt;$A$22,E21&lt;$A$22),($A$22-E21)*C22,$A$22&lt;E21,0,$A$22&gt;E22,(E22-E21)*C22,$A$22=E21,0,$A$22=E22,(E22-E21)*C22)</f>
        <v>0</v>
      </c>
    </row>
    <row r="23" spans="1:8" ht="15.75" customHeight="1" x14ac:dyDescent="0.25">
      <c r="C23" s="44">
        <f t="shared" si="2"/>
        <v>0</v>
      </c>
      <c r="D23" s="2" t="str">
        <f t="shared" si="1"/>
        <v>N/A</v>
      </c>
      <c r="E23" s="3" t="s">
        <v>15</v>
      </c>
      <c r="F23" s="2">
        <f t="array" ref="F23">_xlfn.IFS(AND(E23&gt;$A$22,E22&lt;$A$22),($A$22-E22)*C23,$A$22&lt;E22,0,$A$22&gt;E23,(E23-E22)*C23,$A$22=E22,0,$A$22=E23,(E23-E22)*C23)</f>
        <v>0</v>
      </c>
    </row>
    <row r="24" spans="1:8" ht="15.75" customHeight="1" x14ac:dyDescent="0.25">
      <c r="C24" s="44">
        <f t="shared" si="2"/>
        <v>0</v>
      </c>
      <c r="D24" s="2" t="str">
        <f t="shared" si="1"/>
        <v>N/A</v>
      </c>
      <c r="E24" s="3" t="s">
        <v>15</v>
      </c>
      <c r="F24" s="2">
        <f>IF($A$22&gt;D24,($A$22-D24)*C24,0)</f>
        <v>0</v>
      </c>
    </row>
    <row r="25" spans="1:8" ht="15.75" customHeight="1" x14ac:dyDescent="0.25">
      <c r="D25" s="5"/>
    </row>
    <row r="26" spans="1:8" ht="21" customHeight="1" x14ac:dyDescent="0.25"/>
    <row r="27" spans="1:8" ht="15.75" customHeight="1" x14ac:dyDescent="0.25"/>
    <row r="28" spans="1:8" ht="21" customHeight="1" x14ac:dyDescent="0.25"/>
    <row r="30" spans="1:8" ht="21" customHeight="1" x14ac:dyDescent="0.25"/>
    <row r="32" spans="1:8" ht="21" customHeight="1" x14ac:dyDescent="0.25"/>
    <row r="33" spans="3:3" ht="21" customHeight="1" x14ac:dyDescent="0.25"/>
    <row r="34" spans="3:3" ht="21" customHeight="1" x14ac:dyDescent="0.25"/>
    <row r="35" spans="3:3" ht="15.75" customHeight="1" x14ac:dyDescent="0.25"/>
    <row r="36" spans="3:3" ht="21" customHeight="1" x14ac:dyDescent="0.25"/>
    <row r="37" spans="3:3" ht="15.75" customHeight="1" x14ac:dyDescent="0.25"/>
    <row r="38" spans="3:3" ht="21" customHeight="1" x14ac:dyDescent="0.25"/>
    <row r="40" spans="3:3" ht="21" customHeight="1" x14ac:dyDescent="0.25"/>
    <row r="41" spans="3:3" ht="16.5" customHeight="1" x14ac:dyDescent="0.25">
      <c r="C41" s="4"/>
    </row>
    <row r="42" spans="3:3" ht="21.75" customHeight="1" x14ac:dyDescent="0.25"/>
    <row r="43" spans="3:3" ht="15.75" customHeight="1" x14ac:dyDescent="0.25">
      <c r="C43" s="4"/>
    </row>
    <row r="45" spans="3:3" ht="15.75" customHeight="1" x14ac:dyDescent="0.25">
      <c r="C45" s="4"/>
    </row>
  </sheetData>
  <mergeCells count="2">
    <mergeCell ref="C1:E1"/>
    <mergeCell ref="C11:E11"/>
  </mergeCells>
  <dataValidations xWindow="282" yWindow="404" count="6">
    <dataValidation type="decimal" operator="greaterThanOrEqual" showInputMessage="1" showErrorMessage="1" errorTitle="Stop!" error="You may not enter values less than 0." promptTitle="Gross Income" prompt="Enter your gross income." sqref="A2" xr:uid="{00000000-0002-0000-0000-000000000000}">
      <formula1>0</formula1>
    </dataValidation>
    <dataValidation type="list" showInputMessage="1" promptTitle="Percentages" prompt="Select a percentage of your income you'd like to set as your maximum rental value" sqref="H18" xr:uid="{00000000-0002-0000-0000-000001000000}">
      <formula1>percentages</formula1>
    </dataValidation>
    <dataValidation type="decimal" operator="greaterThanOrEqual" showInputMessage="1" showErrorMessage="1" errorTitle="Stop!" error="You may not enter values less than 0." promptTitle="Tax Write-Offs" prompt="Enter individual tax write-offs." sqref="A5:A13" xr:uid="{00000000-0002-0000-0000-000002000000}">
      <formula1>0</formula1>
    </dataValidation>
    <dataValidation type="list" showInputMessage="1" showErrorMessage="1" promptTitle="State" prompt="Select a state from the dropdown menu." sqref="B2" xr:uid="{00000000-0002-0000-0000-000003000000}">
      <formula1>states</formula1>
    </dataValidation>
    <dataValidation type="custom" showInputMessage="1" showErrorMessage="1" sqref="A19 A22 G2 G4 G6 G8 G10 G12 G14 G16" xr:uid="{00000000-0002-0000-0000-000004000000}">
      <formula1>""""""</formula1>
    </dataValidation>
    <dataValidation type="custom" showInputMessage="1" showErrorMessage="1" sqref="A16" xr:uid="{00000000-0002-0000-0000-000005000000}">
      <formula1>"""""+A16"</formula1>
    </dataValidation>
  </dataValidations>
  <pageMargins left="0.7" right="0.7" top="0.75" bottom="0.75" header="0.3" footer="0.3"/>
  <pageSetup paperSize="0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34"/>
  <sheetViews>
    <sheetView topLeftCell="A189" workbookViewId="0">
      <selection activeCell="F223" sqref="F223"/>
    </sheetView>
  </sheetViews>
  <sheetFormatPr defaultRowHeight="15" x14ac:dyDescent="0.25"/>
  <cols>
    <col min="1" max="1" width="15.42578125" customWidth="1"/>
    <col min="2" max="3" width="11.5703125" customWidth="1"/>
  </cols>
  <sheetData>
    <row r="1" spans="1:3" ht="15.75" customHeight="1" thickBot="1" x14ac:dyDescent="0.3">
      <c r="A1" s="35" t="s">
        <v>1</v>
      </c>
      <c r="B1" s="35" t="s">
        <v>25</v>
      </c>
      <c r="C1" s="35" t="s">
        <v>26</v>
      </c>
    </row>
    <row r="2" spans="1:3" ht="15.75" customHeight="1" thickBot="1" x14ac:dyDescent="0.3">
      <c r="A2" s="36" t="s">
        <v>5</v>
      </c>
      <c r="B2" s="37">
        <v>0.02</v>
      </c>
      <c r="C2" s="38">
        <v>0</v>
      </c>
    </row>
    <row r="3" spans="1:3" ht="15.75" customHeight="1" thickBot="1" x14ac:dyDescent="0.3">
      <c r="A3" s="36"/>
      <c r="B3" s="37">
        <v>0.04</v>
      </c>
      <c r="C3" s="38">
        <v>1000</v>
      </c>
    </row>
    <row r="4" spans="1:3" ht="15.75" customHeight="1" thickBot="1" x14ac:dyDescent="0.3">
      <c r="A4" s="40"/>
      <c r="B4" s="37">
        <v>0.05</v>
      </c>
      <c r="C4" s="38">
        <v>6000</v>
      </c>
    </row>
    <row r="5" spans="1:3" ht="15.75" customHeight="1" thickBot="1" x14ac:dyDescent="0.3">
      <c r="A5" s="40"/>
      <c r="B5" s="36"/>
      <c r="C5" s="36"/>
    </row>
    <row r="6" spans="1:3" ht="15.75" customHeight="1" thickBot="1" x14ac:dyDescent="0.3">
      <c r="A6" s="36" t="s">
        <v>27</v>
      </c>
      <c r="B6" s="50" t="s">
        <v>28</v>
      </c>
      <c r="C6" s="51"/>
    </row>
    <row r="7" spans="1:3" ht="15.75" customHeight="1" thickBot="1" x14ac:dyDescent="0.3">
      <c r="A7" s="40"/>
      <c r="B7" s="36"/>
      <c r="C7" s="36"/>
    </row>
    <row r="8" spans="1:3" ht="15.75" customHeight="1" thickBot="1" x14ac:dyDescent="0.3">
      <c r="A8" s="36" t="s">
        <v>29</v>
      </c>
      <c r="B8" s="37">
        <v>2.5000000000000001E-2</v>
      </c>
      <c r="C8" s="38">
        <v>0</v>
      </c>
    </row>
    <row r="9" spans="1:3" ht="15.75" customHeight="1" thickBot="1" x14ac:dyDescent="0.3">
      <c r="A9" s="40"/>
      <c r="B9" s="36"/>
      <c r="C9" s="36"/>
    </row>
    <row r="10" spans="1:3" ht="15.75" customHeight="1" thickBot="1" x14ac:dyDescent="0.3">
      <c r="A10" s="36" t="s">
        <v>30</v>
      </c>
      <c r="B10" s="37">
        <v>0.02</v>
      </c>
      <c r="C10" s="38">
        <v>0</v>
      </c>
    </row>
    <row r="11" spans="1:3" ht="15.75" customHeight="1" thickBot="1" x14ac:dyDescent="0.3">
      <c r="A11" s="36"/>
      <c r="B11" s="37">
        <v>0.04</v>
      </c>
      <c r="C11" s="38">
        <v>4300</v>
      </c>
    </row>
    <row r="12" spans="1:3" ht="15.75" customHeight="1" thickBot="1" x14ac:dyDescent="0.3">
      <c r="A12" s="40"/>
      <c r="B12" s="37">
        <v>4.9000000000000002E-2</v>
      </c>
      <c r="C12" s="38">
        <v>8500</v>
      </c>
    </row>
    <row r="13" spans="1:3" ht="15.75" customHeight="1" thickBot="1" x14ac:dyDescent="0.3">
      <c r="A13" s="40"/>
      <c r="B13" s="39"/>
      <c r="C13" s="39"/>
    </row>
    <row r="14" spans="1:3" ht="15.75" customHeight="1" thickBot="1" x14ac:dyDescent="0.3">
      <c r="A14" s="36" t="s">
        <v>31</v>
      </c>
      <c r="B14" s="37">
        <v>0.01</v>
      </c>
      <c r="C14" s="38">
        <v>0</v>
      </c>
    </row>
    <row r="15" spans="1:3" ht="15.75" customHeight="1" thickBot="1" x14ac:dyDescent="0.3">
      <c r="A15" s="36"/>
      <c r="B15" s="37">
        <v>0.02</v>
      </c>
      <c r="C15" s="38">
        <v>20198</v>
      </c>
    </row>
    <row r="16" spans="1:3" ht="15.75" customHeight="1" thickBot="1" x14ac:dyDescent="0.3">
      <c r="A16" s="40"/>
      <c r="B16" s="37">
        <v>0.04</v>
      </c>
      <c r="C16" s="38">
        <v>47884</v>
      </c>
    </row>
    <row r="17" spans="1:3" ht="15.75" customHeight="1" thickBot="1" x14ac:dyDescent="0.3">
      <c r="A17" s="40"/>
      <c r="B17" s="37">
        <v>0.06</v>
      </c>
      <c r="C17" s="38">
        <v>75576</v>
      </c>
    </row>
    <row r="18" spans="1:3" ht="15.75" customHeight="1" thickBot="1" x14ac:dyDescent="0.3">
      <c r="A18" s="40"/>
      <c r="B18" s="37">
        <v>0.08</v>
      </c>
      <c r="C18" s="38">
        <v>104910</v>
      </c>
    </row>
    <row r="19" spans="1:3" ht="15.75" customHeight="1" thickBot="1" x14ac:dyDescent="0.3">
      <c r="A19" s="40"/>
      <c r="B19" s="37">
        <v>9.2999999999999999E-2</v>
      </c>
      <c r="C19" s="38">
        <v>132590</v>
      </c>
    </row>
    <row r="20" spans="1:3" ht="15.75" customHeight="1" thickBot="1" x14ac:dyDescent="0.3">
      <c r="A20" s="40"/>
      <c r="B20" s="37">
        <v>0.10299999999999999</v>
      </c>
      <c r="C20" s="38">
        <v>677278</v>
      </c>
    </row>
    <row r="21" spans="1:3" ht="15.75" customHeight="1" thickBot="1" x14ac:dyDescent="0.3">
      <c r="A21" s="40"/>
      <c r="B21" s="37">
        <v>0.113</v>
      </c>
      <c r="C21" s="38">
        <v>812728</v>
      </c>
    </row>
    <row r="22" spans="1:3" ht="15.75" customHeight="1" thickBot="1" x14ac:dyDescent="0.3">
      <c r="A22" s="40"/>
      <c r="B22" s="37">
        <v>0.123</v>
      </c>
      <c r="C22" s="38">
        <v>1000000</v>
      </c>
    </row>
    <row r="23" spans="1:3" ht="15.75" customHeight="1" thickBot="1" x14ac:dyDescent="0.3">
      <c r="A23" s="40"/>
      <c r="B23" s="37">
        <v>0.13300000000000001</v>
      </c>
      <c r="C23" s="38">
        <v>1354550</v>
      </c>
    </row>
    <row r="24" spans="1:3" ht="15.75" customHeight="1" thickBot="1" x14ac:dyDescent="0.3">
      <c r="A24" s="40"/>
      <c r="B24" s="36"/>
      <c r="C24" s="36"/>
    </row>
    <row r="25" spans="1:3" ht="15.75" customHeight="1" thickBot="1" x14ac:dyDescent="0.3">
      <c r="A25" s="36" t="s">
        <v>32</v>
      </c>
      <c r="B25" s="37">
        <v>4.3999999999999997E-2</v>
      </c>
      <c r="C25" s="38">
        <v>0</v>
      </c>
    </row>
    <row r="26" spans="1:3" ht="15.75" customHeight="1" thickBot="1" x14ac:dyDescent="0.3">
      <c r="A26" s="40"/>
      <c r="B26" s="36"/>
      <c r="C26" s="36"/>
    </row>
    <row r="27" spans="1:3" ht="15.75" customHeight="1" thickBot="1" x14ac:dyDescent="0.3">
      <c r="A27" s="36" t="s">
        <v>33</v>
      </c>
      <c r="B27" s="37">
        <v>0.03</v>
      </c>
      <c r="C27" s="38">
        <v>0</v>
      </c>
    </row>
    <row r="28" spans="1:3" ht="15.75" customHeight="1" thickBot="1" x14ac:dyDescent="0.3">
      <c r="A28" s="36"/>
      <c r="B28" s="37">
        <v>0.05</v>
      </c>
      <c r="C28" s="38">
        <v>20000</v>
      </c>
    </row>
    <row r="29" spans="1:3" ht="15.75" customHeight="1" thickBot="1" x14ac:dyDescent="0.3">
      <c r="A29" s="40"/>
      <c r="B29" s="37">
        <v>5.5E-2</v>
      </c>
      <c r="C29" s="38">
        <v>100000</v>
      </c>
    </row>
    <row r="30" spans="1:3" ht="15.75" customHeight="1" thickBot="1" x14ac:dyDescent="0.3">
      <c r="A30" s="40"/>
      <c r="B30" s="37">
        <v>0.06</v>
      </c>
      <c r="C30" s="38">
        <v>200000</v>
      </c>
    </row>
    <row r="31" spans="1:3" ht="15.75" customHeight="1" thickBot="1" x14ac:dyDescent="0.3">
      <c r="A31" s="40"/>
      <c r="B31" s="37">
        <v>6.5000000000000002E-2</v>
      </c>
      <c r="C31" s="38">
        <v>400000</v>
      </c>
    </row>
    <row r="32" spans="1:3" ht="15.75" customHeight="1" thickBot="1" x14ac:dyDescent="0.3">
      <c r="A32" s="40"/>
      <c r="B32" s="37">
        <v>6.9000000000000006E-2</v>
      </c>
      <c r="C32" s="38">
        <v>500000</v>
      </c>
    </row>
    <row r="33" spans="1:3" ht="15.75" customHeight="1" thickBot="1" x14ac:dyDescent="0.3">
      <c r="A33" s="40"/>
      <c r="B33" s="37">
        <v>6.9900000000000004E-2</v>
      </c>
      <c r="C33" s="38">
        <v>1000000</v>
      </c>
    </row>
    <row r="34" spans="1:3" ht="15.75" customHeight="1" thickBot="1" x14ac:dyDescent="0.3">
      <c r="A34" s="40"/>
      <c r="B34" s="36"/>
      <c r="C34" s="36"/>
    </row>
    <row r="35" spans="1:3" ht="15.75" customHeight="1" thickBot="1" x14ac:dyDescent="0.3">
      <c r="A35" s="36" t="s">
        <v>34</v>
      </c>
      <c r="B35" s="37">
        <v>2.1999999999999999E-2</v>
      </c>
      <c r="C35" s="38">
        <v>2000</v>
      </c>
    </row>
    <row r="36" spans="1:3" ht="15.75" customHeight="1" thickBot="1" x14ac:dyDescent="0.3">
      <c r="A36" s="36"/>
      <c r="B36" s="37">
        <v>3.9E-2</v>
      </c>
      <c r="C36" s="38">
        <v>5000</v>
      </c>
    </row>
    <row r="37" spans="1:3" ht="15.75" customHeight="1" thickBot="1" x14ac:dyDescent="0.3">
      <c r="A37" s="40"/>
      <c r="B37" s="37">
        <v>4.8000000000000001E-2</v>
      </c>
      <c r="C37" s="38">
        <v>10000</v>
      </c>
    </row>
    <row r="38" spans="1:3" ht="15.75" customHeight="1" thickBot="1" x14ac:dyDescent="0.3">
      <c r="A38" s="40"/>
      <c r="B38" s="37">
        <v>5.1999999999999998E-2</v>
      </c>
      <c r="C38" s="38">
        <v>20000</v>
      </c>
    </row>
    <row r="39" spans="1:3" ht="15.75" customHeight="1" thickBot="1" x14ac:dyDescent="0.3">
      <c r="A39" s="40"/>
      <c r="B39" s="37">
        <v>5.5500000000000001E-2</v>
      </c>
      <c r="C39" s="38">
        <v>25000</v>
      </c>
    </row>
    <row r="40" spans="1:3" ht="15.75" customHeight="1" thickBot="1" x14ac:dyDescent="0.3">
      <c r="A40" s="40"/>
      <c r="B40" s="37">
        <v>6.6000000000000003E-2</v>
      </c>
      <c r="C40" s="38">
        <v>60000</v>
      </c>
    </row>
    <row r="41" spans="1:3" ht="15.75" customHeight="1" thickBot="1" x14ac:dyDescent="0.3">
      <c r="A41" s="40"/>
      <c r="B41" s="36"/>
      <c r="C41" s="36"/>
    </row>
    <row r="42" spans="1:3" ht="15.75" customHeight="1" thickBot="1" x14ac:dyDescent="0.3">
      <c r="A42" s="36" t="s">
        <v>35</v>
      </c>
      <c r="B42" s="50" t="s">
        <v>28</v>
      </c>
      <c r="C42" s="51"/>
    </row>
    <row r="43" spans="1:3" ht="15.75" customHeight="1" thickBot="1" x14ac:dyDescent="0.3">
      <c r="A43" s="40"/>
      <c r="B43" s="36"/>
      <c r="C43" s="36"/>
    </row>
    <row r="44" spans="1:3" ht="15.75" customHeight="1" thickBot="1" x14ac:dyDescent="0.3">
      <c r="A44" s="36" t="s">
        <v>36</v>
      </c>
      <c r="B44" s="37">
        <v>0.01</v>
      </c>
      <c r="C44" s="38">
        <v>0</v>
      </c>
    </row>
    <row r="45" spans="1:3" ht="15.75" customHeight="1" thickBot="1" x14ac:dyDescent="0.3">
      <c r="A45" s="36"/>
      <c r="B45" s="37">
        <v>0.02</v>
      </c>
      <c r="C45" s="38">
        <v>1000</v>
      </c>
    </row>
    <row r="46" spans="1:3" ht="15.75" customHeight="1" thickBot="1" x14ac:dyDescent="0.3">
      <c r="A46" s="40"/>
      <c r="B46" s="37">
        <v>0.03</v>
      </c>
      <c r="C46" s="38">
        <v>3000</v>
      </c>
    </row>
    <row r="47" spans="1:3" ht="15.75" customHeight="1" thickBot="1" x14ac:dyDescent="0.3">
      <c r="A47" s="40"/>
      <c r="B47" s="37">
        <v>0.04</v>
      </c>
      <c r="C47" s="38">
        <v>5000</v>
      </c>
    </row>
    <row r="48" spans="1:3" ht="15.75" customHeight="1" thickBot="1" x14ac:dyDescent="0.3">
      <c r="A48" s="40"/>
      <c r="B48" s="37">
        <v>0.05</v>
      </c>
      <c r="C48" s="38">
        <v>7000</v>
      </c>
    </row>
    <row r="49" spans="1:3" ht="15.75" customHeight="1" thickBot="1" x14ac:dyDescent="0.3">
      <c r="A49" s="40"/>
      <c r="B49" s="37">
        <v>5.7500000000000002E-2</v>
      </c>
      <c r="C49" s="38">
        <v>10000</v>
      </c>
    </row>
    <row r="50" spans="1:3" ht="15.75" customHeight="1" thickBot="1" x14ac:dyDescent="0.3">
      <c r="A50" s="40"/>
      <c r="B50" s="36"/>
      <c r="C50" s="36"/>
    </row>
    <row r="51" spans="1:3" ht="15.75" customHeight="1" thickBot="1" x14ac:dyDescent="0.3">
      <c r="A51" s="36" t="s">
        <v>37</v>
      </c>
      <c r="B51" s="37">
        <v>1.4E-2</v>
      </c>
      <c r="C51" s="38">
        <v>0</v>
      </c>
    </row>
    <row r="52" spans="1:3" ht="15.75" customHeight="1" thickBot="1" x14ac:dyDescent="0.3">
      <c r="A52" s="36"/>
      <c r="B52" s="37">
        <v>3.2000000000000001E-2</v>
      </c>
      <c r="C52" s="38">
        <v>4800</v>
      </c>
    </row>
    <row r="53" spans="1:3" ht="15.75" customHeight="1" thickBot="1" x14ac:dyDescent="0.3">
      <c r="A53" s="40"/>
      <c r="B53" s="37">
        <v>5.5E-2</v>
      </c>
      <c r="C53" s="38">
        <v>9600</v>
      </c>
    </row>
    <row r="54" spans="1:3" ht="15.75" customHeight="1" thickBot="1" x14ac:dyDescent="0.3">
      <c r="A54" s="40"/>
      <c r="B54" s="37">
        <v>6.4000000000000001E-2</v>
      </c>
      <c r="C54" s="38">
        <v>19200</v>
      </c>
    </row>
    <row r="55" spans="1:3" ht="15.75" customHeight="1" thickBot="1" x14ac:dyDescent="0.3">
      <c r="A55" s="40"/>
      <c r="B55" s="37">
        <v>6.8000000000000005E-2</v>
      </c>
      <c r="C55" s="38">
        <v>28800</v>
      </c>
    </row>
    <row r="56" spans="1:3" ht="15.75" customHeight="1" thickBot="1" x14ac:dyDescent="0.3">
      <c r="A56" s="40"/>
      <c r="B56" s="37">
        <v>7.1999999999999995E-2</v>
      </c>
      <c r="C56" s="38">
        <v>38400</v>
      </c>
    </row>
    <row r="57" spans="1:3" ht="15.75" customHeight="1" thickBot="1" x14ac:dyDescent="0.3">
      <c r="A57" s="40"/>
      <c r="B57" s="37">
        <v>7.5999999999999998E-2</v>
      </c>
      <c r="C57" s="38">
        <v>48000</v>
      </c>
    </row>
    <row r="58" spans="1:3" ht="15.75" customHeight="1" thickBot="1" x14ac:dyDescent="0.3">
      <c r="A58" s="40"/>
      <c r="B58" s="37">
        <v>7.9000000000000001E-2</v>
      </c>
      <c r="C58" s="38">
        <v>72000</v>
      </c>
    </row>
    <row r="59" spans="1:3" ht="15.75" customHeight="1" thickBot="1" x14ac:dyDescent="0.3">
      <c r="A59" s="40"/>
      <c r="B59" s="37">
        <v>8.2500000000000004E-2</v>
      </c>
      <c r="C59" s="38">
        <v>96000</v>
      </c>
    </row>
    <row r="60" spans="1:3" ht="15.75" customHeight="1" thickBot="1" x14ac:dyDescent="0.3">
      <c r="A60" s="40"/>
      <c r="B60" s="37">
        <v>0.09</v>
      </c>
      <c r="C60" s="38">
        <v>300000</v>
      </c>
    </row>
    <row r="61" spans="1:3" ht="15.75" customHeight="1" thickBot="1" x14ac:dyDescent="0.3">
      <c r="A61" s="40"/>
      <c r="B61" s="37">
        <v>0.1</v>
      </c>
      <c r="C61" s="38">
        <v>350000</v>
      </c>
    </row>
    <row r="62" spans="1:3" ht="15.75" customHeight="1" thickBot="1" x14ac:dyDescent="0.3">
      <c r="A62" s="40"/>
      <c r="B62" s="37">
        <v>0.11</v>
      </c>
      <c r="C62" s="38">
        <v>400000</v>
      </c>
    </row>
    <row r="63" spans="1:3" ht="15.75" customHeight="1" thickBot="1" x14ac:dyDescent="0.3">
      <c r="A63" s="40"/>
      <c r="B63" s="36"/>
      <c r="C63" s="36"/>
    </row>
    <row r="64" spans="1:3" ht="15.75" customHeight="1" thickBot="1" x14ac:dyDescent="0.3">
      <c r="A64" s="36" t="s">
        <v>38</v>
      </c>
      <c r="B64" s="37">
        <v>5.8000000000000003E-2</v>
      </c>
      <c r="C64" s="38">
        <v>0</v>
      </c>
    </row>
    <row r="65" spans="1:3" ht="15.75" customHeight="1" thickBot="1" x14ac:dyDescent="0.3">
      <c r="A65" s="40"/>
      <c r="B65" s="36"/>
      <c r="C65" s="36"/>
    </row>
    <row r="66" spans="1:3" ht="15.75" customHeight="1" thickBot="1" x14ac:dyDescent="0.3">
      <c r="A66" s="36" t="s">
        <v>39</v>
      </c>
      <c r="B66" s="37">
        <v>4.9500000000000002E-2</v>
      </c>
      <c r="C66" s="38">
        <v>0</v>
      </c>
    </row>
    <row r="67" spans="1:3" ht="15.75" customHeight="1" thickBot="1" x14ac:dyDescent="0.3">
      <c r="A67" s="40"/>
      <c r="B67" s="36"/>
      <c r="C67" s="36"/>
    </row>
    <row r="68" spans="1:3" ht="15.75" customHeight="1" thickBot="1" x14ac:dyDescent="0.3">
      <c r="A68" s="36" t="s">
        <v>40</v>
      </c>
      <c r="B68" s="37">
        <v>3.15E-2</v>
      </c>
      <c r="C68" s="38">
        <v>0</v>
      </c>
    </row>
    <row r="69" spans="1:3" ht="15.75" customHeight="1" thickBot="1" x14ac:dyDescent="0.3">
      <c r="A69" s="40"/>
      <c r="B69" s="36"/>
      <c r="C69" s="36"/>
    </row>
    <row r="70" spans="1:3" ht="15.75" customHeight="1" thickBot="1" x14ac:dyDescent="0.3">
      <c r="A70" s="36" t="s">
        <v>41</v>
      </c>
      <c r="B70" s="37">
        <v>4.3999999999999997E-2</v>
      </c>
      <c r="C70" s="38">
        <v>0</v>
      </c>
    </row>
    <row r="71" spans="1:3" ht="15.75" customHeight="1" thickBot="1" x14ac:dyDescent="0.3">
      <c r="A71" s="36"/>
      <c r="B71" s="37">
        <v>4.82E-2</v>
      </c>
      <c r="C71" s="38">
        <v>12000</v>
      </c>
    </row>
    <row r="72" spans="1:3" ht="15.75" customHeight="1" thickBot="1" x14ac:dyDescent="0.3">
      <c r="A72" s="40"/>
      <c r="B72" s="37">
        <v>5.7000000000000002E-2</v>
      </c>
      <c r="C72" s="38">
        <v>60000</v>
      </c>
    </row>
    <row r="73" spans="1:3" ht="15.75" customHeight="1" thickBot="1" x14ac:dyDescent="0.3">
      <c r="A73" s="40"/>
      <c r="B73" s="37">
        <v>0.06</v>
      </c>
      <c r="C73" s="38">
        <v>150000</v>
      </c>
    </row>
    <row r="74" spans="1:3" ht="15.75" customHeight="1" thickBot="1" x14ac:dyDescent="0.3">
      <c r="A74" s="40"/>
      <c r="B74" s="36"/>
      <c r="C74" s="36"/>
    </row>
    <row r="75" spans="1:3" ht="15.75" customHeight="1" thickBot="1" x14ac:dyDescent="0.3">
      <c r="A75" s="36" t="s">
        <v>42</v>
      </c>
      <c r="B75" s="37">
        <v>3.1E-2</v>
      </c>
      <c r="C75" s="38">
        <v>0</v>
      </c>
    </row>
    <row r="76" spans="1:3" ht="15.75" customHeight="1" thickBot="1" x14ac:dyDescent="0.3">
      <c r="A76" s="36"/>
      <c r="B76" s="37">
        <v>5.2499999999999998E-2</v>
      </c>
      <c r="C76" s="38">
        <v>30000</v>
      </c>
    </row>
    <row r="77" spans="1:3" ht="15.75" customHeight="1" thickBot="1" x14ac:dyDescent="0.3">
      <c r="A77" s="40"/>
      <c r="B77" s="37">
        <v>5.7000000000000002E-2</v>
      </c>
      <c r="C77" s="38">
        <v>60000</v>
      </c>
    </row>
    <row r="78" spans="1:3" ht="15.75" customHeight="1" thickBot="1" x14ac:dyDescent="0.3">
      <c r="A78" s="40"/>
      <c r="B78" s="36"/>
      <c r="C78" s="36"/>
    </row>
    <row r="79" spans="1:3" ht="15.75" customHeight="1" thickBot="1" x14ac:dyDescent="0.3">
      <c r="A79" s="36" t="s">
        <v>43</v>
      </c>
      <c r="B79" s="37">
        <v>4.4999999999999998E-2</v>
      </c>
      <c r="C79" s="38">
        <v>0</v>
      </c>
    </row>
    <row r="80" spans="1:3" ht="15.75" customHeight="1" thickBot="1" x14ac:dyDescent="0.3">
      <c r="A80" s="36"/>
      <c r="B80" s="36"/>
      <c r="C80" s="36"/>
    </row>
    <row r="81" spans="1:3" ht="15.75" customHeight="1" thickBot="1" x14ac:dyDescent="0.3">
      <c r="A81" s="36" t="s">
        <v>44</v>
      </c>
      <c r="B81" s="37">
        <v>1.8499999999999999E-2</v>
      </c>
      <c r="C81" s="38">
        <v>0</v>
      </c>
    </row>
    <row r="82" spans="1:3" ht="15.75" customHeight="1" thickBot="1" x14ac:dyDescent="0.3">
      <c r="A82" s="36"/>
      <c r="B82" s="37">
        <v>3.5000000000000003E-2</v>
      </c>
      <c r="C82" s="38">
        <v>25000</v>
      </c>
    </row>
    <row r="83" spans="1:3" ht="15.75" customHeight="1" thickBot="1" x14ac:dyDescent="0.3">
      <c r="A83" s="40"/>
      <c r="B83" s="37">
        <v>4.2500000000000003E-2</v>
      </c>
      <c r="C83" s="38">
        <v>100000</v>
      </c>
    </row>
    <row r="84" spans="1:3" ht="15.75" customHeight="1" thickBot="1" x14ac:dyDescent="0.3">
      <c r="A84" s="40"/>
      <c r="B84" s="36"/>
      <c r="C84" s="36"/>
    </row>
    <row r="85" spans="1:3" ht="15.75" customHeight="1" thickBot="1" x14ac:dyDescent="0.3">
      <c r="A85" s="36" t="s">
        <v>45</v>
      </c>
      <c r="B85" s="37">
        <v>5.8000000000000003E-2</v>
      </c>
      <c r="C85" s="38">
        <v>0</v>
      </c>
    </row>
    <row r="86" spans="1:3" ht="15.75" customHeight="1" thickBot="1" x14ac:dyDescent="0.3">
      <c r="A86" s="36"/>
      <c r="B86" s="37">
        <v>6.7500000000000004E-2</v>
      </c>
      <c r="C86" s="38">
        <v>49050</v>
      </c>
    </row>
    <row r="87" spans="1:3" ht="15.75" customHeight="1" thickBot="1" x14ac:dyDescent="0.3">
      <c r="A87" s="40"/>
      <c r="B87" s="37">
        <v>7.1499999999999994E-2</v>
      </c>
      <c r="C87" s="38">
        <v>116100</v>
      </c>
    </row>
    <row r="88" spans="1:3" ht="15.75" customHeight="1" thickBot="1" x14ac:dyDescent="0.3">
      <c r="A88" s="40"/>
      <c r="B88" s="36"/>
      <c r="C88" s="36"/>
    </row>
    <row r="89" spans="1:3" ht="15.75" customHeight="1" thickBot="1" x14ac:dyDescent="0.3">
      <c r="A89" s="36" t="s">
        <v>46</v>
      </c>
      <c r="B89" s="37">
        <v>0.02</v>
      </c>
      <c r="C89" s="38">
        <v>0</v>
      </c>
    </row>
    <row r="90" spans="1:3" ht="15.75" customHeight="1" thickBot="1" x14ac:dyDescent="0.3">
      <c r="A90" s="36"/>
      <c r="B90" s="37">
        <v>0.03</v>
      </c>
      <c r="C90" s="38">
        <v>1000</v>
      </c>
    </row>
    <row r="91" spans="1:3" ht="15.75" customHeight="1" thickBot="1" x14ac:dyDescent="0.3">
      <c r="A91" s="41"/>
      <c r="B91" s="37">
        <v>0.04</v>
      </c>
      <c r="C91" s="38">
        <v>2000</v>
      </c>
    </row>
    <row r="92" spans="1:3" ht="15.75" customHeight="1" thickBot="1" x14ac:dyDescent="0.3">
      <c r="A92" s="40"/>
      <c r="B92" s="37">
        <v>4.7500000000000001E-2</v>
      </c>
      <c r="C92" s="38">
        <v>3000</v>
      </c>
    </row>
    <row r="93" spans="1:3" ht="15.75" customHeight="1" thickBot="1" x14ac:dyDescent="0.3">
      <c r="A93" s="40"/>
      <c r="B93" s="37">
        <v>0.05</v>
      </c>
      <c r="C93" s="38">
        <v>150000</v>
      </c>
    </row>
    <row r="94" spans="1:3" ht="15.75" customHeight="1" thickBot="1" x14ac:dyDescent="0.3">
      <c r="A94" s="40"/>
      <c r="B94" s="37">
        <v>5.2499999999999998E-2</v>
      </c>
      <c r="C94" s="38">
        <v>175000</v>
      </c>
    </row>
    <row r="95" spans="1:3" ht="15.75" customHeight="1" thickBot="1" x14ac:dyDescent="0.3">
      <c r="A95" s="40"/>
      <c r="B95" s="37">
        <v>5.5E-2</v>
      </c>
      <c r="C95" s="38">
        <v>225000</v>
      </c>
    </row>
    <row r="96" spans="1:3" ht="15.75" customHeight="1" thickBot="1" x14ac:dyDescent="0.3">
      <c r="A96" s="40"/>
      <c r="B96" s="37">
        <v>5.7500000000000002E-2</v>
      </c>
      <c r="C96" s="38">
        <v>300000</v>
      </c>
    </row>
    <row r="97" spans="1:3" ht="15.75" customHeight="1" thickBot="1" x14ac:dyDescent="0.3">
      <c r="A97" s="40"/>
      <c r="B97" s="36"/>
      <c r="C97" s="36"/>
    </row>
    <row r="98" spans="1:3" ht="15.75" customHeight="1" thickBot="1" x14ac:dyDescent="0.3">
      <c r="A98" s="36" t="s">
        <v>47</v>
      </c>
      <c r="B98" s="37">
        <v>0.05</v>
      </c>
      <c r="C98" s="38">
        <v>0</v>
      </c>
    </row>
    <row r="99" spans="1:3" ht="15.75" customHeight="1" thickBot="1" x14ac:dyDescent="0.3">
      <c r="A99" s="40"/>
      <c r="B99" s="37">
        <v>0.09</v>
      </c>
      <c r="C99" s="38">
        <v>1000000</v>
      </c>
    </row>
    <row r="100" spans="1:3" ht="15.75" customHeight="1" thickBot="1" x14ac:dyDescent="0.3">
      <c r="A100" s="40"/>
      <c r="B100" s="36"/>
      <c r="C100" s="36"/>
    </row>
    <row r="101" spans="1:3" ht="15.75" customHeight="1" thickBot="1" x14ac:dyDescent="0.3">
      <c r="A101" s="36" t="s">
        <v>48</v>
      </c>
      <c r="B101" s="37">
        <v>4.2500000000000003E-2</v>
      </c>
      <c r="C101" s="38">
        <v>0</v>
      </c>
    </row>
    <row r="102" spans="1:3" ht="15.75" customHeight="1" thickBot="1" x14ac:dyDescent="0.3">
      <c r="A102" s="40"/>
      <c r="B102" s="36"/>
      <c r="C102" s="36"/>
    </row>
    <row r="103" spans="1:3" ht="15.75" customHeight="1" thickBot="1" x14ac:dyDescent="0.3">
      <c r="A103" s="36" t="s">
        <v>49</v>
      </c>
      <c r="B103" s="37">
        <v>5.3499999999999999E-2</v>
      </c>
      <c r="C103" s="38">
        <v>0</v>
      </c>
    </row>
    <row r="104" spans="1:3" ht="15.75" customHeight="1" thickBot="1" x14ac:dyDescent="0.3">
      <c r="A104" s="36"/>
      <c r="B104" s="37">
        <v>6.8000000000000005E-2</v>
      </c>
      <c r="C104" s="38">
        <v>43950</v>
      </c>
    </row>
    <row r="105" spans="1:3" ht="15.75" customHeight="1" thickBot="1" x14ac:dyDescent="0.3">
      <c r="A105" s="40"/>
      <c r="B105" s="37">
        <v>7.85E-2</v>
      </c>
      <c r="C105" s="38">
        <v>174610</v>
      </c>
    </row>
    <row r="106" spans="1:3" ht="15.75" customHeight="1" thickBot="1" x14ac:dyDescent="0.3">
      <c r="A106" s="40"/>
      <c r="B106" s="37">
        <v>9.8500000000000004E-2</v>
      </c>
      <c r="C106" s="38">
        <v>304970</v>
      </c>
    </row>
    <row r="107" spans="1:3" ht="15.75" customHeight="1" thickBot="1" x14ac:dyDescent="0.3">
      <c r="A107" s="40"/>
      <c r="B107" s="36"/>
      <c r="C107" s="36"/>
    </row>
    <row r="108" spans="1:3" ht="15.75" customHeight="1" thickBot="1" x14ac:dyDescent="0.3">
      <c r="A108" s="36" t="s">
        <v>50</v>
      </c>
      <c r="B108" s="37">
        <v>0.05</v>
      </c>
      <c r="C108" s="38">
        <v>10000</v>
      </c>
    </row>
    <row r="109" spans="1:3" ht="15.75" customHeight="1" thickBot="1" x14ac:dyDescent="0.3">
      <c r="A109" s="40"/>
      <c r="B109" s="36"/>
      <c r="C109" s="36"/>
    </row>
    <row r="110" spans="1:3" ht="15.75" customHeight="1" thickBot="1" x14ac:dyDescent="0.3">
      <c r="A110" s="36" t="s">
        <v>51</v>
      </c>
      <c r="B110" s="37">
        <v>0.02</v>
      </c>
      <c r="C110" s="38">
        <v>1121</v>
      </c>
    </row>
    <row r="111" spans="1:3" ht="15.75" customHeight="1" thickBot="1" x14ac:dyDescent="0.3">
      <c r="A111" s="36"/>
      <c r="B111" s="37">
        <v>2.5000000000000001E-2</v>
      </c>
      <c r="C111" s="38">
        <v>2242</v>
      </c>
    </row>
    <row r="112" spans="1:3" ht="15.75" customHeight="1" thickBot="1" x14ac:dyDescent="0.3">
      <c r="A112" s="40"/>
      <c r="B112" s="37">
        <v>0.03</v>
      </c>
      <c r="C112" s="38">
        <v>3363</v>
      </c>
    </row>
    <row r="113" spans="1:3" ht="15.75" customHeight="1" thickBot="1" x14ac:dyDescent="0.3">
      <c r="A113" s="40"/>
      <c r="B113" s="37">
        <v>3.5000000000000003E-2</v>
      </c>
      <c r="C113" s="38">
        <v>4484</v>
      </c>
    </row>
    <row r="114" spans="1:3" ht="15.75" customHeight="1" thickBot="1" x14ac:dyDescent="0.3">
      <c r="A114" s="40"/>
      <c r="B114" s="37">
        <v>0.04</v>
      </c>
      <c r="C114" s="38">
        <v>5605</v>
      </c>
    </row>
    <row r="115" spans="1:3" ht="15.75" customHeight="1" thickBot="1" x14ac:dyDescent="0.3">
      <c r="A115" s="40"/>
      <c r="B115" s="37">
        <v>4.4999999999999998E-2</v>
      </c>
      <c r="C115" s="38">
        <v>6726</v>
      </c>
    </row>
    <row r="116" spans="1:3" ht="15.75" customHeight="1" thickBot="1" x14ac:dyDescent="0.3">
      <c r="A116" s="40"/>
      <c r="B116" s="37">
        <v>4.9500000000000002E-2</v>
      </c>
      <c r="C116" s="38">
        <v>7847</v>
      </c>
    </row>
    <row r="117" spans="1:3" ht="15.75" customHeight="1" thickBot="1" x14ac:dyDescent="0.3">
      <c r="A117" s="40"/>
      <c r="B117" s="36"/>
      <c r="C117" s="36"/>
    </row>
    <row r="118" spans="1:3" ht="15.75" customHeight="1" thickBot="1" x14ac:dyDescent="0.3">
      <c r="A118" s="36" t="s">
        <v>52</v>
      </c>
      <c r="B118" s="37">
        <v>0.01</v>
      </c>
      <c r="C118" s="38">
        <v>0</v>
      </c>
    </row>
    <row r="119" spans="1:3" ht="15.75" customHeight="1" thickBot="1" x14ac:dyDescent="0.3">
      <c r="A119" s="36"/>
      <c r="B119" s="37">
        <v>0.02</v>
      </c>
      <c r="C119" s="38">
        <v>3600</v>
      </c>
    </row>
    <row r="120" spans="1:3" ht="15.75" customHeight="1" thickBot="1" x14ac:dyDescent="0.3">
      <c r="A120" s="41"/>
      <c r="B120" s="37">
        <v>0.03</v>
      </c>
      <c r="C120" s="38">
        <v>6300</v>
      </c>
    </row>
    <row r="121" spans="1:3" ht="15.75" customHeight="1" thickBot="1" x14ac:dyDescent="0.3">
      <c r="A121" s="40"/>
      <c r="B121" s="37">
        <v>0.04</v>
      </c>
      <c r="C121" s="38">
        <v>9700</v>
      </c>
    </row>
    <row r="122" spans="1:3" ht="15.75" customHeight="1" thickBot="1" x14ac:dyDescent="0.3">
      <c r="A122" s="40"/>
      <c r="B122" s="37">
        <v>0.05</v>
      </c>
      <c r="C122" s="38">
        <v>1300</v>
      </c>
    </row>
    <row r="123" spans="1:3" ht="15.75" customHeight="1" thickBot="1" x14ac:dyDescent="0.3">
      <c r="A123" s="40"/>
      <c r="B123" s="37">
        <v>0.06</v>
      </c>
      <c r="C123" s="38">
        <v>16800</v>
      </c>
    </row>
    <row r="124" spans="1:3" ht="15.75" customHeight="1" thickBot="1" x14ac:dyDescent="0.3">
      <c r="A124" s="40"/>
      <c r="B124" s="37">
        <v>6.7500000000000004E-2</v>
      </c>
      <c r="C124" s="38">
        <v>21600</v>
      </c>
    </row>
    <row r="125" spans="1:3" ht="15.75" customHeight="1" thickBot="1" x14ac:dyDescent="0.3">
      <c r="A125" s="40"/>
      <c r="B125" s="36"/>
      <c r="C125" s="36"/>
    </row>
    <row r="126" spans="1:3" ht="15.75" customHeight="1" thickBot="1" x14ac:dyDescent="0.3">
      <c r="A126" s="36" t="s">
        <v>53</v>
      </c>
      <c r="B126" s="37">
        <v>2.46E-2</v>
      </c>
      <c r="C126" s="38">
        <v>0</v>
      </c>
    </row>
    <row r="127" spans="1:3" ht="15.75" customHeight="1" thickBot="1" x14ac:dyDescent="0.3">
      <c r="A127" s="36"/>
      <c r="B127" s="37">
        <v>3.5099999999999999E-2</v>
      </c>
      <c r="C127" s="38">
        <v>7390</v>
      </c>
    </row>
    <row r="128" spans="1:3" ht="15.75" customHeight="1" thickBot="1" x14ac:dyDescent="0.3">
      <c r="A128" s="40"/>
      <c r="B128" s="37">
        <v>5.0099999999999999E-2</v>
      </c>
      <c r="C128" s="38">
        <v>44350</v>
      </c>
    </row>
    <row r="129" spans="1:3" ht="15.75" customHeight="1" thickBot="1" x14ac:dyDescent="0.3">
      <c r="A129" s="40"/>
      <c r="B129" s="37">
        <v>6.6400000000000001E-2</v>
      </c>
      <c r="C129" s="38">
        <v>71460</v>
      </c>
    </row>
    <row r="130" spans="1:3" ht="15.75" customHeight="1" thickBot="1" x14ac:dyDescent="0.3">
      <c r="A130" s="40"/>
      <c r="B130" s="36"/>
      <c r="C130" s="36"/>
    </row>
    <row r="131" spans="1:3" ht="15.75" customHeight="1" thickBot="1" x14ac:dyDescent="0.3">
      <c r="A131" s="36" t="s">
        <v>54</v>
      </c>
      <c r="B131" s="50" t="s">
        <v>28</v>
      </c>
      <c r="C131" s="51"/>
    </row>
    <row r="132" spans="1:3" ht="15.75" customHeight="1" thickBot="1" x14ac:dyDescent="0.3">
      <c r="A132" s="40"/>
      <c r="B132" s="36"/>
      <c r="C132" s="36"/>
    </row>
    <row r="133" spans="1:3" ht="15.75" customHeight="1" thickBot="1" x14ac:dyDescent="0.3">
      <c r="A133" s="36" t="s">
        <v>55</v>
      </c>
      <c r="B133" s="50" t="s">
        <v>28</v>
      </c>
      <c r="C133" s="51"/>
    </row>
    <row r="134" spans="1:3" ht="15.75" customHeight="1" thickBot="1" x14ac:dyDescent="0.3">
      <c r="A134" s="40"/>
      <c r="B134" s="36"/>
      <c r="C134" s="36"/>
    </row>
    <row r="135" spans="1:3" ht="15.75" customHeight="1" thickBot="1" x14ac:dyDescent="0.3">
      <c r="A135" s="36" t="s">
        <v>56</v>
      </c>
      <c r="B135" s="37">
        <v>1.4E-2</v>
      </c>
      <c r="C135" s="38">
        <v>0</v>
      </c>
    </row>
    <row r="136" spans="1:3" ht="15.75" customHeight="1" thickBot="1" x14ac:dyDescent="0.3">
      <c r="A136" s="36"/>
      <c r="B136" s="37">
        <v>1.7500000000000002E-2</v>
      </c>
      <c r="C136" s="38">
        <v>20000</v>
      </c>
    </row>
    <row r="137" spans="1:3" ht="15.75" customHeight="1" thickBot="1" x14ac:dyDescent="0.3">
      <c r="A137" s="40"/>
      <c r="B137" s="37">
        <v>2.4500000000000001E-2</v>
      </c>
      <c r="C137" s="38">
        <v>50000</v>
      </c>
    </row>
    <row r="138" spans="1:3" ht="15.75" customHeight="1" thickBot="1" x14ac:dyDescent="0.3">
      <c r="A138" s="40"/>
      <c r="B138" s="37">
        <v>3.5000000000000003E-2</v>
      </c>
      <c r="C138" s="38">
        <v>70000</v>
      </c>
    </row>
    <row r="139" spans="1:3" ht="15.75" customHeight="1" thickBot="1" x14ac:dyDescent="0.3">
      <c r="A139" s="40"/>
      <c r="B139" s="37">
        <v>5.5300000000000002E-2</v>
      </c>
      <c r="C139" s="38">
        <v>80000</v>
      </c>
    </row>
    <row r="140" spans="1:3" ht="15.75" customHeight="1" thickBot="1" x14ac:dyDescent="0.3">
      <c r="A140" s="40"/>
      <c r="B140" s="37">
        <v>6.3700000000000007E-2</v>
      </c>
      <c r="C140" s="38">
        <v>150000</v>
      </c>
    </row>
    <row r="141" spans="1:3" ht="15.75" customHeight="1" thickBot="1" x14ac:dyDescent="0.3">
      <c r="A141" s="40"/>
      <c r="B141" s="37">
        <v>8.9700000000000002E-2</v>
      </c>
      <c r="C141" s="38">
        <v>500000</v>
      </c>
    </row>
    <row r="142" spans="1:3" ht="15.75" customHeight="1" thickBot="1" x14ac:dyDescent="0.3">
      <c r="A142" s="40"/>
      <c r="B142" s="37">
        <v>0.1075</v>
      </c>
      <c r="C142" s="38">
        <v>1000000</v>
      </c>
    </row>
    <row r="143" spans="1:3" ht="15.75" customHeight="1" thickBot="1" x14ac:dyDescent="0.3">
      <c r="A143" s="40"/>
      <c r="B143" s="36"/>
      <c r="C143" s="36"/>
    </row>
    <row r="144" spans="1:3" ht="15.75" customHeight="1" thickBot="1" x14ac:dyDescent="0.3">
      <c r="A144" s="36" t="s">
        <v>57</v>
      </c>
      <c r="B144" s="37">
        <v>1.7000000000000001E-2</v>
      </c>
      <c r="C144" s="38">
        <v>0</v>
      </c>
    </row>
    <row r="145" spans="1:3" ht="15.75" customHeight="1" thickBot="1" x14ac:dyDescent="0.3">
      <c r="A145" s="36"/>
      <c r="B145" s="37">
        <v>3.2000000000000001E-2</v>
      </c>
      <c r="C145" s="38">
        <v>8000</v>
      </c>
    </row>
    <row r="146" spans="1:3" ht="15.75" customHeight="1" thickBot="1" x14ac:dyDescent="0.3">
      <c r="A146" s="40"/>
      <c r="B146" s="37">
        <v>4.7E-2</v>
      </c>
      <c r="C146" s="38">
        <v>16000</v>
      </c>
    </row>
    <row r="147" spans="1:3" ht="15.75" customHeight="1" thickBot="1" x14ac:dyDescent="0.3">
      <c r="A147" s="40"/>
      <c r="B147" s="37">
        <v>4.9000000000000002E-2</v>
      </c>
      <c r="C147" s="38">
        <v>24000</v>
      </c>
    </row>
    <row r="148" spans="1:3" ht="15.75" customHeight="1" thickBot="1" x14ac:dyDescent="0.3">
      <c r="A148" s="40"/>
      <c r="B148" s="37">
        <v>5.8999999999999997E-2</v>
      </c>
      <c r="C148" s="38">
        <v>315000</v>
      </c>
    </row>
    <row r="149" spans="1:3" ht="15.75" customHeight="1" thickBot="1" x14ac:dyDescent="0.3">
      <c r="A149" s="40"/>
      <c r="B149" s="36"/>
      <c r="C149" s="36"/>
    </row>
    <row r="150" spans="1:3" ht="15.75" customHeight="1" thickBot="1" x14ac:dyDescent="0.3">
      <c r="A150" s="36" t="s">
        <v>58</v>
      </c>
      <c r="B150" s="37">
        <v>0.04</v>
      </c>
      <c r="C150" s="38">
        <v>0</v>
      </c>
    </row>
    <row r="151" spans="1:3" ht="15.75" customHeight="1" thickBot="1" x14ac:dyDescent="0.3">
      <c r="A151" s="36"/>
      <c r="B151" s="37">
        <v>4.4999999999999998E-2</v>
      </c>
      <c r="C151" s="38">
        <v>17150</v>
      </c>
    </row>
    <row r="152" spans="1:3" ht="15.75" customHeight="1" thickBot="1" x14ac:dyDescent="0.3">
      <c r="A152" s="40"/>
      <c r="B152" s="37">
        <v>5.2499999999999998E-2</v>
      </c>
      <c r="C152" s="38">
        <v>23600</v>
      </c>
    </row>
    <row r="153" spans="1:3" ht="15.75" customHeight="1" thickBot="1" x14ac:dyDescent="0.3">
      <c r="A153" s="40"/>
      <c r="B153" s="37">
        <v>5.5E-2</v>
      </c>
      <c r="C153" s="38">
        <v>27900</v>
      </c>
    </row>
    <row r="154" spans="1:3" ht="15.75" customHeight="1" thickBot="1" x14ac:dyDescent="0.3">
      <c r="A154" s="40"/>
      <c r="B154" s="37">
        <v>0.06</v>
      </c>
      <c r="C154" s="38">
        <v>161550</v>
      </c>
    </row>
    <row r="155" spans="1:3" ht="15.75" customHeight="1" thickBot="1" x14ac:dyDescent="0.3">
      <c r="A155" s="40"/>
      <c r="B155" s="37">
        <v>6.8500000000000005E-2</v>
      </c>
      <c r="C155" s="38">
        <v>323200</v>
      </c>
    </row>
    <row r="156" spans="1:3" ht="15.75" customHeight="1" thickBot="1" x14ac:dyDescent="0.3">
      <c r="A156" s="40"/>
      <c r="B156" s="37">
        <v>9.6500000000000002E-2</v>
      </c>
      <c r="C156" s="38">
        <v>2155350</v>
      </c>
    </row>
    <row r="157" spans="1:3" ht="15.75" customHeight="1" thickBot="1" x14ac:dyDescent="0.3">
      <c r="A157" s="40"/>
      <c r="B157" s="37">
        <v>0.10299999999999999</v>
      </c>
      <c r="C157" s="38">
        <v>5000000</v>
      </c>
    </row>
    <row r="158" spans="1:3" ht="15.75" customHeight="1" thickBot="1" x14ac:dyDescent="0.3">
      <c r="A158" s="40"/>
      <c r="B158" s="37">
        <v>0.109</v>
      </c>
      <c r="C158" s="38">
        <v>25000000</v>
      </c>
    </row>
    <row r="159" spans="1:3" ht="15.75" customHeight="1" thickBot="1" x14ac:dyDescent="0.3">
      <c r="A159" s="40"/>
      <c r="B159" s="39"/>
      <c r="C159" s="39"/>
    </row>
    <row r="160" spans="1:3" ht="15.75" customHeight="1" thickBot="1" x14ac:dyDescent="0.3">
      <c r="A160" s="36" t="s">
        <v>59</v>
      </c>
      <c r="B160" s="37">
        <v>4.7500000000000001E-2</v>
      </c>
      <c r="C160" s="38">
        <v>0</v>
      </c>
    </row>
    <row r="161" spans="1:3" ht="15.75" customHeight="1" thickBot="1" x14ac:dyDescent="0.3">
      <c r="A161" s="40"/>
      <c r="B161" s="36"/>
      <c r="C161" s="36"/>
    </row>
    <row r="162" spans="1:3" ht="15.75" customHeight="1" thickBot="1" x14ac:dyDescent="0.3">
      <c r="A162" s="36" t="s">
        <v>60</v>
      </c>
      <c r="B162" s="37">
        <v>1.0999999999999999E-2</v>
      </c>
      <c r="C162" s="38">
        <v>0</v>
      </c>
    </row>
    <row r="163" spans="1:3" ht="15.75" customHeight="1" thickBot="1" x14ac:dyDescent="0.3">
      <c r="A163" s="36"/>
      <c r="B163" s="37">
        <v>2.0400000000000001E-2</v>
      </c>
      <c r="C163" s="38">
        <v>69700</v>
      </c>
    </row>
    <row r="164" spans="1:3" ht="15.75" customHeight="1" thickBot="1" x14ac:dyDescent="0.3">
      <c r="A164" s="41"/>
      <c r="B164" s="37">
        <v>2.2700000000000001E-2</v>
      </c>
      <c r="C164" s="38">
        <v>168450</v>
      </c>
    </row>
    <row r="165" spans="1:3" ht="15.75" customHeight="1" thickBot="1" x14ac:dyDescent="0.3">
      <c r="A165" s="40"/>
      <c r="B165" s="37">
        <v>2.64E-2</v>
      </c>
      <c r="C165" s="38">
        <v>256650</v>
      </c>
    </row>
    <row r="166" spans="1:3" ht="15.75" customHeight="1" thickBot="1" x14ac:dyDescent="0.3">
      <c r="A166" s="40"/>
      <c r="B166" s="37">
        <v>2.9000000000000001E-2</v>
      </c>
      <c r="C166" s="38">
        <v>458350</v>
      </c>
    </row>
    <row r="167" spans="1:3" ht="15.75" customHeight="1" thickBot="1" x14ac:dyDescent="0.3">
      <c r="A167" s="40"/>
      <c r="B167" s="36"/>
      <c r="C167" s="36"/>
    </row>
    <row r="168" spans="1:3" ht="15.75" customHeight="1" thickBot="1" x14ac:dyDescent="0.3">
      <c r="A168" s="36" t="s">
        <v>61</v>
      </c>
      <c r="B168" s="37">
        <v>2.7699999999999999E-2</v>
      </c>
      <c r="C168" s="38">
        <v>26050</v>
      </c>
    </row>
    <row r="169" spans="1:3" ht="15.75" customHeight="1" thickBot="1" x14ac:dyDescent="0.3">
      <c r="A169" s="36"/>
      <c r="B169" s="37">
        <v>3.2300000000000002E-2</v>
      </c>
      <c r="C169" s="38">
        <v>46100</v>
      </c>
    </row>
    <row r="170" spans="1:3" ht="15.75" customHeight="1" thickBot="1" x14ac:dyDescent="0.3">
      <c r="A170" s="36"/>
      <c r="B170" s="37">
        <v>3.6900000000000002E-2</v>
      </c>
      <c r="C170" s="38">
        <v>92150</v>
      </c>
    </row>
    <row r="171" spans="1:3" ht="15.75" customHeight="1" thickBot="1" x14ac:dyDescent="0.3">
      <c r="A171" s="40"/>
      <c r="B171" s="37">
        <v>3.9899999999999998E-2</v>
      </c>
      <c r="C171" s="38">
        <v>115300</v>
      </c>
    </row>
    <row r="172" spans="1:3" ht="15.75" customHeight="1" thickBot="1" x14ac:dyDescent="0.3">
      <c r="A172" s="40"/>
      <c r="B172" s="36"/>
      <c r="C172" s="36"/>
    </row>
    <row r="173" spans="1:3" ht="15.75" customHeight="1" thickBot="1" x14ac:dyDescent="0.3">
      <c r="A173" s="36" t="s">
        <v>62</v>
      </c>
      <c r="B173" s="37">
        <v>2.5000000000000001E-3</v>
      </c>
      <c r="C173" s="38">
        <v>0</v>
      </c>
    </row>
    <row r="174" spans="1:3" ht="15.75" customHeight="1" thickBot="1" x14ac:dyDescent="0.3">
      <c r="A174" s="36"/>
      <c r="B174" s="37">
        <v>7.4999999999999997E-3</v>
      </c>
      <c r="C174" s="38">
        <v>2000</v>
      </c>
    </row>
    <row r="175" spans="1:3" ht="15.75" customHeight="1" thickBot="1" x14ac:dyDescent="0.3">
      <c r="A175" s="40"/>
      <c r="B175" s="37">
        <v>1.7500000000000002E-2</v>
      </c>
      <c r="C175" s="38">
        <v>5000</v>
      </c>
    </row>
    <row r="176" spans="1:3" ht="15.75" customHeight="1" thickBot="1" x14ac:dyDescent="0.3">
      <c r="A176" s="40"/>
      <c r="B176" s="37">
        <v>2.75E-2</v>
      </c>
      <c r="C176" s="38">
        <v>7500</v>
      </c>
    </row>
    <row r="177" spans="1:3" ht="15.75" customHeight="1" thickBot="1" x14ac:dyDescent="0.3">
      <c r="A177" s="40"/>
      <c r="B177" s="37">
        <v>3.7499999999999999E-2</v>
      </c>
      <c r="C177" s="38">
        <v>9800</v>
      </c>
    </row>
    <row r="178" spans="1:3" ht="15.75" customHeight="1" thickBot="1" x14ac:dyDescent="0.3">
      <c r="A178" s="42"/>
      <c r="B178" s="37">
        <v>4.7500000000000001E-2</v>
      </c>
      <c r="C178" s="38">
        <v>12200</v>
      </c>
    </row>
    <row r="179" spans="1:3" ht="15.75" customHeight="1" thickBot="1" x14ac:dyDescent="0.3">
      <c r="A179" s="40"/>
      <c r="B179" s="36"/>
      <c r="C179" s="36"/>
    </row>
    <row r="180" spans="1:3" ht="15.75" customHeight="1" thickBot="1" x14ac:dyDescent="0.3">
      <c r="A180" s="36" t="s">
        <v>63</v>
      </c>
      <c r="B180" s="37">
        <v>4.7500000000000001E-2</v>
      </c>
      <c r="C180" s="38">
        <v>0</v>
      </c>
    </row>
    <row r="181" spans="1:3" ht="15.75" customHeight="1" thickBot="1" x14ac:dyDescent="0.3">
      <c r="A181" s="43"/>
      <c r="B181" s="37">
        <v>6.7500000000000004E-2</v>
      </c>
      <c r="C181" s="38">
        <v>8100</v>
      </c>
    </row>
    <row r="182" spans="1:3" ht="15.75" customHeight="1" thickBot="1" x14ac:dyDescent="0.3">
      <c r="A182" s="41"/>
      <c r="B182" s="37">
        <v>8.7499999999999994E-2</v>
      </c>
      <c r="C182" s="38">
        <v>20400</v>
      </c>
    </row>
    <row r="183" spans="1:3" ht="15.75" customHeight="1" thickBot="1" x14ac:dyDescent="0.3">
      <c r="A183" s="40"/>
      <c r="B183" s="37">
        <v>9.9000000000000005E-2</v>
      </c>
      <c r="C183" s="38">
        <v>250000</v>
      </c>
    </row>
    <row r="184" spans="1:3" ht="15.75" customHeight="1" thickBot="1" x14ac:dyDescent="0.3">
      <c r="A184" s="40"/>
      <c r="B184" s="36"/>
      <c r="C184" s="36"/>
    </row>
    <row r="185" spans="1:3" ht="15.75" customHeight="1" thickBot="1" x14ac:dyDescent="0.3">
      <c r="A185" s="36" t="s">
        <v>64</v>
      </c>
      <c r="B185" s="37">
        <v>3.0700000000000002E-2</v>
      </c>
      <c r="C185" s="38">
        <v>0</v>
      </c>
    </row>
    <row r="186" spans="1:3" ht="15.75" customHeight="1" thickBot="1" x14ac:dyDescent="0.3">
      <c r="A186" s="40"/>
      <c r="B186" s="36"/>
      <c r="C186" s="36"/>
    </row>
    <row r="187" spans="1:3" ht="15.75" customHeight="1" thickBot="1" x14ac:dyDescent="0.3">
      <c r="A187" s="36" t="s">
        <v>65</v>
      </c>
      <c r="B187" s="37">
        <v>3.7499999999999999E-2</v>
      </c>
      <c r="C187" s="38">
        <v>0</v>
      </c>
    </row>
    <row r="188" spans="1:3" ht="15.75" customHeight="1" thickBot="1" x14ac:dyDescent="0.3">
      <c r="A188" s="36"/>
      <c r="B188" s="37">
        <v>4.7500000000000001E-2</v>
      </c>
      <c r="C188" s="38">
        <v>68200</v>
      </c>
    </row>
    <row r="189" spans="1:3" ht="15.75" customHeight="1" thickBot="1" x14ac:dyDescent="0.3">
      <c r="A189" s="40"/>
      <c r="B189" s="37">
        <v>5.9900000000000002E-2</v>
      </c>
      <c r="C189" s="38">
        <v>155050</v>
      </c>
    </row>
    <row r="190" spans="1:3" ht="15.75" customHeight="1" thickBot="1" x14ac:dyDescent="0.3">
      <c r="A190" s="40"/>
      <c r="B190" s="36"/>
      <c r="C190" s="36"/>
    </row>
    <row r="191" spans="1:3" ht="15.75" customHeight="1" thickBot="1" x14ac:dyDescent="0.3">
      <c r="A191" s="36" t="s">
        <v>66</v>
      </c>
      <c r="B191" s="37">
        <v>0</v>
      </c>
      <c r="C191" s="38">
        <v>0</v>
      </c>
    </row>
    <row r="192" spans="1:3" ht="15.75" customHeight="1" thickBot="1" x14ac:dyDescent="0.3">
      <c r="A192" s="36"/>
      <c r="B192" s="37">
        <v>0.03</v>
      </c>
      <c r="C192" s="38">
        <v>3200</v>
      </c>
    </row>
    <row r="193" spans="1:3" ht="15.75" customHeight="1" thickBot="1" x14ac:dyDescent="0.3">
      <c r="A193" s="41"/>
      <c r="B193" s="37">
        <v>6.5000000000000002E-2</v>
      </c>
      <c r="C193" s="38">
        <v>16040</v>
      </c>
    </row>
    <row r="194" spans="1:3" ht="15.75" customHeight="1" thickBot="1" x14ac:dyDescent="0.3">
      <c r="A194" s="40"/>
      <c r="B194" s="36"/>
      <c r="C194" s="36"/>
    </row>
    <row r="195" spans="1:3" ht="15.75" customHeight="1" thickBot="1" x14ac:dyDescent="0.3">
      <c r="A195" s="36" t="s">
        <v>67</v>
      </c>
      <c r="B195" s="50" t="s">
        <v>28</v>
      </c>
      <c r="C195" s="51"/>
    </row>
    <row r="196" spans="1:3" ht="15.75" customHeight="1" thickBot="1" x14ac:dyDescent="0.3">
      <c r="A196" s="40"/>
      <c r="B196" s="36"/>
      <c r="C196" s="36"/>
    </row>
    <row r="197" spans="1:3" ht="15.75" customHeight="1" thickBot="1" x14ac:dyDescent="0.3">
      <c r="A197" s="36" t="s">
        <v>68</v>
      </c>
      <c r="B197" s="50" t="s">
        <v>28</v>
      </c>
      <c r="C197" s="51"/>
    </row>
    <row r="198" spans="1:3" ht="15.75" customHeight="1" thickBot="1" x14ac:dyDescent="0.3">
      <c r="A198" s="40"/>
      <c r="B198" s="36"/>
      <c r="C198" s="36"/>
    </row>
    <row r="199" spans="1:3" ht="15.75" customHeight="1" thickBot="1" x14ac:dyDescent="0.3">
      <c r="A199" s="36" t="s">
        <v>69</v>
      </c>
      <c r="B199" s="50" t="s">
        <v>28</v>
      </c>
      <c r="C199" s="51"/>
    </row>
    <row r="200" spans="1:3" ht="15.75" customHeight="1" thickBot="1" x14ac:dyDescent="0.3">
      <c r="A200" s="40"/>
      <c r="B200" s="36"/>
      <c r="C200" s="36"/>
    </row>
    <row r="201" spans="1:3" ht="15.75" customHeight="1" thickBot="1" x14ac:dyDescent="0.3">
      <c r="A201" s="36" t="s">
        <v>70</v>
      </c>
      <c r="B201" s="37">
        <v>4.8500000000000001E-2</v>
      </c>
      <c r="C201" s="38">
        <v>0</v>
      </c>
    </row>
    <row r="202" spans="1:3" ht="15.75" customHeight="1" thickBot="1" x14ac:dyDescent="0.3">
      <c r="A202" s="41"/>
      <c r="B202" s="36"/>
      <c r="C202" s="36"/>
    </row>
    <row r="203" spans="1:3" ht="15.75" customHeight="1" thickBot="1" x14ac:dyDescent="0.3">
      <c r="A203" s="36" t="s">
        <v>71</v>
      </c>
      <c r="B203" s="37">
        <v>3.3500000000000002E-2</v>
      </c>
      <c r="C203" s="38">
        <v>0</v>
      </c>
    </row>
    <row r="204" spans="1:3" ht="15.75" customHeight="1" thickBot="1" x14ac:dyDescent="0.3">
      <c r="A204" s="36"/>
      <c r="B204" s="37">
        <v>6.6000000000000003E-2</v>
      </c>
      <c r="C204" s="38">
        <v>70450</v>
      </c>
    </row>
    <row r="205" spans="1:3" ht="15.75" customHeight="1" thickBot="1" x14ac:dyDescent="0.3">
      <c r="A205" s="41"/>
      <c r="B205" s="37">
        <v>7.5999999999999998E-2</v>
      </c>
      <c r="C205" s="38">
        <v>170300</v>
      </c>
    </row>
    <row r="206" spans="1:3" ht="15.75" customHeight="1" thickBot="1" x14ac:dyDescent="0.3">
      <c r="A206" s="40"/>
      <c r="B206" s="37">
        <v>8.7499999999999994E-2</v>
      </c>
      <c r="C206" s="38">
        <v>259500</v>
      </c>
    </row>
    <row r="207" spans="1:3" ht="15.75" customHeight="1" thickBot="1" x14ac:dyDescent="0.3">
      <c r="A207" s="40"/>
      <c r="B207" s="36"/>
      <c r="C207" s="36"/>
    </row>
    <row r="208" spans="1:3" ht="15.75" customHeight="1" thickBot="1" x14ac:dyDescent="0.3">
      <c r="A208" s="36" t="s">
        <v>72</v>
      </c>
      <c r="B208" s="37">
        <v>0.02</v>
      </c>
      <c r="C208" s="38">
        <v>0</v>
      </c>
    </row>
    <row r="209" spans="1:3" ht="15.75" customHeight="1" thickBot="1" x14ac:dyDescent="0.3">
      <c r="A209" s="36"/>
      <c r="B209" s="37">
        <v>0.03</v>
      </c>
      <c r="C209" s="38">
        <v>3000</v>
      </c>
    </row>
    <row r="210" spans="1:3" ht="15.75" customHeight="1" thickBot="1" x14ac:dyDescent="0.3">
      <c r="A210" s="40"/>
      <c r="B210" s="37">
        <v>0.05</v>
      </c>
      <c r="C210" s="38">
        <v>5000</v>
      </c>
    </row>
    <row r="211" spans="1:3" ht="15.75" customHeight="1" thickBot="1" x14ac:dyDescent="0.3">
      <c r="A211" s="40"/>
      <c r="B211" s="37">
        <v>5.7500000000000002E-2</v>
      </c>
      <c r="C211" s="38">
        <v>17000</v>
      </c>
    </row>
    <row r="212" spans="1:3" ht="15.75" customHeight="1" thickBot="1" x14ac:dyDescent="0.3">
      <c r="A212" s="40"/>
      <c r="B212" s="36"/>
      <c r="C212" s="36"/>
    </row>
    <row r="213" spans="1:3" ht="15.75" customHeight="1" thickBot="1" x14ac:dyDescent="0.3">
      <c r="A213" s="36" t="s">
        <v>73</v>
      </c>
      <c r="B213" s="50" t="s">
        <v>28</v>
      </c>
      <c r="C213" s="51"/>
    </row>
    <row r="214" spans="1:3" ht="15.75" customHeight="1" thickBot="1" x14ac:dyDescent="0.3">
      <c r="A214" s="40"/>
      <c r="B214" s="36"/>
      <c r="C214" s="36"/>
    </row>
    <row r="215" spans="1:3" ht="15.75" customHeight="1" thickBot="1" x14ac:dyDescent="0.3">
      <c r="A215" s="36" t="s">
        <v>74</v>
      </c>
      <c r="B215" s="37">
        <v>0.03</v>
      </c>
      <c r="C215" s="38">
        <v>0</v>
      </c>
    </row>
    <row r="216" spans="1:3" ht="15.75" customHeight="1" thickBot="1" x14ac:dyDescent="0.3">
      <c r="A216" s="36"/>
      <c r="B216" s="37">
        <v>0.04</v>
      </c>
      <c r="C216" s="38">
        <v>10000</v>
      </c>
    </row>
    <row r="217" spans="1:3" ht="15.75" customHeight="1" thickBot="1" x14ac:dyDescent="0.3">
      <c r="A217" s="40"/>
      <c r="B217" s="37">
        <v>4.4999999999999998E-2</v>
      </c>
      <c r="C217" s="38">
        <v>25000</v>
      </c>
    </row>
    <row r="218" spans="1:3" ht="15.75" customHeight="1" thickBot="1" x14ac:dyDescent="0.3">
      <c r="A218" s="40"/>
      <c r="B218" s="37">
        <v>0.06</v>
      </c>
      <c r="C218" s="38">
        <v>40000</v>
      </c>
    </row>
    <row r="219" spans="1:3" ht="15.75" customHeight="1" thickBot="1" x14ac:dyDescent="0.3">
      <c r="A219" s="40"/>
      <c r="B219" s="37">
        <v>6.5000000000000002E-2</v>
      </c>
      <c r="C219" s="38">
        <v>60000</v>
      </c>
    </row>
    <row r="220" spans="1:3" ht="15.75" customHeight="1" thickBot="1" x14ac:dyDescent="0.3">
      <c r="A220" s="40"/>
      <c r="B220" s="36"/>
      <c r="C220" s="36"/>
    </row>
    <row r="221" spans="1:3" ht="15.75" customHeight="1" thickBot="1" x14ac:dyDescent="0.3">
      <c r="A221" s="36" t="s">
        <v>75</v>
      </c>
      <c r="B221" s="37">
        <v>3.5400000000000001E-2</v>
      </c>
      <c r="C221" s="38">
        <v>0</v>
      </c>
    </row>
    <row r="222" spans="1:3" ht="15.75" customHeight="1" thickBot="1" x14ac:dyDescent="0.3">
      <c r="A222" s="36"/>
      <c r="B222" s="37">
        <v>4.65E-2</v>
      </c>
      <c r="C222" s="38">
        <v>18420</v>
      </c>
    </row>
    <row r="223" spans="1:3" ht="15.75" customHeight="1" thickBot="1" x14ac:dyDescent="0.3">
      <c r="A223" s="41"/>
      <c r="B223" s="37">
        <v>5.2999999999999999E-2</v>
      </c>
      <c r="C223" s="38">
        <v>36840</v>
      </c>
    </row>
    <row r="224" spans="1:3" ht="15.75" customHeight="1" thickBot="1" x14ac:dyDescent="0.3">
      <c r="A224" s="40"/>
      <c r="B224" s="37">
        <v>7.6499999999999999E-2</v>
      </c>
      <c r="C224" s="38">
        <v>405550</v>
      </c>
    </row>
    <row r="225" spans="1:3" ht="15.75" customHeight="1" thickBot="1" x14ac:dyDescent="0.3">
      <c r="A225" s="40"/>
      <c r="B225" s="36"/>
      <c r="C225" s="36"/>
    </row>
    <row r="226" spans="1:3" ht="15.75" customHeight="1" thickBot="1" x14ac:dyDescent="0.3">
      <c r="A226" s="36" t="s">
        <v>76</v>
      </c>
      <c r="B226" s="50" t="s">
        <v>28</v>
      </c>
      <c r="C226" s="51"/>
    </row>
    <row r="227" spans="1:3" ht="15.75" customHeight="1" thickBot="1" x14ac:dyDescent="0.3">
      <c r="A227" s="40"/>
      <c r="B227" s="36"/>
      <c r="C227" s="36"/>
    </row>
    <row r="228" spans="1:3" ht="15.75" customHeight="1" thickBot="1" x14ac:dyDescent="0.3">
      <c r="A228" s="36" t="s">
        <v>77</v>
      </c>
      <c r="B228" s="37">
        <v>0.04</v>
      </c>
      <c r="C228" s="38">
        <v>0</v>
      </c>
    </row>
    <row r="229" spans="1:3" ht="15.75" customHeight="1" thickBot="1" x14ac:dyDescent="0.3">
      <c r="A229" s="36"/>
      <c r="B229" s="37">
        <v>0.06</v>
      </c>
      <c r="C229" s="38">
        <v>10000</v>
      </c>
    </row>
    <row r="230" spans="1:3" ht="15.75" customHeight="1" thickBot="1" x14ac:dyDescent="0.3">
      <c r="A230" s="40"/>
      <c r="B230" s="37">
        <v>6.5000000000000002E-2</v>
      </c>
      <c r="C230" s="38">
        <v>40000</v>
      </c>
    </row>
    <row r="231" spans="1:3" ht="15.75" customHeight="1" thickBot="1" x14ac:dyDescent="0.3">
      <c r="A231" s="40"/>
      <c r="B231" s="37">
        <v>8.5000000000000006E-2</v>
      </c>
      <c r="C231" s="38">
        <v>60000</v>
      </c>
    </row>
    <row r="232" spans="1:3" ht="15.75" customHeight="1" thickBot="1" x14ac:dyDescent="0.3">
      <c r="A232" s="40"/>
      <c r="B232" s="37">
        <v>9.2499999999999999E-2</v>
      </c>
      <c r="C232" s="38">
        <v>250000</v>
      </c>
    </row>
    <row r="233" spans="1:3" ht="15.75" customHeight="1" thickBot="1" x14ac:dyDescent="0.3">
      <c r="A233" s="40"/>
      <c r="B233" s="37">
        <v>9.7500000000000003E-2</v>
      </c>
      <c r="C233" s="38">
        <v>500000</v>
      </c>
    </row>
    <row r="234" spans="1:3" ht="15.75" customHeight="1" thickBot="1" x14ac:dyDescent="0.3">
      <c r="A234" s="40"/>
      <c r="B234" s="37">
        <v>0.1075</v>
      </c>
      <c r="C234" s="38">
        <v>1000000</v>
      </c>
    </row>
  </sheetData>
  <mergeCells count="9">
    <mergeCell ref="B226:C226"/>
    <mergeCell ref="B131:C131"/>
    <mergeCell ref="B197:C197"/>
    <mergeCell ref="B6:C6"/>
    <mergeCell ref="B195:C195"/>
    <mergeCell ref="B199:C199"/>
    <mergeCell ref="B133:C133"/>
    <mergeCell ref="B213:C213"/>
    <mergeCell ref="B42:C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29" sqref="J2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51"/>
  <sheetViews>
    <sheetView workbookViewId="0">
      <selection activeCell="E16" sqref="E16"/>
    </sheetView>
  </sheetViews>
  <sheetFormatPr defaultRowHeight="15" x14ac:dyDescent="0.25"/>
  <cols>
    <col min="1" max="1" width="22.7109375" customWidth="1"/>
  </cols>
  <sheetData>
    <row r="1" spans="1:1" ht="15.75" customHeight="1" x14ac:dyDescent="0.25">
      <c r="A1" s="32" t="s">
        <v>5</v>
      </c>
    </row>
    <row r="2" spans="1:1" ht="15.75" customHeight="1" x14ac:dyDescent="0.25">
      <c r="A2" s="32" t="s">
        <v>27</v>
      </c>
    </row>
    <row r="3" spans="1:1" ht="15.75" customHeight="1" x14ac:dyDescent="0.25">
      <c r="A3" s="32" t="s">
        <v>29</v>
      </c>
    </row>
    <row r="4" spans="1:1" ht="15.75" customHeight="1" x14ac:dyDescent="0.25">
      <c r="A4" s="32" t="s">
        <v>30</v>
      </c>
    </row>
    <row r="5" spans="1:1" ht="15.75" customHeight="1" x14ac:dyDescent="0.25">
      <c r="A5" s="32" t="s">
        <v>31</v>
      </c>
    </row>
    <row r="6" spans="1:1" ht="15.75" customHeight="1" x14ac:dyDescent="0.25">
      <c r="A6" s="32" t="s">
        <v>32</v>
      </c>
    </row>
    <row r="7" spans="1:1" ht="15.75" customHeight="1" x14ac:dyDescent="0.25">
      <c r="A7" s="32" t="s">
        <v>33</v>
      </c>
    </row>
    <row r="8" spans="1:1" ht="15.75" customHeight="1" x14ac:dyDescent="0.25">
      <c r="A8" s="32" t="s">
        <v>34</v>
      </c>
    </row>
    <row r="9" spans="1:1" ht="15.75" customHeight="1" x14ac:dyDescent="0.25">
      <c r="A9" s="32" t="s">
        <v>35</v>
      </c>
    </row>
    <row r="10" spans="1:1" ht="15.75" customHeight="1" x14ac:dyDescent="0.25">
      <c r="A10" s="32" t="s">
        <v>36</v>
      </c>
    </row>
    <row r="11" spans="1:1" ht="15.75" customHeight="1" x14ac:dyDescent="0.25">
      <c r="A11" s="32" t="s">
        <v>37</v>
      </c>
    </row>
    <row r="12" spans="1:1" ht="15.75" customHeight="1" x14ac:dyDescent="0.25">
      <c r="A12" s="32" t="s">
        <v>38</v>
      </c>
    </row>
    <row r="13" spans="1:1" ht="15.75" customHeight="1" x14ac:dyDescent="0.25">
      <c r="A13" s="32" t="s">
        <v>39</v>
      </c>
    </row>
    <row r="14" spans="1:1" ht="15.75" customHeight="1" x14ac:dyDescent="0.25">
      <c r="A14" s="32" t="s">
        <v>40</v>
      </c>
    </row>
    <row r="15" spans="1:1" ht="15.75" customHeight="1" x14ac:dyDescent="0.25">
      <c r="A15" s="32" t="s">
        <v>41</v>
      </c>
    </row>
    <row r="16" spans="1:1" ht="15.75" customHeight="1" x14ac:dyDescent="0.25">
      <c r="A16" s="32" t="s">
        <v>42</v>
      </c>
    </row>
    <row r="17" spans="1:1" ht="15.75" customHeight="1" x14ac:dyDescent="0.25">
      <c r="A17" s="32" t="s">
        <v>43</v>
      </c>
    </row>
    <row r="18" spans="1:1" ht="15.75" customHeight="1" x14ac:dyDescent="0.25">
      <c r="A18" s="32" t="s">
        <v>78</v>
      </c>
    </row>
    <row r="19" spans="1:1" ht="15.75" customHeight="1" x14ac:dyDescent="0.25">
      <c r="A19" s="32" t="s">
        <v>45</v>
      </c>
    </row>
    <row r="20" spans="1:1" ht="15.75" customHeight="1" x14ac:dyDescent="0.25">
      <c r="A20" s="32" t="s">
        <v>46</v>
      </c>
    </row>
    <row r="21" spans="1:1" ht="15.75" customHeight="1" x14ac:dyDescent="0.25">
      <c r="A21" s="32" t="s">
        <v>47</v>
      </c>
    </row>
    <row r="22" spans="1:1" ht="15.75" customHeight="1" x14ac:dyDescent="0.25">
      <c r="A22" s="32" t="s">
        <v>48</v>
      </c>
    </row>
    <row r="23" spans="1:1" ht="15.75" customHeight="1" x14ac:dyDescent="0.25">
      <c r="A23" s="32" t="s">
        <v>49</v>
      </c>
    </row>
    <row r="24" spans="1:1" ht="15.75" customHeight="1" x14ac:dyDescent="0.25">
      <c r="A24" s="32" t="s">
        <v>50</v>
      </c>
    </row>
    <row r="25" spans="1:1" ht="15.75" customHeight="1" x14ac:dyDescent="0.25">
      <c r="A25" s="32" t="s">
        <v>51</v>
      </c>
    </row>
    <row r="26" spans="1:1" ht="15.75" customHeight="1" x14ac:dyDescent="0.25">
      <c r="A26" s="32" t="s">
        <v>52</v>
      </c>
    </row>
    <row r="27" spans="1:1" ht="15.75" customHeight="1" x14ac:dyDescent="0.25">
      <c r="A27" s="32" t="s">
        <v>53</v>
      </c>
    </row>
    <row r="28" spans="1:1" ht="15.75" customHeight="1" x14ac:dyDescent="0.25">
      <c r="A28" s="32" t="s">
        <v>54</v>
      </c>
    </row>
    <row r="29" spans="1:1" ht="15.75" customHeight="1" x14ac:dyDescent="0.25">
      <c r="A29" s="32" t="s">
        <v>55</v>
      </c>
    </row>
    <row r="30" spans="1:1" ht="15.75" customHeight="1" x14ac:dyDescent="0.25">
      <c r="A30" s="32" t="s">
        <v>56</v>
      </c>
    </row>
    <row r="31" spans="1:1" ht="15.75" customHeight="1" x14ac:dyDescent="0.25">
      <c r="A31" s="32" t="s">
        <v>57</v>
      </c>
    </row>
    <row r="32" spans="1:1" ht="15.75" customHeight="1" x14ac:dyDescent="0.25">
      <c r="A32" s="32" t="s">
        <v>58</v>
      </c>
    </row>
    <row r="33" spans="1:1" ht="15.75" customHeight="1" x14ac:dyDescent="0.25">
      <c r="A33" s="32" t="s">
        <v>59</v>
      </c>
    </row>
    <row r="34" spans="1:1" ht="15.75" customHeight="1" x14ac:dyDescent="0.25">
      <c r="A34" s="32" t="s">
        <v>60</v>
      </c>
    </row>
    <row r="35" spans="1:1" ht="15.75" customHeight="1" x14ac:dyDescent="0.25">
      <c r="A35" s="32" t="s">
        <v>61</v>
      </c>
    </row>
    <row r="36" spans="1:1" ht="15.75" customHeight="1" x14ac:dyDescent="0.25">
      <c r="A36" s="32" t="s">
        <v>62</v>
      </c>
    </row>
    <row r="37" spans="1:1" ht="15.75" customHeight="1" x14ac:dyDescent="0.25">
      <c r="A37" s="32" t="s">
        <v>63</v>
      </c>
    </row>
    <row r="38" spans="1:1" ht="15.75" customHeight="1" x14ac:dyDescent="0.25">
      <c r="A38" s="32" t="s">
        <v>64</v>
      </c>
    </row>
    <row r="39" spans="1:1" ht="15.75" customHeight="1" x14ac:dyDescent="0.25">
      <c r="A39" s="32" t="s">
        <v>65</v>
      </c>
    </row>
    <row r="40" spans="1:1" ht="15.75" customHeight="1" x14ac:dyDescent="0.25">
      <c r="A40" s="32" t="s">
        <v>66</v>
      </c>
    </row>
    <row r="41" spans="1:1" ht="15.75" customHeight="1" x14ac:dyDescent="0.25">
      <c r="A41" s="32" t="s">
        <v>67</v>
      </c>
    </row>
    <row r="42" spans="1:1" ht="15.75" customHeight="1" x14ac:dyDescent="0.25">
      <c r="A42" s="32" t="s">
        <v>68</v>
      </c>
    </row>
    <row r="43" spans="1:1" ht="15.75" customHeight="1" x14ac:dyDescent="0.25">
      <c r="A43" s="32" t="s">
        <v>69</v>
      </c>
    </row>
    <row r="44" spans="1:1" ht="15.75" customHeight="1" x14ac:dyDescent="0.25">
      <c r="A44" s="32" t="s">
        <v>70</v>
      </c>
    </row>
    <row r="45" spans="1:1" ht="15.75" customHeight="1" x14ac:dyDescent="0.25">
      <c r="A45" s="32" t="s">
        <v>71</v>
      </c>
    </row>
    <row r="46" spans="1:1" ht="15.75" customHeight="1" x14ac:dyDescent="0.25">
      <c r="A46" s="32" t="s">
        <v>72</v>
      </c>
    </row>
    <row r="47" spans="1:1" ht="15.75" customHeight="1" x14ac:dyDescent="0.25">
      <c r="A47" s="32" t="s">
        <v>73</v>
      </c>
    </row>
    <row r="48" spans="1:1" ht="15.75" customHeight="1" x14ac:dyDescent="0.25">
      <c r="A48" s="32" t="s">
        <v>74</v>
      </c>
    </row>
    <row r="49" spans="1:1" ht="15.75" customHeight="1" x14ac:dyDescent="0.25">
      <c r="A49" s="32" t="s">
        <v>75</v>
      </c>
    </row>
    <row r="50" spans="1:1" ht="15.75" customHeight="1" x14ac:dyDescent="0.25">
      <c r="A50" s="32" t="s">
        <v>76</v>
      </c>
    </row>
    <row r="51" spans="1:1" ht="15.75" customHeight="1" x14ac:dyDescent="0.25">
      <c r="A51" s="3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44"/>
  <sheetViews>
    <sheetView topLeftCell="A2" workbookViewId="0">
      <selection activeCell="D24" sqref="D24"/>
    </sheetView>
  </sheetViews>
  <sheetFormatPr defaultRowHeight="15" x14ac:dyDescent="0.25"/>
  <cols>
    <col min="1" max="1" width="11.5703125" customWidth="1"/>
  </cols>
  <sheetData>
    <row r="1" spans="1:1" ht="15.75" hidden="1" customHeight="1" thickBot="1" x14ac:dyDescent="0.3">
      <c r="A1" s="34" t="s">
        <v>80</v>
      </c>
    </row>
    <row r="2" spans="1:1" x14ac:dyDescent="0.25">
      <c r="A2" s="33">
        <v>0.01</v>
      </c>
    </row>
    <row r="3" spans="1:1" x14ac:dyDescent="0.25">
      <c r="A3" s="33">
        <v>0.02</v>
      </c>
    </row>
    <row r="4" spans="1:1" x14ac:dyDescent="0.25">
      <c r="A4" s="33">
        <v>0.03</v>
      </c>
    </row>
    <row r="5" spans="1:1" x14ac:dyDescent="0.25">
      <c r="A5" s="33">
        <v>0.04</v>
      </c>
    </row>
    <row r="6" spans="1:1" x14ac:dyDescent="0.25">
      <c r="A6" s="33">
        <v>0.05</v>
      </c>
    </row>
    <row r="7" spans="1:1" x14ac:dyDescent="0.25">
      <c r="A7" s="33">
        <v>0.06</v>
      </c>
    </row>
    <row r="8" spans="1:1" x14ac:dyDescent="0.25">
      <c r="A8" s="33">
        <v>7.0000000000000007E-2</v>
      </c>
    </row>
    <row r="9" spans="1:1" x14ac:dyDescent="0.25">
      <c r="A9" s="33">
        <v>0.08</v>
      </c>
    </row>
    <row r="10" spans="1:1" x14ac:dyDescent="0.25">
      <c r="A10" s="33">
        <v>0.09</v>
      </c>
    </row>
    <row r="11" spans="1:1" x14ac:dyDescent="0.25">
      <c r="A11" s="33">
        <v>0.1</v>
      </c>
    </row>
    <row r="12" spans="1:1" x14ac:dyDescent="0.25">
      <c r="A12" s="33">
        <v>0.11</v>
      </c>
    </row>
    <row r="13" spans="1:1" x14ac:dyDescent="0.25">
      <c r="A13" s="33">
        <v>0.12</v>
      </c>
    </row>
    <row r="14" spans="1:1" x14ac:dyDescent="0.25">
      <c r="A14" s="33">
        <v>0.13</v>
      </c>
    </row>
    <row r="15" spans="1:1" x14ac:dyDescent="0.25">
      <c r="A15" s="33">
        <v>0.14000000000000001</v>
      </c>
    </row>
    <row r="16" spans="1:1" x14ac:dyDescent="0.25">
      <c r="A16" s="33">
        <v>0.15</v>
      </c>
    </row>
    <row r="17" spans="1:1" x14ac:dyDescent="0.25">
      <c r="A17" s="33">
        <v>0.16</v>
      </c>
    </row>
    <row r="18" spans="1:1" x14ac:dyDescent="0.25">
      <c r="A18" s="33">
        <v>0.17</v>
      </c>
    </row>
    <row r="19" spans="1:1" x14ac:dyDescent="0.25">
      <c r="A19" s="33">
        <v>0.18</v>
      </c>
    </row>
    <row r="20" spans="1:1" x14ac:dyDescent="0.25">
      <c r="A20" s="33">
        <v>0.19</v>
      </c>
    </row>
    <row r="21" spans="1:1" x14ac:dyDescent="0.25">
      <c r="A21" s="33">
        <v>0.2</v>
      </c>
    </row>
    <row r="22" spans="1:1" x14ac:dyDescent="0.25">
      <c r="A22" s="33">
        <v>0.21</v>
      </c>
    </row>
    <row r="23" spans="1:1" x14ac:dyDescent="0.25">
      <c r="A23" s="33">
        <v>0.22</v>
      </c>
    </row>
    <row r="24" spans="1:1" x14ac:dyDescent="0.25">
      <c r="A24" s="33">
        <v>0.23</v>
      </c>
    </row>
    <row r="25" spans="1:1" x14ac:dyDescent="0.25">
      <c r="A25" s="33">
        <v>0.24</v>
      </c>
    </row>
    <row r="26" spans="1:1" x14ac:dyDescent="0.25">
      <c r="A26" s="33">
        <v>0.25</v>
      </c>
    </row>
    <row r="27" spans="1:1" x14ac:dyDescent="0.25">
      <c r="A27" s="33">
        <v>0.26</v>
      </c>
    </row>
    <row r="28" spans="1:1" x14ac:dyDescent="0.25">
      <c r="A28" s="33">
        <v>0.27</v>
      </c>
    </row>
    <row r="29" spans="1:1" x14ac:dyDescent="0.25">
      <c r="A29" s="33">
        <v>0.28000000000000003</v>
      </c>
    </row>
    <row r="30" spans="1:1" x14ac:dyDescent="0.25">
      <c r="A30" s="33">
        <v>0.28999999999999998</v>
      </c>
    </row>
    <row r="31" spans="1:1" x14ac:dyDescent="0.25">
      <c r="A31" s="33">
        <v>0.3</v>
      </c>
    </row>
    <row r="32" spans="1:1" x14ac:dyDescent="0.25">
      <c r="A32" s="33">
        <v>0.31</v>
      </c>
    </row>
    <row r="33" spans="1:1" x14ac:dyDescent="0.25">
      <c r="A33" s="33">
        <v>0.32</v>
      </c>
    </row>
    <row r="34" spans="1:1" x14ac:dyDescent="0.25">
      <c r="A34" s="33">
        <v>0.33</v>
      </c>
    </row>
    <row r="35" spans="1:1" x14ac:dyDescent="0.25">
      <c r="A35" s="33">
        <v>0.34</v>
      </c>
    </row>
    <row r="36" spans="1:1" x14ac:dyDescent="0.25">
      <c r="A36" s="33">
        <v>0.35</v>
      </c>
    </row>
    <row r="37" spans="1:1" x14ac:dyDescent="0.25">
      <c r="A37" s="33">
        <v>0.36</v>
      </c>
    </row>
    <row r="38" spans="1:1" x14ac:dyDescent="0.25">
      <c r="A38" s="33">
        <v>0.37</v>
      </c>
    </row>
    <row r="39" spans="1:1" x14ac:dyDescent="0.25">
      <c r="A39" s="33">
        <v>0.38</v>
      </c>
    </row>
    <row r="40" spans="1:1" x14ac:dyDescent="0.25">
      <c r="A40" s="33">
        <v>0.39</v>
      </c>
    </row>
    <row r="41" spans="1:1" x14ac:dyDescent="0.25">
      <c r="A41" s="33">
        <v>0.4</v>
      </c>
    </row>
    <row r="42" spans="1:1" x14ac:dyDescent="0.25">
      <c r="A42" s="33">
        <v>0.41</v>
      </c>
    </row>
    <row r="43" spans="1:1" x14ac:dyDescent="0.25">
      <c r="A43" s="33">
        <v>0.42</v>
      </c>
    </row>
    <row r="44" spans="1:1" x14ac:dyDescent="0.25">
      <c r="A44" s="33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Calculator</vt:lpstr>
      <vt:lpstr>TaxBrackets</vt:lpstr>
      <vt:lpstr>Test</vt:lpstr>
      <vt:lpstr>States</vt:lpstr>
      <vt:lpstr>Percentages</vt:lpstr>
      <vt:lpstr>percentages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Capobianco</cp:lastModifiedBy>
  <dcterms:created xsi:type="dcterms:W3CDTF">2023-05-25T16:59:18Z</dcterms:created>
  <dcterms:modified xsi:type="dcterms:W3CDTF">2023-12-14T07:28:02Z</dcterms:modified>
</cp:coreProperties>
</file>