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ook15\Documents\Bitcoin\"/>
    </mc:Choice>
  </mc:AlternateContent>
  <xr:revisionPtr revIDLastSave="0" documentId="8_{AE971B33-6DD4-4003-9BAF-CD23600481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f" sheetId="1" r:id="rId1"/>
    <sheet name="Regression (1)" sheetId="2" r:id="rId2"/>
  </sheets>
  <definedNames>
    <definedName name="_xlnm.Print_Area" localSheetId="1">#REF!</definedName>
    <definedName name="_xlnm.Print_Area" localSheetId="0">#REF!</definedName>
    <definedName name="_xlnm.Sheet_Title" localSheetId="1">"Regression (1)"</definedName>
    <definedName name="_xlnm.Sheet_Title" localSheetId="0">"Sheet1"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6" i="1" l="1"/>
  <c r="G126" i="1" s="1"/>
  <c r="D127" i="1"/>
  <c r="G127" i="1" s="1"/>
  <c r="D128" i="1"/>
  <c r="I128" i="1" s="1"/>
  <c r="D129" i="1"/>
  <c r="D130" i="1"/>
  <c r="G130" i="1" s="1"/>
  <c r="D131" i="1"/>
  <c r="D132" i="1"/>
  <c r="D133" i="1"/>
  <c r="D134" i="1"/>
  <c r="G134" i="1" s="1"/>
  <c r="D135" i="1"/>
  <c r="G135" i="1" s="1"/>
  <c r="D136" i="1"/>
  <c r="I136" i="1" s="1"/>
  <c r="C127" i="1"/>
  <c r="C128" i="1" s="1"/>
  <c r="B127" i="1"/>
  <c r="B128" i="1"/>
  <c r="B129" i="1"/>
  <c r="B130" i="1"/>
  <c r="B131" i="1"/>
  <c r="B132" i="1"/>
  <c r="B133" i="1"/>
  <c r="B134" i="1"/>
  <c r="B135" i="1"/>
  <c r="B136" i="1"/>
  <c r="B126" i="1"/>
  <c r="C126" i="1" s="1"/>
  <c r="F126" i="1" s="1"/>
  <c r="H126" i="1" s="1"/>
  <c r="I127" i="1"/>
  <c r="G128" i="1"/>
  <c r="G129" i="1"/>
  <c r="I129" i="1"/>
  <c r="G131" i="1"/>
  <c r="I131" i="1"/>
  <c r="G132" i="1"/>
  <c r="I132" i="1"/>
  <c r="G133" i="1"/>
  <c r="I133" i="1"/>
  <c r="I135" i="1"/>
  <c r="I134" i="1" l="1"/>
  <c r="I130" i="1"/>
  <c r="I126" i="1"/>
  <c r="G136" i="1"/>
  <c r="C129" i="1"/>
  <c r="F128" i="1"/>
  <c r="H128" i="1" s="1"/>
  <c r="J129" i="1"/>
  <c r="F127" i="1"/>
  <c r="H127" i="1" s="1"/>
  <c r="J128" i="1"/>
  <c r="J127" i="1"/>
  <c r="J126" i="1"/>
  <c r="D1" i="2"/>
  <c r="D20" i="2" s="1"/>
  <c r="G16" i="2"/>
  <c r="A18" i="2"/>
  <c r="B20" i="2" s="1" a="1"/>
  <c r="B20" i="2" s="1"/>
  <c r="A21" i="2"/>
  <c r="F21" i="2" a="1"/>
  <c r="F27" i="2" s="1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C3" i="1"/>
  <c r="C4" i="1" s="1"/>
  <c r="C5" i="1" s="1"/>
  <c r="C6" i="1"/>
  <c r="C7" i="1" s="1"/>
  <c r="C8" i="1" s="1"/>
  <c r="C9" i="1" s="1"/>
  <c r="C10" i="1" s="1"/>
  <c r="C11" i="1" s="1"/>
  <c r="E12" i="1"/>
  <c r="E19" i="1"/>
  <c r="C130" i="1" l="1"/>
  <c r="F129" i="1"/>
  <c r="H129" i="1" s="1"/>
  <c r="F118" i="2"/>
  <c r="F98" i="2"/>
  <c r="F130" i="2"/>
  <c r="F104" i="2"/>
  <c r="F67" i="2"/>
  <c r="F126" i="2"/>
  <c r="F105" i="2"/>
  <c r="F68" i="2"/>
  <c r="F23" i="2"/>
  <c r="F50" i="2"/>
  <c r="F127" i="2"/>
  <c r="F106" i="2"/>
  <c r="C12" i="1"/>
  <c r="D12" i="1"/>
  <c r="G12" i="1" s="1"/>
  <c r="F124" i="2"/>
  <c r="F121" i="2"/>
  <c r="F114" i="2"/>
  <c r="F84" i="2"/>
  <c r="F65" i="2"/>
  <c r="F134" i="2"/>
  <c r="F117" i="2"/>
  <c r="F110" i="2"/>
  <c r="F74" i="2"/>
  <c r="F44" i="2"/>
  <c r="F22" i="2"/>
  <c r="F25" i="2"/>
  <c r="F34" i="2"/>
  <c r="F39" i="2"/>
  <c r="F45" i="2"/>
  <c r="F51" i="2"/>
  <c r="F57" i="2"/>
  <c r="F66" i="2"/>
  <c r="F71" i="2"/>
  <c r="F77" i="2"/>
  <c r="F83" i="2"/>
  <c r="F97" i="2"/>
  <c r="F99" i="2"/>
  <c r="F107" i="2"/>
  <c r="F28" i="2"/>
  <c r="F60" i="2"/>
  <c r="F93" i="2"/>
  <c r="F95" i="2"/>
  <c r="F26" i="2"/>
  <c r="F29" i="2"/>
  <c r="F43" i="2"/>
  <c r="F33" i="2"/>
  <c r="F36" i="2"/>
  <c r="F53" i="2"/>
  <c r="F87" i="2"/>
  <c r="F90" i="2"/>
  <c r="F103" i="2"/>
  <c r="F112" i="2"/>
  <c r="F115" i="2"/>
  <c r="F120" i="2"/>
  <c r="F123" i="2"/>
  <c r="F128" i="2"/>
  <c r="F131" i="2"/>
  <c r="F58" i="2"/>
  <c r="F61" i="2"/>
  <c r="F75" i="2"/>
  <c r="F82" i="2"/>
  <c r="F101" i="2"/>
  <c r="F31" i="2"/>
  <c r="F55" i="2"/>
  <c r="F69" i="2"/>
  <c r="F76" i="2"/>
  <c r="F79" i="2"/>
  <c r="F102" i="2"/>
  <c r="F111" i="2"/>
  <c r="F21" i="2"/>
  <c r="F35" i="2"/>
  <c r="F42" i="2"/>
  <c r="F49" i="2"/>
  <c r="F52" i="2"/>
  <c r="F59" i="2"/>
  <c r="F73" i="2"/>
  <c r="F89" i="2"/>
  <c r="F92" i="2"/>
  <c r="F100" i="2"/>
  <c r="F133" i="2"/>
  <c r="F116" i="2"/>
  <c r="F113" i="2"/>
  <c r="F109" i="2"/>
  <c r="F91" i="2"/>
  <c r="F63" i="2"/>
  <c r="F47" i="2"/>
  <c r="F37" i="2"/>
  <c r="F132" i="2"/>
  <c r="F129" i="2"/>
  <c r="F122" i="2"/>
  <c r="F119" i="2"/>
  <c r="F108" i="2"/>
  <c r="F94" i="2"/>
  <c r="F85" i="2"/>
  <c r="F41" i="2"/>
  <c r="F125" i="2"/>
  <c r="F81" i="2"/>
  <c r="F96" i="2"/>
  <c r="F88" i="2"/>
  <c r="F80" i="2"/>
  <c r="F72" i="2"/>
  <c r="F64" i="2"/>
  <c r="F56" i="2"/>
  <c r="F48" i="2"/>
  <c r="F40" i="2"/>
  <c r="F32" i="2"/>
  <c r="F24" i="2"/>
  <c r="F86" i="2"/>
  <c r="F78" i="2"/>
  <c r="F70" i="2"/>
  <c r="F62" i="2"/>
  <c r="F54" i="2"/>
  <c r="F46" i="2"/>
  <c r="F38" i="2"/>
  <c r="F30" i="2"/>
  <c r="F130" i="1" l="1"/>
  <c r="H130" i="1" s="1"/>
  <c r="C131" i="1"/>
  <c r="J130" i="1"/>
  <c r="C13" i="1"/>
  <c r="D13" i="1" s="1"/>
  <c r="G13" i="1" s="1"/>
  <c r="F12" i="1"/>
  <c r="H12" i="1" s="1"/>
  <c r="J131" i="1" l="1"/>
  <c r="C132" i="1"/>
  <c r="F131" i="1"/>
  <c r="H131" i="1" s="1"/>
  <c r="F13" i="1"/>
  <c r="H13" i="1" s="1"/>
  <c r="C14" i="1"/>
  <c r="F132" i="1" l="1"/>
  <c r="H132" i="1" s="1"/>
  <c r="C133" i="1"/>
  <c r="J132" i="1"/>
  <c r="F14" i="1"/>
  <c r="H14" i="1" s="1"/>
  <c r="C15" i="1"/>
  <c r="D14" i="1"/>
  <c r="G14" i="1" s="1"/>
  <c r="F133" i="1" l="1"/>
  <c r="H133" i="1" s="1"/>
  <c r="C134" i="1"/>
  <c r="J133" i="1"/>
  <c r="F15" i="1"/>
  <c r="H15" i="1" s="1"/>
  <c r="C16" i="1"/>
  <c r="D16" i="1" s="1"/>
  <c r="G16" i="1" s="1"/>
  <c r="D15" i="1"/>
  <c r="G15" i="1" s="1"/>
  <c r="F134" i="1" l="1"/>
  <c r="H134" i="1" s="1"/>
  <c r="C135" i="1"/>
  <c r="J134" i="1"/>
  <c r="F16" i="1"/>
  <c r="H16" i="1" s="1"/>
  <c r="C17" i="1"/>
  <c r="D17" i="1" s="1"/>
  <c r="G17" i="1" s="1"/>
  <c r="C136" i="1" l="1"/>
  <c r="F135" i="1"/>
  <c r="H135" i="1" s="1"/>
  <c r="J135" i="1"/>
  <c r="C18" i="1"/>
  <c r="D18" i="1"/>
  <c r="G18" i="1" s="1"/>
  <c r="F17" i="1"/>
  <c r="H17" i="1" s="1"/>
  <c r="F136" i="1" l="1"/>
  <c r="H136" i="1" s="1"/>
  <c r="J136" i="1"/>
  <c r="C19" i="1"/>
  <c r="F18" i="1"/>
  <c r="H18" i="1" s="1"/>
  <c r="D19" i="1"/>
  <c r="G19" i="1" s="1"/>
  <c r="F19" i="1" l="1"/>
  <c r="H19" i="1" s="1"/>
  <c r="C20" i="1"/>
  <c r="C21" i="1" l="1"/>
  <c r="D21" i="1"/>
  <c r="G21" i="1" s="1"/>
  <c r="F20" i="1"/>
  <c r="H20" i="1" s="1"/>
  <c r="D20" i="1"/>
  <c r="G20" i="1" s="1"/>
  <c r="C22" i="1" l="1"/>
  <c r="D22" i="1"/>
  <c r="G22" i="1" s="1"/>
  <c r="F21" i="1"/>
  <c r="H21" i="1" s="1"/>
  <c r="D23" i="1" l="1"/>
  <c r="G23" i="1" s="1"/>
  <c r="F22" i="1"/>
  <c r="H22" i="1" s="1"/>
  <c r="C23" i="1"/>
  <c r="F23" i="1" l="1"/>
  <c r="H23" i="1" s="1"/>
  <c r="C24" i="1"/>
  <c r="F24" i="1" l="1"/>
  <c r="H24" i="1" s="1"/>
  <c r="C25" i="1"/>
  <c r="D24" i="1"/>
  <c r="G24" i="1" s="1"/>
  <c r="F25" i="1" l="1"/>
  <c r="H25" i="1" s="1"/>
  <c r="D26" i="1"/>
  <c r="G26" i="1" s="1"/>
  <c r="C26" i="1"/>
  <c r="D25" i="1"/>
  <c r="G25" i="1" s="1"/>
  <c r="C27" i="1" l="1"/>
  <c r="F26" i="1"/>
  <c r="H26" i="1" s="1"/>
  <c r="C28" i="1" l="1"/>
  <c r="D28" i="1" s="1"/>
  <c r="G28" i="1" s="1"/>
  <c r="F27" i="1"/>
  <c r="H27" i="1" s="1"/>
  <c r="D27" i="1"/>
  <c r="G27" i="1" s="1"/>
  <c r="C29" i="1" l="1"/>
  <c r="F28" i="1"/>
  <c r="H28" i="1" s="1"/>
  <c r="D29" i="1"/>
  <c r="G29" i="1" s="1"/>
  <c r="C30" i="1" l="1"/>
  <c r="D30" i="1"/>
  <c r="G30" i="1" s="1"/>
  <c r="F29" i="1"/>
  <c r="H29" i="1" s="1"/>
  <c r="D31" i="1" l="1"/>
  <c r="G31" i="1" s="1"/>
  <c r="C31" i="1"/>
  <c r="F30" i="1"/>
  <c r="H30" i="1" s="1"/>
  <c r="F31" i="1" l="1"/>
  <c r="H31" i="1" s="1"/>
  <c r="C32" i="1"/>
  <c r="F32" i="1" l="1"/>
  <c r="H32" i="1" s="1"/>
  <c r="C33" i="1"/>
  <c r="D32" i="1"/>
  <c r="G32" i="1" s="1"/>
  <c r="F33" i="1" l="1"/>
  <c r="H33" i="1" s="1"/>
  <c r="C34" i="1"/>
  <c r="D33" i="1"/>
  <c r="G33" i="1" s="1"/>
  <c r="F34" i="1" l="1"/>
  <c r="H34" i="1" s="1"/>
  <c r="C35" i="1"/>
  <c r="D34" i="1"/>
  <c r="G34" i="1" s="1"/>
  <c r="C36" i="1" l="1"/>
  <c r="F35" i="1"/>
  <c r="H35" i="1" s="1"/>
  <c r="D35" i="1"/>
  <c r="G35" i="1" s="1"/>
  <c r="C37" i="1" l="1"/>
  <c r="F36" i="1"/>
  <c r="H36" i="1" s="1"/>
  <c r="D36" i="1"/>
  <c r="G36" i="1" s="1"/>
  <c r="C38" i="1" l="1"/>
  <c r="D38" i="1"/>
  <c r="G38" i="1" s="1"/>
  <c r="F37" i="1"/>
  <c r="H37" i="1" s="1"/>
  <c r="D37" i="1"/>
  <c r="G37" i="1" s="1"/>
  <c r="D39" i="1" l="1"/>
  <c r="G39" i="1" s="1"/>
  <c r="C39" i="1"/>
  <c r="F38" i="1"/>
  <c r="H38" i="1" s="1"/>
  <c r="F39" i="1" l="1"/>
  <c r="H39" i="1" s="1"/>
  <c r="C40" i="1"/>
  <c r="D40" i="1"/>
  <c r="G40" i="1" s="1"/>
  <c r="F40" i="1" l="1"/>
  <c r="H40" i="1" s="1"/>
  <c r="C41" i="1"/>
  <c r="D41" i="1"/>
  <c r="G41" i="1" s="1"/>
  <c r="C42" i="1" l="1"/>
  <c r="F41" i="1"/>
  <c r="H41" i="1" s="1"/>
  <c r="C43" i="1" l="1"/>
  <c r="F42" i="1"/>
  <c r="H42" i="1" s="1"/>
  <c r="D43" i="1"/>
  <c r="G43" i="1" s="1"/>
  <c r="D42" i="1"/>
  <c r="G42" i="1" s="1"/>
  <c r="F43" i="1" l="1"/>
  <c r="H43" i="1" s="1"/>
  <c r="C44" i="1"/>
  <c r="D44" i="1" s="1"/>
  <c r="G44" i="1" s="1"/>
  <c r="C45" i="1" l="1"/>
  <c r="D45" i="1"/>
  <c r="G45" i="1" s="1"/>
  <c r="F44" i="1"/>
  <c r="H44" i="1" s="1"/>
  <c r="C46" i="1" l="1"/>
  <c r="D46" i="1"/>
  <c r="G46" i="1" s="1"/>
  <c r="F45" i="1"/>
  <c r="H45" i="1" s="1"/>
  <c r="F46" i="1" l="1"/>
  <c r="H46" i="1" s="1"/>
  <c r="C47" i="1"/>
  <c r="F47" i="1" l="1"/>
  <c r="H47" i="1" s="1"/>
  <c r="C48" i="1"/>
  <c r="D48" i="1"/>
  <c r="G48" i="1" s="1"/>
  <c r="D47" i="1"/>
  <c r="G47" i="1" s="1"/>
  <c r="F48" i="1" l="1"/>
  <c r="H48" i="1" s="1"/>
  <c r="C49" i="1"/>
  <c r="D49" i="1"/>
  <c r="G49" i="1" s="1"/>
  <c r="C50" i="1" l="1"/>
  <c r="D50" i="1"/>
  <c r="G50" i="1" s="1"/>
  <c r="F49" i="1"/>
  <c r="H49" i="1" s="1"/>
  <c r="D51" i="1" l="1"/>
  <c r="G51" i="1" s="1"/>
  <c r="C51" i="1"/>
  <c r="F50" i="1"/>
  <c r="H50" i="1" s="1"/>
  <c r="F51" i="1" l="1"/>
  <c r="H51" i="1" s="1"/>
  <c r="C52" i="1"/>
  <c r="C53" i="1" l="1"/>
  <c r="F52" i="1"/>
  <c r="H52" i="1" s="1"/>
  <c r="D52" i="1"/>
  <c r="G52" i="1" s="1"/>
  <c r="C54" i="1" l="1"/>
  <c r="F53" i="1"/>
  <c r="H53" i="1" s="1"/>
  <c r="D53" i="1"/>
  <c r="G53" i="1" s="1"/>
  <c r="F54" i="1" l="1"/>
  <c r="H54" i="1" s="1"/>
  <c r="C55" i="1"/>
  <c r="D54" i="1"/>
  <c r="G54" i="1" s="1"/>
  <c r="F55" i="1" l="1"/>
  <c r="H55" i="1" s="1"/>
  <c r="C56" i="1"/>
  <c r="D56" i="1" s="1"/>
  <c r="G56" i="1" s="1"/>
  <c r="D55" i="1"/>
  <c r="G55" i="1" s="1"/>
  <c r="F56" i="1" l="1"/>
  <c r="H56" i="1" s="1"/>
  <c r="C57" i="1"/>
  <c r="F57" i="1" l="1"/>
  <c r="H57" i="1" s="1"/>
  <c r="C58" i="1"/>
  <c r="D57" i="1"/>
  <c r="G57" i="1" s="1"/>
  <c r="C59" i="1" l="1"/>
  <c r="D59" i="1"/>
  <c r="G59" i="1" s="1"/>
  <c r="F58" i="1"/>
  <c r="H58" i="1" s="1"/>
  <c r="D58" i="1"/>
  <c r="G58" i="1" s="1"/>
  <c r="C60" i="1" l="1"/>
  <c r="F59" i="1"/>
  <c r="H59" i="1" s="1"/>
  <c r="D60" i="1"/>
  <c r="G60" i="1" s="1"/>
  <c r="C61" i="1" l="1"/>
  <c r="F60" i="1"/>
  <c r="H60" i="1" s="1"/>
  <c r="D61" i="1"/>
  <c r="G61" i="1" s="1"/>
  <c r="F61" i="1" l="1"/>
  <c r="H61" i="1" s="1"/>
  <c r="C62" i="1"/>
  <c r="C63" i="1" l="1"/>
  <c r="D63" i="1"/>
  <c r="G63" i="1" s="1"/>
  <c r="F62" i="1"/>
  <c r="H62" i="1" s="1"/>
  <c r="D62" i="1"/>
  <c r="G62" i="1" s="1"/>
  <c r="F63" i="1" l="1"/>
  <c r="H63" i="1" s="1"/>
  <c r="C64" i="1"/>
  <c r="D64" i="1"/>
  <c r="G64" i="1" s="1"/>
  <c r="F64" i="1" l="1"/>
  <c r="H64" i="1" s="1"/>
  <c r="C65" i="1"/>
  <c r="D65" i="1" s="1"/>
  <c r="G65" i="1" s="1"/>
  <c r="C66" i="1" l="1"/>
  <c r="F65" i="1"/>
  <c r="H65" i="1" s="1"/>
  <c r="C67" i="1" l="1"/>
  <c r="D67" i="1"/>
  <c r="G67" i="1" s="1"/>
  <c r="F66" i="1"/>
  <c r="H66" i="1" s="1"/>
  <c r="D66" i="1"/>
  <c r="G66" i="1" s="1"/>
  <c r="F67" i="1" l="1"/>
  <c r="H67" i="1" s="1"/>
  <c r="C68" i="1"/>
  <c r="D68" i="1"/>
  <c r="G68" i="1" s="1"/>
  <c r="C69" i="1" l="1"/>
  <c r="F68" i="1"/>
  <c r="H68" i="1" s="1"/>
  <c r="D69" i="1"/>
  <c r="G69" i="1" s="1"/>
  <c r="C70" i="1" l="1"/>
  <c r="F69" i="1"/>
  <c r="H69" i="1" s="1"/>
  <c r="F70" i="1" l="1"/>
  <c r="H70" i="1" s="1"/>
  <c r="C71" i="1"/>
  <c r="D70" i="1"/>
  <c r="G70" i="1" s="1"/>
  <c r="F71" i="1" l="1"/>
  <c r="H71" i="1" s="1"/>
  <c r="C72" i="1"/>
  <c r="D72" i="1"/>
  <c r="G72" i="1" s="1"/>
  <c r="D71" i="1"/>
  <c r="G71" i="1" s="1"/>
  <c r="F72" i="1" l="1"/>
  <c r="H72" i="1" s="1"/>
  <c r="C73" i="1"/>
  <c r="D74" i="1" l="1"/>
  <c r="G74" i="1" s="1"/>
  <c r="F73" i="1"/>
  <c r="H73" i="1" s="1"/>
  <c r="C74" i="1"/>
  <c r="D73" i="1"/>
  <c r="G73" i="1" s="1"/>
  <c r="C75" i="1" l="1"/>
  <c r="D75" i="1"/>
  <c r="G75" i="1" s="1"/>
  <c r="F74" i="1"/>
  <c r="H74" i="1" s="1"/>
  <c r="F75" i="1" l="1"/>
  <c r="H75" i="1" s="1"/>
  <c r="C76" i="1"/>
  <c r="C77" i="1" l="1"/>
  <c r="D77" i="1"/>
  <c r="G77" i="1" s="1"/>
  <c r="F76" i="1"/>
  <c r="H76" i="1" s="1"/>
  <c r="D76" i="1"/>
  <c r="G76" i="1" s="1"/>
  <c r="C78" i="1" l="1"/>
  <c r="F77" i="1"/>
  <c r="H77" i="1" s="1"/>
  <c r="F78" i="1" l="1"/>
  <c r="H78" i="1" s="1"/>
  <c r="C79" i="1"/>
  <c r="D79" i="1" s="1"/>
  <c r="G79" i="1" s="1"/>
  <c r="D78" i="1"/>
  <c r="G78" i="1" s="1"/>
  <c r="F79" i="1" l="1"/>
  <c r="H79" i="1" s="1"/>
  <c r="C80" i="1"/>
  <c r="D80" i="1"/>
  <c r="G80" i="1" s="1"/>
  <c r="F80" i="1" l="1"/>
  <c r="H80" i="1" s="1"/>
  <c r="C81" i="1"/>
  <c r="D81" i="1"/>
  <c r="G81" i="1" s="1"/>
  <c r="F81" i="1" l="1"/>
  <c r="H81" i="1" s="1"/>
  <c r="C82" i="1"/>
  <c r="F82" i="1" l="1"/>
  <c r="H82" i="1" s="1"/>
  <c r="C83" i="1"/>
  <c r="D83" i="1"/>
  <c r="G83" i="1" s="1"/>
  <c r="D82" i="1"/>
  <c r="G82" i="1" s="1"/>
  <c r="F83" i="1" l="1"/>
  <c r="H83" i="1" s="1"/>
  <c r="C84" i="1"/>
  <c r="D84" i="1" s="1"/>
  <c r="G84" i="1" s="1"/>
  <c r="C85" i="1" l="1"/>
  <c r="F84" i="1"/>
  <c r="H84" i="1" s="1"/>
  <c r="D85" i="1"/>
  <c r="G85" i="1" s="1"/>
  <c r="C86" i="1" l="1"/>
  <c r="F85" i="1"/>
  <c r="H85" i="1" s="1"/>
  <c r="F86" i="1" l="1"/>
  <c r="H86" i="1" s="1"/>
  <c r="C87" i="1"/>
  <c r="D86" i="1"/>
  <c r="G86" i="1" s="1"/>
  <c r="F87" i="1" l="1"/>
  <c r="H87" i="1" s="1"/>
  <c r="C88" i="1"/>
  <c r="D88" i="1"/>
  <c r="G88" i="1" s="1"/>
  <c r="D87" i="1"/>
  <c r="G87" i="1" s="1"/>
  <c r="F88" i="1" l="1"/>
  <c r="H88" i="1" s="1"/>
  <c r="C89" i="1"/>
  <c r="D89" i="1"/>
  <c r="G89" i="1" s="1"/>
  <c r="F89" i="1" l="1"/>
  <c r="H89" i="1" s="1"/>
  <c r="C90" i="1"/>
  <c r="F90" i="1" l="1"/>
  <c r="H90" i="1" s="1"/>
  <c r="C91" i="1"/>
  <c r="D90" i="1"/>
  <c r="G90" i="1" s="1"/>
  <c r="F91" i="1" l="1"/>
  <c r="H91" i="1" s="1"/>
  <c r="C92" i="1"/>
  <c r="D91" i="1"/>
  <c r="G91" i="1" s="1"/>
  <c r="D93" i="1" l="1"/>
  <c r="G93" i="1" s="1"/>
  <c r="F92" i="1"/>
  <c r="H92" i="1" s="1"/>
  <c r="C93" i="1"/>
  <c r="D92" i="1"/>
  <c r="G92" i="1" s="1"/>
  <c r="C94" i="1" l="1"/>
  <c r="D94" i="1"/>
  <c r="G94" i="1" s="1"/>
  <c r="F93" i="1"/>
  <c r="H93" i="1" s="1"/>
  <c r="D95" i="1" l="1"/>
  <c r="G95" i="1" s="1"/>
  <c r="F94" i="1"/>
  <c r="H94" i="1" s="1"/>
  <c r="C95" i="1"/>
  <c r="F95" i="1" l="1"/>
  <c r="H95" i="1" s="1"/>
  <c r="C96" i="1"/>
  <c r="F96" i="1" l="1"/>
  <c r="H96" i="1" s="1"/>
  <c r="C97" i="1"/>
  <c r="D97" i="1" s="1"/>
  <c r="G97" i="1" s="1"/>
  <c r="D96" i="1"/>
  <c r="G96" i="1" s="1"/>
  <c r="C98" i="1" l="1"/>
  <c r="F97" i="1"/>
  <c r="H97" i="1" s="1"/>
  <c r="F98" i="1" l="1"/>
  <c r="H98" i="1" s="1"/>
  <c r="C99" i="1"/>
  <c r="D98" i="1"/>
  <c r="G98" i="1" s="1"/>
  <c r="F99" i="1" l="1"/>
  <c r="H99" i="1" s="1"/>
  <c r="C100" i="1"/>
  <c r="D100" i="1"/>
  <c r="G100" i="1" s="1"/>
  <c r="D99" i="1"/>
  <c r="G99" i="1" s="1"/>
  <c r="C101" i="1" l="1"/>
  <c r="F100" i="1"/>
  <c r="H100" i="1" s="1"/>
  <c r="C102" i="1" l="1"/>
  <c r="F101" i="1"/>
  <c r="H101" i="1" s="1"/>
  <c r="D102" i="1"/>
  <c r="G102" i="1" s="1"/>
  <c r="D101" i="1"/>
  <c r="G101" i="1" s="1"/>
  <c r="C103" i="1" l="1"/>
  <c r="D103" i="1" s="1"/>
  <c r="G103" i="1" s="1"/>
  <c r="F102" i="1"/>
  <c r="H102" i="1" s="1"/>
  <c r="F103" i="1" l="1"/>
  <c r="H103" i="1" s="1"/>
  <c r="C104" i="1"/>
  <c r="F104" i="1" l="1"/>
  <c r="H104" i="1" s="1"/>
  <c r="C105" i="1"/>
  <c r="D105" i="1"/>
  <c r="G105" i="1" s="1"/>
  <c r="D104" i="1"/>
  <c r="G104" i="1" s="1"/>
  <c r="F105" i="1" l="1"/>
  <c r="H105" i="1" s="1"/>
  <c r="C106" i="1"/>
  <c r="C107" i="1" l="1"/>
  <c r="D107" i="1"/>
  <c r="G107" i="1" s="1"/>
  <c r="F106" i="1"/>
  <c r="H106" i="1" s="1"/>
  <c r="D106" i="1"/>
  <c r="G106" i="1" s="1"/>
  <c r="F107" i="1" l="1"/>
  <c r="H107" i="1" s="1"/>
  <c r="C108" i="1"/>
  <c r="D108" i="1"/>
  <c r="G108" i="1" s="1"/>
  <c r="F108" i="1" l="1"/>
  <c r="H108" i="1" s="1"/>
  <c r="C109" i="1"/>
  <c r="C110" i="1" l="1"/>
  <c r="D110" i="1"/>
  <c r="G110" i="1" s="1"/>
  <c r="F109" i="1"/>
  <c r="H109" i="1" s="1"/>
  <c r="D109" i="1"/>
  <c r="G109" i="1" s="1"/>
  <c r="C111" i="1" l="1"/>
  <c r="F110" i="1"/>
  <c r="H110" i="1" s="1"/>
  <c r="C112" i="1" l="1"/>
  <c r="F111" i="1"/>
  <c r="H111" i="1" s="1"/>
  <c r="D111" i="1"/>
  <c r="G111" i="1" s="1"/>
  <c r="F112" i="1" l="1"/>
  <c r="H112" i="1" s="1"/>
  <c r="C113" i="1"/>
  <c r="D112" i="1"/>
  <c r="G112" i="1" s="1"/>
  <c r="C114" i="1" l="1"/>
  <c r="D114" i="1"/>
  <c r="G114" i="1" s="1"/>
  <c r="F113" i="1"/>
  <c r="H113" i="1" s="1"/>
  <c r="D113" i="1"/>
  <c r="G113" i="1" s="1"/>
  <c r="D115" i="1" l="1"/>
  <c r="G115" i="1" s="1"/>
  <c r="F114" i="1"/>
  <c r="H114" i="1" s="1"/>
  <c r="C115" i="1"/>
  <c r="F115" i="1" l="1"/>
  <c r="H115" i="1" s="1"/>
  <c r="C116" i="1"/>
  <c r="D116" i="1"/>
  <c r="G116" i="1" s="1"/>
  <c r="C117" i="1" l="1"/>
  <c r="F116" i="1"/>
  <c r="H116" i="1" s="1"/>
  <c r="D117" i="1"/>
  <c r="G117" i="1" s="1"/>
  <c r="D118" i="1" l="1"/>
  <c r="G118" i="1" s="1"/>
  <c r="C118" i="1"/>
  <c r="F117" i="1"/>
  <c r="H117" i="1" s="1"/>
  <c r="F118" i="1" l="1"/>
  <c r="H118" i="1" s="1"/>
  <c r="C119" i="1"/>
  <c r="F119" i="1" l="1"/>
  <c r="H119" i="1" s="1"/>
  <c r="C120" i="1"/>
  <c r="D120" i="1"/>
  <c r="G120" i="1" s="1"/>
  <c r="D119" i="1"/>
  <c r="G119" i="1" s="1"/>
  <c r="F120" i="1" l="1"/>
  <c r="H120" i="1" s="1"/>
  <c r="C121" i="1"/>
  <c r="D121" i="1"/>
  <c r="G121" i="1" s="1"/>
  <c r="C122" i="1" l="1"/>
  <c r="F121" i="1"/>
  <c r="H121" i="1" s="1"/>
  <c r="C123" i="1" l="1"/>
  <c r="F122" i="1"/>
  <c r="H122" i="1" s="1"/>
  <c r="D122" i="1"/>
  <c r="G122" i="1" s="1"/>
  <c r="D124" i="1" l="1"/>
  <c r="G124" i="1" s="1"/>
  <c r="F123" i="1"/>
  <c r="H123" i="1" s="1"/>
  <c r="C124" i="1"/>
  <c r="D123" i="1"/>
  <c r="G123" i="1" s="1"/>
  <c r="C125" i="1" l="1"/>
  <c r="F125" i="1" s="1"/>
  <c r="H125" i="1" s="1"/>
  <c r="D21" i="2" s="1" a="1"/>
  <c r="F124" i="1"/>
  <c r="H124" i="1" s="1"/>
  <c r="D125" i="1"/>
  <c r="G125" i="1" s="1"/>
  <c r="B5" i="2" l="1" a="1"/>
  <c r="B5" i="2" s="1"/>
  <c r="B4" i="2" s="1"/>
  <c r="C12" i="2" a="1"/>
  <c r="C12" i="2" s="1"/>
  <c r="B6" i="2" a="1"/>
  <c r="B6" i="2" s="1"/>
  <c r="C17" i="2" a="1"/>
  <c r="C17" i="2" s="1"/>
  <c r="C13" i="2" a="1"/>
  <c r="C13" i="2" s="1"/>
  <c r="B21" i="2" a="1"/>
  <c r="C18" i="2" a="1"/>
  <c r="C18" i="2" s="1"/>
  <c r="E12" i="2" a="1"/>
  <c r="E12" i="2" s="1"/>
  <c r="B13" i="2" a="1"/>
  <c r="B13" i="2" s="1"/>
  <c r="B18" i="2" a="1"/>
  <c r="B18" i="2" s="1"/>
  <c r="B17" i="2" a="1"/>
  <c r="B17" i="2" s="1"/>
  <c r="D28" i="2"/>
  <c r="D60" i="2"/>
  <c r="D93" i="2"/>
  <c r="D95" i="2"/>
  <c r="D22" i="2"/>
  <c r="D37" i="2"/>
  <c r="D43" i="2"/>
  <c r="D54" i="2"/>
  <c r="D69" i="2"/>
  <c r="D75" i="2"/>
  <c r="D91" i="2"/>
  <c r="D109" i="2"/>
  <c r="D111" i="2"/>
  <c r="D113" i="2"/>
  <c r="D115" i="2"/>
  <c r="D117" i="2"/>
  <c r="D119" i="2"/>
  <c r="D121" i="2"/>
  <c r="D123" i="2"/>
  <c r="D125" i="2"/>
  <c r="D127" i="2"/>
  <c r="D129" i="2"/>
  <c r="D131" i="2"/>
  <c r="D133" i="2"/>
  <c r="D36" i="2"/>
  <c r="D61" i="2"/>
  <c r="D96" i="2"/>
  <c r="D101" i="2"/>
  <c r="D44" i="2"/>
  <c r="D68" i="2"/>
  <c r="D78" i="2"/>
  <c r="D106" i="2"/>
  <c r="D110" i="2"/>
  <c r="D118" i="2"/>
  <c r="D126" i="2"/>
  <c r="D134" i="2"/>
  <c r="D35" i="2"/>
  <c r="D45" i="2"/>
  <c r="D52" i="2"/>
  <c r="D59" i="2"/>
  <c r="D62" i="2"/>
  <c r="D83" i="2"/>
  <c r="D92" i="2"/>
  <c r="D100" i="2"/>
  <c r="D38" i="2"/>
  <c r="D86" i="2"/>
  <c r="D114" i="2"/>
  <c r="D122" i="2"/>
  <c r="D130" i="2"/>
  <c r="D29" i="2"/>
  <c r="D70" i="2"/>
  <c r="D76" i="2"/>
  <c r="D85" i="2"/>
  <c r="D94" i="2"/>
  <c r="D108" i="2"/>
  <c r="D132" i="2"/>
  <c r="D46" i="2"/>
  <c r="D51" i="2"/>
  <c r="D67" i="2"/>
  <c r="D102" i="2"/>
  <c r="D105" i="2"/>
  <c r="D112" i="2"/>
  <c r="D30" i="2"/>
  <c r="D84" i="2"/>
  <c r="D124" i="2"/>
  <c r="D104" i="2"/>
  <c r="D107" i="2"/>
  <c r="D53" i="2"/>
  <c r="D99" i="2"/>
  <c r="D128" i="2"/>
  <c r="D27" i="2"/>
  <c r="D103" i="2"/>
  <c r="D116" i="2"/>
  <c r="D97" i="2"/>
  <c r="D77" i="2"/>
  <c r="D120" i="2"/>
  <c r="D48" i="2"/>
  <c r="D42" i="2"/>
  <c r="D87" i="2"/>
  <c r="D65" i="2"/>
  <c r="D33" i="2"/>
  <c r="D56" i="2"/>
  <c r="D79" i="2"/>
  <c r="D89" i="2"/>
  <c r="D41" i="2"/>
  <c r="D98" i="2"/>
  <c r="D50" i="2"/>
  <c r="D47" i="2"/>
  <c r="D55" i="2"/>
  <c r="D64" i="2"/>
  <c r="D58" i="2"/>
  <c r="D57" i="2"/>
  <c r="D25" i="2"/>
  <c r="D72" i="2"/>
  <c r="D66" i="2"/>
  <c r="D71" i="2"/>
  <c r="D39" i="2"/>
  <c r="D80" i="2"/>
  <c r="D74" i="2"/>
  <c r="D81" i="2"/>
  <c r="D49" i="2"/>
  <c r="D34" i="2"/>
  <c r="D24" i="2"/>
  <c r="D88" i="2"/>
  <c r="D82" i="2"/>
  <c r="D63" i="2"/>
  <c r="D31" i="2"/>
  <c r="D40" i="2"/>
  <c r="D21" i="2"/>
  <c r="D32" i="2"/>
  <c r="D26" i="2"/>
  <c r="D90" i="2"/>
  <c r="D23" i="2"/>
  <c r="D73" i="2"/>
  <c r="F12" i="2" l="1"/>
  <c r="D18" i="2"/>
  <c r="E18" i="2" s="1"/>
  <c r="F18" i="2"/>
  <c r="G18" i="2"/>
  <c r="E98" i="2"/>
  <c r="F17" i="2"/>
  <c r="B14" i="2"/>
  <c r="B8" i="2" s="1"/>
  <c r="B7" i="2" s="1"/>
  <c r="E25" i="2"/>
  <c r="E41" i="2"/>
  <c r="E134" i="2"/>
  <c r="E109" i="2"/>
  <c r="E107" i="2"/>
  <c r="H107" i="2" s="1"/>
  <c r="I107" i="2" s="1"/>
  <c r="B29" i="2"/>
  <c r="B22" i="2"/>
  <c r="B43" i="2"/>
  <c r="B54" i="2"/>
  <c r="B75" i="2"/>
  <c r="B91" i="2"/>
  <c r="B111" i="2"/>
  <c r="B113" i="2"/>
  <c r="B115" i="2"/>
  <c r="B117" i="2"/>
  <c r="B119" i="2"/>
  <c r="B121" i="2"/>
  <c r="B123" i="2"/>
  <c r="B125" i="2"/>
  <c r="B127" i="2"/>
  <c r="B129" i="2"/>
  <c r="B131" i="2"/>
  <c r="B133" i="2"/>
  <c r="B31" i="2"/>
  <c r="B49" i="2"/>
  <c r="B63" i="2"/>
  <c r="B81" i="2"/>
  <c r="B86" i="2"/>
  <c r="B102" i="2"/>
  <c r="B104" i="2"/>
  <c r="B106" i="2"/>
  <c r="B33" i="2"/>
  <c r="B39" i="2"/>
  <c r="B78" i="2"/>
  <c r="B108" i="2"/>
  <c r="B110" i="2"/>
  <c r="B118" i="2"/>
  <c r="B126" i="2"/>
  <c r="B134" i="2"/>
  <c r="B23" i="2"/>
  <c r="B27" i="2"/>
  <c r="B30" i="2"/>
  <c r="B47" i="2"/>
  <c r="B51" i="2"/>
  <c r="B65" i="2"/>
  <c r="B71" i="2"/>
  <c r="B85" i="2"/>
  <c r="B94" i="2"/>
  <c r="B99" i="2"/>
  <c r="B38" i="2"/>
  <c r="B73" i="2"/>
  <c r="B89" i="2"/>
  <c r="B107" i="2"/>
  <c r="B25" i="2"/>
  <c r="B67" i="2"/>
  <c r="B95" i="2"/>
  <c r="B98" i="2"/>
  <c r="B105" i="2"/>
  <c r="B109" i="2"/>
  <c r="B35" i="2"/>
  <c r="B41" i="2"/>
  <c r="B46" i="2"/>
  <c r="B112" i="2"/>
  <c r="B122" i="2"/>
  <c r="B62" i="2"/>
  <c r="B90" i="2"/>
  <c r="B116" i="2"/>
  <c r="B83" i="2"/>
  <c r="B103" i="2"/>
  <c r="B120" i="2"/>
  <c r="B130" i="2"/>
  <c r="B59" i="2"/>
  <c r="B79" i="2"/>
  <c r="B114" i="2"/>
  <c r="B88" i="2"/>
  <c r="B93" i="2"/>
  <c r="B97" i="2"/>
  <c r="B128" i="2"/>
  <c r="B87" i="2"/>
  <c r="B132" i="2"/>
  <c r="B55" i="2"/>
  <c r="B96" i="2"/>
  <c r="B124" i="2"/>
  <c r="B101" i="2"/>
  <c r="B57" i="2"/>
  <c r="B70" i="2"/>
  <c r="B53" i="2"/>
  <c r="C53" i="2" s="1"/>
  <c r="E53" i="2" s="1"/>
  <c r="B26" i="2"/>
  <c r="C26" i="2" s="1"/>
  <c r="E26" i="2" s="1"/>
  <c r="B28" i="2"/>
  <c r="C28" i="2" s="1"/>
  <c r="E28" i="2" s="1"/>
  <c r="B92" i="2"/>
  <c r="C92" i="2" s="1"/>
  <c r="E92" i="2" s="1"/>
  <c r="B100" i="2"/>
  <c r="C100" i="2" s="1"/>
  <c r="E100" i="2" s="1"/>
  <c r="B32" i="2"/>
  <c r="C32" i="2" s="1"/>
  <c r="B82" i="2"/>
  <c r="C82" i="2" s="1"/>
  <c r="E82" i="2" s="1"/>
  <c r="B34" i="2"/>
  <c r="C34" i="2" s="1"/>
  <c r="B36" i="2"/>
  <c r="C36" i="2" s="1"/>
  <c r="E36" i="2" s="1"/>
  <c r="B64" i="2"/>
  <c r="C64" i="2" s="1"/>
  <c r="B24" i="2"/>
  <c r="B74" i="2"/>
  <c r="C74" i="2" s="1"/>
  <c r="E74" i="2" s="1"/>
  <c r="B84" i="2"/>
  <c r="C84" i="2" s="1"/>
  <c r="E84" i="2" s="1"/>
  <c r="B40" i="2"/>
  <c r="C40" i="2" s="1"/>
  <c r="E40" i="2" s="1"/>
  <c r="B77" i="2"/>
  <c r="C77" i="2" s="1"/>
  <c r="E77" i="2" s="1"/>
  <c r="B45" i="2"/>
  <c r="B42" i="2"/>
  <c r="B44" i="2"/>
  <c r="C44" i="2" s="1"/>
  <c r="E44" i="2" s="1"/>
  <c r="B56" i="2"/>
  <c r="B50" i="2"/>
  <c r="B52" i="2"/>
  <c r="B69" i="2"/>
  <c r="B37" i="2"/>
  <c r="C37" i="2" s="1"/>
  <c r="E37" i="2" s="1"/>
  <c r="B58" i="2"/>
  <c r="C58" i="2" s="1"/>
  <c r="E58" i="2" s="1"/>
  <c r="B60" i="2"/>
  <c r="B66" i="2"/>
  <c r="C66" i="2" s="1"/>
  <c r="E66" i="2" s="1"/>
  <c r="B80" i="2"/>
  <c r="C80" i="2" s="1"/>
  <c r="B76" i="2"/>
  <c r="C76" i="2" s="1"/>
  <c r="E76" i="2" s="1"/>
  <c r="B21" i="2"/>
  <c r="C21" i="2" s="1"/>
  <c r="E21" i="2" s="1"/>
  <c r="B68" i="2"/>
  <c r="C68" i="2" s="1"/>
  <c r="E68" i="2" s="1"/>
  <c r="B48" i="2"/>
  <c r="C48" i="2" s="1"/>
  <c r="E48" i="2" s="1"/>
  <c r="B72" i="2"/>
  <c r="C72" i="2" s="1"/>
  <c r="E72" i="2" s="1"/>
  <c r="B61" i="2"/>
  <c r="C61" i="2" s="1"/>
  <c r="E61" i="2" s="1"/>
  <c r="E80" i="2"/>
  <c r="E64" i="2"/>
  <c r="E56" i="2"/>
  <c r="E97" i="2"/>
  <c r="D13" i="2"/>
  <c r="C88" i="2"/>
  <c r="C109" i="2"/>
  <c r="I18" i="1"/>
  <c r="J18" i="1" s="1"/>
  <c r="I19" i="1"/>
  <c r="J19" i="1" s="1"/>
  <c r="I27" i="1"/>
  <c r="J27" i="1" s="1"/>
  <c r="I35" i="1"/>
  <c r="J35" i="1" s="1"/>
  <c r="I43" i="1"/>
  <c r="J43" i="1" s="1"/>
  <c r="I51" i="1"/>
  <c r="J51" i="1" s="1"/>
  <c r="I59" i="1"/>
  <c r="J59" i="1" s="1"/>
  <c r="I17" i="1"/>
  <c r="J17" i="1" s="1"/>
  <c r="I26" i="1"/>
  <c r="J26" i="1" s="1"/>
  <c r="I34" i="1"/>
  <c r="J34" i="1" s="1"/>
  <c r="I42" i="1"/>
  <c r="J42" i="1" s="1"/>
  <c r="I50" i="1"/>
  <c r="J50" i="1" s="1"/>
  <c r="I58" i="1"/>
  <c r="J58" i="1" s="1"/>
  <c r="I14" i="1"/>
  <c r="J14" i="1" s="1"/>
  <c r="I23" i="1"/>
  <c r="J23" i="1" s="1"/>
  <c r="I29" i="1"/>
  <c r="J29" i="1" s="1"/>
  <c r="I49" i="1"/>
  <c r="J49" i="1" s="1"/>
  <c r="I55" i="1"/>
  <c r="J55" i="1" s="1"/>
  <c r="I61" i="1"/>
  <c r="J61" i="1" s="1"/>
  <c r="I67" i="1"/>
  <c r="J67" i="1" s="1"/>
  <c r="I75" i="1"/>
  <c r="J75" i="1" s="1"/>
  <c r="I83" i="1"/>
  <c r="J83" i="1" s="1"/>
  <c r="I91" i="1"/>
  <c r="J91" i="1" s="1"/>
  <c r="I99" i="1"/>
  <c r="J99" i="1" s="1"/>
  <c r="I107" i="1"/>
  <c r="J107" i="1" s="1"/>
  <c r="C108" i="2"/>
  <c r="I20" i="1"/>
  <c r="J20" i="1" s="1"/>
  <c r="I40" i="1"/>
  <c r="J40" i="1" s="1"/>
  <c r="I46" i="1"/>
  <c r="J46" i="1" s="1"/>
  <c r="I52" i="1"/>
  <c r="J52" i="1" s="1"/>
  <c r="I66" i="1"/>
  <c r="J66" i="1" s="1"/>
  <c r="I74" i="1"/>
  <c r="J74" i="1" s="1"/>
  <c r="I82" i="1"/>
  <c r="J82" i="1" s="1"/>
  <c r="C107" i="2"/>
  <c r="I15" i="1"/>
  <c r="J15" i="1" s="1"/>
  <c r="I24" i="1"/>
  <c r="J24" i="1" s="1"/>
  <c r="I30" i="1"/>
  <c r="J30" i="1" s="1"/>
  <c r="I36" i="1"/>
  <c r="J36" i="1" s="1"/>
  <c r="I56" i="1"/>
  <c r="J56" i="1" s="1"/>
  <c r="I70" i="1"/>
  <c r="J70" i="1" s="1"/>
  <c r="I78" i="1"/>
  <c r="J78" i="1" s="1"/>
  <c r="I86" i="1"/>
  <c r="J86" i="1" s="1"/>
  <c r="I13" i="1"/>
  <c r="J13" i="1" s="1"/>
  <c r="I25" i="1"/>
  <c r="J25" i="1" s="1"/>
  <c r="I32" i="1"/>
  <c r="J32" i="1" s="1"/>
  <c r="I37" i="1"/>
  <c r="J37" i="1" s="1"/>
  <c r="I44" i="1"/>
  <c r="J44" i="1" s="1"/>
  <c r="I54" i="1"/>
  <c r="J54" i="1" s="1"/>
  <c r="I76" i="1"/>
  <c r="J76" i="1" s="1"/>
  <c r="I87" i="1"/>
  <c r="J87" i="1" s="1"/>
  <c r="I89" i="1"/>
  <c r="J89" i="1" s="1"/>
  <c r="I101" i="1"/>
  <c r="J101" i="1" s="1"/>
  <c r="I105" i="1"/>
  <c r="J105" i="1" s="1"/>
  <c r="I114" i="1"/>
  <c r="J114" i="1" s="1"/>
  <c r="I122" i="1"/>
  <c r="J122" i="1" s="1"/>
  <c r="I113" i="1"/>
  <c r="J113" i="1" s="1"/>
  <c r="C98" i="2"/>
  <c r="I16" i="1"/>
  <c r="J16" i="1" s="1"/>
  <c r="I47" i="1"/>
  <c r="J47" i="1" s="1"/>
  <c r="I57" i="1"/>
  <c r="J57" i="1" s="1"/>
  <c r="I69" i="1"/>
  <c r="J69" i="1" s="1"/>
  <c r="I80" i="1"/>
  <c r="J80" i="1" s="1"/>
  <c r="I92" i="1"/>
  <c r="J92" i="1" s="1"/>
  <c r="I96" i="1"/>
  <c r="J96" i="1" s="1"/>
  <c r="I109" i="1"/>
  <c r="J109" i="1" s="1"/>
  <c r="I28" i="1"/>
  <c r="J28" i="1" s="1"/>
  <c r="I33" i="1"/>
  <c r="J33" i="1" s="1"/>
  <c r="I45" i="1"/>
  <c r="J45" i="1" s="1"/>
  <c r="I62" i="1"/>
  <c r="J62" i="1" s="1"/>
  <c r="I64" i="1"/>
  <c r="J64" i="1" s="1"/>
  <c r="I84" i="1"/>
  <c r="J84" i="1" s="1"/>
  <c r="I95" i="1"/>
  <c r="J95" i="1" s="1"/>
  <c r="I108" i="1"/>
  <c r="J108" i="1" s="1"/>
  <c r="I112" i="1"/>
  <c r="J112" i="1" s="1"/>
  <c r="I119" i="1"/>
  <c r="J119" i="1" s="1"/>
  <c r="I12" i="1"/>
  <c r="J12" i="1" s="1"/>
  <c r="I41" i="1"/>
  <c r="J41" i="1" s="1"/>
  <c r="I53" i="1"/>
  <c r="J53" i="1" s="1"/>
  <c r="I68" i="1"/>
  <c r="J68" i="1" s="1"/>
  <c r="I79" i="1"/>
  <c r="J79" i="1" s="1"/>
  <c r="I81" i="1"/>
  <c r="J81" i="1" s="1"/>
  <c r="I90" i="1"/>
  <c r="J90" i="1" s="1"/>
  <c r="I94" i="1"/>
  <c r="J94" i="1" s="1"/>
  <c r="I98" i="1"/>
  <c r="J98" i="1" s="1"/>
  <c r="I72" i="1"/>
  <c r="J72" i="1" s="1"/>
  <c r="I102" i="1"/>
  <c r="J102" i="1" s="1"/>
  <c r="I39" i="1"/>
  <c r="J39" i="1" s="1"/>
  <c r="I111" i="1"/>
  <c r="J111" i="1" s="1"/>
  <c r="I121" i="1"/>
  <c r="J121" i="1" s="1"/>
  <c r="I124" i="1"/>
  <c r="J124" i="1" s="1"/>
  <c r="I63" i="1"/>
  <c r="J63" i="1" s="1"/>
  <c r="I38" i="1"/>
  <c r="J38" i="1" s="1"/>
  <c r="I65" i="1"/>
  <c r="J65" i="1" s="1"/>
  <c r="I93" i="1"/>
  <c r="J93" i="1" s="1"/>
  <c r="I100" i="1"/>
  <c r="J100" i="1" s="1"/>
  <c r="I118" i="1"/>
  <c r="J118" i="1" s="1"/>
  <c r="I115" i="1"/>
  <c r="J115" i="1" s="1"/>
  <c r="I123" i="1"/>
  <c r="J123" i="1" s="1"/>
  <c r="I125" i="1"/>
  <c r="J125" i="1" s="1"/>
  <c r="I116" i="1"/>
  <c r="J116" i="1" s="1"/>
  <c r="I21" i="1"/>
  <c r="J21" i="1" s="1"/>
  <c r="I60" i="1"/>
  <c r="J60" i="1" s="1"/>
  <c r="I85" i="1"/>
  <c r="J85" i="1" s="1"/>
  <c r="I97" i="1"/>
  <c r="J97" i="1" s="1"/>
  <c r="I103" i="1"/>
  <c r="J103" i="1" s="1"/>
  <c r="I22" i="1"/>
  <c r="J22" i="1" s="1"/>
  <c r="I48" i="1"/>
  <c r="J48" i="1" s="1"/>
  <c r="I71" i="1"/>
  <c r="J71" i="1" s="1"/>
  <c r="I117" i="1"/>
  <c r="J117" i="1" s="1"/>
  <c r="I120" i="1"/>
  <c r="J120" i="1" s="1"/>
  <c r="I88" i="1"/>
  <c r="J88" i="1" s="1"/>
  <c r="I77" i="1"/>
  <c r="J77" i="1" s="1"/>
  <c r="I104" i="1"/>
  <c r="J104" i="1" s="1"/>
  <c r="I106" i="1"/>
  <c r="J106" i="1" s="1"/>
  <c r="I110" i="1"/>
  <c r="J110" i="1" s="1"/>
  <c r="I31" i="1"/>
  <c r="J31" i="1" s="1"/>
  <c r="I73" i="1"/>
  <c r="J73" i="1" s="1"/>
  <c r="C96" i="2"/>
  <c r="E96" i="2" s="1"/>
  <c r="C97" i="2"/>
  <c r="C118" i="2"/>
  <c r="E118" i="2" s="1"/>
  <c r="C38" i="2"/>
  <c r="E38" i="2" s="1"/>
  <c r="C123" i="2"/>
  <c r="E123" i="2" s="1"/>
  <c r="C129" i="2"/>
  <c r="E129" i="2" s="1"/>
  <c r="C78" i="2"/>
  <c r="E78" i="2" s="1"/>
  <c r="C101" i="2"/>
  <c r="E101" i="2" s="1"/>
  <c r="C104" i="2"/>
  <c r="E104" i="2" s="1"/>
  <c r="D17" i="2"/>
  <c r="E17" i="2" s="1"/>
  <c r="C81" i="2"/>
  <c r="E81" i="2" s="1"/>
  <c r="C67" i="2"/>
  <c r="E67" i="2" s="1"/>
  <c r="C25" i="2"/>
  <c r="C75" i="2"/>
  <c r="E75" i="2" s="1"/>
  <c r="C39" i="2"/>
  <c r="E39" i="2" s="1"/>
  <c r="C102" i="2"/>
  <c r="E102" i="2" s="1"/>
  <c r="C85" i="2"/>
  <c r="E85" i="2" s="1"/>
  <c r="C114" i="2"/>
  <c r="E114" i="2" s="1"/>
  <c r="C22" i="2"/>
  <c r="E22" i="2" s="1"/>
  <c r="C94" i="2"/>
  <c r="E94" i="2" s="1"/>
  <c r="C128" i="2"/>
  <c r="E128" i="2" s="1"/>
  <c r="C47" i="2"/>
  <c r="E47" i="2" s="1"/>
  <c r="C87" i="2"/>
  <c r="E87" i="2" s="1"/>
  <c r="C89" i="2"/>
  <c r="E89" i="2" s="1"/>
  <c r="C115" i="2"/>
  <c r="E115" i="2" s="1"/>
  <c r="C79" i="2"/>
  <c r="E79" i="2" s="1"/>
  <c r="C134" i="2"/>
  <c r="C103" i="2"/>
  <c r="E103" i="2" s="1"/>
  <c r="C111" i="2"/>
  <c r="E111" i="2" s="1"/>
  <c r="C42" i="2"/>
  <c r="E42" i="2" s="1"/>
  <c r="C126" i="2"/>
  <c r="E126" i="2" s="1"/>
  <c r="C46" i="2"/>
  <c r="E46" i="2" s="1"/>
  <c r="C86" i="2"/>
  <c r="E86" i="2" s="1"/>
  <c r="C69" i="2"/>
  <c r="E69" i="2" s="1"/>
  <c r="C33" i="2"/>
  <c r="E33" i="2" s="1"/>
  <c r="G17" i="2"/>
  <c r="C83" i="2"/>
  <c r="E83" i="2" s="1"/>
  <c r="C91" i="2"/>
  <c r="E91" i="2" s="1"/>
  <c r="C133" i="2"/>
  <c r="E133" i="2" s="1"/>
  <c r="C124" i="2"/>
  <c r="E124" i="2" s="1"/>
  <c r="C131" i="2"/>
  <c r="C59" i="2"/>
  <c r="E59" i="2" s="1"/>
  <c r="C56" i="2"/>
  <c r="C50" i="2"/>
  <c r="E50" i="2" s="1"/>
  <c r="C110" i="2"/>
  <c r="E110" i="2" s="1"/>
  <c r="C63" i="2"/>
  <c r="E63" i="2" s="1"/>
  <c r="C93" i="2"/>
  <c r="E93" i="2" s="1"/>
  <c r="C122" i="2"/>
  <c r="E122" i="2" s="1"/>
  <c r="C29" i="2"/>
  <c r="E29" i="2" s="1"/>
  <c r="C106" i="2"/>
  <c r="E106" i="2" s="1"/>
  <c r="C55" i="2"/>
  <c r="C41" i="2"/>
  <c r="C27" i="2"/>
  <c r="E27" i="2" s="1"/>
  <c r="C30" i="2"/>
  <c r="E30" i="2" s="1"/>
  <c r="C31" i="2"/>
  <c r="E31" i="2" s="1"/>
  <c r="C71" i="2"/>
  <c r="E71" i="2" s="1"/>
  <c r="C112" i="2"/>
  <c r="E112" i="2" s="1"/>
  <c r="C119" i="2"/>
  <c r="E119" i="2" s="1"/>
  <c r="C130" i="2"/>
  <c r="E130" i="2" s="1"/>
  <c r="C54" i="2"/>
  <c r="E54" i="2" s="1"/>
  <c r="C49" i="2"/>
  <c r="E49" i="2" s="1"/>
  <c r="C35" i="2"/>
  <c r="E35" i="2" s="1"/>
  <c r="C99" i="2"/>
  <c r="E99" i="2" s="1"/>
  <c r="C120" i="2"/>
  <c r="E120" i="2" s="1"/>
  <c r="C24" i="2"/>
  <c r="E24" i="2" s="1"/>
  <c r="C117" i="2"/>
  <c r="E117" i="2" s="1"/>
  <c r="C70" i="2"/>
  <c r="E70" i="2" s="1"/>
  <c r="C62" i="2"/>
  <c r="E62" i="2" s="1"/>
  <c r="C23" i="2"/>
  <c r="C95" i="2"/>
  <c r="E95" i="2" s="1"/>
  <c r="C45" i="2"/>
  <c r="E45" i="2" s="1"/>
  <c r="C127" i="2"/>
  <c r="E127" i="2" s="1"/>
  <c r="C57" i="2"/>
  <c r="E57" i="2" s="1"/>
  <c r="C43" i="2"/>
  <c r="E43" i="2" s="1"/>
  <c r="C116" i="2"/>
  <c r="E116" i="2" s="1"/>
  <c r="C121" i="2"/>
  <c r="E121" i="2" s="1"/>
  <c r="C60" i="2"/>
  <c r="E60" i="2" s="1"/>
  <c r="C125" i="2"/>
  <c r="E125" i="2" s="1"/>
  <c r="C113" i="2"/>
  <c r="E113" i="2" s="1"/>
  <c r="C90" i="2"/>
  <c r="E90" i="2" s="1"/>
  <c r="C132" i="2"/>
  <c r="E132" i="2" s="1"/>
  <c r="C65" i="2"/>
  <c r="E65" i="2" s="1"/>
  <c r="C51" i="2"/>
  <c r="E51" i="2" s="1"/>
  <c r="C52" i="2"/>
  <c r="E52" i="2" s="1"/>
  <c r="C105" i="2"/>
  <c r="E105" i="2" s="1"/>
  <c r="C73" i="2"/>
  <c r="E73" i="2" s="1"/>
  <c r="D12" i="2"/>
  <c r="C14" i="2"/>
  <c r="E23" i="2"/>
  <c r="E55" i="2"/>
  <c r="E88" i="2"/>
  <c r="E108" i="2"/>
  <c r="E131" i="2"/>
  <c r="E32" i="2"/>
  <c r="E34" i="2"/>
  <c r="H35" i="2" l="1"/>
  <c r="I35" i="2" s="1"/>
  <c r="G35" i="2"/>
  <c r="G42" i="2"/>
  <c r="H42" i="2"/>
  <c r="I42" i="2" s="1"/>
  <c r="H49" i="2"/>
  <c r="I49" i="2" s="1"/>
  <c r="G49" i="2"/>
  <c r="H27" i="2"/>
  <c r="I27" i="2" s="1"/>
  <c r="G27" i="2"/>
  <c r="G66" i="2"/>
  <c r="H66" i="2"/>
  <c r="I66" i="2" s="1"/>
  <c r="G26" i="2"/>
  <c r="H26" i="2"/>
  <c r="I26" i="2" s="1"/>
  <c r="H91" i="2"/>
  <c r="I91" i="2" s="1"/>
  <c r="G91" i="2"/>
  <c r="G30" i="2"/>
  <c r="H30" i="2"/>
  <c r="I30" i="2" s="1"/>
  <c r="G47" i="2"/>
  <c r="H47" i="2"/>
  <c r="I47" i="2" s="1"/>
  <c r="G50" i="2"/>
  <c r="H50" i="2"/>
  <c r="I50" i="2" s="1"/>
  <c r="H33" i="2"/>
  <c r="I33" i="2" s="1"/>
  <c r="G33" i="2"/>
  <c r="H81" i="2"/>
  <c r="I81" i="2" s="1"/>
  <c r="G81" i="2"/>
  <c r="H72" i="2"/>
  <c r="I72" i="2" s="1"/>
  <c r="G72" i="2"/>
  <c r="G58" i="2"/>
  <c r="H58" i="2"/>
  <c r="I58" i="2" s="1"/>
  <c r="H125" i="2"/>
  <c r="I125" i="2" s="1"/>
  <c r="G125" i="2"/>
  <c r="G65" i="2"/>
  <c r="H65" i="2"/>
  <c r="I65" i="2" s="1"/>
  <c r="H79" i="2"/>
  <c r="I79" i="2" s="1"/>
  <c r="G79" i="2"/>
  <c r="G48" i="2"/>
  <c r="H48" i="2"/>
  <c r="I48" i="2" s="1"/>
  <c r="G82" i="2"/>
  <c r="H82" i="2"/>
  <c r="I82" i="2" s="1"/>
  <c r="G57" i="2"/>
  <c r="H57" i="2"/>
  <c r="I57" i="2" s="1"/>
  <c r="G24" i="2"/>
  <c r="H24" i="2"/>
  <c r="I24" i="2" s="1"/>
  <c r="G40" i="2"/>
  <c r="H40" i="2"/>
  <c r="I40" i="2" s="1"/>
  <c r="H73" i="2"/>
  <c r="I73" i="2" s="1"/>
  <c r="G73" i="2"/>
  <c r="G63" i="2"/>
  <c r="H63" i="2"/>
  <c r="I63" i="2" s="1"/>
  <c r="H90" i="2"/>
  <c r="I90" i="2" s="1"/>
  <c r="G90" i="2"/>
  <c r="G71" i="2"/>
  <c r="H71" i="2"/>
  <c r="I71" i="2" s="1"/>
  <c r="H122" i="2"/>
  <c r="I122" i="2" s="1"/>
  <c r="G122" i="2"/>
  <c r="H124" i="2"/>
  <c r="I124" i="2" s="1"/>
  <c r="G124" i="2"/>
  <c r="H46" i="2"/>
  <c r="I46" i="2" s="1"/>
  <c r="G46" i="2"/>
  <c r="H89" i="2"/>
  <c r="I89" i="2" s="1"/>
  <c r="G89" i="2"/>
  <c r="G21" i="2"/>
  <c r="H21" i="2"/>
  <c r="I21" i="2" s="1"/>
  <c r="H99" i="2"/>
  <c r="I99" i="2" s="1"/>
  <c r="G99" i="2"/>
  <c r="G31" i="2"/>
  <c r="H31" i="2"/>
  <c r="I31" i="2" s="1"/>
  <c r="G133" i="2"/>
  <c r="H133" i="2"/>
  <c r="I133" i="2" s="1"/>
  <c r="H87" i="2"/>
  <c r="I87" i="2" s="1"/>
  <c r="G87" i="2"/>
  <c r="G39" i="2"/>
  <c r="H39" i="2"/>
  <c r="I39" i="2" s="1"/>
  <c r="H74" i="2"/>
  <c r="I74" i="2" s="1"/>
  <c r="G74" i="2"/>
  <c r="G127" i="2"/>
  <c r="H127" i="2"/>
  <c r="I127" i="2" s="1"/>
  <c r="G93" i="2"/>
  <c r="H93" i="2"/>
  <c r="I93" i="2" s="1"/>
  <c r="G64" i="2"/>
  <c r="H64" i="2"/>
  <c r="I64" i="2" s="1"/>
  <c r="H25" i="2"/>
  <c r="I25" i="2" s="1"/>
  <c r="G25" i="2"/>
  <c r="G105" i="2"/>
  <c r="H105" i="2"/>
  <c r="I105" i="2" s="1"/>
  <c r="H60" i="2"/>
  <c r="I60" i="2" s="1"/>
  <c r="G60" i="2"/>
  <c r="G110" i="2"/>
  <c r="H110" i="2"/>
  <c r="I110" i="2" s="1"/>
  <c r="H83" i="2"/>
  <c r="I83" i="2" s="1"/>
  <c r="G83" i="2"/>
  <c r="G111" i="2"/>
  <c r="H111" i="2"/>
  <c r="I111" i="2" s="1"/>
  <c r="H128" i="2"/>
  <c r="I128" i="2" s="1"/>
  <c r="G128" i="2"/>
  <c r="G123" i="2"/>
  <c r="H123" i="2"/>
  <c r="I123" i="2" s="1"/>
  <c r="H80" i="2"/>
  <c r="I80" i="2" s="1"/>
  <c r="G80" i="2"/>
  <c r="H84" i="2"/>
  <c r="I84" i="2" s="1"/>
  <c r="G84" i="2"/>
  <c r="G100" i="2"/>
  <c r="H100" i="2"/>
  <c r="I100" i="2" s="1"/>
  <c r="H120" i="2"/>
  <c r="I120" i="2" s="1"/>
  <c r="G120" i="2"/>
  <c r="H113" i="2"/>
  <c r="I113" i="2" s="1"/>
  <c r="G113" i="2"/>
  <c r="H129" i="2"/>
  <c r="I129" i="2" s="1"/>
  <c r="G129" i="2"/>
  <c r="H103" i="2"/>
  <c r="I103" i="2" s="1"/>
  <c r="G103" i="2"/>
  <c r="H94" i="2"/>
  <c r="I94" i="2" s="1"/>
  <c r="G94" i="2"/>
  <c r="G67" i="2"/>
  <c r="H67" i="2"/>
  <c r="I67" i="2" s="1"/>
  <c r="H38" i="2"/>
  <c r="I38" i="2" s="1"/>
  <c r="G38" i="2"/>
  <c r="G76" i="2"/>
  <c r="H76" i="2"/>
  <c r="I76" i="2" s="1"/>
  <c r="G92" i="2"/>
  <c r="H92" i="2"/>
  <c r="I92" i="2" s="1"/>
  <c r="G45" i="2"/>
  <c r="H45" i="2"/>
  <c r="I45" i="2" s="1"/>
  <c r="H75" i="2"/>
  <c r="I75" i="2" s="1"/>
  <c r="G75" i="2"/>
  <c r="G68" i="2"/>
  <c r="H68" i="2"/>
  <c r="I68" i="2" s="1"/>
  <c r="G88" i="2"/>
  <c r="H88" i="2"/>
  <c r="I88" i="2" s="1"/>
  <c r="G52" i="2"/>
  <c r="H52" i="2"/>
  <c r="I52" i="2" s="1"/>
  <c r="H121" i="2"/>
  <c r="I121" i="2" s="1"/>
  <c r="G121" i="2"/>
  <c r="G62" i="2"/>
  <c r="H62" i="2"/>
  <c r="I62" i="2" s="1"/>
  <c r="H54" i="2"/>
  <c r="I54" i="2" s="1"/>
  <c r="G54" i="2"/>
  <c r="H51" i="2"/>
  <c r="I51" i="2" s="1"/>
  <c r="G51" i="2"/>
  <c r="G116" i="2"/>
  <c r="H116" i="2"/>
  <c r="I116" i="2" s="1"/>
  <c r="H70" i="2"/>
  <c r="I70" i="2" s="1"/>
  <c r="G70" i="2"/>
  <c r="G130" i="2"/>
  <c r="H130" i="2"/>
  <c r="I130" i="2" s="1"/>
  <c r="H22" i="2"/>
  <c r="I22" i="2" s="1"/>
  <c r="G22" i="2"/>
  <c r="H118" i="2"/>
  <c r="I118" i="2" s="1"/>
  <c r="G118" i="2"/>
  <c r="G28" i="2"/>
  <c r="H28" i="2"/>
  <c r="I28" i="2" s="1"/>
  <c r="G131" i="2"/>
  <c r="H131" i="2"/>
  <c r="I131" i="2" s="1"/>
  <c r="G102" i="2"/>
  <c r="H102" i="2"/>
  <c r="I102" i="2" s="1"/>
  <c r="H78" i="2"/>
  <c r="I78" i="2" s="1"/>
  <c r="G78" i="2"/>
  <c r="H34" i="2"/>
  <c r="I34" i="2" s="1"/>
  <c r="G34" i="2"/>
  <c r="G55" i="2"/>
  <c r="H55" i="2"/>
  <c r="I55" i="2" s="1"/>
  <c r="H43" i="2"/>
  <c r="I43" i="2" s="1"/>
  <c r="G43" i="2"/>
  <c r="H117" i="2"/>
  <c r="I117" i="2" s="1"/>
  <c r="G117" i="2"/>
  <c r="H119" i="2"/>
  <c r="I119" i="2" s="1"/>
  <c r="G119" i="2"/>
  <c r="G106" i="2"/>
  <c r="H106" i="2"/>
  <c r="I106" i="2" s="1"/>
  <c r="G59" i="2"/>
  <c r="H59" i="2"/>
  <c r="I59" i="2" s="1"/>
  <c r="G69" i="2"/>
  <c r="H69" i="2"/>
  <c r="I69" i="2" s="1"/>
  <c r="G114" i="2"/>
  <c r="H114" i="2"/>
  <c r="I114" i="2" s="1"/>
  <c r="H44" i="2"/>
  <c r="I44" i="2" s="1"/>
  <c r="G44" i="2"/>
  <c r="H108" i="2"/>
  <c r="I108" i="2" s="1"/>
  <c r="G108" i="2"/>
  <c r="G95" i="2"/>
  <c r="H95" i="2"/>
  <c r="I95" i="2" s="1"/>
  <c r="G32" i="2"/>
  <c r="H32" i="2"/>
  <c r="I32" i="2" s="1"/>
  <c r="G23" i="2"/>
  <c r="H23" i="2"/>
  <c r="I23" i="2" s="1"/>
  <c r="H132" i="2"/>
  <c r="I132" i="2" s="1"/>
  <c r="G132" i="2"/>
  <c r="H112" i="2"/>
  <c r="I112" i="2" s="1"/>
  <c r="G112" i="2"/>
  <c r="H29" i="2"/>
  <c r="I29" i="2" s="1"/>
  <c r="G29" i="2"/>
  <c r="H86" i="2"/>
  <c r="I86" i="2" s="1"/>
  <c r="G86" i="2"/>
  <c r="G115" i="2"/>
  <c r="H115" i="2"/>
  <c r="I115" i="2" s="1"/>
  <c r="G85" i="2"/>
  <c r="H85" i="2"/>
  <c r="I85" i="2" s="1"/>
  <c r="G104" i="2"/>
  <c r="H104" i="2"/>
  <c r="I104" i="2" s="1"/>
  <c r="H96" i="2"/>
  <c r="I96" i="2" s="1"/>
  <c r="G96" i="2"/>
  <c r="G107" i="2"/>
  <c r="H61" i="2"/>
  <c r="I61" i="2" s="1"/>
  <c r="G61" i="2"/>
  <c r="G36" i="2"/>
  <c r="H36" i="2"/>
  <c r="I36" i="2" s="1"/>
  <c r="G53" i="2"/>
  <c r="H53" i="2"/>
  <c r="I53" i="2" s="1"/>
  <c r="G109" i="2"/>
  <c r="H109" i="2"/>
  <c r="I109" i="2" s="1"/>
  <c r="G98" i="2"/>
  <c r="H98" i="2"/>
  <c r="I98" i="2" s="1"/>
  <c r="G101" i="2"/>
  <c r="H101" i="2"/>
  <c r="I101" i="2" s="1"/>
  <c r="H97" i="2"/>
  <c r="I97" i="2" s="1"/>
  <c r="G97" i="2"/>
  <c r="G126" i="2"/>
  <c r="H126" i="2"/>
  <c r="I126" i="2" s="1"/>
  <c r="H56" i="2"/>
  <c r="I56" i="2" s="1"/>
  <c r="G56" i="2"/>
  <c r="G37" i="2"/>
  <c r="H37" i="2"/>
  <c r="I37" i="2" s="1"/>
  <c r="G77" i="2"/>
  <c r="H77" i="2"/>
  <c r="I77" i="2" s="1"/>
  <c r="G134" i="2"/>
  <c r="H134" i="2"/>
  <c r="I134" i="2" s="1"/>
  <c r="H41" i="2"/>
  <c r="I41" i="2" s="1"/>
  <c r="G4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6" authorId="0" shapeId="0" xr:uid="{00000000-0006-0000-0100-000001000000}">
      <text>
        <r>
          <rPr>
            <sz val="9"/>
            <color indexed="81"/>
            <rFont val="Tahoma"/>
            <charset val="1"/>
          </rPr>
          <t>Probability of observing a t-statistic
whose absolute value is at least as large
as the absolute value of the actually
observed t-statistic, assuming the null
hypothesis is in fact true.</t>
        </r>
      </text>
    </comment>
  </commentList>
</comments>
</file>

<file path=xl/sharedStrings.xml><?xml version="1.0" encoding="utf-8"?>
<sst xmlns="http://schemas.openxmlformats.org/spreadsheetml/2006/main" count="39" uniqueCount="36">
  <si>
    <t>Date</t>
  </si>
  <si>
    <t>#blocks</t>
  </si>
  <si>
    <t>#btc</t>
  </si>
  <si>
    <t>SF</t>
  </si>
  <si>
    <t>price</t>
  </si>
  <si>
    <t>market value</t>
  </si>
  <si>
    <t>ln(SF)</t>
  </si>
  <si>
    <t>ln(value)</t>
  </si>
  <si>
    <t>SF model</t>
  </si>
  <si>
    <t>model price</t>
  </si>
  <si>
    <t>SUMMARY OUTPUT</t>
  </si>
  <si>
    <t>Response Variable</t>
  </si>
  <si>
    <t>Regression Statistics</t>
  </si>
  <si>
    <t>Multiple R</t>
  </si>
  <si>
    <t>R^2</t>
  </si>
  <si>
    <t>Standard Error</t>
  </si>
  <si>
    <t>Adjusted R^2</t>
  </si>
  <si>
    <t>Observations</t>
  </si>
  <si>
    <t>ANOVA</t>
  </si>
  <si>
    <t>df</t>
  </si>
  <si>
    <t>SS</t>
  </si>
  <si>
    <t>MS</t>
  </si>
  <si>
    <t>F</t>
  </si>
  <si>
    <t>Significance of F</t>
  </si>
  <si>
    <t>Regression</t>
  </si>
  <si>
    <t>Residual</t>
  </si>
  <si>
    <t>Total</t>
  </si>
  <si>
    <t>Coefficients</t>
  </si>
  <si>
    <t>t-Statistics</t>
  </si>
  <si>
    <t>p-Value</t>
  </si>
  <si>
    <t>Intercept</t>
  </si>
  <si>
    <t>Constant</t>
  </si>
  <si>
    <t>Prediction</t>
  </si>
  <si>
    <t>Leverages</t>
  </si>
  <si>
    <t>Internally studentized</t>
  </si>
  <si>
    <t>Externally studentized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</si>
</sst>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(&quot;$&quot;* #,##0_);_(&quot;$&quot;* \(#,##0\);_(&quot;$&quot;* &quot;-&quot;_);_(@_)"/>
    <numFmt numFmtId="164" formatCode="0.0000"/>
    <numFmt numFmtId="165" formatCode="yyyy\-mm"/>
    <numFmt numFmtId="166" formatCode="_(&quot;$&quot;* #,##0.000_);_(&quot;$&quot;* \(#,##0.000\);_(&quot;$&quot;* &quot;-&quot;???_);_(@_)"/>
    <numFmt numFmtId="167" formatCode="&quot;Upper&quot;\ 0%"/>
    <numFmt numFmtId="168" formatCode="0.0000000000000000"/>
    <numFmt numFmtId="169" formatCode="#,##0.0"/>
    <numFmt numFmtId="170" formatCode="&quot;Lower&quot;\ 0%"/>
  </numFmts>
  <fonts count="6">
    <font>
      <sz val="10"/>
      <color indexed="8"/>
      <name val="Sans"/>
    </font>
    <font>
      <b/>
      <sz val="10"/>
      <color indexed="8"/>
      <name val="Sans"/>
    </font>
    <font>
      <i/>
      <sz val="10"/>
      <color indexed="8"/>
      <name val="Sans"/>
    </font>
    <font>
      <b/>
      <sz val="11"/>
      <color indexed="8"/>
      <name val="Arial"/>
    </font>
    <font>
      <sz val="11"/>
      <color indexed="8"/>
      <name val="Arial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5" fontId="3" fillId="0" borderId="0" xfId="0" applyNumberFormat="1" applyFont="1" applyFill="1" applyAlignment="1">
      <alignment horizontal="left"/>
    </xf>
    <xf numFmtId="166" fontId="0" fillId="2" borderId="0" xfId="0" applyNumberFormat="1" applyFill="1" applyAlignment="1"/>
    <xf numFmtId="4" fontId="1" fillId="0" borderId="0" xfId="0" applyNumberFormat="1" applyFont="1" applyFill="1" applyAlignment="1">
      <alignment horizontal="left"/>
    </xf>
    <xf numFmtId="165" fontId="4" fillId="0" borderId="0" xfId="0" applyNumberFormat="1" applyFont="1" applyFill="1" applyAlignment="1"/>
    <xf numFmtId="0" fontId="1" fillId="0" borderId="0" xfId="0" applyFont="1" applyFill="1" applyAlignment="1">
      <alignment horizontal="right"/>
    </xf>
    <xf numFmtId="42" fontId="1" fillId="0" borderId="0" xfId="0" applyNumberFormat="1" applyFont="1" applyFill="1" applyAlignment="1">
      <alignment horizontal="left"/>
    </xf>
    <xf numFmtId="165" fontId="3" fillId="0" borderId="0" xfId="0" applyNumberFormat="1" applyFont="1" applyFill="1" applyAlignment="1">
      <alignment horizontal="right"/>
    </xf>
    <xf numFmtId="1" fontId="1" fillId="0" borderId="0" xfId="0" applyNumberFormat="1" applyFont="1" applyFill="1" applyAlignment="1">
      <alignment horizontal="right"/>
    </xf>
    <xf numFmtId="169" fontId="0" fillId="0" borderId="0" xfId="0" applyNumberFormat="1" applyFill="1" applyAlignment="1"/>
    <xf numFmtId="0" fontId="0" fillId="0" borderId="0" xfId="0" applyFill="1" applyAlignment="1"/>
    <xf numFmtId="42" fontId="0" fillId="0" borderId="0" xfId="0" applyNumberFormat="1" applyFill="1" applyAlignment="1"/>
    <xf numFmtId="42" fontId="1" fillId="0" borderId="0" xfId="0" applyNumberFormat="1" applyFont="1" applyFill="1" applyAlignment="1">
      <alignment horizontal="right"/>
    </xf>
    <xf numFmtId="4" fontId="0" fillId="0" borderId="0" xfId="0" applyNumberFormat="1" applyFill="1" applyAlignment="1"/>
    <xf numFmtId="0" fontId="0" fillId="0" borderId="0" xfId="0" applyFill="1" applyAlignment="1">
      <alignment horizontal="left"/>
    </xf>
    <xf numFmtId="166" fontId="0" fillId="0" borderId="0" xfId="0" applyNumberFormat="1" applyFill="1" applyAlignment="1"/>
    <xf numFmtId="0" fontId="1" fillId="0" borderId="0" xfId="0" applyFont="1" applyFill="1" applyAlignment="1">
      <alignment horizontal="left"/>
    </xf>
    <xf numFmtId="3" fontId="1" fillId="0" borderId="0" xfId="0" applyNumberFormat="1" applyFont="1" applyFill="1" applyAlignment="1">
      <alignment horizontal="right"/>
    </xf>
    <xf numFmtId="1" fontId="1" fillId="0" borderId="0" xfId="0" applyNumberFormat="1" applyFont="1" applyFill="1" applyAlignment="1">
      <alignment horizontal="left"/>
    </xf>
    <xf numFmtId="3" fontId="0" fillId="0" borderId="0" xfId="0" applyNumberFormat="1" applyFill="1" applyAlignment="1"/>
    <xf numFmtId="42" fontId="1" fillId="0" borderId="0" xfId="0" applyNumberFormat="1" applyFont="1" applyFill="1" applyAlignment="1"/>
    <xf numFmtId="3" fontId="1" fillId="0" borderId="0" xfId="0" applyNumberFormat="1" applyFont="1" applyFill="1" applyAlignment="1">
      <alignment horizontal="left"/>
    </xf>
    <xf numFmtId="4" fontId="1" fillId="0" borderId="0" xfId="0" applyNumberFormat="1" applyFont="1" applyFill="1" applyAlignment="1">
      <alignment horizontal="right"/>
    </xf>
    <xf numFmtId="168" fontId="0" fillId="0" borderId="0" xfId="0" applyNumberFormat="1" applyFill="1" applyAlignment="1"/>
    <xf numFmtId="167" fontId="2" fillId="0" borderId="0" xfId="0" applyNumberFormat="1" applyFont="1" applyFill="1" applyAlignment="1">
      <alignment horizontal="right" vertical="top"/>
    </xf>
    <xf numFmtId="0" fontId="0" fillId="2" borderId="0" xfId="0" applyFill="1" applyAlignment="1"/>
    <xf numFmtId="0" fontId="2" fillId="2" borderId="0" xfId="0" applyFont="1" applyFill="1" applyAlignment="1"/>
    <xf numFmtId="10" fontId="0" fillId="0" borderId="0" xfId="0" applyNumberFormat="1" applyFill="1" applyAlignment="1"/>
    <xf numFmtId="0" fontId="2" fillId="0" borderId="0" xfId="0" applyFont="1" applyFill="1" applyAlignment="1"/>
    <xf numFmtId="164" fontId="0" fillId="0" borderId="0" xfId="0" applyNumberFormat="1" applyFill="1" applyAlignment="1"/>
    <xf numFmtId="170" fontId="2" fillId="0" borderId="0" xfId="0" applyNumberFormat="1" applyFont="1" applyFill="1" applyAlignment="1">
      <alignment horizontal="left" vertical="top"/>
    </xf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38"/>
  <sheetViews>
    <sheetView tabSelected="1" topLeftCell="A113" workbookViewId="0">
      <selection activeCell="M133" sqref="M133"/>
    </sheetView>
  </sheetViews>
  <sheetFormatPr defaultRowHeight="13.2"/>
  <cols>
    <col min="1" max="1" width="8.33203125" style="10" customWidth="1"/>
    <col min="2" max="2" width="9.33203125" style="10" customWidth="1"/>
    <col min="3" max="3" width="11" style="10" customWidth="1"/>
    <col min="4" max="4" width="5.88671875" style="10" customWidth="1"/>
    <col min="5" max="5" width="13.5546875" style="11" customWidth="1"/>
    <col min="6" max="6" width="18.44140625" style="10" customWidth="1"/>
    <col min="7" max="7" width="9.109375" style="13" customWidth="1"/>
    <col min="8" max="8" width="10.33203125" style="13" customWidth="1"/>
    <col min="9" max="9" width="19.5546875" style="10" customWidth="1"/>
    <col min="10" max="10" width="15.109375" style="11" customWidth="1"/>
    <col min="11" max="256" width="9.109375" style="10" customWidth="1"/>
  </cols>
  <sheetData>
    <row r="1" spans="1:256" ht="13.8">
      <c r="A1" s="1" t="s">
        <v>0</v>
      </c>
      <c r="B1" s="18" t="s">
        <v>1</v>
      </c>
      <c r="C1" s="21" t="s">
        <v>2</v>
      </c>
      <c r="D1" s="3" t="s">
        <v>3</v>
      </c>
      <c r="E1" s="6" t="s">
        <v>4</v>
      </c>
      <c r="F1" s="16" t="s">
        <v>5</v>
      </c>
      <c r="G1" s="3" t="s">
        <v>6</v>
      </c>
      <c r="H1" s="3" t="s">
        <v>7</v>
      </c>
      <c r="I1" s="16" t="s">
        <v>8</v>
      </c>
      <c r="J1" s="20" t="s">
        <v>9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</row>
    <row r="2" spans="1:256" ht="13.8">
      <c r="A2" s="7"/>
      <c r="B2" s="8"/>
      <c r="C2" s="17"/>
      <c r="D2" s="22"/>
      <c r="E2" s="12"/>
      <c r="F2" s="5"/>
    </row>
    <row r="3" spans="1:256" ht="13.8">
      <c r="A3" s="4">
        <v>39814.041666666664</v>
      </c>
      <c r="B3" s="19">
        <v>2543</v>
      </c>
      <c r="C3" s="19">
        <f t="shared" ref="C3:C49" si="0">C2+B3*50</f>
        <v>127150</v>
      </c>
      <c r="D3" s="13"/>
    </row>
    <row r="4" spans="1:256" ht="13.8">
      <c r="A4" s="4">
        <v>39845.041666666664</v>
      </c>
      <c r="B4" s="19">
        <v>3380</v>
      </c>
      <c r="C4" s="19">
        <f t="shared" si="0"/>
        <v>296150</v>
      </c>
      <c r="D4" s="13"/>
    </row>
    <row r="5" spans="1:256" ht="13.8">
      <c r="A5" s="4">
        <v>39873.041666666664</v>
      </c>
      <c r="B5" s="19">
        <v>3466</v>
      </c>
      <c r="C5" s="19">
        <f t="shared" si="0"/>
        <v>469450</v>
      </c>
      <c r="D5" s="13"/>
    </row>
    <row r="6" spans="1:256" ht="13.8">
      <c r="A6" s="4">
        <v>39904.083333333336</v>
      </c>
      <c r="B6" s="19">
        <v>3442</v>
      </c>
      <c r="C6" s="19">
        <f t="shared" si="0"/>
        <v>641550</v>
      </c>
      <c r="D6" s="13"/>
    </row>
    <row r="7" spans="1:256" ht="13.8">
      <c r="A7" s="4">
        <v>39934.083333333336</v>
      </c>
      <c r="B7" s="19">
        <v>3383</v>
      </c>
      <c r="C7" s="19">
        <f t="shared" si="0"/>
        <v>810700</v>
      </c>
      <c r="D7" s="13"/>
    </row>
    <row r="8" spans="1:256" ht="13.8">
      <c r="A8" s="4">
        <v>39965.083333333336</v>
      </c>
      <c r="B8" s="19">
        <v>2236</v>
      </c>
      <c r="C8" s="19">
        <f t="shared" si="0"/>
        <v>922500</v>
      </c>
      <c r="D8" s="13"/>
    </row>
    <row r="9" spans="1:256" ht="13.8">
      <c r="A9" s="4">
        <v>39995.083333333336</v>
      </c>
      <c r="B9" s="19">
        <v>1925</v>
      </c>
      <c r="C9" s="19">
        <f t="shared" si="0"/>
        <v>1018750</v>
      </c>
      <c r="D9" s="13"/>
    </row>
    <row r="10" spans="1:256" ht="13.8">
      <c r="A10" s="4">
        <v>40026.083333333336</v>
      </c>
      <c r="B10" s="19">
        <v>1564</v>
      </c>
      <c r="C10" s="19">
        <f t="shared" si="0"/>
        <v>1096950</v>
      </c>
      <c r="D10" s="13"/>
    </row>
    <row r="11" spans="1:256" ht="13.8">
      <c r="A11" s="4">
        <v>40057.083333333336</v>
      </c>
      <c r="B11" s="19">
        <v>2159</v>
      </c>
      <c r="C11" s="19">
        <f t="shared" si="0"/>
        <v>1204900</v>
      </c>
      <c r="D11" s="13"/>
    </row>
    <row r="12" spans="1:256" ht="13.8">
      <c r="A12" s="4">
        <v>40087.083333333336</v>
      </c>
      <c r="B12" s="19">
        <v>2126</v>
      </c>
      <c r="C12" s="19">
        <f t="shared" si="0"/>
        <v>1311200</v>
      </c>
      <c r="D12" s="9">
        <f t="shared" ref="D12:D43" si="1">(C11-$C$9)/((C12-C11)*12)</f>
        <v>0.14593132643461901</v>
      </c>
      <c r="E12" s="15">
        <f>1/1309</f>
        <v>7.6394194041252863E-4</v>
      </c>
      <c r="F12" s="11">
        <f t="shared" ref="F12:F43" si="2">C12*E12</f>
        <v>1001.6806722689075</v>
      </c>
      <c r="G12" s="13">
        <f t="shared" ref="G12:G43" si="3">LN(D12)</f>
        <v>-1.9246191348171766</v>
      </c>
      <c r="H12" s="13">
        <f t="shared" ref="H12:H43" si="4">LN(F12)</f>
        <v>6.9094345405018567</v>
      </c>
      <c r="I12" s="11">
        <f>EXP('Regression (1)'!$B$17)*D12^('Regression (1)'!$B$18)</f>
        <v>1665.0671614813893</v>
      </c>
      <c r="J12" s="11">
        <f t="shared" ref="J12:J43" si="5">I12/C12</f>
        <v>1.2698803855105167E-3</v>
      </c>
    </row>
    <row r="13" spans="1:256" ht="13.8">
      <c r="A13" s="4">
        <v>40118.041666666664</v>
      </c>
      <c r="B13" s="19">
        <v>2217</v>
      </c>
      <c r="C13" s="19">
        <f t="shared" si="0"/>
        <v>1422050</v>
      </c>
      <c r="D13" s="9">
        <f t="shared" si="1"/>
        <v>0.21985415726958352</v>
      </c>
      <c r="E13" s="2">
        <v>2E-3</v>
      </c>
      <c r="F13" s="11">
        <f t="shared" si="2"/>
        <v>2844.1</v>
      </c>
      <c r="G13" s="13">
        <f t="shared" si="3"/>
        <v>-1.5147908739612861</v>
      </c>
      <c r="H13" s="13">
        <f t="shared" si="4"/>
        <v>7.9530019520489947</v>
      </c>
      <c r="I13" s="11">
        <f>EXP('Regression (1)'!$B$17)*D13^('Regression (1)'!$B$18)</f>
        <v>7007.7620937067059</v>
      </c>
      <c r="J13" s="11">
        <f t="shared" si="5"/>
        <v>4.9279294635960098E-3</v>
      </c>
    </row>
    <row r="14" spans="1:256" ht="13.8">
      <c r="A14" s="4">
        <v>40148.041666666664</v>
      </c>
      <c r="B14" s="19">
        <v>4048</v>
      </c>
      <c r="C14" s="19">
        <f t="shared" si="0"/>
        <v>1624450</v>
      </c>
      <c r="D14" s="9">
        <f t="shared" si="1"/>
        <v>0.16604907773386035</v>
      </c>
      <c r="E14" s="2">
        <v>2E-3</v>
      </c>
      <c r="F14" s="11">
        <f t="shared" si="2"/>
        <v>3248.9</v>
      </c>
      <c r="G14" s="13">
        <f t="shared" si="3"/>
        <v>-1.7954718853219882</v>
      </c>
      <c r="H14" s="13">
        <f t="shared" si="4"/>
        <v>8.0860717564942881</v>
      </c>
      <c r="I14" s="11">
        <f>EXP('Regression (1)'!$B$17)*D14^('Regression (1)'!$B$18)</f>
        <v>2618.8851143527327</v>
      </c>
      <c r="J14" s="11">
        <f t="shared" si="5"/>
        <v>1.6121672654453708E-3</v>
      </c>
    </row>
    <row r="15" spans="1:256" ht="13.8">
      <c r="A15" s="4">
        <v>40179.041666666664</v>
      </c>
      <c r="B15" s="19">
        <v>5004</v>
      </c>
      <c r="C15" s="19">
        <f t="shared" si="0"/>
        <v>1874650</v>
      </c>
      <c r="D15" s="9">
        <f t="shared" si="1"/>
        <v>0.20173860911270983</v>
      </c>
      <c r="E15" s="2">
        <v>2E-3</v>
      </c>
      <c r="F15" s="11">
        <f t="shared" si="2"/>
        <v>3749.3</v>
      </c>
      <c r="G15" s="13">
        <f t="shared" si="3"/>
        <v>-1.6007824338339096</v>
      </c>
      <c r="H15" s="13">
        <f t="shared" si="4"/>
        <v>8.2293244348733996</v>
      </c>
      <c r="I15" s="11">
        <f>EXP('Regression (1)'!$B$17)*D15^('Regression (1)'!$B$18)</f>
        <v>5183.4459957766212</v>
      </c>
      <c r="J15" s="11">
        <f t="shared" si="5"/>
        <v>2.7650206682722756E-3</v>
      </c>
    </row>
    <row r="16" spans="1:256" ht="13.8">
      <c r="A16" s="4">
        <v>40210.041666666664</v>
      </c>
      <c r="B16" s="19">
        <v>5603</v>
      </c>
      <c r="C16" s="19">
        <f t="shared" si="0"/>
        <v>2154800</v>
      </c>
      <c r="D16" s="9">
        <f t="shared" si="1"/>
        <v>0.25459575227556663</v>
      </c>
      <c r="E16" s="2">
        <v>2E-3</v>
      </c>
      <c r="F16" s="11">
        <f t="shared" si="2"/>
        <v>4309.6000000000004</v>
      </c>
      <c r="G16" s="13">
        <f t="shared" si="3"/>
        <v>-1.3680782769117299</v>
      </c>
      <c r="H16" s="13">
        <f t="shared" si="4"/>
        <v>8.3686003713663233</v>
      </c>
      <c r="I16" s="11">
        <f>EXP('Regression (1)'!$B$17)*D16^('Regression (1)'!$B$18)</f>
        <v>11722.363161115301</v>
      </c>
      <c r="J16" s="11">
        <f t="shared" si="5"/>
        <v>5.4401165588988777E-3</v>
      </c>
    </row>
    <row r="17" spans="1:10" ht="13.8">
      <c r="A17" s="4">
        <v>40238.041666666664</v>
      </c>
      <c r="B17" s="19">
        <v>5201</v>
      </c>
      <c r="C17" s="19">
        <f t="shared" si="0"/>
        <v>2414850</v>
      </c>
      <c r="D17" s="9">
        <f t="shared" si="1"/>
        <v>0.36404858040120491</v>
      </c>
      <c r="E17" s="15">
        <v>3.0000000000000001E-3</v>
      </c>
      <c r="F17" s="11">
        <f t="shared" si="2"/>
        <v>7244.55</v>
      </c>
      <c r="G17" s="13">
        <f t="shared" si="3"/>
        <v>-1.0104679576100695</v>
      </c>
      <c r="H17" s="13">
        <f t="shared" si="4"/>
        <v>8.8880047410245222</v>
      </c>
      <c r="I17" s="11">
        <f>EXP('Regression (1)'!$B$17)*D17^('Regression (1)'!$B$18)</f>
        <v>41080.667998354045</v>
      </c>
      <c r="J17" s="11">
        <f t="shared" si="5"/>
        <v>1.7011685197156779E-2</v>
      </c>
    </row>
    <row r="18" spans="1:10" ht="13.8">
      <c r="A18" s="4">
        <v>40269.083333333336</v>
      </c>
      <c r="B18" s="19">
        <v>5578</v>
      </c>
      <c r="C18" s="19">
        <f t="shared" si="0"/>
        <v>2693750</v>
      </c>
      <c r="D18" s="9">
        <f t="shared" si="1"/>
        <v>0.41714473526951118</v>
      </c>
      <c r="E18" s="2">
        <v>3.5000000000000001E-3</v>
      </c>
      <c r="F18" s="11">
        <f t="shared" si="2"/>
        <v>9428.125</v>
      </c>
      <c r="G18" s="13">
        <f t="shared" si="3"/>
        <v>-0.87432203042684131</v>
      </c>
      <c r="H18" s="13">
        <f t="shared" si="4"/>
        <v>9.1514525223474266</v>
      </c>
      <c r="I18" s="11">
        <f>EXP('Regression (1)'!$B$17)*D18^('Regression (1)'!$B$18)</f>
        <v>66218.725608802648</v>
      </c>
      <c r="J18" s="11">
        <f t="shared" si="5"/>
        <v>2.4582357534590309E-2</v>
      </c>
    </row>
    <row r="19" spans="1:10" ht="13.8">
      <c r="A19" s="4">
        <v>40299.083333333336</v>
      </c>
      <c r="B19" s="19">
        <v>4940</v>
      </c>
      <c r="C19" s="19">
        <f t="shared" si="0"/>
        <v>2940750</v>
      </c>
      <c r="D19" s="9">
        <f t="shared" si="1"/>
        <v>0.56511470985155199</v>
      </c>
      <c r="E19" s="15">
        <f>41/10000</f>
        <v>4.1000000000000003E-3</v>
      </c>
      <c r="F19" s="11">
        <f t="shared" si="2"/>
        <v>12057.075000000001</v>
      </c>
      <c r="G19" s="13">
        <f t="shared" si="3"/>
        <v>-0.57072654215681062</v>
      </c>
      <c r="H19" s="13">
        <f t="shared" si="4"/>
        <v>9.397406903550813</v>
      </c>
      <c r="I19" s="11">
        <f>EXP('Regression (1)'!$B$17)*D19^('Regression (1)'!$B$18)</f>
        <v>192017.71775474746</v>
      </c>
      <c r="J19" s="11">
        <f t="shared" si="5"/>
        <v>6.5295491882937165E-2</v>
      </c>
    </row>
    <row r="20" spans="1:10" ht="13.8">
      <c r="A20" s="4">
        <v>40330.083333333336</v>
      </c>
      <c r="B20" s="19">
        <v>4746</v>
      </c>
      <c r="C20" s="19">
        <f t="shared" si="0"/>
        <v>3178050</v>
      </c>
      <c r="D20" s="9">
        <f t="shared" si="1"/>
        <v>0.67495434752071926</v>
      </c>
      <c r="E20" s="2">
        <v>0.04</v>
      </c>
      <c r="F20" s="11">
        <f t="shared" si="2"/>
        <v>127122</v>
      </c>
      <c r="G20" s="13">
        <f t="shared" si="3"/>
        <v>-0.39311022369948029</v>
      </c>
      <c r="H20" s="13">
        <f t="shared" si="4"/>
        <v>11.752902534252346</v>
      </c>
      <c r="I20" s="11">
        <f>EXP('Regression (1)'!$B$17)*D20^('Regression (1)'!$B$18)</f>
        <v>357966.11752894847</v>
      </c>
      <c r="J20" s="11">
        <f t="shared" si="5"/>
        <v>0.11263703136481441</v>
      </c>
    </row>
    <row r="21" spans="1:10" ht="13.8">
      <c r="A21" s="4">
        <v>40360.083333333336</v>
      </c>
      <c r="B21" s="19">
        <v>7875</v>
      </c>
      <c r="C21" s="19">
        <f t="shared" si="0"/>
        <v>3571800</v>
      </c>
      <c r="D21" s="9">
        <f t="shared" si="1"/>
        <v>0.45699470899470901</v>
      </c>
      <c r="E21" s="15">
        <v>7.0000000000000007E-2</v>
      </c>
      <c r="F21" s="11">
        <f t="shared" si="2"/>
        <v>250026.00000000003</v>
      </c>
      <c r="G21" s="13">
        <f t="shared" si="3"/>
        <v>-0.78308346584705713</v>
      </c>
      <c r="H21" s="13">
        <f t="shared" si="4"/>
        <v>12.429320191436759</v>
      </c>
      <c r="I21" s="11">
        <f>EXP('Regression (1)'!$B$17)*D21^('Regression (1)'!$B$18)</f>
        <v>91186.912482466563</v>
      </c>
      <c r="J21" s="11">
        <f t="shared" si="5"/>
        <v>2.5529680408328172E-2</v>
      </c>
    </row>
    <row r="22" spans="1:10" ht="13.8">
      <c r="A22" s="4">
        <v>40391.083333333336</v>
      </c>
      <c r="B22" s="19">
        <v>6016</v>
      </c>
      <c r="C22" s="19">
        <f t="shared" si="0"/>
        <v>3872600</v>
      </c>
      <c r="D22" s="9">
        <f t="shared" si="1"/>
        <v>0.70729443705673756</v>
      </c>
      <c r="E22" s="15">
        <v>0.06</v>
      </c>
      <c r="F22" s="11">
        <f t="shared" si="2"/>
        <v>232356</v>
      </c>
      <c r="G22" s="13">
        <f t="shared" si="3"/>
        <v>-0.3463082400117875</v>
      </c>
      <c r="H22" s="13">
        <f t="shared" si="4"/>
        <v>12.356025957291399</v>
      </c>
      <c r="I22" s="11">
        <f>EXP('Regression (1)'!$B$17)*D22^('Regression (1)'!$B$18)</f>
        <v>421812.0302439165</v>
      </c>
      <c r="J22" s="11">
        <f t="shared" si="5"/>
        <v>0.10892217896088326</v>
      </c>
    </row>
    <row r="23" spans="1:10" ht="13.8">
      <c r="A23" s="4">
        <v>40422.083333333336</v>
      </c>
      <c r="B23" s="19">
        <v>5545</v>
      </c>
      <c r="C23" s="19">
        <f t="shared" si="0"/>
        <v>4149850</v>
      </c>
      <c r="D23" s="9">
        <f t="shared" si="1"/>
        <v>0.85778479110309591</v>
      </c>
      <c r="E23" s="15">
        <v>0.06</v>
      </c>
      <c r="F23" s="11">
        <f t="shared" si="2"/>
        <v>248991</v>
      </c>
      <c r="G23" s="13">
        <f t="shared" si="3"/>
        <v>-0.15340203717650019</v>
      </c>
      <c r="H23" s="13">
        <f t="shared" si="4"/>
        <v>12.4251720302153</v>
      </c>
      <c r="I23" s="11">
        <f>EXP('Regression (1)'!$B$17)*D23^('Regression (1)'!$B$18)</f>
        <v>829669.82636636891</v>
      </c>
      <c r="J23" s="11">
        <f t="shared" si="5"/>
        <v>0.19992766638947645</v>
      </c>
    </row>
    <row r="24" spans="1:10" ht="13.8">
      <c r="A24" s="4">
        <v>40452.083333333336</v>
      </c>
      <c r="B24" s="19">
        <v>5895</v>
      </c>
      <c r="C24" s="19">
        <f t="shared" si="0"/>
        <v>4444600</v>
      </c>
      <c r="D24" s="9">
        <f t="shared" si="1"/>
        <v>0.88524173027989816</v>
      </c>
      <c r="E24" s="15">
        <v>0.19</v>
      </c>
      <c r="F24" s="11">
        <f t="shared" si="2"/>
        <v>844474</v>
      </c>
      <c r="G24" s="13">
        <f t="shared" si="3"/>
        <v>-0.12189452971136495</v>
      </c>
      <c r="H24" s="13">
        <f t="shared" si="4"/>
        <v>13.646469227307854</v>
      </c>
      <c r="I24" s="11">
        <f>EXP('Regression (1)'!$B$17)*D24^('Regression (1)'!$B$18)</f>
        <v>926594.30573215522</v>
      </c>
      <c r="J24" s="11">
        <f t="shared" si="5"/>
        <v>0.2084764221149609</v>
      </c>
    </row>
    <row r="25" spans="1:10" ht="13.8">
      <c r="A25" s="4">
        <v>40483.041666666664</v>
      </c>
      <c r="B25" s="19">
        <v>5909</v>
      </c>
      <c r="C25" s="19">
        <f t="shared" si="0"/>
        <v>4740050</v>
      </c>
      <c r="D25" s="9">
        <f t="shared" si="1"/>
        <v>0.96628025046539179</v>
      </c>
      <c r="E25" s="15">
        <v>0.21</v>
      </c>
      <c r="F25" s="11">
        <f t="shared" si="2"/>
        <v>995410.5</v>
      </c>
      <c r="G25" s="13">
        <f t="shared" si="3"/>
        <v>-3.4301372491242918E-2</v>
      </c>
      <c r="H25" s="13">
        <f t="shared" si="4"/>
        <v>13.810910493874163</v>
      </c>
      <c r="I25" s="11">
        <f>EXP('Regression (1)'!$B$17)*D25^('Regression (1)'!$B$18)</f>
        <v>1259765.0332742587</v>
      </c>
      <c r="J25" s="11">
        <f t="shared" si="5"/>
        <v>0.26577041028560011</v>
      </c>
    </row>
    <row r="26" spans="1:10" ht="13.8">
      <c r="A26" s="4">
        <v>40513.041666666664</v>
      </c>
      <c r="B26" s="19">
        <v>5608</v>
      </c>
      <c r="C26" s="19">
        <f t="shared" si="0"/>
        <v>5020450</v>
      </c>
      <c r="D26" s="9">
        <f t="shared" si="1"/>
        <v>1.1059498335710889</v>
      </c>
      <c r="E26" s="15">
        <v>0.3</v>
      </c>
      <c r="F26" s="11">
        <f t="shared" si="2"/>
        <v>1506135</v>
      </c>
      <c r="G26" s="13">
        <f t="shared" si="3"/>
        <v>0.10070454363659798</v>
      </c>
      <c r="H26" s="13">
        <f t="shared" si="4"/>
        <v>14.225057324758685</v>
      </c>
      <c r="I26" s="11">
        <f>EXP('Regression (1)'!$B$17)*D26^('Regression (1)'!$B$18)</f>
        <v>2022538.0109138098</v>
      </c>
      <c r="J26" s="11">
        <f t="shared" si="5"/>
        <v>0.40285990517061415</v>
      </c>
    </row>
    <row r="27" spans="1:10" ht="13.8">
      <c r="A27" s="4">
        <v>40544.041666666664</v>
      </c>
      <c r="B27" s="19">
        <v>5161</v>
      </c>
      <c r="C27" s="19">
        <f t="shared" si="0"/>
        <v>5278500</v>
      </c>
      <c r="D27" s="9">
        <f t="shared" si="1"/>
        <v>1.2922883162177872</v>
      </c>
      <c r="E27" s="11">
        <v>0.52</v>
      </c>
      <c r="F27" s="11">
        <f t="shared" si="2"/>
        <v>2744820</v>
      </c>
      <c r="G27" s="13">
        <f t="shared" si="3"/>
        <v>0.25641453543237153</v>
      </c>
      <c r="H27" s="13">
        <f t="shared" si="4"/>
        <v>14.825226057005223</v>
      </c>
      <c r="I27" s="11">
        <f>EXP('Regression (1)'!$B$17)*D27^('Regression (1)'!$B$18)</f>
        <v>3491685.2561905184</v>
      </c>
      <c r="J27" s="11">
        <f t="shared" si="5"/>
        <v>0.66149194964298919</v>
      </c>
    </row>
    <row r="28" spans="1:10" ht="13.8">
      <c r="A28" s="4">
        <v>40575.041666666664</v>
      </c>
      <c r="B28" s="19">
        <v>5566</v>
      </c>
      <c r="C28" s="19">
        <f t="shared" si="0"/>
        <v>5556800</v>
      </c>
      <c r="D28" s="9">
        <f t="shared" si="1"/>
        <v>1.2755270092226614</v>
      </c>
      <c r="E28" s="11">
        <v>0.86</v>
      </c>
      <c r="F28" s="11">
        <f t="shared" si="2"/>
        <v>4778848</v>
      </c>
      <c r="G28" s="13">
        <f t="shared" si="3"/>
        <v>0.24335943377550315</v>
      </c>
      <c r="H28" s="13">
        <f t="shared" si="4"/>
        <v>15.379710071237364</v>
      </c>
      <c r="I28" s="11">
        <f>EXP('Regression (1)'!$B$17)*D28^('Regression (1)'!$B$18)</f>
        <v>3335437.70103129</v>
      </c>
      <c r="J28" s="11">
        <f t="shared" si="5"/>
        <v>0.60024433145538614</v>
      </c>
    </row>
    <row r="29" spans="1:10" ht="13.8">
      <c r="A29" s="4">
        <v>40603.041666666664</v>
      </c>
      <c r="B29" s="19">
        <v>4902</v>
      </c>
      <c r="C29" s="19">
        <f t="shared" si="0"/>
        <v>5801900</v>
      </c>
      <c r="D29" s="9">
        <f t="shared" si="1"/>
        <v>1.5429246566027472</v>
      </c>
      <c r="E29" s="11">
        <v>0.78</v>
      </c>
      <c r="F29" s="11">
        <f t="shared" si="2"/>
        <v>4525482</v>
      </c>
      <c r="G29" s="13">
        <f t="shared" si="3"/>
        <v>0.43367974302665557</v>
      </c>
      <c r="H29" s="13">
        <f t="shared" si="4"/>
        <v>15.325234648780398</v>
      </c>
      <c r="I29" s="11">
        <f>EXP('Regression (1)'!$B$17)*D29^('Regression (1)'!$B$18)</f>
        <v>6501311.6186210476</v>
      </c>
      <c r="J29" s="11">
        <f t="shared" si="5"/>
        <v>1.1205487200091431</v>
      </c>
    </row>
    <row r="30" spans="1:10" ht="13.8">
      <c r="A30" s="4">
        <v>40634.083333333336</v>
      </c>
      <c r="B30" s="19">
        <v>5088</v>
      </c>
      <c r="C30" s="19">
        <f t="shared" si="0"/>
        <v>6056300</v>
      </c>
      <c r="D30" s="9">
        <f t="shared" si="1"/>
        <v>1.5668075209643606</v>
      </c>
      <c r="E30" s="11">
        <v>3.5</v>
      </c>
      <c r="F30" s="11">
        <f t="shared" si="2"/>
        <v>21197050</v>
      </c>
      <c r="G30" s="13">
        <f t="shared" si="3"/>
        <v>0.44904012300503932</v>
      </c>
      <c r="H30" s="13">
        <f t="shared" si="4"/>
        <v>16.869372579016453</v>
      </c>
      <c r="I30" s="11">
        <f>EXP('Regression (1)'!$B$17)*D30^('Regression (1)'!$B$18)</f>
        <v>6861104.9157015337</v>
      </c>
      <c r="J30" s="11">
        <f t="shared" si="5"/>
        <v>1.1328872274658675</v>
      </c>
    </row>
    <row r="31" spans="1:10" ht="13.8">
      <c r="A31" s="4">
        <v>40664.083333333336</v>
      </c>
      <c r="B31" s="19">
        <v>6739</v>
      </c>
      <c r="C31" s="19">
        <f t="shared" si="0"/>
        <v>6393250</v>
      </c>
      <c r="D31" s="9">
        <f t="shared" si="1"/>
        <v>1.245869812534006</v>
      </c>
      <c r="E31" s="11">
        <v>8.6999999999999993</v>
      </c>
      <c r="F31" s="11">
        <f t="shared" si="2"/>
        <v>55621274.999999993</v>
      </c>
      <c r="G31" s="13">
        <f t="shared" si="3"/>
        <v>0.21983393058376668</v>
      </c>
      <c r="H31" s="13">
        <f t="shared" si="4"/>
        <v>17.834076329916201</v>
      </c>
      <c r="I31" s="11">
        <f>EXP('Regression (1)'!$B$17)*D31^('Regression (1)'!$B$18)</f>
        <v>3071317.3188910508</v>
      </c>
      <c r="J31" s="11">
        <f t="shared" si="5"/>
        <v>0.48040000295484314</v>
      </c>
    </row>
    <row r="32" spans="1:10" ht="13.8">
      <c r="A32" s="4">
        <v>40695.083333333336</v>
      </c>
      <c r="B32" s="19">
        <v>6256</v>
      </c>
      <c r="C32" s="19">
        <f t="shared" si="0"/>
        <v>6706050</v>
      </c>
      <c r="D32" s="9">
        <f t="shared" si="1"/>
        <v>1.4318254475703325</v>
      </c>
      <c r="E32" s="11">
        <v>16</v>
      </c>
      <c r="F32" s="11">
        <f t="shared" si="2"/>
        <v>107296800</v>
      </c>
      <c r="G32" s="13">
        <f t="shared" si="3"/>
        <v>0.35895016695396187</v>
      </c>
      <c r="H32" s="13">
        <f t="shared" si="4"/>
        <v>18.491109384229841</v>
      </c>
      <c r="I32" s="11">
        <f>EXP('Regression (1)'!$B$17)*D32^('Regression (1)'!$B$18)</f>
        <v>5002552.3264624001</v>
      </c>
      <c r="J32" s="11">
        <f t="shared" si="5"/>
        <v>0.74597599577432316</v>
      </c>
    </row>
    <row r="33" spans="1:10" ht="13.8">
      <c r="A33" s="4">
        <v>40725.083333333336</v>
      </c>
      <c r="B33" s="19">
        <v>4914</v>
      </c>
      <c r="C33" s="19">
        <f t="shared" si="0"/>
        <v>6951750</v>
      </c>
      <c r="D33" s="9">
        <f t="shared" si="1"/>
        <v>1.9289445122778457</v>
      </c>
      <c r="E33" s="11">
        <v>13</v>
      </c>
      <c r="F33" s="11">
        <f t="shared" si="2"/>
        <v>90372750</v>
      </c>
      <c r="G33" s="13">
        <f t="shared" si="3"/>
        <v>0.65697296849061004</v>
      </c>
      <c r="H33" s="13">
        <f t="shared" si="4"/>
        <v>18.319453341867725</v>
      </c>
      <c r="I33" s="11">
        <f>EXP('Regression (1)'!$B$17)*D33^('Regression (1)'!$B$18)</f>
        <v>14225423.573466487</v>
      </c>
      <c r="J33" s="11">
        <f t="shared" si="5"/>
        <v>2.0463082782704336</v>
      </c>
    </row>
    <row r="34" spans="1:10" ht="13.8">
      <c r="A34" s="4">
        <v>40756.083333333336</v>
      </c>
      <c r="B34" s="19">
        <v>4373</v>
      </c>
      <c r="C34" s="19">
        <f t="shared" si="0"/>
        <v>7170400</v>
      </c>
      <c r="D34" s="9">
        <f t="shared" si="1"/>
        <v>2.2612241786721547</v>
      </c>
      <c r="E34" s="11">
        <v>9</v>
      </c>
      <c r="F34" s="11">
        <f t="shared" si="2"/>
        <v>64533600</v>
      </c>
      <c r="G34" s="13">
        <f t="shared" si="3"/>
        <v>0.81590633861171324</v>
      </c>
      <c r="H34" s="13">
        <f t="shared" si="4"/>
        <v>17.982696576361509</v>
      </c>
      <c r="I34" s="11">
        <f>EXP('Regression (1)'!$B$17)*D34^('Regression (1)'!$B$18)</f>
        <v>24837772.489137128</v>
      </c>
      <c r="J34" s="11">
        <f t="shared" si="5"/>
        <v>3.4639312296576379</v>
      </c>
    </row>
    <row r="35" spans="1:10" ht="13.8">
      <c r="A35" s="4">
        <v>40787.083333333336</v>
      </c>
      <c r="B35" s="19">
        <v>4157</v>
      </c>
      <c r="C35" s="19">
        <f t="shared" si="0"/>
        <v>7378250</v>
      </c>
      <c r="D35" s="9">
        <f t="shared" si="1"/>
        <v>2.4663820062545105</v>
      </c>
      <c r="E35" s="11">
        <v>5.35</v>
      </c>
      <c r="F35" s="11">
        <f t="shared" si="2"/>
        <v>39473637.5</v>
      </c>
      <c r="G35" s="13">
        <f t="shared" si="3"/>
        <v>0.90275230201279788</v>
      </c>
      <c r="H35" s="13">
        <f t="shared" si="4"/>
        <v>17.491143601994157</v>
      </c>
      <c r="I35" s="11">
        <f>EXP('Regression (1)'!$B$17)*D35^('Regression (1)'!$B$18)</f>
        <v>33680197.47431577</v>
      </c>
      <c r="J35" s="11">
        <f t="shared" si="5"/>
        <v>4.5647948326928161</v>
      </c>
    </row>
    <row r="36" spans="1:10" ht="13.8">
      <c r="A36" s="4">
        <v>40817.083333333336</v>
      </c>
      <c r="B36" s="19">
        <v>3749</v>
      </c>
      <c r="C36" s="19">
        <f t="shared" si="0"/>
        <v>7565700</v>
      </c>
      <c r="D36" s="9">
        <f t="shared" si="1"/>
        <v>2.8271983640081801</v>
      </c>
      <c r="E36" s="11">
        <v>3.3879999999999999</v>
      </c>
      <c r="F36" s="11">
        <f t="shared" si="2"/>
        <v>25632591.599999998</v>
      </c>
      <c r="G36" s="13">
        <f t="shared" si="3"/>
        <v>1.0392862439216179</v>
      </c>
      <c r="H36" s="13">
        <f t="shared" si="4"/>
        <v>17.059375209108214</v>
      </c>
      <c r="I36" s="11">
        <f>EXP('Regression (1)'!$B$17)*D36^('Regression (1)'!$B$18)</f>
        <v>54363683.753824562</v>
      </c>
      <c r="J36" s="11">
        <f t="shared" si="5"/>
        <v>7.1855457860904561</v>
      </c>
    </row>
    <row r="37" spans="1:10" ht="13.8">
      <c r="A37" s="4">
        <v>40848.041666666664</v>
      </c>
      <c r="B37" s="19">
        <v>4137</v>
      </c>
      <c r="C37" s="19">
        <f t="shared" si="0"/>
        <v>7772550</v>
      </c>
      <c r="D37" s="9">
        <f t="shared" si="1"/>
        <v>2.637559423092418</v>
      </c>
      <c r="E37" s="11">
        <v>2.9590000000000001</v>
      </c>
      <c r="F37" s="11">
        <f t="shared" si="2"/>
        <v>22998975.449999999</v>
      </c>
      <c r="G37" s="13">
        <f t="shared" si="3"/>
        <v>0.96985402863081971</v>
      </c>
      <c r="H37" s="13">
        <f t="shared" si="4"/>
        <v>16.950960227249062</v>
      </c>
      <c r="I37" s="11">
        <f>EXP('Regression (1)'!$B$17)*D37^('Regression (1)'!$B$18)</f>
        <v>42615456.544953346</v>
      </c>
      <c r="J37" s="11">
        <f t="shared" si="5"/>
        <v>5.4828153623911513</v>
      </c>
    </row>
    <row r="38" spans="1:10" ht="13.8">
      <c r="A38" s="4">
        <v>40878.041666666664</v>
      </c>
      <c r="B38" s="19">
        <v>4585</v>
      </c>
      <c r="C38" s="19">
        <f t="shared" si="0"/>
        <v>8001800</v>
      </c>
      <c r="D38" s="9">
        <f t="shared" si="1"/>
        <v>2.4550345328971281</v>
      </c>
      <c r="E38" s="11">
        <v>4.9950000000000001</v>
      </c>
      <c r="F38" s="11">
        <f t="shared" si="2"/>
        <v>39968991</v>
      </c>
      <c r="G38" s="13">
        <f t="shared" si="3"/>
        <v>0.89814082750076274</v>
      </c>
      <c r="H38" s="13">
        <f t="shared" si="4"/>
        <v>17.503614486435922</v>
      </c>
      <c r="I38" s="11">
        <f>EXP('Regression (1)'!$B$17)*D38^('Regression (1)'!$B$18)</f>
        <v>33139930.103219401</v>
      </c>
      <c r="J38" s="11">
        <f t="shared" si="5"/>
        <v>4.1415594120347174</v>
      </c>
    </row>
    <row r="39" spans="1:10" ht="13.8">
      <c r="A39" s="4">
        <v>40909.041666666664</v>
      </c>
      <c r="B39" s="19">
        <v>4744</v>
      </c>
      <c r="C39" s="19">
        <f t="shared" si="0"/>
        <v>8239000</v>
      </c>
      <c r="D39" s="9">
        <f t="shared" si="1"/>
        <v>2.4532918774592467</v>
      </c>
      <c r="E39" s="11">
        <v>5.65</v>
      </c>
      <c r="F39" s="11">
        <f t="shared" si="2"/>
        <v>46550350</v>
      </c>
      <c r="G39" s="13">
        <f t="shared" si="3"/>
        <v>0.89743074615514262</v>
      </c>
      <c r="H39" s="13">
        <f t="shared" si="4"/>
        <v>17.656045080456078</v>
      </c>
      <c r="I39" s="11">
        <f>EXP('Regression (1)'!$B$17)*D39^('Regression (1)'!$B$18)</f>
        <v>33057512.461953901</v>
      </c>
      <c r="J39" s="11">
        <f t="shared" si="5"/>
        <v>4.0123209688012986</v>
      </c>
    </row>
    <row r="40" spans="1:10" ht="13.8">
      <c r="A40" s="4">
        <v>40940.041666666664</v>
      </c>
      <c r="B40" s="19">
        <v>4355</v>
      </c>
      <c r="C40" s="19">
        <f t="shared" si="0"/>
        <v>8456750</v>
      </c>
      <c r="D40" s="9">
        <f t="shared" si="1"/>
        <v>2.7632032146957521</v>
      </c>
      <c r="E40" s="11">
        <v>4.9000000000000004</v>
      </c>
      <c r="F40" s="11">
        <f t="shared" si="2"/>
        <v>41438075</v>
      </c>
      <c r="G40" s="13">
        <f t="shared" si="3"/>
        <v>1.0163905918055731</v>
      </c>
      <c r="H40" s="13">
        <f t="shared" si="4"/>
        <v>17.539710702133839</v>
      </c>
      <c r="I40" s="11">
        <f>EXP('Regression (1)'!$B$17)*D40^('Regression (1)'!$B$18)</f>
        <v>50169522.080250084</v>
      </c>
      <c r="J40" s="11">
        <f t="shared" si="5"/>
        <v>5.9324825825819714</v>
      </c>
    </row>
    <row r="41" spans="1:10" ht="13.8">
      <c r="A41" s="4">
        <v>40969.041666666664</v>
      </c>
      <c r="B41" s="19">
        <v>4669</v>
      </c>
      <c r="C41" s="19">
        <f t="shared" si="0"/>
        <v>8690200</v>
      </c>
      <c r="D41" s="9">
        <f t="shared" si="1"/>
        <v>2.6551010209181123</v>
      </c>
      <c r="E41" s="11">
        <v>4.95</v>
      </c>
      <c r="F41" s="11">
        <f t="shared" si="2"/>
        <v>43016490</v>
      </c>
      <c r="G41" s="13">
        <f t="shared" si="3"/>
        <v>0.97648270328006903</v>
      </c>
      <c r="H41" s="13">
        <f t="shared" si="4"/>
        <v>17.577094088517057</v>
      </c>
      <c r="I41" s="11">
        <f>EXP('Regression (1)'!$B$17)*D41^('Regression (1)'!$B$18)</f>
        <v>43617651.655600183</v>
      </c>
      <c r="J41" s="11">
        <f t="shared" si="5"/>
        <v>5.0191769643506685</v>
      </c>
    </row>
    <row r="42" spans="1:10" ht="13.8">
      <c r="A42" s="4">
        <v>41000.083333333336</v>
      </c>
      <c r="B42" s="19">
        <v>4210</v>
      </c>
      <c r="C42" s="19">
        <f t="shared" si="0"/>
        <v>8900700</v>
      </c>
      <c r="D42" s="9">
        <f t="shared" si="1"/>
        <v>3.0369952494061758</v>
      </c>
      <c r="E42" s="11">
        <v>5</v>
      </c>
      <c r="F42" s="11">
        <f t="shared" si="2"/>
        <v>44503500</v>
      </c>
      <c r="G42" s="13">
        <f t="shared" si="3"/>
        <v>1.1108686218233945</v>
      </c>
      <c r="H42" s="13">
        <f t="shared" si="4"/>
        <v>17.611078395728981</v>
      </c>
      <c r="I42" s="11">
        <f>EXP('Regression (1)'!$B$17)*D42^('Regression (1)'!$B$18)</f>
        <v>69875543.299678549</v>
      </c>
      <c r="J42" s="11">
        <f t="shared" si="5"/>
        <v>7.8505671800733143</v>
      </c>
    </row>
    <row r="43" spans="1:10" ht="13.8">
      <c r="A43" s="4">
        <v>41030.083333333336</v>
      </c>
      <c r="B43" s="19">
        <v>4414</v>
      </c>
      <c r="C43" s="19">
        <f t="shared" si="0"/>
        <v>9121400</v>
      </c>
      <c r="D43" s="9">
        <f t="shared" si="1"/>
        <v>2.9761176559432112</v>
      </c>
      <c r="E43" s="11">
        <v>5.19</v>
      </c>
      <c r="F43" s="11">
        <f t="shared" si="2"/>
        <v>47340066</v>
      </c>
      <c r="G43" s="13">
        <f t="shared" si="3"/>
        <v>1.0906196511165152</v>
      </c>
      <c r="H43" s="13">
        <f t="shared" si="4"/>
        <v>17.672867556218975</v>
      </c>
      <c r="I43" s="11">
        <f>EXP('Regression (1)'!$B$17)*D43^('Regression (1)'!$B$18)</f>
        <v>65085919.588909313</v>
      </c>
      <c r="J43" s="11">
        <f t="shared" si="5"/>
        <v>7.1355186253107323</v>
      </c>
    </row>
    <row r="44" spans="1:10" ht="13.8">
      <c r="A44" s="4">
        <v>41061.083333333336</v>
      </c>
      <c r="B44" s="19">
        <v>4535</v>
      </c>
      <c r="C44" s="19">
        <f t="shared" si="0"/>
        <v>9348150</v>
      </c>
      <c r="D44" s="9">
        <f t="shared" ref="D44:D75" si="6">(C43-$C$9)/((C44-C43)*12)</f>
        <v>2.9778206541712606</v>
      </c>
      <c r="E44" s="11">
        <v>6.6929999999999996</v>
      </c>
      <c r="F44" s="11">
        <f t="shared" ref="F44:F75" si="7">C44*E44</f>
        <v>62567167.949999996</v>
      </c>
      <c r="G44" s="13">
        <f t="shared" ref="G44:G75" si="8">LN(D44)</f>
        <v>1.0911917088657863</v>
      </c>
      <c r="H44" s="13">
        <f t="shared" ref="H44:H75" si="9">LN(F44)</f>
        <v>17.951751224843747</v>
      </c>
      <c r="I44" s="11">
        <f>EXP('Regression (1)'!$B$17)*D44^('Regression (1)'!$B$18)</f>
        <v>65216616.006849237</v>
      </c>
      <c r="J44" s="11">
        <f t="shared" ref="J44:J75" si="10">I44/C44</f>
        <v>6.9764195061963319</v>
      </c>
    </row>
    <row r="45" spans="1:10" ht="13.8">
      <c r="A45" s="4">
        <v>41091.083333333336</v>
      </c>
      <c r="B45" s="19">
        <v>4773</v>
      </c>
      <c r="C45" s="19">
        <f t="shared" si="0"/>
        <v>9586800</v>
      </c>
      <c r="D45" s="9">
        <f t="shared" si="6"/>
        <v>2.9085131643271178</v>
      </c>
      <c r="E45" s="11">
        <v>9.44</v>
      </c>
      <c r="F45" s="11">
        <f t="shared" si="7"/>
        <v>90499392</v>
      </c>
      <c r="G45" s="13">
        <f t="shared" si="8"/>
        <v>1.0676420105152584</v>
      </c>
      <c r="H45" s="13">
        <f t="shared" si="9"/>
        <v>18.320853690415543</v>
      </c>
      <c r="I45" s="11">
        <f>EXP('Regression (1)'!$B$17)*D45^('Regression (1)'!$B$18)</f>
        <v>60047270.023688383</v>
      </c>
      <c r="J45" s="11">
        <f t="shared" si="10"/>
        <v>6.2635363232453356</v>
      </c>
    </row>
    <row r="46" spans="1:10" ht="13.8">
      <c r="A46" s="4">
        <v>41122.083333333336</v>
      </c>
      <c r="B46" s="19">
        <v>4879</v>
      </c>
      <c r="C46" s="19">
        <f t="shared" si="0"/>
        <v>9830750</v>
      </c>
      <c r="D46" s="9">
        <f t="shared" si="6"/>
        <v>2.9268463482954159</v>
      </c>
      <c r="E46" s="11">
        <v>10.835900000000001</v>
      </c>
      <c r="F46" s="11">
        <f t="shared" si="7"/>
        <v>106525023.92500001</v>
      </c>
      <c r="G46" s="13">
        <f t="shared" si="8"/>
        <v>1.0739255117283111</v>
      </c>
      <c r="H46" s="13">
        <f t="shared" si="9"/>
        <v>18.483890481945391</v>
      </c>
      <c r="I46" s="11">
        <f>EXP('Regression (1)'!$B$17)*D46^('Regression (1)'!$B$18)</f>
        <v>61385065.025534756</v>
      </c>
      <c r="J46" s="11">
        <f t="shared" si="10"/>
        <v>6.2441894082887632</v>
      </c>
    </row>
    <row r="47" spans="1:10" ht="13.8">
      <c r="A47" s="4">
        <v>41153.083333333336</v>
      </c>
      <c r="B47" s="19">
        <v>4695</v>
      </c>
      <c r="C47" s="19">
        <f t="shared" si="0"/>
        <v>10065500</v>
      </c>
      <c r="D47" s="9">
        <f t="shared" si="6"/>
        <v>3.1281505147319844</v>
      </c>
      <c r="E47" s="11">
        <v>12.47499</v>
      </c>
      <c r="F47" s="11">
        <f t="shared" si="7"/>
        <v>125567011.845</v>
      </c>
      <c r="G47" s="13">
        <f t="shared" si="8"/>
        <v>1.1404419400458612</v>
      </c>
      <c r="H47" s="13">
        <f t="shared" si="9"/>
        <v>18.648350132955073</v>
      </c>
      <c r="I47" s="11">
        <f>EXP('Regression (1)'!$B$17)*D47^('Regression (1)'!$B$18)</f>
        <v>77511092.275683954</v>
      </c>
      <c r="J47" s="11">
        <f t="shared" si="10"/>
        <v>7.7006698401156379</v>
      </c>
    </row>
    <row r="48" spans="1:10" ht="13.8">
      <c r="A48" s="4">
        <v>41183.083333333336</v>
      </c>
      <c r="B48" s="19">
        <v>4608</v>
      </c>
      <c r="C48" s="19">
        <f t="shared" si="0"/>
        <v>10295900</v>
      </c>
      <c r="D48" s="9">
        <f t="shared" si="6"/>
        <v>3.272117332175926</v>
      </c>
      <c r="E48" s="11">
        <v>11.14</v>
      </c>
      <c r="F48" s="11">
        <f t="shared" si="7"/>
        <v>114696326</v>
      </c>
      <c r="G48" s="13">
        <f t="shared" si="8"/>
        <v>1.1854372775645354</v>
      </c>
      <c r="H48" s="13">
        <f t="shared" si="9"/>
        <v>18.55779855020036</v>
      </c>
      <c r="I48" s="11">
        <f>EXP('Regression (1)'!$B$17)*D48^('Regression (1)'!$B$18)</f>
        <v>90758950.89706476</v>
      </c>
      <c r="J48" s="11">
        <f t="shared" si="10"/>
        <v>8.815057537181282</v>
      </c>
    </row>
    <row r="49" spans="1:10" ht="13.8">
      <c r="A49" s="4">
        <v>41214.041666666664</v>
      </c>
      <c r="B49" s="19">
        <v>4431</v>
      </c>
      <c r="C49" s="19">
        <f t="shared" si="0"/>
        <v>10517450</v>
      </c>
      <c r="D49" s="9">
        <f t="shared" si="6"/>
        <v>3.4894869480177535</v>
      </c>
      <c r="E49" s="11">
        <v>12.65</v>
      </c>
      <c r="F49" s="11">
        <f t="shared" si="7"/>
        <v>133045742.5</v>
      </c>
      <c r="G49" s="13">
        <f t="shared" si="8"/>
        <v>1.2497547191092129</v>
      </c>
      <c r="H49" s="13">
        <f t="shared" si="9"/>
        <v>18.706203555627582</v>
      </c>
      <c r="I49" s="11">
        <f>EXP('Regression (1)'!$B$17)*D49^('Regression (1)'!$B$18)</f>
        <v>113721258.94035442</v>
      </c>
      <c r="J49" s="11">
        <f t="shared" si="10"/>
        <v>10.812626534031958</v>
      </c>
    </row>
    <row r="50" spans="1:10" ht="13.8">
      <c r="A50" s="4">
        <v>41244.041666666664</v>
      </c>
      <c r="B50" s="19">
        <v>4213</v>
      </c>
      <c r="C50" s="19">
        <f t="shared" ref="C50:C92" si="11">C49+B50*25</f>
        <v>10622775</v>
      </c>
      <c r="D50" s="9">
        <f t="shared" si="6"/>
        <v>7.5153888757021914</v>
      </c>
      <c r="E50" s="11">
        <v>13.59</v>
      </c>
      <c r="F50" s="11">
        <f t="shared" si="7"/>
        <v>144363512.25</v>
      </c>
      <c r="G50" s="13">
        <f t="shared" si="8"/>
        <v>2.0169527684665534</v>
      </c>
      <c r="H50" s="13">
        <f t="shared" si="9"/>
        <v>18.787845067243396</v>
      </c>
      <c r="I50" s="11">
        <f>EXP('Regression (1)'!$B$17)*D50^('Regression (1)'!$B$18)</f>
        <v>1675889043.348181</v>
      </c>
      <c r="J50" s="11">
        <f t="shared" si="10"/>
        <v>157.76377108130231</v>
      </c>
    </row>
    <row r="51" spans="1:10" ht="13.8">
      <c r="A51" s="4">
        <v>41275.041666666664</v>
      </c>
      <c r="B51" s="19">
        <v>4444</v>
      </c>
      <c r="C51" s="19">
        <f t="shared" si="11"/>
        <v>10733875</v>
      </c>
      <c r="D51" s="9">
        <f t="shared" si="6"/>
        <v>7.2037391239123911</v>
      </c>
      <c r="E51" s="11">
        <v>21.43</v>
      </c>
      <c r="F51" s="11">
        <f t="shared" si="7"/>
        <v>230026941.25</v>
      </c>
      <c r="G51" s="13">
        <f t="shared" si="8"/>
        <v>1.9746002139862204</v>
      </c>
      <c r="H51" s="13">
        <f t="shared" si="9"/>
        <v>19.253706995897165</v>
      </c>
      <c r="I51" s="11">
        <f>EXP('Regression (1)'!$B$17)*D51^('Regression (1)'!$B$18)</f>
        <v>1444589572.2357414</v>
      </c>
      <c r="J51" s="11">
        <f t="shared" si="10"/>
        <v>134.58229877241362</v>
      </c>
    </row>
    <row r="52" spans="1:10" ht="13.8">
      <c r="A52" s="4">
        <v>41306.041666666664</v>
      </c>
      <c r="B52" s="19">
        <v>4658</v>
      </c>
      <c r="C52" s="19">
        <f t="shared" si="11"/>
        <v>10850325</v>
      </c>
      <c r="D52" s="9">
        <f t="shared" si="6"/>
        <v>6.9522863890081581</v>
      </c>
      <c r="E52" s="11">
        <v>33.500010000000003</v>
      </c>
      <c r="F52" s="11">
        <f t="shared" si="7"/>
        <v>363485996.00325006</v>
      </c>
      <c r="G52" s="13">
        <f t="shared" si="8"/>
        <v>1.9390705823113927</v>
      </c>
      <c r="H52" s="13">
        <f t="shared" si="9"/>
        <v>19.711251328757623</v>
      </c>
      <c r="I52" s="11">
        <f>EXP('Regression (1)'!$B$17)*D52^('Regression (1)'!$B$18)</f>
        <v>1275365468.3111355</v>
      </c>
      <c r="J52" s="11">
        <f t="shared" si="10"/>
        <v>117.5416836187981</v>
      </c>
    </row>
    <row r="53" spans="1:10" ht="13.8">
      <c r="A53" s="4">
        <v>41334.041666666664</v>
      </c>
      <c r="B53" s="19">
        <v>5343</v>
      </c>
      <c r="C53" s="19">
        <f t="shared" si="11"/>
        <v>10983900</v>
      </c>
      <c r="D53" s="9">
        <f t="shared" si="6"/>
        <v>6.1336171938361721</v>
      </c>
      <c r="E53" s="11">
        <v>92.500010000000003</v>
      </c>
      <c r="F53" s="11">
        <f t="shared" si="7"/>
        <v>1016010859.839</v>
      </c>
      <c r="G53" s="13">
        <f t="shared" si="8"/>
        <v>1.8137846564795936</v>
      </c>
      <c r="H53" s="13">
        <f t="shared" si="9"/>
        <v>20.739149874863489</v>
      </c>
      <c r="I53" s="11">
        <f>EXP('Regression (1)'!$B$17)*D53^('Regression (1)'!$B$18)</f>
        <v>821921918.28948808</v>
      </c>
      <c r="J53" s="11">
        <f t="shared" si="10"/>
        <v>74.829697856816622</v>
      </c>
    </row>
    <row r="54" spans="1:10" ht="13.8">
      <c r="A54" s="4">
        <v>41365.083333333336</v>
      </c>
      <c r="B54" s="19">
        <v>4967</v>
      </c>
      <c r="C54" s="19">
        <f t="shared" si="11"/>
        <v>11108075</v>
      </c>
      <c r="D54" s="9">
        <f t="shared" si="6"/>
        <v>6.6875713039393325</v>
      </c>
      <c r="E54" s="11">
        <v>139.10900000000001</v>
      </c>
      <c r="F54" s="11">
        <f t="shared" si="7"/>
        <v>1545233205.1750002</v>
      </c>
      <c r="G54" s="13">
        <f t="shared" si="8"/>
        <v>1.9002507744365853</v>
      </c>
      <c r="H54" s="13">
        <f t="shared" si="9"/>
        <v>21.158440677766386</v>
      </c>
      <c r="I54" s="11">
        <f>EXP('Regression (1)'!$B$17)*D54^('Regression (1)'!$B$18)</f>
        <v>1113048429.5365551</v>
      </c>
      <c r="J54" s="11">
        <f t="shared" si="10"/>
        <v>100.20173878341252</v>
      </c>
    </row>
    <row r="55" spans="1:10" ht="13.8">
      <c r="A55" s="4">
        <v>41395.083333333336</v>
      </c>
      <c r="B55" s="19">
        <v>4977</v>
      </c>
      <c r="C55" s="19">
        <f t="shared" si="11"/>
        <v>11232500</v>
      </c>
      <c r="D55" s="9">
        <f t="shared" si="6"/>
        <v>6.7573002478065769</v>
      </c>
      <c r="E55" s="11">
        <v>127.34072</v>
      </c>
      <c r="F55" s="11">
        <f t="shared" si="7"/>
        <v>1430354637.4000001</v>
      </c>
      <c r="G55" s="13">
        <f t="shared" si="8"/>
        <v>1.9106234386585395</v>
      </c>
      <c r="H55" s="13">
        <f t="shared" si="9"/>
        <v>21.081188248653579</v>
      </c>
      <c r="I55" s="11">
        <f>EXP('Regression (1)'!$B$17)*D55^('Regression (1)'!$B$18)</f>
        <v>1154279814.9992561</v>
      </c>
      <c r="J55" s="11">
        <f t="shared" si="10"/>
        <v>102.76250300460771</v>
      </c>
    </row>
    <row r="56" spans="1:10" ht="13.8">
      <c r="A56" s="4">
        <v>41426.083333333336</v>
      </c>
      <c r="B56" s="19">
        <v>5208</v>
      </c>
      <c r="C56" s="19">
        <f t="shared" si="11"/>
        <v>11362700</v>
      </c>
      <c r="D56" s="9">
        <f t="shared" si="6"/>
        <v>6.5372183819764462</v>
      </c>
      <c r="E56" s="11">
        <v>96.5</v>
      </c>
      <c r="F56" s="11">
        <f t="shared" si="7"/>
        <v>1096500550</v>
      </c>
      <c r="G56" s="13">
        <f t="shared" si="8"/>
        <v>1.8775117511364481</v>
      </c>
      <c r="H56" s="13">
        <f t="shared" si="9"/>
        <v>20.815389627418078</v>
      </c>
      <c r="I56" s="11">
        <f>EXP('Regression (1)'!$B$17)*D56^('Regression (1)'!$B$18)</f>
        <v>1027741007.3552991</v>
      </c>
      <c r="J56" s="11">
        <f t="shared" si="10"/>
        <v>90.448661616983557</v>
      </c>
    </row>
    <row r="57" spans="1:10" ht="13.8">
      <c r="A57" s="4">
        <v>41456.083333333336</v>
      </c>
      <c r="B57" s="19">
        <v>5365</v>
      </c>
      <c r="C57" s="19">
        <f t="shared" si="11"/>
        <v>11496825</v>
      </c>
      <c r="D57" s="9">
        <f t="shared" si="6"/>
        <v>6.4268095681888786</v>
      </c>
      <c r="E57" s="11">
        <v>104.95555</v>
      </c>
      <c r="F57" s="11">
        <f t="shared" si="7"/>
        <v>1206655591.1287501</v>
      </c>
      <c r="G57" s="13">
        <f t="shared" si="8"/>
        <v>1.8604782359811172</v>
      </c>
      <c r="H57" s="13">
        <f t="shared" si="9"/>
        <v>20.911118395451275</v>
      </c>
      <c r="I57" s="11">
        <f>EXP('Regression (1)'!$B$17)*D57^('Regression (1)'!$B$18)</f>
        <v>968149684.62483943</v>
      </c>
      <c r="J57" s="11">
        <f t="shared" si="10"/>
        <v>84.210178429682927</v>
      </c>
    </row>
    <row r="58" spans="1:10" ht="13.8">
      <c r="A58" s="4">
        <v>41487.083333333336</v>
      </c>
      <c r="B58" s="19">
        <v>5837</v>
      </c>
      <c r="C58" s="19">
        <f t="shared" si="11"/>
        <v>11642750</v>
      </c>
      <c r="D58" s="9">
        <f t="shared" si="6"/>
        <v>5.9837102392781683</v>
      </c>
      <c r="E58" s="11">
        <v>132.75</v>
      </c>
      <c r="F58" s="11">
        <f t="shared" si="7"/>
        <v>1545575062.5</v>
      </c>
      <c r="G58" s="13">
        <f t="shared" si="8"/>
        <v>1.7890408169192451</v>
      </c>
      <c r="H58" s="13">
        <f t="shared" si="9"/>
        <v>21.158661886781495</v>
      </c>
      <c r="I58" s="11">
        <f>EXP('Regression (1)'!$B$17)*D58^('Regression (1)'!$B$18)</f>
        <v>753610521.17305386</v>
      </c>
      <c r="J58" s="11">
        <f t="shared" si="10"/>
        <v>64.727879682467957</v>
      </c>
    </row>
    <row r="59" spans="1:10" ht="13.8">
      <c r="A59" s="4">
        <v>41518.083333333336</v>
      </c>
      <c r="B59" s="19">
        <v>5627</v>
      </c>
      <c r="C59" s="19">
        <f t="shared" si="11"/>
        <v>11783425</v>
      </c>
      <c r="D59" s="9">
        <f t="shared" si="6"/>
        <v>6.2934660268941416</v>
      </c>
      <c r="E59" s="11">
        <v>125.8</v>
      </c>
      <c r="F59" s="11">
        <f t="shared" si="7"/>
        <v>1482354865</v>
      </c>
      <c r="G59" s="13">
        <f t="shared" si="8"/>
        <v>1.8395119566088722</v>
      </c>
      <c r="H59" s="13">
        <f t="shared" si="9"/>
        <v>21.116897785224189</v>
      </c>
      <c r="I59" s="11">
        <f>EXP('Regression (1)'!$B$17)*D59^('Regression (1)'!$B$18)</f>
        <v>899522293.7536217</v>
      </c>
      <c r="J59" s="11">
        <f t="shared" si="10"/>
        <v>76.337931777358591</v>
      </c>
    </row>
    <row r="60" spans="1:10" ht="13.8">
      <c r="A60" s="4">
        <v>41548.083333333336</v>
      </c>
      <c r="B60" s="19">
        <v>6199</v>
      </c>
      <c r="C60" s="19">
        <f t="shared" si="11"/>
        <v>11938400</v>
      </c>
      <c r="D60" s="9">
        <f t="shared" si="6"/>
        <v>5.7883932892401999</v>
      </c>
      <c r="E60" s="11">
        <v>201.61</v>
      </c>
      <c r="F60" s="11">
        <f t="shared" si="7"/>
        <v>2406900824</v>
      </c>
      <c r="G60" s="13">
        <f t="shared" si="8"/>
        <v>1.7558547555347843</v>
      </c>
      <c r="H60" s="13">
        <f t="shared" si="9"/>
        <v>21.601605791741015</v>
      </c>
      <c r="I60" s="11">
        <f>EXP('Regression (1)'!$B$17)*D60^('Regression (1)'!$B$18)</f>
        <v>670820412.98837507</v>
      </c>
      <c r="J60" s="11">
        <f t="shared" si="10"/>
        <v>56.190143820643897</v>
      </c>
    </row>
    <row r="61" spans="1:10" ht="13.8">
      <c r="A61" s="4">
        <v>41579.041666666664</v>
      </c>
      <c r="B61" s="19">
        <v>5187</v>
      </c>
      <c r="C61" s="19">
        <f t="shared" si="11"/>
        <v>12068075</v>
      </c>
      <c r="D61" s="9">
        <f t="shared" si="6"/>
        <v>7.0173189383715702</v>
      </c>
      <c r="E61" s="11">
        <v>1119.96</v>
      </c>
      <c r="F61" s="11">
        <f t="shared" si="7"/>
        <v>13515761277</v>
      </c>
      <c r="G61" s="13">
        <f t="shared" si="8"/>
        <v>1.9483812274777272</v>
      </c>
      <c r="H61" s="13">
        <f t="shared" si="9"/>
        <v>23.327122343390329</v>
      </c>
      <c r="I61" s="11">
        <f>EXP('Regression (1)'!$B$17)*D61^('Regression (1)'!$B$18)</f>
        <v>1317693163.9097652</v>
      </c>
      <c r="J61" s="11">
        <f t="shared" si="10"/>
        <v>109.18834726414654</v>
      </c>
    </row>
    <row r="62" spans="1:10" ht="13.8">
      <c r="A62" s="4">
        <v>41609.041666666664</v>
      </c>
      <c r="B62" s="19">
        <v>5621</v>
      </c>
      <c r="C62" s="19">
        <f t="shared" si="11"/>
        <v>12208600</v>
      </c>
      <c r="D62" s="9">
        <f t="shared" si="6"/>
        <v>6.5524076380240768</v>
      </c>
      <c r="E62" s="11">
        <v>731</v>
      </c>
      <c r="F62" s="11">
        <f t="shared" si="7"/>
        <v>8924486600</v>
      </c>
      <c r="G62" s="13">
        <f t="shared" si="8"/>
        <v>1.8798325604310853</v>
      </c>
      <c r="H62" s="13">
        <f t="shared" si="9"/>
        <v>22.912064639148031</v>
      </c>
      <c r="I62" s="11">
        <f>EXP('Regression (1)'!$B$17)*D62^('Regression (1)'!$B$18)</f>
        <v>1036139332.0748612</v>
      </c>
      <c r="J62" s="11">
        <f t="shared" si="10"/>
        <v>84.86962731802673</v>
      </c>
    </row>
    <row r="63" spans="1:10" ht="13.8">
      <c r="A63" s="4">
        <v>41640.041666666664</v>
      </c>
      <c r="B63" s="19">
        <v>5472</v>
      </c>
      <c r="C63" s="19">
        <f t="shared" si="11"/>
        <v>12345400</v>
      </c>
      <c r="D63" s="9">
        <f t="shared" si="6"/>
        <v>6.8164290935672511</v>
      </c>
      <c r="E63" s="11">
        <v>802.5</v>
      </c>
      <c r="F63" s="11">
        <f t="shared" si="7"/>
        <v>9907183500</v>
      </c>
      <c r="G63" s="13">
        <f t="shared" si="8"/>
        <v>1.9193357414139378</v>
      </c>
      <c r="H63" s="13">
        <f t="shared" si="9"/>
        <v>23.01652593702276</v>
      </c>
      <c r="I63" s="11">
        <f>EXP('Regression (1)'!$B$17)*D63^('Regression (1)'!$B$18)</f>
        <v>1190089148.1483092</v>
      </c>
      <c r="J63" s="11">
        <f t="shared" si="10"/>
        <v>96.399399626444605</v>
      </c>
    </row>
    <row r="64" spans="1:10" ht="13.8">
      <c r="A64" s="4">
        <v>41671.041666666664</v>
      </c>
      <c r="B64" s="19">
        <v>4902</v>
      </c>
      <c r="C64" s="19">
        <f t="shared" si="11"/>
        <v>12467950</v>
      </c>
      <c r="D64" s="9">
        <f t="shared" si="6"/>
        <v>7.7020603835169315</v>
      </c>
      <c r="E64" s="11">
        <v>577.97</v>
      </c>
      <c r="F64" s="11">
        <f t="shared" si="7"/>
        <v>7206101061.5</v>
      </c>
      <c r="G64" s="13">
        <f t="shared" si="8"/>
        <v>2.0414878753408123</v>
      </c>
      <c r="H64" s="13">
        <f t="shared" si="9"/>
        <v>22.698193873806218</v>
      </c>
      <c r="I64" s="11">
        <f>EXP('Regression (1)'!$B$17)*D64^('Regression (1)'!$B$18)</f>
        <v>1826463431.1538596</v>
      </c>
      <c r="J64" s="11">
        <f t="shared" si="10"/>
        <v>146.49268172826004</v>
      </c>
    </row>
    <row r="65" spans="1:10" ht="13.8">
      <c r="A65" s="4">
        <v>41699.041666666664</v>
      </c>
      <c r="B65" s="19">
        <v>5113</v>
      </c>
      <c r="C65" s="19">
        <f t="shared" si="11"/>
        <v>12595775</v>
      </c>
      <c r="D65" s="9">
        <f t="shared" si="6"/>
        <v>7.4641110893800118</v>
      </c>
      <c r="E65" s="11">
        <v>457</v>
      </c>
      <c r="F65" s="11">
        <f t="shared" si="7"/>
        <v>5756269175</v>
      </c>
      <c r="G65" s="13">
        <f t="shared" si="8"/>
        <v>2.0101063467917375</v>
      </c>
      <c r="H65" s="13">
        <f t="shared" si="9"/>
        <v>22.473555389124122</v>
      </c>
      <c r="I65" s="11">
        <f>EXP('Regression (1)'!$B$17)*D65^('Regression (1)'!$B$18)</f>
        <v>1636132643.8236074</v>
      </c>
      <c r="J65" s="11">
        <f t="shared" si="10"/>
        <v>129.89535330883629</v>
      </c>
    </row>
    <row r="66" spans="1:10" ht="13.8">
      <c r="A66" s="4">
        <v>41730.083333333336</v>
      </c>
      <c r="B66" s="19">
        <v>5030</v>
      </c>
      <c r="C66" s="19">
        <f t="shared" si="11"/>
        <v>12721525</v>
      </c>
      <c r="D66" s="9">
        <f t="shared" si="6"/>
        <v>7.6719847581179588</v>
      </c>
      <c r="E66" s="11">
        <v>449</v>
      </c>
      <c r="F66" s="11">
        <f t="shared" si="7"/>
        <v>5711964725</v>
      </c>
      <c r="G66" s="13">
        <f t="shared" si="8"/>
        <v>2.0375753508896377</v>
      </c>
      <c r="H66" s="13">
        <f t="shared" si="9"/>
        <v>22.465828886369387</v>
      </c>
      <c r="I66" s="11">
        <f>EXP('Regression (1)'!$B$17)*D66^('Regression (1)'!$B$18)</f>
        <v>1801575244.7574635</v>
      </c>
      <c r="J66" s="11">
        <f t="shared" si="10"/>
        <v>141.61629559014847</v>
      </c>
    </row>
    <row r="67" spans="1:10" ht="13.8">
      <c r="A67" s="4">
        <v>41760.083333333336</v>
      </c>
      <c r="B67" s="19">
        <v>5039</v>
      </c>
      <c r="C67" s="19">
        <f t="shared" si="11"/>
        <v>12847500</v>
      </c>
      <c r="D67" s="9">
        <f t="shared" si="6"/>
        <v>7.7414665608255611</v>
      </c>
      <c r="E67" s="11">
        <v>620.45000000000005</v>
      </c>
      <c r="F67" s="11">
        <f t="shared" si="7"/>
        <v>7971231375.000001</v>
      </c>
      <c r="G67" s="13">
        <f t="shared" si="8"/>
        <v>2.0465911477957568</v>
      </c>
      <c r="H67" s="13">
        <f t="shared" si="9"/>
        <v>22.79910481906915</v>
      </c>
      <c r="I67" s="11">
        <f>EXP('Regression (1)'!$B$17)*D67^('Regression (1)'!$B$18)</f>
        <v>1859443581.425493</v>
      </c>
      <c r="J67" s="11">
        <f t="shared" si="10"/>
        <v>144.73193862039253</v>
      </c>
    </row>
    <row r="68" spans="1:10" ht="13.8">
      <c r="A68" s="4">
        <v>41791.083333333336</v>
      </c>
      <c r="B68" s="19">
        <v>5120</v>
      </c>
      <c r="C68" s="19">
        <f t="shared" si="11"/>
        <v>12975500</v>
      </c>
      <c r="D68" s="9">
        <f t="shared" si="6"/>
        <v>7.701009114583333</v>
      </c>
      <c r="E68" s="11">
        <v>620</v>
      </c>
      <c r="F68" s="11">
        <f t="shared" si="7"/>
        <v>8044810000</v>
      </c>
      <c r="G68" s="13">
        <f t="shared" si="8"/>
        <v>2.041351374114825</v>
      </c>
      <c r="H68" s="13">
        <f t="shared" si="9"/>
        <v>22.808292999958358</v>
      </c>
      <c r="I68" s="11">
        <f>EXP('Regression (1)'!$B$17)*D68^('Regression (1)'!$B$18)</f>
        <v>1825589364.239331</v>
      </c>
      <c r="J68" s="11">
        <f t="shared" si="10"/>
        <v>140.69510725901361</v>
      </c>
    </row>
    <row r="69" spans="1:10" ht="13.8">
      <c r="A69" s="4">
        <v>41821.083333333336</v>
      </c>
      <c r="B69" s="19">
        <v>4732</v>
      </c>
      <c r="C69" s="19">
        <f t="shared" si="11"/>
        <v>13093800</v>
      </c>
      <c r="D69" s="9">
        <f t="shared" si="6"/>
        <v>8.4226190476190474</v>
      </c>
      <c r="E69" s="11">
        <v>586</v>
      </c>
      <c r="F69" s="11">
        <f t="shared" si="7"/>
        <v>7672966800</v>
      </c>
      <c r="G69" s="13">
        <f t="shared" si="8"/>
        <v>2.130920830674079</v>
      </c>
      <c r="H69" s="13">
        <f t="shared" si="9"/>
        <v>22.760969183272159</v>
      </c>
      <c r="I69" s="11">
        <f>EXP('Regression (1)'!$B$17)*D69^('Regression (1)'!$B$18)</f>
        <v>2499267967.4160914</v>
      </c>
      <c r="J69" s="11">
        <f t="shared" si="10"/>
        <v>190.87415169134181</v>
      </c>
    </row>
    <row r="70" spans="1:10" ht="13.8">
      <c r="A70" s="4">
        <v>41852.083333333336</v>
      </c>
      <c r="B70" s="19">
        <v>5127</v>
      </c>
      <c r="C70" s="19">
        <f t="shared" si="11"/>
        <v>13221975</v>
      </c>
      <c r="D70" s="9">
        <f t="shared" si="6"/>
        <v>7.850627397438398</v>
      </c>
      <c r="E70" s="11">
        <v>477.98</v>
      </c>
      <c r="F70" s="11">
        <f t="shared" si="7"/>
        <v>6319839610.5</v>
      </c>
      <c r="G70" s="13">
        <f t="shared" si="8"/>
        <v>2.0605934518411853</v>
      </c>
      <c r="H70" s="13">
        <f t="shared" si="9"/>
        <v>22.566959666697706</v>
      </c>
      <c r="I70" s="11">
        <f>EXP('Regression (1)'!$B$17)*D70^('Regression (1)'!$B$18)</f>
        <v>1953024999.5084898</v>
      </c>
      <c r="J70" s="11">
        <f t="shared" si="10"/>
        <v>147.71053488669355</v>
      </c>
    </row>
    <row r="71" spans="1:10" ht="13.8">
      <c r="A71" s="4">
        <v>41883.083333333336</v>
      </c>
      <c r="B71" s="19">
        <v>4738</v>
      </c>
      <c r="C71" s="19">
        <f t="shared" si="11"/>
        <v>13340425</v>
      </c>
      <c r="D71" s="9">
        <f t="shared" si="6"/>
        <v>8.5853559870550153</v>
      </c>
      <c r="E71" s="11">
        <v>382.67</v>
      </c>
      <c r="F71" s="11">
        <f t="shared" si="7"/>
        <v>5104980434.75</v>
      </c>
      <c r="G71" s="13">
        <f t="shared" si="8"/>
        <v>2.1500579596580596</v>
      </c>
      <c r="H71" s="13">
        <f t="shared" si="9"/>
        <v>22.353482455989585</v>
      </c>
      <c r="I71" s="11">
        <f>EXP('Regression (1)'!$B$17)*D71^('Regression (1)'!$B$18)</f>
        <v>2672746053.3421984</v>
      </c>
      <c r="J71" s="11">
        <f t="shared" si="10"/>
        <v>200.3493931671741</v>
      </c>
    </row>
    <row r="72" spans="1:10" ht="13.8">
      <c r="A72" s="4">
        <v>41913.083333333336</v>
      </c>
      <c r="B72" s="19">
        <v>4670</v>
      </c>
      <c r="C72" s="19">
        <f t="shared" si="11"/>
        <v>13457175</v>
      </c>
      <c r="D72" s="9">
        <f t="shared" si="6"/>
        <v>8.7949143468950748</v>
      </c>
      <c r="E72" s="11">
        <v>323</v>
      </c>
      <c r="F72" s="11">
        <f t="shared" si="7"/>
        <v>4346667525</v>
      </c>
      <c r="G72" s="13">
        <f t="shared" si="8"/>
        <v>2.1741736393012885</v>
      </c>
      <c r="H72" s="13">
        <f t="shared" si="9"/>
        <v>22.192675302246116</v>
      </c>
      <c r="I72" s="11">
        <f>EXP('Regression (1)'!$B$17)*D72^('Regression (1)'!$B$18)</f>
        <v>2908604356.6330013</v>
      </c>
      <c r="J72" s="11">
        <f t="shared" si="10"/>
        <v>216.13781173485529</v>
      </c>
    </row>
    <row r="73" spans="1:10" ht="13.8">
      <c r="A73" s="4">
        <v>41944.041666666664</v>
      </c>
      <c r="B73" s="19">
        <v>4424</v>
      </c>
      <c r="C73" s="19">
        <f t="shared" si="11"/>
        <v>13567775</v>
      </c>
      <c r="D73" s="9">
        <f t="shared" si="6"/>
        <v>9.3719296262808918</v>
      </c>
      <c r="E73" s="11">
        <v>375.96</v>
      </c>
      <c r="F73" s="11">
        <f t="shared" si="7"/>
        <v>5100940689</v>
      </c>
      <c r="G73" s="13">
        <f t="shared" si="8"/>
        <v>2.2377190116844603</v>
      </c>
      <c r="H73" s="13">
        <f t="shared" si="9"/>
        <v>22.352690808491626</v>
      </c>
      <c r="I73" s="11">
        <f>EXP('Regression (1)'!$B$17)*D73^('Regression (1)'!$B$18)</f>
        <v>3634636804.4701238</v>
      </c>
      <c r="J73" s="11">
        <f t="shared" si="10"/>
        <v>267.8874616118062</v>
      </c>
    </row>
    <row r="74" spans="1:10" ht="13.8">
      <c r="A74" s="4">
        <v>41974.041666666664</v>
      </c>
      <c r="B74" s="19">
        <v>4498</v>
      </c>
      <c r="C74" s="19">
        <f t="shared" si="11"/>
        <v>13680225</v>
      </c>
      <c r="D74" s="9">
        <f t="shared" si="6"/>
        <v>9.2997072773084337</v>
      </c>
      <c r="E74" s="11">
        <v>295</v>
      </c>
      <c r="F74" s="11">
        <f t="shared" si="7"/>
        <v>4035666375</v>
      </c>
      <c r="G74" s="13">
        <f t="shared" si="8"/>
        <v>2.2299829241056117</v>
      </c>
      <c r="H74" s="13">
        <f t="shared" si="9"/>
        <v>22.118437273731661</v>
      </c>
      <c r="I74" s="11">
        <f>EXP('Regression (1)'!$B$17)*D74^('Regression (1)'!$B$18)</f>
        <v>3537360745.5351019</v>
      </c>
      <c r="J74" s="11">
        <f t="shared" si="10"/>
        <v>258.57474899243994</v>
      </c>
    </row>
    <row r="75" spans="1:10" ht="13.8">
      <c r="A75" s="4">
        <v>42005.041666666664</v>
      </c>
      <c r="B75" s="19">
        <v>4531</v>
      </c>
      <c r="C75" s="19">
        <f t="shared" si="11"/>
        <v>13793500</v>
      </c>
      <c r="D75" s="9">
        <f t="shared" si="6"/>
        <v>9.3147024203634228</v>
      </c>
      <c r="E75" s="11">
        <v>229.7</v>
      </c>
      <c r="F75" s="11">
        <f t="shared" si="7"/>
        <v>3168366950</v>
      </c>
      <c r="G75" s="13">
        <f t="shared" si="8"/>
        <v>2.2315940572591386</v>
      </c>
      <c r="H75" s="13">
        <f t="shared" si="9"/>
        <v>21.87648213436756</v>
      </c>
      <c r="I75" s="11">
        <f>EXP('Regression (1)'!$B$17)*D75^('Regression (1)'!$B$18)</f>
        <v>3557402663.833859</v>
      </c>
      <c r="J75" s="11">
        <f t="shared" si="10"/>
        <v>257.90427837995134</v>
      </c>
    </row>
    <row r="76" spans="1:10" ht="13.8">
      <c r="A76" s="4">
        <v>42036.041666666664</v>
      </c>
      <c r="B76" s="19">
        <v>4219</v>
      </c>
      <c r="C76" s="19">
        <f t="shared" si="11"/>
        <v>13898975</v>
      </c>
      <c r="D76" s="9">
        <f t="shared" ref="D76:D107" si="12">(C75-$C$9)/((C76-C75)*12)</f>
        <v>10.093031524057833</v>
      </c>
      <c r="E76" s="11">
        <v>252.98</v>
      </c>
      <c r="F76" s="11">
        <f t="shared" ref="F76:F107" si="13">C76*E76</f>
        <v>3516162695.5</v>
      </c>
      <c r="G76" s="13">
        <f t="shared" ref="G76:G107" si="14">LN(D76)</f>
        <v>2.3118452376103935</v>
      </c>
      <c r="H76" s="13">
        <f t="shared" ref="H76:H107" si="15">LN(F76)</f>
        <v>21.980636088594121</v>
      </c>
      <c r="I76" s="11">
        <f>EXP('Regression (1)'!$B$17)*D76^('Regression (1)'!$B$18)</f>
        <v>4713586608.6964607</v>
      </c>
      <c r="J76" s="11">
        <f t="shared" ref="J76:J107" si="16">I76/C76</f>
        <v>339.1319581981017</v>
      </c>
    </row>
    <row r="77" spans="1:10" ht="13.8">
      <c r="A77" s="4">
        <v>42064.041666666664</v>
      </c>
      <c r="B77" s="19">
        <v>4551</v>
      </c>
      <c r="C77" s="19">
        <f t="shared" si="11"/>
        <v>14012750</v>
      </c>
      <c r="D77" s="9">
        <f t="shared" si="12"/>
        <v>9.4339888669156959</v>
      </c>
      <c r="E77" s="11">
        <v>242.92</v>
      </c>
      <c r="F77" s="11">
        <f t="shared" si="13"/>
        <v>3403977230</v>
      </c>
      <c r="G77" s="13">
        <f t="shared" si="14"/>
        <v>2.2443190047591579</v>
      </c>
      <c r="H77" s="13">
        <f t="shared" si="15"/>
        <v>21.948210358445976</v>
      </c>
      <c r="I77" s="11">
        <f>EXP('Regression (1)'!$B$17)*D77^('Regression (1)'!$B$18)</f>
        <v>3719739047.3084373</v>
      </c>
      <c r="J77" s="11">
        <f t="shared" si="16"/>
        <v>265.45389358323223</v>
      </c>
    </row>
    <row r="78" spans="1:10" ht="13.8">
      <c r="A78" s="4">
        <v>42095.083333333336</v>
      </c>
      <c r="B78" s="19">
        <v>4254</v>
      </c>
      <c r="C78" s="19">
        <f t="shared" si="11"/>
        <v>14119100</v>
      </c>
      <c r="D78" s="9">
        <f t="shared" si="12"/>
        <v>10.181789688136655</v>
      </c>
      <c r="E78" s="11">
        <v>235.13</v>
      </c>
      <c r="F78" s="11">
        <f t="shared" si="13"/>
        <v>3319823983</v>
      </c>
      <c r="G78" s="13">
        <f t="shared" si="14"/>
        <v>2.3206008000062299</v>
      </c>
      <c r="H78" s="13">
        <f t="shared" si="15"/>
        <v>21.923177601300672</v>
      </c>
      <c r="I78" s="11">
        <f>EXP('Regression (1)'!$B$17)*D78^('Regression (1)'!$B$18)</f>
        <v>4860553944.4927225</v>
      </c>
      <c r="J78" s="11">
        <f t="shared" si="16"/>
        <v>344.25380828046565</v>
      </c>
    </row>
    <row r="79" spans="1:10" ht="13.8">
      <c r="A79" s="4">
        <v>42125.083333333336</v>
      </c>
      <c r="B79" s="19">
        <v>4465</v>
      </c>
      <c r="C79" s="19">
        <f t="shared" si="11"/>
        <v>14230725</v>
      </c>
      <c r="D79" s="9">
        <f t="shared" si="12"/>
        <v>9.7800298618887638</v>
      </c>
      <c r="E79" s="11">
        <v>231.95</v>
      </c>
      <c r="F79" s="11">
        <f t="shared" si="13"/>
        <v>3300816663.75</v>
      </c>
      <c r="G79" s="13">
        <f t="shared" si="14"/>
        <v>2.2803425374049238</v>
      </c>
      <c r="H79" s="13">
        <f t="shared" si="15"/>
        <v>21.917435748665877</v>
      </c>
      <c r="I79" s="11">
        <f>EXP('Regression (1)'!$B$17)*D79^('Regression (1)'!$B$18)</f>
        <v>4220602787.4006596</v>
      </c>
      <c r="J79" s="11">
        <f t="shared" si="16"/>
        <v>296.58382038867728</v>
      </c>
    </row>
    <row r="80" spans="1:10" ht="13.8">
      <c r="A80" s="4">
        <v>42156.083333333336</v>
      </c>
      <c r="B80" s="19">
        <v>4382</v>
      </c>
      <c r="C80" s="19">
        <f t="shared" si="11"/>
        <v>14340275</v>
      </c>
      <c r="D80" s="9">
        <f t="shared" si="12"/>
        <v>10.050186368477103</v>
      </c>
      <c r="E80" s="11">
        <v>262.52999999999997</v>
      </c>
      <c r="F80" s="11">
        <f t="shared" si="13"/>
        <v>3764752395.7499995</v>
      </c>
      <c r="G80" s="13">
        <f t="shared" si="14"/>
        <v>2.3075911784602194</v>
      </c>
      <c r="H80" s="13">
        <f t="shared" si="15"/>
        <v>22.048947931294638</v>
      </c>
      <c r="I80" s="11">
        <f>EXP('Regression (1)'!$B$17)*D80^('Regression (1)'!$B$18)</f>
        <v>4643792177.7130432</v>
      </c>
      <c r="J80" s="11">
        <f t="shared" si="16"/>
        <v>323.82866979280686</v>
      </c>
    </row>
    <row r="81" spans="1:10" ht="13.8">
      <c r="A81" s="4">
        <v>42186.083333333336</v>
      </c>
      <c r="B81" s="19">
        <v>4583</v>
      </c>
      <c r="C81" s="19">
        <f t="shared" si="11"/>
        <v>14454850</v>
      </c>
      <c r="D81" s="9">
        <f t="shared" si="12"/>
        <v>9.6890864790166553</v>
      </c>
      <c r="E81" s="11">
        <v>284.77999999999997</v>
      </c>
      <c r="F81" s="11">
        <f t="shared" si="13"/>
        <v>4116452182.9999995</v>
      </c>
      <c r="G81" s="13">
        <f t="shared" si="14"/>
        <v>2.27100014684726</v>
      </c>
      <c r="H81" s="13">
        <f t="shared" si="15"/>
        <v>22.138257508699422</v>
      </c>
      <c r="I81" s="11">
        <f>EXP('Regression (1)'!$B$17)*D81^('Regression (1)'!$B$18)</f>
        <v>4084571435.0794482</v>
      </c>
      <c r="J81" s="11">
        <f t="shared" si="16"/>
        <v>282.57446013479546</v>
      </c>
    </row>
    <row r="82" spans="1:10" ht="13.8">
      <c r="A82" s="4">
        <v>42217.083333333336</v>
      </c>
      <c r="B82" s="19">
        <v>4595</v>
      </c>
      <c r="C82" s="19">
        <f t="shared" si="11"/>
        <v>14569725</v>
      </c>
      <c r="D82" s="9">
        <f t="shared" si="12"/>
        <v>9.7468988030467898</v>
      </c>
      <c r="E82" s="11">
        <v>230.94</v>
      </c>
      <c r="F82" s="11">
        <f t="shared" si="13"/>
        <v>3364732291.5</v>
      </c>
      <c r="G82" s="13">
        <f t="shared" si="14"/>
        <v>2.2769491629319125</v>
      </c>
      <c r="H82" s="13">
        <f t="shared" si="15"/>
        <v>21.936614240117521</v>
      </c>
      <c r="I82" s="11">
        <f>EXP('Regression (1)'!$B$17)*D82^('Regression (1)'!$B$18)</f>
        <v>4170676881.9283781</v>
      </c>
      <c r="J82" s="11">
        <f t="shared" si="16"/>
        <v>286.25639000930892</v>
      </c>
    </row>
    <row r="83" spans="1:10" ht="13.8">
      <c r="A83" s="4">
        <v>42248.083333333336</v>
      </c>
      <c r="B83" s="19">
        <v>4469</v>
      </c>
      <c r="C83" s="19">
        <f t="shared" si="11"/>
        <v>14681450</v>
      </c>
      <c r="D83" s="9">
        <f t="shared" si="12"/>
        <v>10.107387931677481</v>
      </c>
      <c r="E83" s="11">
        <v>237.91</v>
      </c>
      <c r="F83" s="11">
        <f t="shared" si="13"/>
        <v>3492863769.5</v>
      </c>
      <c r="G83" s="13">
        <f t="shared" si="14"/>
        <v>2.3132666348312001</v>
      </c>
      <c r="H83" s="13">
        <f t="shared" si="15"/>
        <v>21.973987801008544</v>
      </c>
      <c r="I83" s="11">
        <f>EXP('Regression (1)'!$B$17)*D83^('Regression (1)'!$B$18)</f>
        <v>4737139858.9723101</v>
      </c>
      <c r="J83" s="11">
        <f t="shared" si="16"/>
        <v>322.66158035972671</v>
      </c>
    </row>
    <row r="84" spans="1:10" ht="13.8">
      <c r="A84" s="4">
        <v>42278.083333333336</v>
      </c>
      <c r="B84" s="19">
        <v>4560</v>
      </c>
      <c r="C84" s="19">
        <f t="shared" si="11"/>
        <v>14795450</v>
      </c>
      <c r="D84" s="9">
        <f t="shared" si="12"/>
        <v>9.9873538011695899</v>
      </c>
      <c r="E84" s="11">
        <v>330</v>
      </c>
      <c r="F84" s="11">
        <f t="shared" si="13"/>
        <v>4882498500</v>
      </c>
      <c r="G84" s="13">
        <f t="shared" si="14"/>
        <v>2.3013196728044867</v>
      </c>
      <c r="H84" s="13">
        <f t="shared" si="15"/>
        <v>22.308922913495397</v>
      </c>
      <c r="I84" s="11">
        <f>EXP('Regression (1)'!$B$17)*D84^('Regression (1)'!$B$18)</f>
        <v>4542778812.3614082</v>
      </c>
      <c r="J84" s="11">
        <f t="shared" si="16"/>
        <v>307.03890806710228</v>
      </c>
    </row>
    <row r="85" spans="1:10" ht="13.8">
      <c r="A85" s="4">
        <v>42309.041666666664</v>
      </c>
      <c r="B85" s="19">
        <v>4649</v>
      </c>
      <c r="C85" s="19">
        <f t="shared" si="11"/>
        <v>14911675</v>
      </c>
      <c r="D85" s="9">
        <f t="shared" si="12"/>
        <v>9.8778948877894894</v>
      </c>
      <c r="E85" s="11">
        <v>372.53</v>
      </c>
      <c r="F85" s="11">
        <f t="shared" si="13"/>
        <v>5555046287.75</v>
      </c>
      <c r="G85" s="13">
        <f t="shared" si="14"/>
        <v>2.2902994210200562</v>
      </c>
      <c r="H85" s="13">
        <f t="shared" si="15"/>
        <v>22.437972592631549</v>
      </c>
      <c r="I85" s="11">
        <f>EXP('Regression (1)'!$B$17)*D85^('Regression (1)'!$B$18)</f>
        <v>4370572297.4423065</v>
      </c>
      <c r="J85" s="11">
        <f t="shared" si="16"/>
        <v>293.09734134108385</v>
      </c>
    </row>
    <row r="86" spans="1:10" ht="13.8">
      <c r="A86" s="4">
        <v>42339.041666666664</v>
      </c>
      <c r="B86" s="19">
        <v>5063</v>
      </c>
      <c r="C86" s="19">
        <f t="shared" si="11"/>
        <v>15038250</v>
      </c>
      <c r="D86" s="9">
        <f t="shared" si="12"/>
        <v>9.1467015603397197</v>
      </c>
      <c r="E86" s="11">
        <v>429.34</v>
      </c>
      <c r="F86" s="11">
        <f t="shared" si="13"/>
        <v>6456522255</v>
      </c>
      <c r="G86" s="13">
        <f t="shared" si="14"/>
        <v>2.2133933290882442</v>
      </c>
      <c r="H86" s="13">
        <f t="shared" si="15"/>
        <v>22.588356659159004</v>
      </c>
      <c r="I86" s="11">
        <f>EXP('Regression (1)'!$B$17)*D86^('Regression (1)'!$B$18)</f>
        <v>3337445963.4957037</v>
      </c>
      <c r="J86" s="11">
        <f t="shared" si="16"/>
        <v>221.93047485549872</v>
      </c>
    </row>
    <row r="87" spans="1:10" ht="13.8">
      <c r="A87" s="4">
        <v>42370.041666666664</v>
      </c>
      <c r="B87" s="19">
        <v>4867</v>
      </c>
      <c r="C87" s="19">
        <f t="shared" si="11"/>
        <v>15159925</v>
      </c>
      <c r="D87" s="9">
        <f t="shared" si="12"/>
        <v>9.601739606876242</v>
      </c>
      <c r="E87" s="11">
        <v>376</v>
      </c>
      <c r="F87" s="11">
        <f t="shared" si="13"/>
        <v>5700131800</v>
      </c>
      <c r="G87" s="13">
        <f t="shared" si="14"/>
        <v>2.2619442911070222</v>
      </c>
      <c r="H87" s="13">
        <f t="shared" si="15"/>
        <v>22.463755134326604</v>
      </c>
      <c r="I87" s="11">
        <f>EXP('Regression (1)'!$B$17)*D87^('Regression (1)'!$B$18)</f>
        <v>3956898300.1111121</v>
      </c>
      <c r="J87" s="11">
        <f t="shared" si="16"/>
        <v>261.01041397705541</v>
      </c>
    </row>
    <row r="88" spans="1:10" ht="13.8">
      <c r="A88" s="4">
        <v>42401.041666666664</v>
      </c>
      <c r="B88" s="19">
        <v>4552</v>
      </c>
      <c r="C88" s="19">
        <f t="shared" si="11"/>
        <v>15273725</v>
      </c>
      <c r="D88" s="9">
        <f t="shared" si="12"/>
        <v>10.355283391915641</v>
      </c>
      <c r="E88" s="11">
        <v>436</v>
      </c>
      <c r="F88" s="11">
        <f t="shared" si="13"/>
        <v>6659344100</v>
      </c>
      <c r="G88" s="13">
        <f t="shared" si="14"/>
        <v>2.3374968621133929</v>
      </c>
      <c r="H88" s="13">
        <f t="shared" si="15"/>
        <v>22.619286833165408</v>
      </c>
      <c r="I88" s="11">
        <f>EXP('Regression (1)'!$B$17)*D88^('Regression (1)'!$B$18)</f>
        <v>5157243184.3368111</v>
      </c>
      <c r="J88" s="11">
        <f t="shared" si="16"/>
        <v>337.65457898036078</v>
      </c>
    </row>
    <row r="89" spans="1:10" ht="13.8">
      <c r="A89" s="4">
        <v>42430.041666666664</v>
      </c>
      <c r="B89" s="19">
        <v>4578</v>
      </c>
      <c r="C89" s="19">
        <f t="shared" si="11"/>
        <v>15388175</v>
      </c>
      <c r="D89" s="9">
        <f t="shared" si="12"/>
        <v>10.379332313965341</v>
      </c>
      <c r="E89" s="11">
        <v>416</v>
      </c>
      <c r="F89" s="11">
        <f t="shared" si="13"/>
        <v>6401480800</v>
      </c>
      <c r="G89" s="13">
        <f t="shared" si="14"/>
        <v>2.3398165513880516</v>
      </c>
      <c r="H89" s="13">
        <f t="shared" si="15"/>
        <v>22.57979517554897</v>
      </c>
      <c r="I89" s="11">
        <f>EXP('Regression (1)'!$B$17)*D89^('Regression (1)'!$B$18)</f>
        <v>5199365873.8651533</v>
      </c>
      <c r="J89" s="11">
        <f t="shared" si="16"/>
        <v>337.88060467632801</v>
      </c>
    </row>
    <row r="90" spans="1:10" ht="13.8">
      <c r="A90" s="4">
        <v>42461.083333333336</v>
      </c>
      <c r="B90" s="19">
        <v>4459</v>
      </c>
      <c r="C90" s="19">
        <f t="shared" si="11"/>
        <v>15499650</v>
      </c>
      <c r="D90" s="9">
        <f t="shared" si="12"/>
        <v>10.741889063317634</v>
      </c>
      <c r="E90" s="11">
        <v>469</v>
      </c>
      <c r="F90" s="11">
        <f t="shared" si="13"/>
        <v>7269335850</v>
      </c>
      <c r="G90" s="13">
        <f t="shared" si="14"/>
        <v>2.3741509640530674</v>
      </c>
      <c r="H90" s="13">
        <f t="shared" si="15"/>
        <v>22.706930769435647</v>
      </c>
      <c r="I90" s="11">
        <f>EXP('Regression (1)'!$B$17)*D90^('Regression (1)'!$B$18)</f>
        <v>5864620893.7313499</v>
      </c>
      <c r="J90" s="11">
        <f t="shared" si="16"/>
        <v>378.37118217065222</v>
      </c>
    </row>
    <row r="91" spans="1:10" ht="13.8">
      <c r="A91" s="4">
        <v>42491.083333333336</v>
      </c>
      <c r="B91" s="19">
        <v>4620</v>
      </c>
      <c r="C91" s="19">
        <f t="shared" si="11"/>
        <v>15615150</v>
      </c>
      <c r="D91" s="9">
        <f t="shared" si="12"/>
        <v>10.447979797979798</v>
      </c>
      <c r="E91" s="11">
        <v>531</v>
      </c>
      <c r="F91" s="11">
        <f t="shared" si="13"/>
        <v>8291644650</v>
      </c>
      <c r="G91" s="13">
        <f t="shared" si="14"/>
        <v>2.3464086389544683</v>
      </c>
      <c r="H91" s="13">
        <f t="shared" si="15"/>
        <v>22.838514176043052</v>
      </c>
      <c r="I91" s="11">
        <f>EXP('Regression (1)'!$B$17)*D91^('Regression (1)'!$B$18)</f>
        <v>5320957540.1693087</v>
      </c>
      <c r="J91" s="11">
        <f t="shared" si="16"/>
        <v>340.75609521325822</v>
      </c>
    </row>
    <row r="92" spans="1:10" ht="13.8">
      <c r="A92" s="4">
        <v>42522.083333333336</v>
      </c>
      <c r="B92" s="19">
        <v>4465</v>
      </c>
      <c r="C92" s="19">
        <f t="shared" si="11"/>
        <v>15726775</v>
      </c>
      <c r="D92" s="9">
        <f t="shared" si="12"/>
        <v>10.896901829040686</v>
      </c>
      <c r="E92" s="11">
        <v>671</v>
      </c>
      <c r="F92" s="11">
        <f t="shared" si="13"/>
        <v>10552666025</v>
      </c>
      <c r="G92" s="13">
        <f t="shared" si="14"/>
        <v>2.3884785129646007</v>
      </c>
      <c r="H92" s="13">
        <f t="shared" si="15"/>
        <v>23.079644368735732</v>
      </c>
      <c r="I92" s="11">
        <f>EXP('Regression (1)'!$B$17)*D92^('Regression (1)'!$B$18)</f>
        <v>6166802949.6361933</v>
      </c>
      <c r="J92" s="11">
        <f t="shared" si="16"/>
        <v>392.12126768750704</v>
      </c>
    </row>
    <row r="93" spans="1:10" ht="13.8">
      <c r="A93" s="4">
        <v>42552.083333333336</v>
      </c>
      <c r="B93" s="19">
        <v>4365</v>
      </c>
      <c r="C93" s="19">
        <f t="shared" ref="C93:C138" si="17">C92+B93*12.5</f>
        <v>15781337.5</v>
      </c>
      <c r="D93" s="9">
        <f t="shared" si="12"/>
        <v>22.463573883161512</v>
      </c>
      <c r="E93" s="11">
        <v>628</v>
      </c>
      <c r="F93" s="11">
        <f t="shared" si="13"/>
        <v>9910679950</v>
      </c>
      <c r="G93" s="13">
        <f t="shared" si="14"/>
        <v>3.1118950587871321</v>
      </c>
      <c r="H93" s="13">
        <f t="shared" si="15"/>
        <v>23.016878795447191</v>
      </c>
      <c r="I93" s="11">
        <f>EXP('Regression (1)'!$B$17)*D93^('Regression (1)'!$B$18)</f>
        <v>77944714648.947693</v>
      </c>
      <c r="J93" s="11">
        <f t="shared" si="16"/>
        <v>4939.0436424636182</v>
      </c>
    </row>
    <row r="94" spans="1:10" ht="13.8">
      <c r="A94" s="4">
        <v>42583.083333333336</v>
      </c>
      <c r="B94" s="19">
        <v>4649</v>
      </c>
      <c r="C94" s="19">
        <f t="shared" si="17"/>
        <v>15839450</v>
      </c>
      <c r="D94" s="9">
        <f t="shared" si="12"/>
        <v>21.169552591955259</v>
      </c>
      <c r="E94" s="11">
        <v>574</v>
      </c>
      <c r="F94" s="11">
        <f t="shared" si="13"/>
        <v>9091844300</v>
      </c>
      <c r="G94" s="13">
        <f t="shared" si="14"/>
        <v>3.0525639508637044</v>
      </c>
      <c r="H94" s="13">
        <f t="shared" si="15"/>
        <v>22.930643617845067</v>
      </c>
      <c r="I94" s="11">
        <f>EXP('Regression (1)'!$B$17)*D94^('Regression (1)'!$B$18)</f>
        <v>63303600534.132126</v>
      </c>
      <c r="J94" s="11">
        <f t="shared" si="16"/>
        <v>3996.5781977361667</v>
      </c>
    </row>
    <row r="95" spans="1:10" ht="13.8">
      <c r="A95" s="4">
        <v>42614.083333333336</v>
      </c>
      <c r="B95" s="19">
        <v>4547</v>
      </c>
      <c r="C95" s="19">
        <f t="shared" si="17"/>
        <v>15896287.5</v>
      </c>
      <c r="D95" s="9">
        <f t="shared" si="12"/>
        <v>21.729638589546219</v>
      </c>
      <c r="E95" s="11">
        <v>609</v>
      </c>
      <c r="F95" s="11">
        <f t="shared" si="13"/>
        <v>9680839087.5</v>
      </c>
      <c r="G95" s="13">
        <f t="shared" si="14"/>
        <v>3.0786771622637694</v>
      </c>
      <c r="H95" s="13">
        <f t="shared" si="15"/>
        <v>22.993414417071154</v>
      </c>
      <c r="I95" s="11">
        <f>EXP('Regression (1)'!$B$17)*D95^('Regression (1)'!$B$18)</f>
        <v>69374122811.5233</v>
      </c>
      <c r="J95" s="11">
        <f t="shared" si="16"/>
        <v>4364.1713709269097</v>
      </c>
    </row>
    <row r="96" spans="1:10" ht="13.8">
      <c r="A96" s="4">
        <v>42644.083333333336</v>
      </c>
      <c r="B96" s="19">
        <v>4544</v>
      </c>
      <c r="C96" s="19">
        <f t="shared" si="17"/>
        <v>15953087.5</v>
      </c>
      <c r="D96" s="9">
        <f t="shared" si="12"/>
        <v>21.827373092723004</v>
      </c>
      <c r="E96" s="11">
        <v>702</v>
      </c>
      <c r="F96" s="11">
        <f t="shared" si="13"/>
        <v>11199067425</v>
      </c>
      <c r="G96" s="13">
        <f t="shared" si="14"/>
        <v>3.0831648285855002</v>
      </c>
      <c r="H96" s="13">
        <f t="shared" si="15"/>
        <v>23.139096346155686</v>
      </c>
      <c r="I96" s="11">
        <f>EXP('Regression (1)'!$B$17)*D96^('Regression (1)'!$B$18)</f>
        <v>70474498214.433701</v>
      </c>
      <c r="J96" s="11">
        <f t="shared" si="16"/>
        <v>4417.6087051759541</v>
      </c>
    </row>
    <row r="97" spans="1:10" ht="13.8">
      <c r="A97" s="4">
        <v>42675.041666666664</v>
      </c>
      <c r="B97" s="19">
        <v>4513</v>
      </c>
      <c r="C97" s="19">
        <f t="shared" si="17"/>
        <v>16009500</v>
      </c>
      <c r="D97" s="9">
        <f t="shared" si="12"/>
        <v>22.061212054066033</v>
      </c>
      <c r="E97" s="11">
        <v>777</v>
      </c>
      <c r="F97" s="11">
        <f t="shared" si="13"/>
        <v>12439381500</v>
      </c>
      <c r="G97" s="13">
        <f t="shared" si="14"/>
        <v>3.0938209558366889</v>
      </c>
      <c r="H97" s="13">
        <f t="shared" si="15"/>
        <v>23.244133204371913</v>
      </c>
      <c r="I97" s="11">
        <f>EXP('Regression (1)'!$B$17)*D97^('Regression (1)'!$B$18)</f>
        <v>73157816031.345917</v>
      </c>
      <c r="J97" s="11">
        <f t="shared" si="16"/>
        <v>4569.6502721100542</v>
      </c>
    </row>
    <row r="98" spans="1:10" ht="13.8">
      <c r="A98" s="4">
        <v>42705.041666666664</v>
      </c>
      <c r="B98" s="19">
        <v>4692</v>
      </c>
      <c r="C98" s="19">
        <f t="shared" si="17"/>
        <v>16068150</v>
      </c>
      <c r="D98" s="9">
        <f t="shared" si="12"/>
        <v>21.299730036942314</v>
      </c>
      <c r="E98" s="11">
        <v>968</v>
      </c>
      <c r="F98" s="11">
        <f t="shared" si="13"/>
        <v>15553969200</v>
      </c>
      <c r="G98" s="13">
        <f t="shared" si="14"/>
        <v>3.0586943983131025</v>
      </c>
      <c r="H98" s="13">
        <f t="shared" si="15"/>
        <v>23.467581697019181</v>
      </c>
      <c r="I98" s="11">
        <f>EXP('Regression (1)'!$B$17)*D98^('Regression (1)'!$B$18)</f>
        <v>64679219690.779625</v>
      </c>
      <c r="J98" s="11">
        <f t="shared" si="16"/>
        <v>4025.305943172028</v>
      </c>
    </row>
    <row r="99" spans="1:10" ht="13.8">
      <c r="A99" s="4">
        <v>42736.041666666664</v>
      </c>
      <c r="B99" s="19">
        <v>4912</v>
      </c>
      <c r="C99" s="19">
        <f t="shared" si="17"/>
        <v>16129550</v>
      </c>
      <c r="D99" s="9">
        <f t="shared" si="12"/>
        <v>20.425352877307276</v>
      </c>
      <c r="E99" s="11">
        <v>964</v>
      </c>
      <c r="F99" s="11">
        <f t="shared" si="13"/>
        <v>15548886200</v>
      </c>
      <c r="G99" s="13">
        <f t="shared" si="14"/>
        <v>3.0167769173315757</v>
      </c>
      <c r="H99" s="13">
        <f t="shared" si="15"/>
        <v>23.467254845996671</v>
      </c>
      <c r="I99" s="11">
        <f>EXP('Regression (1)'!$B$17)*D99^('Regression (1)'!$B$18)</f>
        <v>55837579081.721489</v>
      </c>
      <c r="J99" s="11">
        <f t="shared" si="16"/>
        <v>3461.8187786839367</v>
      </c>
    </row>
    <row r="100" spans="1:10" ht="13.8">
      <c r="A100" s="4">
        <v>42767.041666666664</v>
      </c>
      <c r="B100" s="19">
        <v>4255</v>
      </c>
      <c r="C100" s="19">
        <f t="shared" si="17"/>
        <v>16182737.5</v>
      </c>
      <c r="D100" s="9">
        <f t="shared" si="12"/>
        <v>23.67536231884058</v>
      </c>
      <c r="E100" s="11">
        <v>1191</v>
      </c>
      <c r="F100" s="11">
        <f t="shared" si="13"/>
        <v>19273640362.5</v>
      </c>
      <c r="G100" s="13">
        <f t="shared" si="14"/>
        <v>3.1644349428131417</v>
      </c>
      <c r="H100" s="13">
        <f t="shared" si="15"/>
        <v>23.682004214997313</v>
      </c>
      <c r="I100" s="11">
        <f>EXP('Regression (1)'!$B$17)*D100^('Regression (1)'!$B$18)</f>
        <v>93713518133.744598</v>
      </c>
      <c r="J100" s="11">
        <f t="shared" si="16"/>
        <v>5790.9558338782053</v>
      </c>
    </row>
    <row r="101" spans="1:10" ht="13.8">
      <c r="A101" s="4">
        <v>42795.041666666664</v>
      </c>
      <c r="B101" s="19">
        <v>4632</v>
      </c>
      <c r="C101" s="19">
        <f t="shared" si="17"/>
        <v>16240637.5</v>
      </c>
      <c r="D101" s="9">
        <f t="shared" si="12"/>
        <v>21.824967616580309</v>
      </c>
      <c r="E101" s="11">
        <v>1070</v>
      </c>
      <c r="F101" s="11">
        <f t="shared" si="13"/>
        <v>17377482125</v>
      </c>
      <c r="G101" s="13">
        <f t="shared" si="14"/>
        <v>3.0830546179481759</v>
      </c>
      <c r="H101" s="13">
        <f t="shared" si="15"/>
        <v>23.578441074309413</v>
      </c>
      <c r="I101" s="11">
        <f>EXP('Regression (1)'!$B$17)*D101^('Regression (1)'!$B$18)</f>
        <v>70447266644.951675</v>
      </c>
      <c r="J101" s="11">
        <f t="shared" si="16"/>
        <v>4337.7156004468225</v>
      </c>
    </row>
    <row r="102" spans="1:10" ht="13.8">
      <c r="A102" s="4">
        <v>42826.083333333336</v>
      </c>
      <c r="B102" s="19">
        <v>4438</v>
      </c>
      <c r="C102" s="19">
        <f t="shared" si="17"/>
        <v>16296112.5</v>
      </c>
      <c r="D102" s="9">
        <f t="shared" si="12"/>
        <v>22.865986931050024</v>
      </c>
      <c r="E102" s="11">
        <v>1350</v>
      </c>
      <c r="F102" s="11">
        <f t="shared" si="13"/>
        <v>21999751875</v>
      </c>
      <c r="G102" s="13">
        <f t="shared" si="14"/>
        <v>3.1296505195745272</v>
      </c>
      <c r="H102" s="13">
        <f t="shared" si="15"/>
        <v>23.814297011832036</v>
      </c>
      <c r="I102" s="11">
        <f>EXP('Regression (1)'!$B$17)*D102^('Regression (1)'!$B$18)</f>
        <v>82952090454.287766</v>
      </c>
      <c r="J102" s="11">
        <f t="shared" si="16"/>
        <v>5090.299324718565</v>
      </c>
    </row>
    <row r="103" spans="1:10" ht="13.8">
      <c r="A103" s="4">
        <v>42856.083333333336</v>
      </c>
      <c r="B103" s="19">
        <v>4852</v>
      </c>
      <c r="C103" s="19">
        <f t="shared" si="17"/>
        <v>16356762.5</v>
      </c>
      <c r="D103" s="9">
        <f t="shared" si="12"/>
        <v>20.991154850233581</v>
      </c>
      <c r="E103" s="11">
        <v>2298</v>
      </c>
      <c r="F103" s="11">
        <f t="shared" si="13"/>
        <v>37587840225</v>
      </c>
      <c r="G103" s="13">
        <f t="shared" si="14"/>
        <v>3.0441011513868701</v>
      </c>
      <c r="H103" s="13">
        <f t="shared" si="15"/>
        <v>24.349946436766487</v>
      </c>
      <c r="I103" s="11">
        <f>EXP('Regression (1)'!$B$17)*D103^('Regression (1)'!$B$18)</f>
        <v>61452562770.019722</v>
      </c>
      <c r="J103" s="11">
        <f t="shared" si="16"/>
        <v>3757.0125976958902</v>
      </c>
    </row>
    <row r="104" spans="1:10" ht="13.8">
      <c r="A104" s="4">
        <v>42887.083333333336</v>
      </c>
      <c r="B104" s="19">
        <v>4471</v>
      </c>
      <c r="C104" s="19">
        <f t="shared" si="17"/>
        <v>16412650</v>
      </c>
      <c r="D104" s="9">
        <f t="shared" si="12"/>
        <v>22.87036829941102</v>
      </c>
      <c r="E104" s="11">
        <v>2458</v>
      </c>
      <c r="F104" s="11">
        <f t="shared" si="13"/>
        <v>40342293700</v>
      </c>
      <c r="G104" s="13">
        <f t="shared" si="14"/>
        <v>3.1298421119457305</v>
      </c>
      <c r="H104" s="13">
        <f t="shared" si="15"/>
        <v>24.42066622705288</v>
      </c>
      <c r="I104" s="11">
        <f>EXP('Regression (1)'!$B$17)*D104^('Regression (1)'!$B$18)</f>
        <v>83007841437.966476</v>
      </c>
      <c r="J104" s="11">
        <f t="shared" si="16"/>
        <v>5057.5526461580839</v>
      </c>
    </row>
    <row r="105" spans="1:10" ht="13.8">
      <c r="A105" s="4">
        <v>42917.083333333336</v>
      </c>
      <c r="B105" s="19">
        <v>4886</v>
      </c>
      <c r="C105" s="19">
        <f t="shared" si="17"/>
        <v>16473725</v>
      </c>
      <c r="D105" s="9">
        <f t="shared" si="12"/>
        <v>21.004093327875562</v>
      </c>
      <c r="E105" s="11">
        <v>2855</v>
      </c>
      <c r="F105" s="11">
        <f t="shared" si="13"/>
        <v>47032484875</v>
      </c>
      <c r="G105" s="13">
        <f t="shared" si="14"/>
        <v>3.0447173391039417</v>
      </c>
      <c r="H105" s="13">
        <f t="shared" si="15"/>
        <v>24.57410436746337</v>
      </c>
      <c r="I105" s="11">
        <f>EXP('Regression (1)'!$B$17)*D105^('Regression (1)'!$B$18)</f>
        <v>61585492896.508026</v>
      </c>
      <c r="J105" s="11">
        <f t="shared" si="16"/>
        <v>3738.4072452652954</v>
      </c>
    </row>
    <row r="106" spans="1:10" ht="13.8">
      <c r="A106" s="4">
        <v>42948.083333333336</v>
      </c>
      <c r="B106" s="19">
        <v>4406</v>
      </c>
      <c r="C106" s="19">
        <f t="shared" si="17"/>
        <v>16528800</v>
      </c>
      <c r="D106" s="9">
        <f t="shared" si="12"/>
        <v>23.384740505371465</v>
      </c>
      <c r="E106" s="11">
        <v>4734</v>
      </c>
      <c r="F106" s="11">
        <f t="shared" si="13"/>
        <v>78247339200</v>
      </c>
      <c r="G106" s="13">
        <f t="shared" si="14"/>
        <v>3.1520836944890189</v>
      </c>
      <c r="H106" s="13">
        <f t="shared" si="15"/>
        <v>25.083140661954666</v>
      </c>
      <c r="I106" s="11">
        <f>EXP('Regression (1)'!$B$17)*D106^('Regression (1)'!$B$18)</f>
        <v>89741209662.558121</v>
      </c>
      <c r="J106" s="11">
        <f t="shared" si="16"/>
        <v>5429.3844479065701</v>
      </c>
    </row>
    <row r="107" spans="1:10" ht="13.8">
      <c r="A107" s="4">
        <v>42979.083333333336</v>
      </c>
      <c r="B107" s="19">
        <v>4855</v>
      </c>
      <c r="C107" s="19">
        <f t="shared" si="17"/>
        <v>16589487.5</v>
      </c>
      <c r="D107" s="9">
        <f t="shared" si="12"/>
        <v>21.297699965671129</v>
      </c>
      <c r="E107" s="11">
        <v>4329</v>
      </c>
      <c r="F107" s="11">
        <f t="shared" si="13"/>
        <v>71815891387.5</v>
      </c>
      <c r="G107" s="13">
        <f t="shared" si="14"/>
        <v>3.0585990840524722</v>
      </c>
      <c r="H107" s="13">
        <f t="shared" si="15"/>
        <v>24.99737161702776</v>
      </c>
      <c r="I107" s="11">
        <f>EXP('Regression (1)'!$B$17)*D107^('Regression (1)'!$B$18)</f>
        <v>64657604893.637733</v>
      </c>
      <c r="J107" s="11">
        <f t="shared" si="16"/>
        <v>3897.5046633380166</v>
      </c>
    </row>
    <row r="108" spans="1:10" ht="13.8">
      <c r="A108" s="4">
        <v>43009.083333333336</v>
      </c>
      <c r="B108" s="19">
        <v>4818</v>
      </c>
      <c r="C108" s="19">
        <f t="shared" si="17"/>
        <v>16649712.5</v>
      </c>
      <c r="D108" s="9">
        <f t="shared" ref="D108:D138" si="18">(C107-$C$9)/((C108-C107)*12)</f>
        <v>21.545229694202298</v>
      </c>
      <c r="E108" s="11">
        <v>6445</v>
      </c>
      <c r="F108" s="11">
        <f t="shared" ref="F108:F126" si="19">C108*E108</f>
        <v>107307397062.5</v>
      </c>
      <c r="G108" s="13">
        <f t="shared" ref="G108:G125" si="20">LN(D108)</f>
        <v>3.0701544321482332</v>
      </c>
      <c r="H108" s="13">
        <f t="shared" ref="H108:H126" si="21">LN(F108)</f>
        <v>25.398963422347666</v>
      </c>
      <c r="I108" s="11">
        <f>EXP('Regression (1)'!$B$17)*D108^('Regression (1)'!$B$18)</f>
        <v>67331427236.168312</v>
      </c>
      <c r="J108" s="11">
        <f t="shared" ref="J108:J125" si="22">I108/C108</f>
        <v>4043.9993925521726</v>
      </c>
    </row>
    <row r="109" spans="1:10" ht="13.8">
      <c r="A109" s="4">
        <v>43040.041666666664</v>
      </c>
      <c r="B109" s="19">
        <v>4374</v>
      </c>
      <c r="C109" s="19">
        <f t="shared" si="17"/>
        <v>16704387.5</v>
      </c>
      <c r="D109" s="9">
        <f t="shared" si="18"/>
        <v>23.824055022100289</v>
      </c>
      <c r="E109" s="11">
        <v>9948</v>
      </c>
      <c r="F109" s="11">
        <f t="shared" si="19"/>
        <v>166175246850</v>
      </c>
      <c r="G109" s="13">
        <f t="shared" si="20"/>
        <v>3.1706957854630078</v>
      </c>
      <c r="H109" s="13">
        <f t="shared" si="21"/>
        <v>25.836308772355125</v>
      </c>
      <c r="I109" s="11">
        <f>EXP('Regression (1)'!$B$17)*D109^('Regression (1)'!$B$18)</f>
        <v>95793752718.134216</v>
      </c>
      <c r="J109" s="11">
        <f t="shared" si="22"/>
        <v>5734.6462250192781</v>
      </c>
    </row>
    <row r="110" spans="1:10" ht="13.8">
      <c r="A110" s="4">
        <v>43070.041666666664</v>
      </c>
      <c r="B110" s="19">
        <v>5029</v>
      </c>
      <c r="C110" s="19">
        <f t="shared" si="17"/>
        <v>16767250</v>
      </c>
      <c r="D110" s="9">
        <f t="shared" si="18"/>
        <v>20.793580566050242</v>
      </c>
      <c r="E110" s="11">
        <v>13863</v>
      </c>
      <c r="F110" s="11">
        <f t="shared" si="19"/>
        <v>232444386750</v>
      </c>
      <c r="G110" s="13">
        <f t="shared" si="20"/>
        <v>3.0346443124400722</v>
      </c>
      <c r="H110" s="13">
        <f t="shared" si="21"/>
        <v>26.171916836587517</v>
      </c>
      <c r="I110" s="11">
        <f>EXP('Regression (1)'!$B$17)*D110^('Regression (1)'!$B$18)</f>
        <v>59448063805.050468</v>
      </c>
      <c r="J110" s="11">
        <f t="shared" si="22"/>
        <v>3545.4868153722564</v>
      </c>
    </row>
    <row r="111" spans="1:10" ht="13.8">
      <c r="A111" s="4">
        <v>43101.041666666664</v>
      </c>
      <c r="B111" s="19">
        <v>5055</v>
      </c>
      <c r="C111" s="19">
        <f t="shared" si="17"/>
        <v>16830437.5</v>
      </c>
      <c r="D111" s="9">
        <f t="shared" si="18"/>
        <v>20.769535113748763</v>
      </c>
      <c r="E111" s="11">
        <v>10099</v>
      </c>
      <c r="F111" s="11">
        <f t="shared" si="19"/>
        <v>169970588312.5</v>
      </c>
      <c r="G111" s="13">
        <f t="shared" si="20"/>
        <v>3.033487255054415</v>
      </c>
      <c r="H111" s="13">
        <f t="shared" si="21"/>
        <v>25.858891249102257</v>
      </c>
      <c r="I111" s="11">
        <f>EXP('Regression (1)'!$B$17)*D111^('Regression (1)'!$B$18)</f>
        <v>59207343387.74601</v>
      </c>
      <c r="J111" s="11">
        <f t="shared" si="22"/>
        <v>3517.8731026894584</v>
      </c>
    </row>
    <row r="112" spans="1:10" ht="13.8">
      <c r="A112" s="4">
        <v>43132.041666666664</v>
      </c>
      <c r="B112" s="19">
        <v>4369</v>
      </c>
      <c r="C112" s="19">
        <f t="shared" si="17"/>
        <v>16885050</v>
      </c>
      <c r="D112" s="9">
        <f t="shared" si="18"/>
        <v>24.127088578622111</v>
      </c>
      <c r="E112" s="11">
        <v>10307</v>
      </c>
      <c r="F112" s="11">
        <f t="shared" si="19"/>
        <v>174034210350</v>
      </c>
      <c r="G112" s="13">
        <f t="shared" si="20"/>
        <v>3.1833352166849398</v>
      </c>
      <c r="H112" s="13">
        <f t="shared" si="21"/>
        <v>25.882517728042387</v>
      </c>
      <c r="I112" s="11">
        <f>EXP('Regression (1)'!$B$17)*D112^('Regression (1)'!$B$18)</f>
        <v>100135114296.19925</v>
      </c>
      <c r="J112" s="11">
        <f t="shared" si="22"/>
        <v>5930.4008158814604</v>
      </c>
    </row>
    <row r="113" spans="1:10" ht="13.8">
      <c r="A113" s="4">
        <v>43160.041666666664</v>
      </c>
      <c r="B113" s="19">
        <v>4655</v>
      </c>
      <c r="C113" s="19">
        <f t="shared" si="17"/>
        <v>16943237.5</v>
      </c>
      <c r="D113" s="9">
        <f t="shared" si="18"/>
        <v>22.722950232724667</v>
      </c>
      <c r="E113" s="11">
        <v>6928</v>
      </c>
      <c r="F113" s="11">
        <f t="shared" si="19"/>
        <v>117382749400</v>
      </c>
      <c r="G113" s="13">
        <f t="shared" si="20"/>
        <v>3.1233754372153952</v>
      </c>
      <c r="H113" s="13">
        <f t="shared" si="21"/>
        <v>25.488705794872654</v>
      </c>
      <c r="I113" s="11">
        <f>EXP('Regression (1)'!$B$17)*D113^('Regression (1)'!$B$18)</f>
        <v>81146670251.122269</v>
      </c>
      <c r="J113" s="11">
        <f t="shared" si="22"/>
        <v>4789.3249593604687</v>
      </c>
    </row>
    <row r="114" spans="1:10" ht="13.8">
      <c r="A114" s="4">
        <v>43191.083333333336</v>
      </c>
      <c r="B114" s="19">
        <v>4610</v>
      </c>
      <c r="C114" s="19">
        <f t="shared" si="17"/>
        <v>17000862.5</v>
      </c>
      <c r="D114" s="9">
        <f t="shared" si="18"/>
        <v>23.028904555314533</v>
      </c>
      <c r="E114" s="11">
        <v>9243</v>
      </c>
      <c r="F114" s="11">
        <f t="shared" si="19"/>
        <v>157138972087.5</v>
      </c>
      <c r="G114" s="13">
        <f t="shared" si="20"/>
        <v>3.1367501467140855</v>
      </c>
      <c r="H114" s="13">
        <f t="shared" si="21"/>
        <v>25.780396423292395</v>
      </c>
      <c r="I114" s="11">
        <f>EXP('Regression (1)'!$B$17)*D114^('Regression (1)'!$B$18)</f>
        <v>85043222049.054779</v>
      </c>
      <c r="J114" s="11">
        <f t="shared" si="22"/>
        <v>5002.2886808863241</v>
      </c>
    </row>
    <row r="115" spans="1:10" ht="13.8">
      <c r="A115" s="4">
        <v>43221.083333333336</v>
      </c>
      <c r="B115" s="19">
        <v>4717</v>
      </c>
      <c r="C115" s="19">
        <f t="shared" si="17"/>
        <v>17059825</v>
      </c>
      <c r="D115" s="9">
        <f t="shared" si="18"/>
        <v>22.587961981485407</v>
      </c>
      <c r="E115" s="11">
        <v>7485</v>
      </c>
      <c r="F115" s="11">
        <f t="shared" si="19"/>
        <v>127692790125</v>
      </c>
      <c r="G115" s="13">
        <f t="shared" si="20"/>
        <v>3.1174171086803182</v>
      </c>
      <c r="H115" s="13">
        <f t="shared" si="21"/>
        <v>25.572893138915674</v>
      </c>
      <c r="I115" s="11">
        <f>EXP('Regression (1)'!$B$17)*D115^('Regression (1)'!$B$18)</f>
        <v>79468766595.196945</v>
      </c>
      <c r="J115" s="11">
        <f t="shared" si="22"/>
        <v>4658.2404330171585</v>
      </c>
    </row>
    <row r="116" spans="1:10" ht="13.8">
      <c r="A116" s="4">
        <v>43252.083333333336</v>
      </c>
      <c r="B116" s="19">
        <v>4600</v>
      </c>
      <c r="C116" s="19">
        <f t="shared" si="17"/>
        <v>17117325</v>
      </c>
      <c r="D116" s="9">
        <f t="shared" si="18"/>
        <v>23.247934782608695</v>
      </c>
      <c r="E116" s="11">
        <v>6383</v>
      </c>
      <c r="F116" s="11">
        <f t="shared" si="19"/>
        <v>109259885475</v>
      </c>
      <c r="G116" s="13">
        <f t="shared" si="20"/>
        <v>3.1462163015335887</v>
      </c>
      <c r="H116" s="13">
        <f t="shared" si="21"/>
        <v>25.416995151725626</v>
      </c>
      <c r="I116" s="11">
        <f>EXP('Regression (1)'!$B$17)*D116^('Regression (1)'!$B$18)</f>
        <v>87913623039.064667</v>
      </c>
      <c r="J116" s="11">
        <f t="shared" si="22"/>
        <v>5135.9440239093819</v>
      </c>
    </row>
    <row r="117" spans="1:10" ht="13.8">
      <c r="A117" s="4">
        <v>43282.083333333336</v>
      </c>
      <c r="B117" s="19">
        <v>4646</v>
      </c>
      <c r="C117" s="19">
        <f t="shared" si="17"/>
        <v>17175400</v>
      </c>
      <c r="D117" s="9">
        <f t="shared" si="18"/>
        <v>23.100265461328743</v>
      </c>
      <c r="E117" s="11">
        <v>7727</v>
      </c>
      <c r="F117" s="11">
        <f t="shared" si="19"/>
        <v>132714315800</v>
      </c>
      <c r="G117" s="13">
        <f t="shared" si="20"/>
        <v>3.1398441092941303</v>
      </c>
      <c r="H117" s="13">
        <f t="shared" si="21"/>
        <v>25.611464653400283</v>
      </c>
      <c r="I117" s="11">
        <f>EXP('Regression (1)'!$B$17)*D117^('Regression (1)'!$B$18)</f>
        <v>85970935712.527435</v>
      </c>
      <c r="J117" s="11">
        <f t="shared" si="22"/>
        <v>5005.4692008644597</v>
      </c>
    </row>
    <row r="118" spans="1:10" ht="13.8">
      <c r="A118" s="4">
        <v>43313.083333333336</v>
      </c>
      <c r="B118" s="19">
        <v>4803</v>
      </c>
      <c r="C118" s="19">
        <f t="shared" si="17"/>
        <v>17235437.5</v>
      </c>
      <c r="D118" s="9">
        <f t="shared" si="18"/>
        <v>22.425775556943577</v>
      </c>
      <c r="E118" s="11">
        <v>7015</v>
      </c>
      <c r="F118" s="11">
        <f t="shared" si="19"/>
        <v>120906594062.5</v>
      </c>
      <c r="G118" s="13">
        <f t="shared" si="20"/>
        <v>3.11021099182592</v>
      </c>
      <c r="H118" s="13">
        <f t="shared" si="21"/>
        <v>25.518284134539712</v>
      </c>
      <c r="I118" s="11">
        <f>EXP('Regression (1)'!$B$17)*D118^('Regression (1)'!$B$18)</f>
        <v>77485764653.004044</v>
      </c>
      <c r="J118" s="11">
        <f t="shared" si="22"/>
        <v>4495.7236886504361</v>
      </c>
    </row>
    <row r="119" spans="1:10" ht="13.8">
      <c r="A119" s="4">
        <v>43344.083333333336</v>
      </c>
      <c r="B119" s="19">
        <v>4419</v>
      </c>
      <c r="C119" s="19">
        <f t="shared" si="17"/>
        <v>17290675</v>
      </c>
      <c r="D119" s="9">
        <f t="shared" si="18"/>
        <v>24.46509391264992</v>
      </c>
      <c r="E119" s="11">
        <v>6605</v>
      </c>
      <c r="F119" s="11">
        <f t="shared" si="19"/>
        <v>114204908375</v>
      </c>
      <c r="G119" s="13">
        <f t="shared" si="20"/>
        <v>3.1972473633868939</v>
      </c>
      <c r="H119" s="13">
        <f t="shared" si="21"/>
        <v>25.461260113761323</v>
      </c>
      <c r="I119" s="11">
        <f>EXP('Regression (1)'!$B$17)*D119^('Regression (1)'!$B$18)</f>
        <v>105141432459.25195</v>
      </c>
      <c r="J119" s="11">
        <f t="shared" si="22"/>
        <v>6080.8171143840218</v>
      </c>
    </row>
    <row r="120" spans="1:10" ht="13.8">
      <c r="A120" s="4">
        <v>43374.083333333336</v>
      </c>
      <c r="B120" s="19">
        <v>4379</v>
      </c>
      <c r="C120" s="19">
        <f t="shared" si="17"/>
        <v>17345412.5</v>
      </c>
      <c r="D120" s="9">
        <f t="shared" si="18"/>
        <v>24.772664992007307</v>
      </c>
      <c r="E120" s="11">
        <v>6304</v>
      </c>
      <c r="F120" s="11">
        <f t="shared" si="19"/>
        <v>109345480400</v>
      </c>
      <c r="G120" s="13">
        <f t="shared" si="20"/>
        <v>3.2097408272176593</v>
      </c>
      <c r="H120" s="13">
        <f t="shared" si="21"/>
        <v>25.417778251710676</v>
      </c>
      <c r="I120" s="11">
        <f>EXP('Regression (1)'!$B$17)*D120^('Regression (1)'!$B$18)</f>
        <v>109850186728.0144</v>
      </c>
      <c r="J120" s="11">
        <f t="shared" si="22"/>
        <v>6333.0973955225572</v>
      </c>
    </row>
    <row r="121" spans="1:10" ht="13.8">
      <c r="A121" s="4">
        <v>43405.041666666664</v>
      </c>
      <c r="B121" s="19">
        <v>3870</v>
      </c>
      <c r="C121" s="19">
        <f t="shared" si="17"/>
        <v>17393787.5</v>
      </c>
      <c r="D121" s="9">
        <f t="shared" si="18"/>
        <v>28.125172265288544</v>
      </c>
      <c r="E121" s="11">
        <v>4039</v>
      </c>
      <c r="F121" s="11">
        <f t="shared" si="19"/>
        <v>70253507712.5</v>
      </c>
      <c r="G121" s="13">
        <f t="shared" si="20"/>
        <v>3.3366649854938637</v>
      </c>
      <c r="H121" s="13">
        <f t="shared" si="21"/>
        <v>24.975376075764245</v>
      </c>
      <c r="I121" s="11">
        <f>EXP('Regression (1)'!$B$17)*D121^('Regression (1)'!$B$18)</f>
        <v>171435135910.75467</v>
      </c>
      <c r="J121" s="11">
        <f t="shared" si="22"/>
        <v>9856.1130467274397</v>
      </c>
    </row>
    <row r="122" spans="1:10" ht="13.8">
      <c r="A122" s="4">
        <v>43435</v>
      </c>
      <c r="B122" s="19">
        <v>4375</v>
      </c>
      <c r="C122" s="19">
        <f t="shared" si="17"/>
        <v>17448475</v>
      </c>
      <c r="D122" s="9">
        <f t="shared" si="18"/>
        <v>24.952438095238094</v>
      </c>
      <c r="E122" s="11">
        <v>3692</v>
      </c>
      <c r="F122" s="11">
        <f t="shared" si="19"/>
        <v>64419769700</v>
      </c>
      <c r="G122" s="13">
        <f t="shared" si="20"/>
        <v>3.2169715366713327</v>
      </c>
      <c r="H122" s="13">
        <f t="shared" si="21"/>
        <v>24.888686405866359</v>
      </c>
      <c r="I122" s="11">
        <f>EXP('Regression (1)'!$B$17)*D122^('Regression (1)'!$B$18)</f>
        <v>112671169488.61188</v>
      </c>
      <c r="J122" s="11">
        <f t="shared" si="22"/>
        <v>6457.3648693431305</v>
      </c>
    </row>
    <row r="123" spans="1:10" ht="13.8">
      <c r="A123" s="4">
        <v>43466</v>
      </c>
      <c r="B123" s="19">
        <v>4525</v>
      </c>
      <c r="C123" s="19">
        <f t="shared" si="17"/>
        <v>17505037.5</v>
      </c>
      <c r="D123" s="9">
        <f t="shared" si="18"/>
        <v>24.205856353591159</v>
      </c>
      <c r="E123" s="11">
        <v>3411</v>
      </c>
      <c r="F123" s="11">
        <f t="shared" si="19"/>
        <v>59709682912.5</v>
      </c>
      <c r="G123" s="13">
        <f t="shared" si="20"/>
        <v>3.1865946019681073</v>
      </c>
      <c r="H123" s="13">
        <f t="shared" si="21"/>
        <v>24.812760037032326</v>
      </c>
      <c r="I123" s="11">
        <f>EXP('Regression (1)'!$B$17)*D123^('Regression (1)'!$B$18)</f>
        <v>101286199542.04697</v>
      </c>
      <c r="J123" s="11">
        <f t="shared" si="22"/>
        <v>5786.1172557926238</v>
      </c>
    </row>
    <row r="124" spans="1:10" ht="13.8">
      <c r="A124" s="4">
        <v>43497</v>
      </c>
      <c r="B124" s="19">
        <v>4125</v>
      </c>
      <c r="C124" s="19">
        <f t="shared" si="17"/>
        <v>17556600</v>
      </c>
      <c r="D124" s="9">
        <f t="shared" si="18"/>
        <v>26.64450505050505</v>
      </c>
      <c r="E124" s="11">
        <v>3792</v>
      </c>
      <c r="F124" s="11">
        <f t="shared" si="19"/>
        <v>66574627200</v>
      </c>
      <c r="G124" s="13">
        <f t="shared" si="20"/>
        <v>3.2825829398773991</v>
      </c>
      <c r="H124" s="13">
        <f t="shared" si="21"/>
        <v>24.921589368931141</v>
      </c>
      <c r="I124" s="11">
        <f>EXP('Regression (1)'!$B$17)*D124^('Regression (1)'!$B$18)</f>
        <v>141819396089.65585</v>
      </c>
      <c r="J124" s="11">
        <f t="shared" si="22"/>
        <v>8077.8394501017201</v>
      </c>
    </row>
    <row r="125" spans="1:10" ht="13.8">
      <c r="A125" s="4">
        <v>43525</v>
      </c>
      <c r="B125" s="19">
        <v>4480</v>
      </c>
      <c r="C125" s="19">
        <f t="shared" si="17"/>
        <v>17612600</v>
      </c>
      <c r="D125" s="9">
        <f t="shared" si="18"/>
        <v>24.609895833333333</v>
      </c>
      <c r="E125" s="11">
        <v>4000</v>
      </c>
      <c r="F125" s="11">
        <f t="shared" si="19"/>
        <v>70450400000</v>
      </c>
      <c r="G125" s="13">
        <f t="shared" si="20"/>
        <v>3.203148631697271</v>
      </c>
      <c r="H125" s="13">
        <f t="shared" si="21"/>
        <v>24.978174753060646</v>
      </c>
      <c r="I125" s="11">
        <f>EXP('Regression (1)'!$B$17)*D125^('Regression (1)'!$B$18)</f>
        <v>107339908575.12035</v>
      </c>
      <c r="J125" s="11">
        <f t="shared" si="22"/>
        <v>6094.4953371518313</v>
      </c>
    </row>
    <row r="126" spans="1:10" ht="13.8">
      <c r="A126" s="4">
        <v>43556</v>
      </c>
      <c r="B126" s="19">
        <f>AVERAGE($B$75:$B$125)</f>
        <v>4563.2941176470586</v>
      </c>
      <c r="C126" s="19">
        <f t="shared" si="17"/>
        <v>17669641.176470589</v>
      </c>
      <c r="D126" s="9">
        <f t="shared" si="18"/>
        <v>24.242501976556042</v>
      </c>
      <c r="E126" s="11">
        <v>5300</v>
      </c>
      <c r="F126" s="11">
        <f t="shared" ref="F126:F138" si="23">C126*E126</f>
        <v>93649098235.294128</v>
      </c>
      <c r="G126" s="13">
        <f t="shared" ref="G126:G138" si="24">LN(D126)</f>
        <v>3.188107372729243</v>
      </c>
      <c r="H126" s="13">
        <f t="shared" ref="H126:H138" si="25">LN(F126)</f>
        <v>25.262820636695587</v>
      </c>
      <c r="I126" s="11">
        <f>EXP('Regression (1)'!$B$17)*D126^('Regression (1)'!$B$18)</f>
        <v>101824936698.43944</v>
      </c>
      <c r="J126" s="11">
        <f t="shared" ref="J126:J138" si="26">I126/C126</f>
        <v>5762.7054042292893</v>
      </c>
    </row>
    <row r="127" spans="1:10" ht="13.8">
      <c r="A127" s="4">
        <v>43586</v>
      </c>
      <c r="B127" s="19">
        <f t="shared" ref="B127:B138" si="27">AVERAGE($B$75:$B$125)</f>
        <v>4563.2941176470586</v>
      </c>
      <c r="C127" s="19">
        <f t="shared" si="17"/>
        <v>17726682.352941178</v>
      </c>
      <c r="D127" s="9">
        <f t="shared" si="18"/>
        <v>24.325835309889378</v>
      </c>
      <c r="E127" s="11">
        <v>8550</v>
      </c>
      <c r="F127" s="11">
        <f t="shared" si="23"/>
        <v>151563134117.64706</v>
      </c>
      <c r="G127" s="13">
        <f t="shared" si="24"/>
        <v>3.1915389670462773</v>
      </c>
      <c r="H127" s="13">
        <f t="shared" si="25"/>
        <v>25.744268101938474</v>
      </c>
      <c r="I127" s="11">
        <f>EXP('Regression (1)'!$B$17)*D127^('Regression (1)'!$B$18)</f>
        <v>103057663581.50114</v>
      </c>
      <c r="J127" s="11">
        <f t="shared" si="26"/>
        <v>5813.702842393518</v>
      </c>
    </row>
    <row r="128" spans="1:10" ht="13.8">
      <c r="A128" s="4">
        <v>43617</v>
      </c>
      <c r="B128" s="19">
        <f t="shared" si="27"/>
        <v>4563.2941176470586</v>
      </c>
      <c r="C128" s="19">
        <f t="shared" si="17"/>
        <v>17783723.529411767</v>
      </c>
      <c r="D128" s="9">
        <f t="shared" si="18"/>
        <v>24.40916864322271</v>
      </c>
      <c r="E128" s="11">
        <v>10750</v>
      </c>
      <c r="F128" s="11">
        <f t="shared" si="23"/>
        <v>191175027941.17648</v>
      </c>
      <c r="G128" s="13">
        <f t="shared" si="24"/>
        <v>3.1949588257840245</v>
      </c>
      <c r="H128" s="13">
        <f t="shared" si="25"/>
        <v>25.97645522203166</v>
      </c>
      <c r="I128" s="11">
        <f>EXP('Regression (1)'!$B$17)*D128^('Regression (1)'!$B$18)</f>
        <v>104301021841.26398</v>
      </c>
      <c r="J128" s="11">
        <f t="shared" si="26"/>
        <v>5864.9709476626094</v>
      </c>
    </row>
    <row r="129" spans="1:10" ht="13.8">
      <c r="A129" s="4">
        <v>43647</v>
      </c>
      <c r="B129" s="19">
        <f t="shared" si="27"/>
        <v>4563.2941176470586</v>
      </c>
      <c r="C129" s="19">
        <f t="shared" si="17"/>
        <v>17840764.705882356</v>
      </c>
      <c r="D129" s="9">
        <f t="shared" si="18"/>
        <v>24.492501976556042</v>
      </c>
      <c r="E129" s="11">
        <v>10030</v>
      </c>
      <c r="F129" s="11">
        <f t="shared" si="23"/>
        <v>178942870000.00003</v>
      </c>
      <c r="G129" s="13">
        <f t="shared" si="24"/>
        <v>3.1983670289371182</v>
      </c>
      <c r="H129" s="13">
        <f t="shared" si="25"/>
        <v>25.910332429832959</v>
      </c>
      <c r="I129" s="11">
        <f>EXP('Regression (1)'!$B$17)*D129^('Regression (1)'!$B$18)</f>
        <v>105555066400.08682</v>
      </c>
      <c r="J129" s="11">
        <f t="shared" si="26"/>
        <v>5916.5102023504523</v>
      </c>
    </row>
    <row r="130" spans="1:10" ht="13.8">
      <c r="A130" s="4">
        <v>43678</v>
      </c>
      <c r="B130" s="19">
        <f t="shared" si="27"/>
        <v>4563.2941176470586</v>
      </c>
      <c r="C130" s="19">
        <f t="shared" si="17"/>
        <v>17897805.882352944</v>
      </c>
      <c r="D130" s="9">
        <f t="shared" si="18"/>
        <v>24.575835309889378</v>
      </c>
      <c r="E130" s="11">
        <v>9600</v>
      </c>
      <c r="F130" s="11">
        <f t="shared" si="23"/>
        <v>171818936470.58826</v>
      </c>
      <c r="G130" s="13">
        <f t="shared" si="24"/>
        <v>3.2017636556850517</v>
      </c>
      <c r="H130" s="13">
        <f t="shared" si="25"/>
        <v>25.869707064348948</v>
      </c>
      <c r="I130" s="11">
        <f>EXP('Regression (1)'!$B$17)*D130^('Regression (1)'!$B$18)</f>
        <v>106819852275.42307</v>
      </c>
      <c r="J130" s="11">
        <f t="shared" si="26"/>
        <v>5968.3210879354974</v>
      </c>
    </row>
    <row r="131" spans="1:10" ht="13.8">
      <c r="A131" s="4">
        <v>43709</v>
      </c>
      <c r="B131" s="19">
        <f t="shared" si="27"/>
        <v>4563.2941176470586</v>
      </c>
      <c r="C131" s="19">
        <f t="shared" si="17"/>
        <v>17954847.058823533</v>
      </c>
      <c r="D131" s="9">
        <f t="shared" si="18"/>
        <v>24.65916864322271</v>
      </c>
      <c r="E131" s="11">
        <v>8260</v>
      </c>
      <c r="F131" s="11">
        <f t="shared" si="23"/>
        <v>148307036705.88239</v>
      </c>
      <c r="G131" s="13">
        <f t="shared" si="24"/>
        <v>3.2051487844032187</v>
      </c>
      <c r="H131" s="13">
        <f t="shared" si="25"/>
        <v>25.722550534093973</v>
      </c>
      <c r="I131" s="11">
        <f>EXP('Regression (1)'!$B$17)*D131^('Regression (1)'!$B$18)</f>
        <v>108095434579.66219</v>
      </c>
      <c r="J131" s="11">
        <f t="shared" si="26"/>
        <v>6020.4040850652054</v>
      </c>
    </row>
    <row r="132" spans="1:10" ht="13.8">
      <c r="A132" s="4">
        <v>43739</v>
      </c>
      <c r="B132" s="19">
        <f t="shared" si="27"/>
        <v>4563.2941176470586</v>
      </c>
      <c r="C132" s="19">
        <f t="shared" si="17"/>
        <v>18011888.235294122</v>
      </c>
      <c r="D132" s="9">
        <f t="shared" si="18"/>
        <v>24.742501976556042</v>
      </c>
      <c r="E132" s="11">
        <v>9180</v>
      </c>
      <c r="F132" s="11">
        <f t="shared" si="23"/>
        <v>165349134000.00003</v>
      </c>
      <c r="G132" s="13">
        <f t="shared" si="24"/>
        <v>3.2085224926737639</v>
      </c>
      <c r="H132" s="13">
        <f t="shared" si="25"/>
        <v>25.831325038985234</v>
      </c>
      <c r="I132" s="11">
        <f>EXP('Regression (1)'!$B$17)*D132^('Regression (1)'!$B$18)</f>
        <v>109381868519.97069</v>
      </c>
      <c r="J132" s="11">
        <f t="shared" si="26"/>
        <v>6072.7596735603747</v>
      </c>
    </row>
    <row r="133" spans="1:10" ht="13.8">
      <c r="A133" s="4">
        <v>43770</v>
      </c>
      <c r="B133" s="19">
        <f t="shared" si="27"/>
        <v>4563.2941176470586</v>
      </c>
      <c r="C133" s="19">
        <f t="shared" si="17"/>
        <v>18068929.411764711</v>
      </c>
      <c r="D133" s="9">
        <f t="shared" si="18"/>
        <v>24.825835309889378</v>
      </c>
      <c r="E133" s="11">
        <v>7564</v>
      </c>
      <c r="F133" s="11">
        <f t="shared" si="23"/>
        <v>136673382070.58827</v>
      </c>
      <c r="G133" s="13">
        <f t="shared" si="24"/>
        <v>3.21188485729625</v>
      </c>
      <c r="H133" s="13">
        <f t="shared" si="25"/>
        <v>25.640859843871333</v>
      </c>
      <c r="I133" s="11">
        <f>EXP('Regression (1)'!$B$17)*D133^('Regression (1)'!$B$18)</f>
        <v>110679209398.13316</v>
      </c>
      <c r="J133" s="11">
        <f t="shared" si="26"/>
        <v>6125.388332419393</v>
      </c>
    </row>
    <row r="134" spans="1:10" ht="13.8">
      <c r="A134" s="4">
        <v>43800</v>
      </c>
      <c r="B134" s="19">
        <f t="shared" si="27"/>
        <v>4563.2941176470586</v>
      </c>
      <c r="C134" s="19">
        <f t="shared" si="17"/>
        <v>18125970.5882353</v>
      </c>
      <c r="D134" s="9">
        <f t="shared" si="18"/>
        <v>24.90916864322271</v>
      </c>
      <c r="E134" s="11">
        <v>7169</v>
      </c>
      <c r="F134" s="11">
        <f t="shared" si="23"/>
        <v>129945083147.05887</v>
      </c>
      <c r="G134" s="13">
        <f t="shared" si="24"/>
        <v>3.2152359542981506</v>
      </c>
      <c r="H134" s="13">
        <f t="shared" si="25"/>
        <v>25.590377760819891</v>
      </c>
      <c r="I134" s="11">
        <f>EXP('Regression (1)'!$B$17)*D134^('Regression (1)'!$B$18)</f>
        <v>111987512610.39648</v>
      </c>
      <c r="J134" s="11">
        <f t="shared" si="26"/>
        <v>6178.2905398225803</v>
      </c>
    </row>
    <row r="135" spans="1:10" ht="13.8">
      <c r="A135" s="4">
        <v>43831</v>
      </c>
      <c r="B135" s="19">
        <f t="shared" si="27"/>
        <v>4563.2941176470586</v>
      </c>
      <c r="C135" s="19">
        <f t="shared" si="17"/>
        <v>18183011.764705889</v>
      </c>
      <c r="D135" s="9">
        <f t="shared" si="18"/>
        <v>24.992501976556042</v>
      </c>
      <c r="E135" s="11">
        <v>9279</v>
      </c>
      <c r="F135" s="11">
        <f t="shared" si="23"/>
        <v>168720166164.70593</v>
      </c>
      <c r="G135" s="13">
        <f t="shared" si="24"/>
        <v>3.218575858945163</v>
      </c>
      <c r="H135" s="13">
        <f t="shared" si="25"/>
        <v>25.851507357971268</v>
      </c>
      <c r="I135" s="11">
        <f>EXP('Regression (1)'!$B$17)*D135^('Regression (1)'!$B$18)</f>
        <v>113306833647.31108</v>
      </c>
      <c r="J135" s="11">
        <f t="shared" si="26"/>
        <v>6231.4667731362943</v>
      </c>
    </row>
    <row r="136" spans="1:10" ht="13.8">
      <c r="A136" s="4">
        <v>43862</v>
      </c>
      <c r="B136" s="19">
        <f t="shared" si="27"/>
        <v>4563.2941176470586</v>
      </c>
      <c r="C136" s="19">
        <f t="shared" si="17"/>
        <v>18240052.941176478</v>
      </c>
      <c r="D136" s="9">
        <f t="shared" si="18"/>
        <v>25.075835309889378</v>
      </c>
      <c r="E136" s="11">
        <v>8542</v>
      </c>
      <c r="F136" s="11">
        <f t="shared" si="23"/>
        <v>155806532223.52948</v>
      </c>
      <c r="G136" s="13">
        <f t="shared" si="24"/>
        <v>3.2219046457513523</v>
      </c>
      <c r="H136" s="13">
        <f t="shared" si="25"/>
        <v>25.77188089648444</v>
      </c>
      <c r="I136" s="11">
        <f>EXP('Regression (1)'!$B$17)*D136^('Regression (1)'!$B$18)</f>
        <v>114637228093.57755</v>
      </c>
      <c r="J136" s="11">
        <f t="shared" si="26"/>
        <v>6284.9175089172459</v>
      </c>
    </row>
    <row r="137" spans="1:10" ht="13.8">
      <c r="A137" s="4"/>
      <c r="B137" s="19"/>
      <c r="C137" s="19"/>
      <c r="D137" s="9"/>
      <c r="F137" s="11"/>
      <c r="I137" s="11"/>
    </row>
    <row r="138" spans="1:10" ht="13.8">
      <c r="A138" s="4"/>
      <c r="B138" s="19"/>
      <c r="C138" s="19"/>
      <c r="D138" s="9"/>
      <c r="F138" s="11"/>
      <c r="I138" s="11"/>
    </row>
  </sheetData>
  <pageMargins left="1" right="1" top="1.6666666666666667" bottom="1.6666666666666667" header="1" footer="1"/>
  <pageSetup firstPageNumber="4294967295" fitToWidth="0" fitToHeight="0" orientation="portrait" cellComments="asDisplayed" copies="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34"/>
  <sheetViews>
    <sheetView workbookViewId="0">
      <selection activeCell="H8" sqref="H8"/>
    </sheetView>
  </sheetViews>
  <sheetFormatPr defaultRowHeight="13.2"/>
  <cols>
    <col min="1" max="1" width="14" style="10" customWidth="1"/>
    <col min="2" max="2" width="23.44140625" style="10" customWidth="1"/>
    <col min="3" max="3" width="21.77734375" style="10" customWidth="1"/>
    <col min="4" max="4" width="20.6640625" style="10" customWidth="1"/>
    <col min="5" max="5" width="24.77734375" style="10" customWidth="1"/>
    <col min="6" max="6" width="23.6640625" style="10" customWidth="1"/>
    <col min="7" max="7" width="21" style="10" customWidth="1"/>
    <col min="8" max="8" width="21.5546875" style="10" customWidth="1"/>
    <col min="9" max="256" width="9.109375" style="10" customWidth="1"/>
  </cols>
  <sheetData>
    <row r="1" spans="1:7">
      <c r="A1" s="31" t="s">
        <v>10</v>
      </c>
      <c r="B1" s="31"/>
      <c r="C1" s="28" t="s">
        <v>11</v>
      </c>
      <c r="D1" s="28" t="str">
        <f ca="1">CONCATENATE("Column"," ",CELL("col",sf!$H$12:$H$125))</f>
        <v>Column 8</v>
      </c>
    </row>
    <row r="2" spans="1:7">
      <c r="A2" s="28"/>
    </row>
    <row r="3" spans="1:7">
      <c r="A3" s="31" t="s">
        <v>12</v>
      </c>
      <c r="B3" s="31"/>
    </row>
    <row r="4" spans="1:7">
      <c r="A4" s="28" t="s">
        <v>13</v>
      </c>
      <c r="B4" s="23">
        <f>SQRT(B5)</f>
        <v>0.97519248041608297</v>
      </c>
    </row>
    <row r="5" spans="1:7">
      <c r="A5" s="26" t="s">
        <v>14</v>
      </c>
      <c r="B5" s="25">
        <f t="array" ref="B5">INDEX(LINEST(sf!$H$12:$H$125,sf!$G$12:$G$125,TRUE,TRUE),3,1)</f>
        <v>0.95100037386007241</v>
      </c>
    </row>
    <row r="6" spans="1:7">
      <c r="A6" s="28" t="s">
        <v>15</v>
      </c>
      <c r="B6" s="10">
        <f t="array" ref="B6">INDEX(LINEST(sf!$H$12:$H$125,sf!$G$12:$G$125,TRUE,TRUE),3,2)</f>
        <v>1.0580388112325225</v>
      </c>
    </row>
    <row r="7" spans="1:7">
      <c r="A7" s="28" t="s">
        <v>16</v>
      </c>
      <c r="B7" s="10">
        <f>1-(B8-1)/(B8-2)*(1-B5)</f>
        <v>0.95056287719810872</v>
      </c>
    </row>
    <row r="8" spans="1:7">
      <c r="A8" s="28" t="s">
        <v>17</v>
      </c>
      <c r="B8" s="10">
        <f>SUM(B14,1)</f>
        <v>114</v>
      </c>
    </row>
    <row r="9" spans="1:7">
      <c r="A9" s="28"/>
    </row>
    <row r="10" spans="1:7">
      <c r="A10" s="28" t="s">
        <v>18</v>
      </c>
    </row>
    <row r="11" spans="1:7">
      <c r="A11" s="28"/>
      <c r="B11" s="28" t="s">
        <v>19</v>
      </c>
      <c r="C11" s="28" t="s">
        <v>20</v>
      </c>
      <c r="D11" s="28" t="s">
        <v>21</v>
      </c>
      <c r="E11" s="28" t="s">
        <v>22</v>
      </c>
      <c r="F11" s="26" t="s">
        <v>23</v>
      </c>
    </row>
    <row r="12" spans="1:7">
      <c r="A12" s="28" t="s">
        <v>24</v>
      </c>
      <c r="B12" s="10">
        <v>1</v>
      </c>
      <c r="C12" s="10">
        <f t="array" ref="C12">INDEX(LINEST(sf!$H$12:$H$125,sf!$G$12:$G$125,TRUE,TRUE),5,1)</f>
        <v>2433.3755591062659</v>
      </c>
      <c r="D12" s="10">
        <f>C12/B12</f>
        <v>2433.3755591062659</v>
      </c>
      <c r="E12" s="10">
        <f t="array" ref="E12">INDEX(LINEST(sf!$H$12:$H$125,sf!$G$12:$G$125,TRUE,TRUE),4,1)</f>
        <v>2173.7317253842489</v>
      </c>
      <c r="F12" s="25">
        <f>FDIST(E12,B12,B13)</f>
        <v>3.4504056959400796E-75</v>
      </c>
    </row>
    <row r="13" spans="1:7">
      <c r="A13" s="28" t="s">
        <v>25</v>
      </c>
      <c r="B13" s="10">
        <f t="array" ref="B13">INDEX(LINEST(sf!$H$12:$H$125,sf!$G$12:$G$125,TRUE,TRUE),4,2)</f>
        <v>112</v>
      </c>
      <c r="C13" s="10">
        <f t="array" ref="C13">INDEX(LINEST(sf!$H$12:$H$125,sf!$G$12:$G$125,TRUE,TRUE),5,2)</f>
        <v>125.37796612032491</v>
      </c>
      <c r="D13" s="10">
        <f>C13/B13</f>
        <v>1.1194461260743296</v>
      </c>
    </row>
    <row r="14" spans="1:7">
      <c r="A14" s="28" t="s">
        <v>26</v>
      </c>
      <c r="B14" s="10">
        <f>B12+B13</f>
        <v>113</v>
      </c>
      <c r="C14" s="10">
        <f>C12+C13</f>
        <v>2558.7535252265907</v>
      </c>
    </row>
    <row r="15" spans="1:7">
      <c r="A15" s="28"/>
    </row>
    <row r="16" spans="1:7">
      <c r="A16" s="26"/>
      <c r="B16" s="26" t="s">
        <v>27</v>
      </c>
      <c r="C16" s="28" t="s">
        <v>15</v>
      </c>
      <c r="D16" s="28" t="s">
        <v>28</v>
      </c>
      <c r="E16" s="26" t="s">
        <v>29</v>
      </c>
      <c r="F16" s="30">
        <v>0.95</v>
      </c>
      <c r="G16" s="24">
        <f>F16</f>
        <v>0.95</v>
      </c>
    </row>
    <row r="17" spans="1:9">
      <c r="A17" s="26" t="s">
        <v>30</v>
      </c>
      <c r="B17" s="25">
        <f t="array" ref="B17">INDEX(LINEST(sf!$H$12:$H$125,sf!$G$12:$G$125,TRUE,TRUE),1,2)</f>
        <v>14.166721087821074</v>
      </c>
      <c r="C17" s="10">
        <f t="array" ref="C17">INDEX(LINEST(sf!$H$12:$H$125,sf!$G$12:$G$125,TRUE,TRUE),2,2)</f>
        <v>0.16552245514351957</v>
      </c>
      <c r="D17" s="10">
        <f>B17/C17</f>
        <v>85.587910568010443</v>
      </c>
      <c r="E17" s="25">
        <f>TDIST(ABS(D17),$B$13,2)</f>
        <v>6.8640765292499E-104</v>
      </c>
      <c r="F17" s="10">
        <f>B17-C17*TINV(1-$F$16,$B$13)</f>
        <v>13.838759560470576</v>
      </c>
      <c r="G17" s="10">
        <f>B17+C17*TINV(1-$F$16,$B$13)</f>
        <v>14.494682615171572</v>
      </c>
    </row>
    <row r="18" spans="1:9">
      <c r="A18" s="26" t="str">
        <f ca="1">CONCATENATE("Column"," ",CELL("col",OFFSET(sf!$G$12:$G$125,0,0)))</f>
        <v>Column 7</v>
      </c>
      <c r="B18" s="25">
        <f t="array" ref="B18">INDEX(LINEST(sf!$H$12:$H$125,sf!$G$12:$G$125,TRUE,TRUE),1,1)</f>
        <v>3.5067199670313496</v>
      </c>
      <c r="C18" s="10">
        <f t="array" ref="C18">INDEX(LINEST(sf!$H$12:$H$125,sf!$G$12:$G$125,TRUE,TRUE),2,1)</f>
        <v>7.5213901022285673E-2</v>
      </c>
      <c r="D18" s="10">
        <f>B18/C18</f>
        <v>46.623295951533187</v>
      </c>
      <c r="E18" s="25">
        <f>TDIST(ABS(D18),$B$13,2)</f>
        <v>3.4504056959398837E-75</v>
      </c>
      <c r="F18" s="10">
        <f>B18-C18*TINV(1-$F$16,$B$13)</f>
        <v>3.3576932634588967</v>
      </c>
      <c r="G18" s="10">
        <f>B18+C18*TINV(1-$F$16,$B$13)</f>
        <v>3.6557466706038024</v>
      </c>
    </row>
    <row r="20" spans="1:9">
      <c r="A20" s="28" t="s">
        <v>31</v>
      </c>
      <c r="B20" s="28" t="str">
        <f t="array" aca="1" ref="B20" ca="1">TRANSPOSE(A18:A18)</f>
        <v>Column 7</v>
      </c>
      <c r="C20" s="28" t="s">
        <v>32</v>
      </c>
      <c r="D20" s="28" t="str">
        <f ca="1">D1</f>
        <v>Column 8</v>
      </c>
      <c r="E20" s="28" t="s">
        <v>25</v>
      </c>
      <c r="F20" s="28" t="s">
        <v>33</v>
      </c>
      <c r="G20" s="28" t="s">
        <v>34</v>
      </c>
      <c r="H20" s="28" t="s">
        <v>35</v>
      </c>
      <c r="I20" s="28" t="s">
        <v>29</v>
      </c>
    </row>
    <row r="21" spans="1:9">
      <c r="A21" s="10">
        <f>1</f>
        <v>1</v>
      </c>
      <c r="B21" s="10">
        <f t="array" ref="B21:B134">sf!$G$12:$G$125</f>
        <v>-1.9246191348171766</v>
      </c>
      <c r="C21" s="10" t="e">
        <f t="shared" ref="C21:C52" si="0">SUMPRODUCT($B$17:$B$18,TRANSPOSE(A21:B21))</f>
        <v>#VALUE!</v>
      </c>
      <c r="D21" s="10">
        <f t="array" ref="D21:D134">sf!$H$12:$H$125</f>
        <v>6.9094345405018567</v>
      </c>
      <c r="E21" s="10" t="e">
        <f t="shared" ref="E21:E52" si="1">D21-C21</f>
        <v>#VALUE!</v>
      </c>
      <c r="F21" s="10" t="e">
        <f t="array" aca="1" ref="F21:F134" ca="1">_xll.LEVERAGE($A$21:$B$134)</f>
        <v>#NAME?</v>
      </c>
      <c r="G21" s="29" t="e">
        <f t="shared" ref="G21:G52" ca="1" si="2">E21/SQRT($D$13*(1-F21))</f>
        <v>#VALUE!</v>
      </c>
      <c r="H21" s="29" t="e">
        <f t="shared" ref="H21:H52" ca="1" si="3">E21/SQRT(($C$13-E21^2)/($B$13-1)*(1-F21))</f>
        <v>#VALUE!</v>
      </c>
      <c r="I21" s="27" t="e">
        <f t="shared" ref="I21:I52" ca="1" si="4">TDIST(ABS(H21),$B$13-1,2)</f>
        <v>#VALUE!</v>
      </c>
    </row>
    <row r="22" spans="1:9">
      <c r="A22" s="10">
        <f>1</f>
        <v>1</v>
      </c>
      <c r="B22" s="10">
        <v>-1.5147908739612861</v>
      </c>
      <c r="C22" s="10" t="e">
        <f t="shared" si="0"/>
        <v>#VALUE!</v>
      </c>
      <c r="D22" s="10">
        <v>7.9530019520489947</v>
      </c>
      <c r="E22" s="10" t="e">
        <f t="shared" si="1"/>
        <v>#VALUE!</v>
      </c>
      <c r="F22" s="10" t="e">
        <f ca="1"/>
        <v>#NAME?</v>
      </c>
      <c r="G22" s="29" t="e">
        <f t="shared" ca="1" si="2"/>
        <v>#VALUE!</v>
      </c>
      <c r="H22" s="29" t="e">
        <f t="shared" ca="1" si="3"/>
        <v>#VALUE!</v>
      </c>
      <c r="I22" s="27" t="e">
        <f t="shared" ca="1" si="4"/>
        <v>#VALUE!</v>
      </c>
    </row>
    <row r="23" spans="1:9">
      <c r="A23" s="10">
        <f>1</f>
        <v>1</v>
      </c>
      <c r="B23" s="10">
        <v>-1.7954718853219882</v>
      </c>
      <c r="C23" s="10" t="e">
        <f t="shared" si="0"/>
        <v>#VALUE!</v>
      </c>
      <c r="D23" s="10">
        <v>8.0860717564942881</v>
      </c>
      <c r="E23" s="10" t="e">
        <f t="shared" si="1"/>
        <v>#VALUE!</v>
      </c>
      <c r="F23" s="10" t="e">
        <f ca="1"/>
        <v>#NAME?</v>
      </c>
      <c r="G23" s="29" t="e">
        <f t="shared" ca="1" si="2"/>
        <v>#VALUE!</v>
      </c>
      <c r="H23" s="29" t="e">
        <f t="shared" ca="1" si="3"/>
        <v>#VALUE!</v>
      </c>
      <c r="I23" s="27" t="e">
        <f t="shared" ca="1" si="4"/>
        <v>#VALUE!</v>
      </c>
    </row>
    <row r="24" spans="1:9">
      <c r="A24" s="10">
        <f>1</f>
        <v>1</v>
      </c>
      <c r="B24" s="10">
        <v>-1.6007824338339096</v>
      </c>
      <c r="C24" s="10" t="e">
        <f t="shared" si="0"/>
        <v>#VALUE!</v>
      </c>
      <c r="D24" s="10">
        <v>8.2293244348733996</v>
      </c>
      <c r="E24" s="10" t="e">
        <f t="shared" si="1"/>
        <v>#VALUE!</v>
      </c>
      <c r="F24" s="10" t="e">
        <f ca="1"/>
        <v>#NAME?</v>
      </c>
      <c r="G24" s="29" t="e">
        <f t="shared" ca="1" si="2"/>
        <v>#VALUE!</v>
      </c>
      <c r="H24" s="29" t="e">
        <f t="shared" ca="1" si="3"/>
        <v>#VALUE!</v>
      </c>
      <c r="I24" s="27" t="e">
        <f t="shared" ca="1" si="4"/>
        <v>#VALUE!</v>
      </c>
    </row>
    <row r="25" spans="1:9">
      <c r="A25" s="10">
        <f>1</f>
        <v>1</v>
      </c>
      <c r="B25" s="10">
        <v>-1.3680782769117299</v>
      </c>
      <c r="C25" s="10" t="e">
        <f t="shared" si="0"/>
        <v>#VALUE!</v>
      </c>
      <c r="D25" s="10">
        <v>8.3686003713663233</v>
      </c>
      <c r="E25" s="10" t="e">
        <f t="shared" si="1"/>
        <v>#VALUE!</v>
      </c>
      <c r="F25" s="10" t="e">
        <f ca="1"/>
        <v>#NAME?</v>
      </c>
      <c r="G25" s="29" t="e">
        <f t="shared" ca="1" si="2"/>
        <v>#VALUE!</v>
      </c>
      <c r="H25" s="29" t="e">
        <f t="shared" ca="1" si="3"/>
        <v>#VALUE!</v>
      </c>
      <c r="I25" s="27" t="e">
        <f t="shared" ca="1" si="4"/>
        <v>#VALUE!</v>
      </c>
    </row>
    <row r="26" spans="1:9">
      <c r="A26" s="10">
        <f>1</f>
        <v>1</v>
      </c>
      <c r="B26" s="10">
        <v>-1.0104679576100695</v>
      </c>
      <c r="C26" s="10" t="e">
        <f t="shared" si="0"/>
        <v>#VALUE!</v>
      </c>
      <c r="D26" s="10">
        <v>8.8880047410245222</v>
      </c>
      <c r="E26" s="10" t="e">
        <f t="shared" si="1"/>
        <v>#VALUE!</v>
      </c>
      <c r="F26" s="10" t="e">
        <f ca="1"/>
        <v>#NAME?</v>
      </c>
      <c r="G26" s="29" t="e">
        <f t="shared" ca="1" si="2"/>
        <v>#VALUE!</v>
      </c>
      <c r="H26" s="29" t="e">
        <f t="shared" ca="1" si="3"/>
        <v>#VALUE!</v>
      </c>
      <c r="I26" s="27" t="e">
        <f t="shared" ca="1" si="4"/>
        <v>#VALUE!</v>
      </c>
    </row>
    <row r="27" spans="1:9">
      <c r="A27" s="10">
        <f>1</f>
        <v>1</v>
      </c>
      <c r="B27" s="10">
        <v>-0.87432203042684131</v>
      </c>
      <c r="C27" s="10" t="e">
        <f t="shared" si="0"/>
        <v>#VALUE!</v>
      </c>
      <c r="D27" s="10">
        <v>9.1514525223474266</v>
      </c>
      <c r="E27" s="10" t="e">
        <f t="shared" si="1"/>
        <v>#VALUE!</v>
      </c>
      <c r="F27" s="10" t="e">
        <f ca="1"/>
        <v>#NAME?</v>
      </c>
      <c r="G27" s="29" t="e">
        <f t="shared" ca="1" si="2"/>
        <v>#VALUE!</v>
      </c>
      <c r="H27" s="29" t="e">
        <f t="shared" ca="1" si="3"/>
        <v>#VALUE!</v>
      </c>
      <c r="I27" s="27" t="e">
        <f t="shared" ca="1" si="4"/>
        <v>#VALUE!</v>
      </c>
    </row>
    <row r="28" spans="1:9">
      <c r="A28" s="10">
        <f>1</f>
        <v>1</v>
      </c>
      <c r="B28" s="10">
        <v>-0.57072654215681062</v>
      </c>
      <c r="C28" s="10" t="e">
        <f t="shared" si="0"/>
        <v>#VALUE!</v>
      </c>
      <c r="D28" s="10">
        <v>9.397406903550813</v>
      </c>
      <c r="E28" s="10" t="e">
        <f t="shared" si="1"/>
        <v>#VALUE!</v>
      </c>
      <c r="F28" s="10" t="e">
        <f ca="1"/>
        <v>#NAME?</v>
      </c>
      <c r="G28" s="29" t="e">
        <f t="shared" ca="1" si="2"/>
        <v>#VALUE!</v>
      </c>
      <c r="H28" s="29" t="e">
        <f t="shared" ca="1" si="3"/>
        <v>#VALUE!</v>
      </c>
      <c r="I28" s="27" t="e">
        <f t="shared" ca="1" si="4"/>
        <v>#VALUE!</v>
      </c>
    </row>
    <row r="29" spans="1:9">
      <c r="A29" s="10">
        <f>1</f>
        <v>1</v>
      </c>
      <c r="B29" s="10">
        <v>-0.39311022369948029</v>
      </c>
      <c r="C29" s="10" t="e">
        <f t="shared" si="0"/>
        <v>#VALUE!</v>
      </c>
      <c r="D29" s="10">
        <v>11.752902534252346</v>
      </c>
      <c r="E29" s="10" t="e">
        <f t="shared" si="1"/>
        <v>#VALUE!</v>
      </c>
      <c r="F29" s="10" t="e">
        <f ca="1"/>
        <v>#NAME?</v>
      </c>
      <c r="G29" s="29" t="e">
        <f t="shared" ca="1" si="2"/>
        <v>#VALUE!</v>
      </c>
      <c r="H29" s="29" t="e">
        <f t="shared" ca="1" si="3"/>
        <v>#VALUE!</v>
      </c>
      <c r="I29" s="27" t="e">
        <f t="shared" ca="1" si="4"/>
        <v>#VALUE!</v>
      </c>
    </row>
    <row r="30" spans="1:9">
      <c r="A30" s="10">
        <f>1</f>
        <v>1</v>
      </c>
      <c r="B30" s="10">
        <v>-0.78308346584705713</v>
      </c>
      <c r="C30" s="10" t="e">
        <f t="shared" si="0"/>
        <v>#VALUE!</v>
      </c>
      <c r="D30" s="10">
        <v>12.429320191436759</v>
      </c>
      <c r="E30" s="10" t="e">
        <f t="shared" si="1"/>
        <v>#VALUE!</v>
      </c>
      <c r="F30" s="10" t="e">
        <f ca="1"/>
        <v>#NAME?</v>
      </c>
      <c r="G30" s="29" t="e">
        <f t="shared" ca="1" si="2"/>
        <v>#VALUE!</v>
      </c>
      <c r="H30" s="29" t="e">
        <f t="shared" ca="1" si="3"/>
        <v>#VALUE!</v>
      </c>
      <c r="I30" s="27" t="e">
        <f t="shared" ca="1" si="4"/>
        <v>#VALUE!</v>
      </c>
    </row>
    <row r="31" spans="1:9">
      <c r="A31" s="10">
        <f>1</f>
        <v>1</v>
      </c>
      <c r="B31" s="10">
        <v>-0.3463082400117875</v>
      </c>
      <c r="C31" s="10" t="e">
        <f t="shared" si="0"/>
        <v>#VALUE!</v>
      </c>
      <c r="D31" s="10">
        <v>12.356025957291399</v>
      </c>
      <c r="E31" s="10" t="e">
        <f t="shared" si="1"/>
        <v>#VALUE!</v>
      </c>
      <c r="F31" s="10" t="e">
        <f ca="1"/>
        <v>#NAME?</v>
      </c>
      <c r="G31" s="29" t="e">
        <f t="shared" ca="1" si="2"/>
        <v>#VALUE!</v>
      </c>
      <c r="H31" s="29" t="e">
        <f t="shared" ca="1" si="3"/>
        <v>#VALUE!</v>
      </c>
      <c r="I31" s="27" t="e">
        <f t="shared" ca="1" si="4"/>
        <v>#VALUE!</v>
      </c>
    </row>
    <row r="32" spans="1:9">
      <c r="A32" s="10">
        <f>1</f>
        <v>1</v>
      </c>
      <c r="B32" s="10">
        <v>-0.15340203717650019</v>
      </c>
      <c r="C32" s="10" t="e">
        <f t="shared" si="0"/>
        <v>#VALUE!</v>
      </c>
      <c r="D32" s="10">
        <v>12.4251720302153</v>
      </c>
      <c r="E32" s="10" t="e">
        <f t="shared" si="1"/>
        <v>#VALUE!</v>
      </c>
      <c r="F32" s="10" t="e">
        <f ca="1"/>
        <v>#NAME?</v>
      </c>
      <c r="G32" s="29" t="e">
        <f t="shared" ca="1" si="2"/>
        <v>#VALUE!</v>
      </c>
      <c r="H32" s="29" t="e">
        <f t="shared" ca="1" si="3"/>
        <v>#VALUE!</v>
      </c>
      <c r="I32" s="27" t="e">
        <f t="shared" ca="1" si="4"/>
        <v>#VALUE!</v>
      </c>
    </row>
    <row r="33" spans="1:9">
      <c r="A33" s="10">
        <f>1</f>
        <v>1</v>
      </c>
      <c r="B33" s="10">
        <v>-0.12189452971136495</v>
      </c>
      <c r="C33" s="10" t="e">
        <f t="shared" si="0"/>
        <v>#VALUE!</v>
      </c>
      <c r="D33" s="10">
        <v>13.646469227307854</v>
      </c>
      <c r="E33" s="10" t="e">
        <f t="shared" si="1"/>
        <v>#VALUE!</v>
      </c>
      <c r="F33" s="10" t="e">
        <f ca="1"/>
        <v>#NAME?</v>
      </c>
      <c r="G33" s="29" t="e">
        <f t="shared" ca="1" si="2"/>
        <v>#VALUE!</v>
      </c>
      <c r="H33" s="29" t="e">
        <f t="shared" ca="1" si="3"/>
        <v>#VALUE!</v>
      </c>
      <c r="I33" s="27" t="e">
        <f t="shared" ca="1" si="4"/>
        <v>#VALUE!</v>
      </c>
    </row>
    <row r="34" spans="1:9">
      <c r="A34" s="10">
        <f>1</f>
        <v>1</v>
      </c>
      <c r="B34" s="10">
        <v>-3.4301372491242918E-2</v>
      </c>
      <c r="C34" s="10" t="e">
        <f t="shared" si="0"/>
        <v>#VALUE!</v>
      </c>
      <c r="D34" s="10">
        <v>13.810910493874163</v>
      </c>
      <c r="E34" s="10" t="e">
        <f t="shared" si="1"/>
        <v>#VALUE!</v>
      </c>
      <c r="F34" s="10" t="e">
        <f ca="1"/>
        <v>#NAME?</v>
      </c>
      <c r="G34" s="29" t="e">
        <f t="shared" ca="1" si="2"/>
        <v>#VALUE!</v>
      </c>
      <c r="H34" s="29" t="e">
        <f t="shared" ca="1" si="3"/>
        <v>#VALUE!</v>
      </c>
      <c r="I34" s="27" t="e">
        <f t="shared" ca="1" si="4"/>
        <v>#VALUE!</v>
      </c>
    </row>
    <row r="35" spans="1:9">
      <c r="A35" s="10">
        <f>1</f>
        <v>1</v>
      </c>
      <c r="B35" s="10">
        <v>0.10070454363659798</v>
      </c>
      <c r="C35" s="10" t="e">
        <f t="shared" si="0"/>
        <v>#VALUE!</v>
      </c>
      <c r="D35" s="10">
        <v>14.225057324758685</v>
      </c>
      <c r="E35" s="10" t="e">
        <f t="shared" si="1"/>
        <v>#VALUE!</v>
      </c>
      <c r="F35" s="10" t="e">
        <f ca="1"/>
        <v>#NAME?</v>
      </c>
      <c r="G35" s="29" t="e">
        <f t="shared" ca="1" si="2"/>
        <v>#VALUE!</v>
      </c>
      <c r="H35" s="29" t="e">
        <f t="shared" ca="1" si="3"/>
        <v>#VALUE!</v>
      </c>
      <c r="I35" s="27" t="e">
        <f t="shared" ca="1" si="4"/>
        <v>#VALUE!</v>
      </c>
    </row>
    <row r="36" spans="1:9">
      <c r="A36" s="10">
        <f>1</f>
        <v>1</v>
      </c>
      <c r="B36" s="10">
        <v>0.25641453543237153</v>
      </c>
      <c r="C36" s="10" t="e">
        <f t="shared" si="0"/>
        <v>#VALUE!</v>
      </c>
      <c r="D36" s="10">
        <v>14.825226057005223</v>
      </c>
      <c r="E36" s="10" t="e">
        <f t="shared" si="1"/>
        <v>#VALUE!</v>
      </c>
      <c r="F36" s="10" t="e">
        <f ca="1"/>
        <v>#NAME?</v>
      </c>
      <c r="G36" s="29" t="e">
        <f t="shared" ca="1" si="2"/>
        <v>#VALUE!</v>
      </c>
      <c r="H36" s="29" t="e">
        <f t="shared" ca="1" si="3"/>
        <v>#VALUE!</v>
      </c>
      <c r="I36" s="27" t="e">
        <f t="shared" ca="1" si="4"/>
        <v>#VALUE!</v>
      </c>
    </row>
    <row r="37" spans="1:9">
      <c r="A37" s="10">
        <f>1</f>
        <v>1</v>
      </c>
      <c r="B37" s="10">
        <v>0.24335943377550315</v>
      </c>
      <c r="C37" s="10" t="e">
        <f t="shared" si="0"/>
        <v>#VALUE!</v>
      </c>
      <c r="D37" s="10">
        <v>15.379710071237364</v>
      </c>
      <c r="E37" s="10" t="e">
        <f t="shared" si="1"/>
        <v>#VALUE!</v>
      </c>
      <c r="F37" s="10" t="e">
        <f ca="1"/>
        <v>#NAME?</v>
      </c>
      <c r="G37" s="29" t="e">
        <f t="shared" ca="1" si="2"/>
        <v>#VALUE!</v>
      </c>
      <c r="H37" s="29" t="e">
        <f t="shared" ca="1" si="3"/>
        <v>#VALUE!</v>
      </c>
      <c r="I37" s="27" t="e">
        <f t="shared" ca="1" si="4"/>
        <v>#VALUE!</v>
      </c>
    </row>
    <row r="38" spans="1:9">
      <c r="A38" s="10">
        <f>1</f>
        <v>1</v>
      </c>
      <c r="B38" s="10">
        <v>0.43367974302665557</v>
      </c>
      <c r="C38" s="10" t="e">
        <f t="shared" si="0"/>
        <v>#VALUE!</v>
      </c>
      <c r="D38" s="10">
        <v>15.325234648780398</v>
      </c>
      <c r="E38" s="10" t="e">
        <f t="shared" si="1"/>
        <v>#VALUE!</v>
      </c>
      <c r="F38" s="10" t="e">
        <f ca="1"/>
        <v>#NAME?</v>
      </c>
      <c r="G38" s="29" t="e">
        <f t="shared" ca="1" si="2"/>
        <v>#VALUE!</v>
      </c>
      <c r="H38" s="29" t="e">
        <f t="shared" ca="1" si="3"/>
        <v>#VALUE!</v>
      </c>
      <c r="I38" s="27" t="e">
        <f t="shared" ca="1" si="4"/>
        <v>#VALUE!</v>
      </c>
    </row>
    <row r="39" spans="1:9">
      <c r="A39" s="10">
        <f>1</f>
        <v>1</v>
      </c>
      <c r="B39" s="10">
        <v>0.44904012300503932</v>
      </c>
      <c r="C39" s="10" t="e">
        <f t="shared" si="0"/>
        <v>#VALUE!</v>
      </c>
      <c r="D39" s="10">
        <v>16.869372579016453</v>
      </c>
      <c r="E39" s="10" t="e">
        <f t="shared" si="1"/>
        <v>#VALUE!</v>
      </c>
      <c r="F39" s="10" t="e">
        <f ca="1"/>
        <v>#NAME?</v>
      </c>
      <c r="G39" s="29" t="e">
        <f t="shared" ca="1" si="2"/>
        <v>#VALUE!</v>
      </c>
      <c r="H39" s="29" t="e">
        <f t="shared" ca="1" si="3"/>
        <v>#VALUE!</v>
      </c>
      <c r="I39" s="27" t="e">
        <f t="shared" ca="1" si="4"/>
        <v>#VALUE!</v>
      </c>
    </row>
    <row r="40" spans="1:9">
      <c r="A40" s="10">
        <f>1</f>
        <v>1</v>
      </c>
      <c r="B40" s="10">
        <v>0.21983393058376668</v>
      </c>
      <c r="C40" s="10" t="e">
        <f t="shared" si="0"/>
        <v>#VALUE!</v>
      </c>
      <c r="D40" s="10">
        <v>17.834076329916201</v>
      </c>
      <c r="E40" s="10" t="e">
        <f t="shared" si="1"/>
        <v>#VALUE!</v>
      </c>
      <c r="F40" s="10" t="e">
        <f ca="1"/>
        <v>#NAME?</v>
      </c>
      <c r="G40" s="29" t="e">
        <f t="shared" ca="1" si="2"/>
        <v>#VALUE!</v>
      </c>
      <c r="H40" s="29" t="e">
        <f t="shared" ca="1" si="3"/>
        <v>#VALUE!</v>
      </c>
      <c r="I40" s="27" t="e">
        <f t="shared" ca="1" si="4"/>
        <v>#VALUE!</v>
      </c>
    </row>
    <row r="41" spans="1:9">
      <c r="A41" s="10">
        <f>1</f>
        <v>1</v>
      </c>
      <c r="B41" s="10">
        <v>0.35895016695396187</v>
      </c>
      <c r="C41" s="10" t="e">
        <f t="shared" si="0"/>
        <v>#VALUE!</v>
      </c>
      <c r="D41" s="10">
        <v>18.491109384229841</v>
      </c>
      <c r="E41" s="10" t="e">
        <f t="shared" si="1"/>
        <v>#VALUE!</v>
      </c>
      <c r="F41" s="10" t="e">
        <f ca="1"/>
        <v>#NAME?</v>
      </c>
      <c r="G41" s="29" t="e">
        <f t="shared" ca="1" si="2"/>
        <v>#VALUE!</v>
      </c>
      <c r="H41" s="29" t="e">
        <f t="shared" ca="1" si="3"/>
        <v>#VALUE!</v>
      </c>
      <c r="I41" s="27" t="e">
        <f t="shared" ca="1" si="4"/>
        <v>#VALUE!</v>
      </c>
    </row>
    <row r="42" spans="1:9">
      <c r="A42" s="10">
        <f>1</f>
        <v>1</v>
      </c>
      <c r="B42" s="10">
        <v>0.65697296849061004</v>
      </c>
      <c r="C42" s="10" t="e">
        <f t="shared" si="0"/>
        <v>#VALUE!</v>
      </c>
      <c r="D42" s="10">
        <v>18.319453341867725</v>
      </c>
      <c r="E42" s="10" t="e">
        <f t="shared" si="1"/>
        <v>#VALUE!</v>
      </c>
      <c r="F42" s="10" t="e">
        <f ca="1"/>
        <v>#NAME?</v>
      </c>
      <c r="G42" s="29" t="e">
        <f t="shared" ca="1" si="2"/>
        <v>#VALUE!</v>
      </c>
      <c r="H42" s="29" t="e">
        <f t="shared" ca="1" si="3"/>
        <v>#VALUE!</v>
      </c>
      <c r="I42" s="27" t="e">
        <f t="shared" ca="1" si="4"/>
        <v>#VALUE!</v>
      </c>
    </row>
    <row r="43" spans="1:9">
      <c r="A43" s="10">
        <f>1</f>
        <v>1</v>
      </c>
      <c r="B43" s="10">
        <v>0.81590633861171324</v>
      </c>
      <c r="C43" s="10" t="e">
        <f t="shared" si="0"/>
        <v>#VALUE!</v>
      </c>
      <c r="D43" s="10">
        <v>17.982696576361509</v>
      </c>
      <c r="E43" s="10" t="e">
        <f t="shared" si="1"/>
        <v>#VALUE!</v>
      </c>
      <c r="F43" s="10" t="e">
        <f ca="1"/>
        <v>#NAME?</v>
      </c>
      <c r="G43" s="29" t="e">
        <f t="shared" ca="1" si="2"/>
        <v>#VALUE!</v>
      </c>
      <c r="H43" s="29" t="e">
        <f t="shared" ca="1" si="3"/>
        <v>#VALUE!</v>
      </c>
      <c r="I43" s="27" t="e">
        <f t="shared" ca="1" si="4"/>
        <v>#VALUE!</v>
      </c>
    </row>
    <row r="44" spans="1:9">
      <c r="A44" s="10">
        <f>1</f>
        <v>1</v>
      </c>
      <c r="B44" s="10">
        <v>0.90275230201279788</v>
      </c>
      <c r="C44" s="10" t="e">
        <f t="shared" si="0"/>
        <v>#VALUE!</v>
      </c>
      <c r="D44" s="10">
        <v>17.491143601994157</v>
      </c>
      <c r="E44" s="10" t="e">
        <f t="shared" si="1"/>
        <v>#VALUE!</v>
      </c>
      <c r="F44" s="10" t="e">
        <f ca="1"/>
        <v>#NAME?</v>
      </c>
      <c r="G44" s="29" t="e">
        <f t="shared" ca="1" si="2"/>
        <v>#VALUE!</v>
      </c>
      <c r="H44" s="29" t="e">
        <f t="shared" ca="1" si="3"/>
        <v>#VALUE!</v>
      </c>
      <c r="I44" s="27" t="e">
        <f t="shared" ca="1" si="4"/>
        <v>#VALUE!</v>
      </c>
    </row>
    <row r="45" spans="1:9">
      <c r="A45" s="10">
        <f>1</f>
        <v>1</v>
      </c>
      <c r="B45" s="10">
        <v>1.0392862439216179</v>
      </c>
      <c r="C45" s="10" t="e">
        <f t="shared" si="0"/>
        <v>#VALUE!</v>
      </c>
      <c r="D45" s="10">
        <v>17.059375209108214</v>
      </c>
      <c r="E45" s="10" t="e">
        <f t="shared" si="1"/>
        <v>#VALUE!</v>
      </c>
      <c r="F45" s="10" t="e">
        <f ca="1"/>
        <v>#NAME?</v>
      </c>
      <c r="G45" s="29" t="e">
        <f t="shared" ca="1" si="2"/>
        <v>#VALUE!</v>
      </c>
      <c r="H45" s="29" t="e">
        <f t="shared" ca="1" si="3"/>
        <v>#VALUE!</v>
      </c>
      <c r="I45" s="27" t="e">
        <f t="shared" ca="1" si="4"/>
        <v>#VALUE!</v>
      </c>
    </row>
    <row r="46" spans="1:9">
      <c r="A46" s="10">
        <f>1</f>
        <v>1</v>
      </c>
      <c r="B46" s="10">
        <v>0.96985402863081971</v>
      </c>
      <c r="C46" s="10" t="e">
        <f t="shared" si="0"/>
        <v>#VALUE!</v>
      </c>
      <c r="D46" s="10">
        <v>16.950960227249062</v>
      </c>
      <c r="E46" s="10" t="e">
        <f t="shared" si="1"/>
        <v>#VALUE!</v>
      </c>
      <c r="F46" s="10" t="e">
        <f ca="1"/>
        <v>#NAME?</v>
      </c>
      <c r="G46" s="29" t="e">
        <f t="shared" ca="1" si="2"/>
        <v>#VALUE!</v>
      </c>
      <c r="H46" s="29" t="e">
        <f t="shared" ca="1" si="3"/>
        <v>#VALUE!</v>
      </c>
      <c r="I46" s="27" t="e">
        <f t="shared" ca="1" si="4"/>
        <v>#VALUE!</v>
      </c>
    </row>
    <row r="47" spans="1:9">
      <c r="A47" s="10">
        <f>1</f>
        <v>1</v>
      </c>
      <c r="B47" s="10">
        <v>0.89814082750076274</v>
      </c>
      <c r="C47" s="10" t="e">
        <f t="shared" si="0"/>
        <v>#VALUE!</v>
      </c>
      <c r="D47" s="10">
        <v>17.503614486435922</v>
      </c>
      <c r="E47" s="10" t="e">
        <f t="shared" si="1"/>
        <v>#VALUE!</v>
      </c>
      <c r="F47" s="10" t="e">
        <f ca="1"/>
        <v>#NAME?</v>
      </c>
      <c r="G47" s="29" t="e">
        <f t="shared" ca="1" si="2"/>
        <v>#VALUE!</v>
      </c>
      <c r="H47" s="29" t="e">
        <f t="shared" ca="1" si="3"/>
        <v>#VALUE!</v>
      </c>
      <c r="I47" s="27" t="e">
        <f t="shared" ca="1" si="4"/>
        <v>#VALUE!</v>
      </c>
    </row>
    <row r="48" spans="1:9">
      <c r="A48" s="10">
        <f>1</f>
        <v>1</v>
      </c>
      <c r="B48" s="10">
        <v>0.89743074615514262</v>
      </c>
      <c r="C48" s="10" t="e">
        <f t="shared" si="0"/>
        <v>#VALUE!</v>
      </c>
      <c r="D48" s="10">
        <v>17.656045080456078</v>
      </c>
      <c r="E48" s="10" t="e">
        <f t="shared" si="1"/>
        <v>#VALUE!</v>
      </c>
      <c r="F48" s="10" t="e">
        <f ca="1"/>
        <v>#NAME?</v>
      </c>
      <c r="G48" s="29" t="e">
        <f t="shared" ca="1" si="2"/>
        <v>#VALUE!</v>
      </c>
      <c r="H48" s="29" t="e">
        <f t="shared" ca="1" si="3"/>
        <v>#VALUE!</v>
      </c>
      <c r="I48" s="27" t="e">
        <f t="shared" ca="1" si="4"/>
        <v>#VALUE!</v>
      </c>
    </row>
    <row r="49" spans="1:9">
      <c r="A49" s="10">
        <f>1</f>
        <v>1</v>
      </c>
      <c r="B49" s="10">
        <v>1.0163905918055731</v>
      </c>
      <c r="C49" s="10" t="e">
        <f t="shared" si="0"/>
        <v>#VALUE!</v>
      </c>
      <c r="D49" s="10">
        <v>17.539710702133839</v>
      </c>
      <c r="E49" s="10" t="e">
        <f t="shared" si="1"/>
        <v>#VALUE!</v>
      </c>
      <c r="F49" s="10" t="e">
        <f ca="1"/>
        <v>#NAME?</v>
      </c>
      <c r="G49" s="29" t="e">
        <f t="shared" ca="1" si="2"/>
        <v>#VALUE!</v>
      </c>
      <c r="H49" s="29" t="e">
        <f t="shared" ca="1" si="3"/>
        <v>#VALUE!</v>
      </c>
      <c r="I49" s="27" t="e">
        <f t="shared" ca="1" si="4"/>
        <v>#VALUE!</v>
      </c>
    </row>
    <row r="50" spans="1:9">
      <c r="A50" s="10">
        <f>1</f>
        <v>1</v>
      </c>
      <c r="B50" s="10">
        <v>0.97648270328006903</v>
      </c>
      <c r="C50" s="10" t="e">
        <f t="shared" si="0"/>
        <v>#VALUE!</v>
      </c>
      <c r="D50" s="10">
        <v>17.577094088517057</v>
      </c>
      <c r="E50" s="10" t="e">
        <f t="shared" si="1"/>
        <v>#VALUE!</v>
      </c>
      <c r="F50" s="10" t="e">
        <f ca="1"/>
        <v>#NAME?</v>
      </c>
      <c r="G50" s="29" t="e">
        <f t="shared" ca="1" si="2"/>
        <v>#VALUE!</v>
      </c>
      <c r="H50" s="29" t="e">
        <f t="shared" ca="1" si="3"/>
        <v>#VALUE!</v>
      </c>
      <c r="I50" s="27" t="e">
        <f t="shared" ca="1" si="4"/>
        <v>#VALUE!</v>
      </c>
    </row>
    <row r="51" spans="1:9">
      <c r="A51" s="10">
        <f>1</f>
        <v>1</v>
      </c>
      <c r="B51" s="10">
        <v>1.1108686218233945</v>
      </c>
      <c r="C51" s="10" t="e">
        <f t="shared" si="0"/>
        <v>#VALUE!</v>
      </c>
      <c r="D51" s="10">
        <v>17.611078395728981</v>
      </c>
      <c r="E51" s="10" t="e">
        <f t="shared" si="1"/>
        <v>#VALUE!</v>
      </c>
      <c r="F51" s="10" t="e">
        <f ca="1"/>
        <v>#NAME?</v>
      </c>
      <c r="G51" s="29" t="e">
        <f t="shared" ca="1" si="2"/>
        <v>#VALUE!</v>
      </c>
      <c r="H51" s="29" t="e">
        <f t="shared" ca="1" si="3"/>
        <v>#VALUE!</v>
      </c>
      <c r="I51" s="27" t="e">
        <f t="shared" ca="1" si="4"/>
        <v>#VALUE!</v>
      </c>
    </row>
    <row r="52" spans="1:9">
      <c r="A52" s="10">
        <f>1</f>
        <v>1</v>
      </c>
      <c r="B52" s="10">
        <v>1.0906196511165152</v>
      </c>
      <c r="C52" s="10" t="e">
        <f t="shared" si="0"/>
        <v>#VALUE!</v>
      </c>
      <c r="D52" s="10">
        <v>17.672867556218975</v>
      </c>
      <c r="E52" s="10" t="e">
        <f t="shared" si="1"/>
        <v>#VALUE!</v>
      </c>
      <c r="F52" s="10" t="e">
        <f ca="1"/>
        <v>#NAME?</v>
      </c>
      <c r="G52" s="29" t="e">
        <f t="shared" ca="1" si="2"/>
        <v>#VALUE!</v>
      </c>
      <c r="H52" s="29" t="e">
        <f t="shared" ca="1" si="3"/>
        <v>#VALUE!</v>
      </c>
      <c r="I52" s="27" t="e">
        <f t="shared" ca="1" si="4"/>
        <v>#VALUE!</v>
      </c>
    </row>
    <row r="53" spans="1:9">
      <c r="A53" s="10">
        <f>1</f>
        <v>1</v>
      </c>
      <c r="B53" s="10">
        <v>1.0911917088657863</v>
      </c>
      <c r="C53" s="10" t="e">
        <f t="shared" ref="C53:C84" si="5">SUMPRODUCT($B$17:$B$18,TRANSPOSE(A53:B53))</f>
        <v>#VALUE!</v>
      </c>
      <c r="D53" s="10">
        <v>17.951751224843747</v>
      </c>
      <c r="E53" s="10" t="e">
        <f t="shared" ref="E53:E84" si="6">D53-C53</f>
        <v>#VALUE!</v>
      </c>
      <c r="F53" s="10" t="e">
        <f ca="1"/>
        <v>#NAME?</v>
      </c>
      <c r="G53" s="29" t="e">
        <f t="shared" ref="G53:G84" ca="1" si="7">E53/SQRT($D$13*(1-F53))</f>
        <v>#VALUE!</v>
      </c>
      <c r="H53" s="29" t="e">
        <f t="shared" ref="H53:H84" ca="1" si="8">E53/SQRT(($C$13-E53^2)/($B$13-1)*(1-F53))</f>
        <v>#VALUE!</v>
      </c>
      <c r="I53" s="27" t="e">
        <f t="shared" ref="I53:I84" ca="1" si="9">TDIST(ABS(H53),$B$13-1,2)</f>
        <v>#VALUE!</v>
      </c>
    </row>
    <row r="54" spans="1:9">
      <c r="A54" s="10">
        <f>1</f>
        <v>1</v>
      </c>
      <c r="B54" s="10">
        <v>1.0676420105152584</v>
      </c>
      <c r="C54" s="10" t="e">
        <f t="shared" si="5"/>
        <v>#VALUE!</v>
      </c>
      <c r="D54" s="10">
        <v>18.320853690415543</v>
      </c>
      <c r="E54" s="10" t="e">
        <f t="shared" si="6"/>
        <v>#VALUE!</v>
      </c>
      <c r="F54" s="10" t="e">
        <f ca="1"/>
        <v>#NAME?</v>
      </c>
      <c r="G54" s="29" t="e">
        <f t="shared" ca="1" si="7"/>
        <v>#VALUE!</v>
      </c>
      <c r="H54" s="29" t="e">
        <f t="shared" ca="1" si="8"/>
        <v>#VALUE!</v>
      </c>
      <c r="I54" s="27" t="e">
        <f t="shared" ca="1" si="9"/>
        <v>#VALUE!</v>
      </c>
    </row>
    <row r="55" spans="1:9">
      <c r="A55" s="10">
        <f>1</f>
        <v>1</v>
      </c>
      <c r="B55" s="10">
        <v>1.0739255117283111</v>
      </c>
      <c r="C55" s="10" t="e">
        <f t="shared" si="5"/>
        <v>#VALUE!</v>
      </c>
      <c r="D55" s="10">
        <v>18.483890481945391</v>
      </c>
      <c r="E55" s="10" t="e">
        <f t="shared" si="6"/>
        <v>#VALUE!</v>
      </c>
      <c r="F55" s="10" t="e">
        <f ca="1"/>
        <v>#NAME?</v>
      </c>
      <c r="G55" s="29" t="e">
        <f t="shared" ca="1" si="7"/>
        <v>#VALUE!</v>
      </c>
      <c r="H55" s="29" t="e">
        <f t="shared" ca="1" si="8"/>
        <v>#VALUE!</v>
      </c>
      <c r="I55" s="27" t="e">
        <f t="shared" ca="1" si="9"/>
        <v>#VALUE!</v>
      </c>
    </row>
    <row r="56" spans="1:9">
      <c r="A56" s="10">
        <f>1</f>
        <v>1</v>
      </c>
      <c r="B56" s="10">
        <v>1.1404419400458612</v>
      </c>
      <c r="C56" s="10" t="e">
        <f t="shared" si="5"/>
        <v>#VALUE!</v>
      </c>
      <c r="D56" s="10">
        <v>18.648350132955073</v>
      </c>
      <c r="E56" s="10" t="e">
        <f t="shared" si="6"/>
        <v>#VALUE!</v>
      </c>
      <c r="F56" s="10" t="e">
        <f ca="1"/>
        <v>#NAME?</v>
      </c>
      <c r="G56" s="29" t="e">
        <f t="shared" ca="1" si="7"/>
        <v>#VALUE!</v>
      </c>
      <c r="H56" s="29" t="e">
        <f t="shared" ca="1" si="8"/>
        <v>#VALUE!</v>
      </c>
      <c r="I56" s="27" t="e">
        <f t="shared" ca="1" si="9"/>
        <v>#VALUE!</v>
      </c>
    </row>
    <row r="57" spans="1:9">
      <c r="A57" s="10">
        <f>1</f>
        <v>1</v>
      </c>
      <c r="B57" s="10">
        <v>1.1854372775645354</v>
      </c>
      <c r="C57" s="10" t="e">
        <f t="shared" si="5"/>
        <v>#VALUE!</v>
      </c>
      <c r="D57" s="10">
        <v>18.55779855020036</v>
      </c>
      <c r="E57" s="10" t="e">
        <f t="shared" si="6"/>
        <v>#VALUE!</v>
      </c>
      <c r="F57" s="10" t="e">
        <f ca="1"/>
        <v>#NAME?</v>
      </c>
      <c r="G57" s="29" t="e">
        <f t="shared" ca="1" si="7"/>
        <v>#VALUE!</v>
      </c>
      <c r="H57" s="29" t="e">
        <f t="shared" ca="1" si="8"/>
        <v>#VALUE!</v>
      </c>
      <c r="I57" s="27" t="e">
        <f t="shared" ca="1" si="9"/>
        <v>#VALUE!</v>
      </c>
    </row>
    <row r="58" spans="1:9">
      <c r="A58" s="10">
        <f>1</f>
        <v>1</v>
      </c>
      <c r="B58" s="10">
        <v>1.2497547191092129</v>
      </c>
      <c r="C58" s="10" t="e">
        <f t="shared" si="5"/>
        <v>#VALUE!</v>
      </c>
      <c r="D58" s="10">
        <v>18.706203555627582</v>
      </c>
      <c r="E58" s="10" t="e">
        <f t="shared" si="6"/>
        <v>#VALUE!</v>
      </c>
      <c r="F58" s="10" t="e">
        <f ca="1"/>
        <v>#NAME?</v>
      </c>
      <c r="G58" s="29" t="e">
        <f t="shared" ca="1" si="7"/>
        <v>#VALUE!</v>
      </c>
      <c r="H58" s="29" t="e">
        <f t="shared" ca="1" si="8"/>
        <v>#VALUE!</v>
      </c>
      <c r="I58" s="27" t="e">
        <f t="shared" ca="1" si="9"/>
        <v>#VALUE!</v>
      </c>
    </row>
    <row r="59" spans="1:9">
      <c r="A59" s="10">
        <f>1</f>
        <v>1</v>
      </c>
      <c r="B59" s="10">
        <v>2.0169527684665534</v>
      </c>
      <c r="C59" s="10" t="e">
        <f t="shared" si="5"/>
        <v>#VALUE!</v>
      </c>
      <c r="D59" s="10">
        <v>18.787845067243396</v>
      </c>
      <c r="E59" s="10" t="e">
        <f t="shared" si="6"/>
        <v>#VALUE!</v>
      </c>
      <c r="F59" s="10" t="e">
        <f ca="1"/>
        <v>#NAME?</v>
      </c>
      <c r="G59" s="29" t="e">
        <f t="shared" ca="1" si="7"/>
        <v>#VALUE!</v>
      </c>
      <c r="H59" s="29" t="e">
        <f t="shared" ca="1" si="8"/>
        <v>#VALUE!</v>
      </c>
      <c r="I59" s="27" t="e">
        <f t="shared" ca="1" si="9"/>
        <v>#VALUE!</v>
      </c>
    </row>
    <row r="60" spans="1:9">
      <c r="A60" s="10">
        <f>1</f>
        <v>1</v>
      </c>
      <c r="B60" s="10">
        <v>1.9746002139862204</v>
      </c>
      <c r="C60" s="10" t="e">
        <f t="shared" si="5"/>
        <v>#VALUE!</v>
      </c>
      <c r="D60" s="10">
        <v>19.253706995897165</v>
      </c>
      <c r="E60" s="10" t="e">
        <f t="shared" si="6"/>
        <v>#VALUE!</v>
      </c>
      <c r="F60" s="10" t="e">
        <f ca="1"/>
        <v>#NAME?</v>
      </c>
      <c r="G60" s="29" t="e">
        <f t="shared" ca="1" si="7"/>
        <v>#VALUE!</v>
      </c>
      <c r="H60" s="29" t="e">
        <f t="shared" ca="1" si="8"/>
        <v>#VALUE!</v>
      </c>
      <c r="I60" s="27" t="e">
        <f t="shared" ca="1" si="9"/>
        <v>#VALUE!</v>
      </c>
    </row>
    <row r="61" spans="1:9">
      <c r="A61" s="10">
        <f>1</f>
        <v>1</v>
      </c>
      <c r="B61" s="10">
        <v>1.9390705823113927</v>
      </c>
      <c r="C61" s="10" t="e">
        <f t="shared" si="5"/>
        <v>#VALUE!</v>
      </c>
      <c r="D61" s="10">
        <v>19.711251328757623</v>
      </c>
      <c r="E61" s="10" t="e">
        <f t="shared" si="6"/>
        <v>#VALUE!</v>
      </c>
      <c r="F61" s="10" t="e">
        <f ca="1"/>
        <v>#NAME?</v>
      </c>
      <c r="G61" s="29" t="e">
        <f t="shared" ca="1" si="7"/>
        <v>#VALUE!</v>
      </c>
      <c r="H61" s="29" t="e">
        <f t="shared" ca="1" si="8"/>
        <v>#VALUE!</v>
      </c>
      <c r="I61" s="27" t="e">
        <f t="shared" ca="1" si="9"/>
        <v>#VALUE!</v>
      </c>
    </row>
    <row r="62" spans="1:9">
      <c r="A62" s="10">
        <f>1</f>
        <v>1</v>
      </c>
      <c r="B62" s="10">
        <v>1.8137846564795936</v>
      </c>
      <c r="C62" s="10" t="e">
        <f t="shared" si="5"/>
        <v>#VALUE!</v>
      </c>
      <c r="D62" s="10">
        <v>20.739149874863489</v>
      </c>
      <c r="E62" s="10" t="e">
        <f t="shared" si="6"/>
        <v>#VALUE!</v>
      </c>
      <c r="F62" s="10" t="e">
        <f ca="1"/>
        <v>#NAME?</v>
      </c>
      <c r="G62" s="29" t="e">
        <f t="shared" ca="1" si="7"/>
        <v>#VALUE!</v>
      </c>
      <c r="H62" s="29" t="e">
        <f t="shared" ca="1" si="8"/>
        <v>#VALUE!</v>
      </c>
      <c r="I62" s="27" t="e">
        <f t="shared" ca="1" si="9"/>
        <v>#VALUE!</v>
      </c>
    </row>
    <row r="63" spans="1:9">
      <c r="A63" s="10">
        <f>1</f>
        <v>1</v>
      </c>
      <c r="B63" s="10">
        <v>1.9002507744365853</v>
      </c>
      <c r="C63" s="10" t="e">
        <f t="shared" si="5"/>
        <v>#VALUE!</v>
      </c>
      <c r="D63" s="10">
        <v>21.158440677766386</v>
      </c>
      <c r="E63" s="10" t="e">
        <f t="shared" si="6"/>
        <v>#VALUE!</v>
      </c>
      <c r="F63" s="10" t="e">
        <f ca="1"/>
        <v>#NAME?</v>
      </c>
      <c r="G63" s="29" t="e">
        <f t="shared" ca="1" si="7"/>
        <v>#VALUE!</v>
      </c>
      <c r="H63" s="29" t="e">
        <f t="shared" ca="1" si="8"/>
        <v>#VALUE!</v>
      </c>
      <c r="I63" s="27" t="e">
        <f t="shared" ca="1" si="9"/>
        <v>#VALUE!</v>
      </c>
    </row>
    <row r="64" spans="1:9">
      <c r="A64" s="10">
        <f>1</f>
        <v>1</v>
      </c>
      <c r="B64" s="10">
        <v>1.9106234386585395</v>
      </c>
      <c r="C64" s="10" t="e">
        <f t="shared" si="5"/>
        <v>#VALUE!</v>
      </c>
      <c r="D64" s="10">
        <v>21.081188248653579</v>
      </c>
      <c r="E64" s="10" t="e">
        <f t="shared" si="6"/>
        <v>#VALUE!</v>
      </c>
      <c r="F64" s="10" t="e">
        <f ca="1"/>
        <v>#NAME?</v>
      </c>
      <c r="G64" s="29" t="e">
        <f t="shared" ca="1" si="7"/>
        <v>#VALUE!</v>
      </c>
      <c r="H64" s="29" t="e">
        <f t="shared" ca="1" si="8"/>
        <v>#VALUE!</v>
      </c>
      <c r="I64" s="27" t="e">
        <f t="shared" ca="1" si="9"/>
        <v>#VALUE!</v>
      </c>
    </row>
    <row r="65" spans="1:9">
      <c r="A65" s="10">
        <f>1</f>
        <v>1</v>
      </c>
      <c r="B65" s="10">
        <v>1.8775117511364481</v>
      </c>
      <c r="C65" s="10" t="e">
        <f t="shared" si="5"/>
        <v>#VALUE!</v>
      </c>
      <c r="D65" s="10">
        <v>20.815389627418078</v>
      </c>
      <c r="E65" s="10" t="e">
        <f t="shared" si="6"/>
        <v>#VALUE!</v>
      </c>
      <c r="F65" s="10" t="e">
        <f ca="1"/>
        <v>#NAME?</v>
      </c>
      <c r="G65" s="29" t="e">
        <f t="shared" ca="1" si="7"/>
        <v>#VALUE!</v>
      </c>
      <c r="H65" s="29" t="e">
        <f t="shared" ca="1" si="8"/>
        <v>#VALUE!</v>
      </c>
      <c r="I65" s="27" t="e">
        <f t="shared" ca="1" si="9"/>
        <v>#VALUE!</v>
      </c>
    </row>
    <row r="66" spans="1:9">
      <c r="A66" s="10">
        <f>1</f>
        <v>1</v>
      </c>
      <c r="B66" s="10">
        <v>1.8604782359811172</v>
      </c>
      <c r="C66" s="10" t="e">
        <f t="shared" si="5"/>
        <v>#VALUE!</v>
      </c>
      <c r="D66" s="10">
        <v>20.911118395451275</v>
      </c>
      <c r="E66" s="10" t="e">
        <f t="shared" si="6"/>
        <v>#VALUE!</v>
      </c>
      <c r="F66" s="10" t="e">
        <f ca="1"/>
        <v>#NAME?</v>
      </c>
      <c r="G66" s="29" t="e">
        <f t="shared" ca="1" si="7"/>
        <v>#VALUE!</v>
      </c>
      <c r="H66" s="29" t="e">
        <f t="shared" ca="1" si="8"/>
        <v>#VALUE!</v>
      </c>
      <c r="I66" s="27" t="e">
        <f t="shared" ca="1" si="9"/>
        <v>#VALUE!</v>
      </c>
    </row>
    <row r="67" spans="1:9">
      <c r="A67" s="10">
        <f>1</f>
        <v>1</v>
      </c>
      <c r="B67" s="10">
        <v>1.7890408169192451</v>
      </c>
      <c r="C67" s="10" t="e">
        <f t="shared" si="5"/>
        <v>#VALUE!</v>
      </c>
      <c r="D67" s="10">
        <v>21.158661886781495</v>
      </c>
      <c r="E67" s="10" t="e">
        <f t="shared" si="6"/>
        <v>#VALUE!</v>
      </c>
      <c r="F67" s="10" t="e">
        <f ca="1"/>
        <v>#NAME?</v>
      </c>
      <c r="G67" s="29" t="e">
        <f t="shared" ca="1" si="7"/>
        <v>#VALUE!</v>
      </c>
      <c r="H67" s="29" t="e">
        <f t="shared" ca="1" si="8"/>
        <v>#VALUE!</v>
      </c>
      <c r="I67" s="27" t="e">
        <f t="shared" ca="1" si="9"/>
        <v>#VALUE!</v>
      </c>
    </row>
    <row r="68" spans="1:9">
      <c r="A68" s="10">
        <f>1</f>
        <v>1</v>
      </c>
      <c r="B68" s="10">
        <v>1.8395119566088722</v>
      </c>
      <c r="C68" s="10" t="e">
        <f t="shared" si="5"/>
        <v>#VALUE!</v>
      </c>
      <c r="D68" s="10">
        <v>21.116897785224189</v>
      </c>
      <c r="E68" s="10" t="e">
        <f t="shared" si="6"/>
        <v>#VALUE!</v>
      </c>
      <c r="F68" s="10" t="e">
        <f ca="1"/>
        <v>#NAME?</v>
      </c>
      <c r="G68" s="29" t="e">
        <f t="shared" ca="1" si="7"/>
        <v>#VALUE!</v>
      </c>
      <c r="H68" s="29" t="e">
        <f t="shared" ca="1" si="8"/>
        <v>#VALUE!</v>
      </c>
      <c r="I68" s="27" t="e">
        <f t="shared" ca="1" si="9"/>
        <v>#VALUE!</v>
      </c>
    </row>
    <row r="69" spans="1:9">
      <c r="A69" s="10">
        <f>1</f>
        <v>1</v>
      </c>
      <c r="B69" s="10">
        <v>1.7558547555347843</v>
      </c>
      <c r="C69" s="10" t="e">
        <f t="shared" si="5"/>
        <v>#VALUE!</v>
      </c>
      <c r="D69" s="10">
        <v>21.601605791741015</v>
      </c>
      <c r="E69" s="10" t="e">
        <f t="shared" si="6"/>
        <v>#VALUE!</v>
      </c>
      <c r="F69" s="10" t="e">
        <f ca="1"/>
        <v>#NAME?</v>
      </c>
      <c r="G69" s="29" t="e">
        <f t="shared" ca="1" si="7"/>
        <v>#VALUE!</v>
      </c>
      <c r="H69" s="29" t="e">
        <f t="shared" ca="1" si="8"/>
        <v>#VALUE!</v>
      </c>
      <c r="I69" s="27" t="e">
        <f t="shared" ca="1" si="9"/>
        <v>#VALUE!</v>
      </c>
    </row>
    <row r="70" spans="1:9">
      <c r="A70" s="10">
        <f>1</f>
        <v>1</v>
      </c>
      <c r="B70" s="10">
        <v>1.9483812274777272</v>
      </c>
      <c r="C70" s="10" t="e">
        <f t="shared" si="5"/>
        <v>#VALUE!</v>
      </c>
      <c r="D70" s="10">
        <v>23.327122343390329</v>
      </c>
      <c r="E70" s="10" t="e">
        <f t="shared" si="6"/>
        <v>#VALUE!</v>
      </c>
      <c r="F70" s="10" t="e">
        <f ca="1"/>
        <v>#NAME?</v>
      </c>
      <c r="G70" s="29" t="e">
        <f t="shared" ca="1" si="7"/>
        <v>#VALUE!</v>
      </c>
      <c r="H70" s="29" t="e">
        <f t="shared" ca="1" si="8"/>
        <v>#VALUE!</v>
      </c>
      <c r="I70" s="27" t="e">
        <f t="shared" ca="1" si="9"/>
        <v>#VALUE!</v>
      </c>
    </row>
    <row r="71" spans="1:9">
      <c r="A71" s="10">
        <f>1</f>
        <v>1</v>
      </c>
      <c r="B71" s="10">
        <v>1.8798325604310853</v>
      </c>
      <c r="C71" s="10" t="e">
        <f t="shared" si="5"/>
        <v>#VALUE!</v>
      </c>
      <c r="D71" s="10">
        <v>22.912064639148031</v>
      </c>
      <c r="E71" s="10" t="e">
        <f t="shared" si="6"/>
        <v>#VALUE!</v>
      </c>
      <c r="F71" s="10" t="e">
        <f ca="1"/>
        <v>#NAME?</v>
      </c>
      <c r="G71" s="29" t="e">
        <f t="shared" ca="1" si="7"/>
        <v>#VALUE!</v>
      </c>
      <c r="H71" s="29" t="e">
        <f t="shared" ca="1" si="8"/>
        <v>#VALUE!</v>
      </c>
      <c r="I71" s="27" t="e">
        <f t="shared" ca="1" si="9"/>
        <v>#VALUE!</v>
      </c>
    </row>
    <row r="72" spans="1:9">
      <c r="A72" s="10">
        <f>1</f>
        <v>1</v>
      </c>
      <c r="B72" s="10">
        <v>1.9193357414139378</v>
      </c>
      <c r="C72" s="10" t="e">
        <f t="shared" si="5"/>
        <v>#VALUE!</v>
      </c>
      <c r="D72" s="10">
        <v>23.01652593702276</v>
      </c>
      <c r="E72" s="10" t="e">
        <f t="shared" si="6"/>
        <v>#VALUE!</v>
      </c>
      <c r="F72" s="10" t="e">
        <f ca="1"/>
        <v>#NAME?</v>
      </c>
      <c r="G72" s="29" t="e">
        <f t="shared" ca="1" si="7"/>
        <v>#VALUE!</v>
      </c>
      <c r="H72" s="29" t="e">
        <f t="shared" ca="1" si="8"/>
        <v>#VALUE!</v>
      </c>
      <c r="I72" s="27" t="e">
        <f t="shared" ca="1" si="9"/>
        <v>#VALUE!</v>
      </c>
    </row>
    <row r="73" spans="1:9">
      <c r="A73" s="10">
        <f>1</f>
        <v>1</v>
      </c>
      <c r="B73" s="10">
        <v>2.0414878753408123</v>
      </c>
      <c r="C73" s="10" t="e">
        <f t="shared" si="5"/>
        <v>#VALUE!</v>
      </c>
      <c r="D73" s="10">
        <v>22.698193873806218</v>
      </c>
      <c r="E73" s="10" t="e">
        <f t="shared" si="6"/>
        <v>#VALUE!</v>
      </c>
      <c r="F73" s="10" t="e">
        <f ca="1"/>
        <v>#NAME?</v>
      </c>
      <c r="G73" s="29" t="e">
        <f t="shared" ca="1" si="7"/>
        <v>#VALUE!</v>
      </c>
      <c r="H73" s="29" t="e">
        <f t="shared" ca="1" si="8"/>
        <v>#VALUE!</v>
      </c>
      <c r="I73" s="27" t="e">
        <f t="shared" ca="1" si="9"/>
        <v>#VALUE!</v>
      </c>
    </row>
    <row r="74" spans="1:9">
      <c r="A74" s="10">
        <f>1</f>
        <v>1</v>
      </c>
      <c r="B74" s="10">
        <v>2.0101063467917375</v>
      </c>
      <c r="C74" s="10" t="e">
        <f t="shared" si="5"/>
        <v>#VALUE!</v>
      </c>
      <c r="D74" s="10">
        <v>22.473555389124122</v>
      </c>
      <c r="E74" s="10" t="e">
        <f t="shared" si="6"/>
        <v>#VALUE!</v>
      </c>
      <c r="F74" s="10" t="e">
        <f ca="1"/>
        <v>#NAME?</v>
      </c>
      <c r="G74" s="29" t="e">
        <f t="shared" ca="1" si="7"/>
        <v>#VALUE!</v>
      </c>
      <c r="H74" s="29" t="e">
        <f t="shared" ca="1" si="8"/>
        <v>#VALUE!</v>
      </c>
      <c r="I74" s="27" t="e">
        <f t="shared" ca="1" si="9"/>
        <v>#VALUE!</v>
      </c>
    </row>
    <row r="75" spans="1:9">
      <c r="A75" s="10">
        <f>1</f>
        <v>1</v>
      </c>
      <c r="B75" s="10">
        <v>2.0375753508896377</v>
      </c>
      <c r="C75" s="10" t="e">
        <f t="shared" si="5"/>
        <v>#VALUE!</v>
      </c>
      <c r="D75" s="10">
        <v>22.465828886369387</v>
      </c>
      <c r="E75" s="10" t="e">
        <f t="shared" si="6"/>
        <v>#VALUE!</v>
      </c>
      <c r="F75" s="10" t="e">
        <f ca="1"/>
        <v>#NAME?</v>
      </c>
      <c r="G75" s="29" t="e">
        <f t="shared" ca="1" si="7"/>
        <v>#VALUE!</v>
      </c>
      <c r="H75" s="29" t="e">
        <f t="shared" ca="1" si="8"/>
        <v>#VALUE!</v>
      </c>
      <c r="I75" s="27" t="e">
        <f t="shared" ca="1" si="9"/>
        <v>#VALUE!</v>
      </c>
    </row>
    <row r="76" spans="1:9">
      <c r="A76" s="10">
        <f>1</f>
        <v>1</v>
      </c>
      <c r="B76" s="10">
        <v>2.0465911477957568</v>
      </c>
      <c r="C76" s="10" t="e">
        <f t="shared" si="5"/>
        <v>#VALUE!</v>
      </c>
      <c r="D76" s="10">
        <v>22.79910481906915</v>
      </c>
      <c r="E76" s="10" t="e">
        <f t="shared" si="6"/>
        <v>#VALUE!</v>
      </c>
      <c r="F76" s="10" t="e">
        <f ca="1"/>
        <v>#NAME?</v>
      </c>
      <c r="G76" s="29" t="e">
        <f t="shared" ca="1" si="7"/>
        <v>#VALUE!</v>
      </c>
      <c r="H76" s="29" t="e">
        <f t="shared" ca="1" si="8"/>
        <v>#VALUE!</v>
      </c>
      <c r="I76" s="27" t="e">
        <f t="shared" ca="1" si="9"/>
        <v>#VALUE!</v>
      </c>
    </row>
    <row r="77" spans="1:9">
      <c r="A77" s="10">
        <f>1</f>
        <v>1</v>
      </c>
      <c r="B77" s="10">
        <v>2.041351374114825</v>
      </c>
      <c r="C77" s="10" t="e">
        <f t="shared" si="5"/>
        <v>#VALUE!</v>
      </c>
      <c r="D77" s="10">
        <v>22.808292999958358</v>
      </c>
      <c r="E77" s="10" t="e">
        <f t="shared" si="6"/>
        <v>#VALUE!</v>
      </c>
      <c r="F77" s="10" t="e">
        <f ca="1"/>
        <v>#NAME?</v>
      </c>
      <c r="G77" s="29" t="e">
        <f t="shared" ca="1" si="7"/>
        <v>#VALUE!</v>
      </c>
      <c r="H77" s="29" t="e">
        <f t="shared" ca="1" si="8"/>
        <v>#VALUE!</v>
      </c>
      <c r="I77" s="27" t="e">
        <f t="shared" ca="1" si="9"/>
        <v>#VALUE!</v>
      </c>
    </row>
    <row r="78" spans="1:9">
      <c r="A78" s="10">
        <f>1</f>
        <v>1</v>
      </c>
      <c r="B78" s="10">
        <v>2.130920830674079</v>
      </c>
      <c r="C78" s="10" t="e">
        <f t="shared" si="5"/>
        <v>#VALUE!</v>
      </c>
      <c r="D78" s="10">
        <v>22.760969183272159</v>
      </c>
      <c r="E78" s="10" t="e">
        <f t="shared" si="6"/>
        <v>#VALUE!</v>
      </c>
      <c r="F78" s="10" t="e">
        <f ca="1"/>
        <v>#NAME?</v>
      </c>
      <c r="G78" s="29" t="e">
        <f t="shared" ca="1" si="7"/>
        <v>#VALUE!</v>
      </c>
      <c r="H78" s="29" t="e">
        <f t="shared" ca="1" si="8"/>
        <v>#VALUE!</v>
      </c>
      <c r="I78" s="27" t="e">
        <f t="shared" ca="1" si="9"/>
        <v>#VALUE!</v>
      </c>
    </row>
    <row r="79" spans="1:9">
      <c r="A79" s="10">
        <f>1</f>
        <v>1</v>
      </c>
      <c r="B79" s="10">
        <v>2.0605934518411853</v>
      </c>
      <c r="C79" s="10" t="e">
        <f t="shared" si="5"/>
        <v>#VALUE!</v>
      </c>
      <c r="D79" s="10">
        <v>22.566959666697706</v>
      </c>
      <c r="E79" s="10" t="e">
        <f t="shared" si="6"/>
        <v>#VALUE!</v>
      </c>
      <c r="F79" s="10" t="e">
        <f ca="1"/>
        <v>#NAME?</v>
      </c>
      <c r="G79" s="29" t="e">
        <f t="shared" ca="1" si="7"/>
        <v>#VALUE!</v>
      </c>
      <c r="H79" s="29" t="e">
        <f t="shared" ca="1" si="8"/>
        <v>#VALUE!</v>
      </c>
      <c r="I79" s="27" t="e">
        <f t="shared" ca="1" si="9"/>
        <v>#VALUE!</v>
      </c>
    </row>
    <row r="80" spans="1:9">
      <c r="A80" s="10">
        <f>1</f>
        <v>1</v>
      </c>
      <c r="B80" s="10">
        <v>2.1500579596580596</v>
      </c>
      <c r="C80" s="10" t="e">
        <f t="shared" si="5"/>
        <v>#VALUE!</v>
      </c>
      <c r="D80" s="10">
        <v>22.353482455989585</v>
      </c>
      <c r="E80" s="10" t="e">
        <f t="shared" si="6"/>
        <v>#VALUE!</v>
      </c>
      <c r="F80" s="10" t="e">
        <f ca="1"/>
        <v>#NAME?</v>
      </c>
      <c r="G80" s="29" t="e">
        <f t="shared" ca="1" si="7"/>
        <v>#VALUE!</v>
      </c>
      <c r="H80" s="29" t="e">
        <f t="shared" ca="1" si="8"/>
        <v>#VALUE!</v>
      </c>
      <c r="I80" s="27" t="e">
        <f t="shared" ca="1" si="9"/>
        <v>#VALUE!</v>
      </c>
    </row>
    <row r="81" spans="1:9">
      <c r="A81" s="10">
        <f>1</f>
        <v>1</v>
      </c>
      <c r="B81" s="10">
        <v>2.1741736393012885</v>
      </c>
      <c r="C81" s="10" t="e">
        <f t="shared" si="5"/>
        <v>#VALUE!</v>
      </c>
      <c r="D81" s="10">
        <v>22.192675302246116</v>
      </c>
      <c r="E81" s="10" t="e">
        <f t="shared" si="6"/>
        <v>#VALUE!</v>
      </c>
      <c r="F81" s="10" t="e">
        <f ca="1"/>
        <v>#NAME?</v>
      </c>
      <c r="G81" s="29" t="e">
        <f t="shared" ca="1" si="7"/>
        <v>#VALUE!</v>
      </c>
      <c r="H81" s="29" t="e">
        <f t="shared" ca="1" si="8"/>
        <v>#VALUE!</v>
      </c>
      <c r="I81" s="27" t="e">
        <f t="shared" ca="1" si="9"/>
        <v>#VALUE!</v>
      </c>
    </row>
    <row r="82" spans="1:9">
      <c r="A82" s="10">
        <f>1</f>
        <v>1</v>
      </c>
      <c r="B82" s="10">
        <v>2.2377190116844603</v>
      </c>
      <c r="C82" s="10" t="e">
        <f t="shared" si="5"/>
        <v>#VALUE!</v>
      </c>
      <c r="D82" s="10">
        <v>22.352690808491626</v>
      </c>
      <c r="E82" s="10" t="e">
        <f t="shared" si="6"/>
        <v>#VALUE!</v>
      </c>
      <c r="F82" s="10" t="e">
        <f ca="1"/>
        <v>#NAME?</v>
      </c>
      <c r="G82" s="29" t="e">
        <f t="shared" ca="1" si="7"/>
        <v>#VALUE!</v>
      </c>
      <c r="H82" s="29" t="e">
        <f t="shared" ca="1" si="8"/>
        <v>#VALUE!</v>
      </c>
      <c r="I82" s="27" t="e">
        <f t="shared" ca="1" si="9"/>
        <v>#VALUE!</v>
      </c>
    </row>
    <row r="83" spans="1:9">
      <c r="A83" s="10">
        <f>1</f>
        <v>1</v>
      </c>
      <c r="B83" s="10">
        <v>2.2299829241056117</v>
      </c>
      <c r="C83" s="10" t="e">
        <f t="shared" si="5"/>
        <v>#VALUE!</v>
      </c>
      <c r="D83" s="10">
        <v>22.118437273731661</v>
      </c>
      <c r="E83" s="10" t="e">
        <f t="shared" si="6"/>
        <v>#VALUE!</v>
      </c>
      <c r="F83" s="10" t="e">
        <f ca="1"/>
        <v>#NAME?</v>
      </c>
      <c r="G83" s="29" t="e">
        <f t="shared" ca="1" si="7"/>
        <v>#VALUE!</v>
      </c>
      <c r="H83" s="29" t="e">
        <f t="shared" ca="1" si="8"/>
        <v>#VALUE!</v>
      </c>
      <c r="I83" s="27" t="e">
        <f t="shared" ca="1" si="9"/>
        <v>#VALUE!</v>
      </c>
    </row>
    <row r="84" spans="1:9">
      <c r="A84" s="10">
        <f>1</f>
        <v>1</v>
      </c>
      <c r="B84" s="10">
        <v>2.2315940572591386</v>
      </c>
      <c r="C84" s="10" t="e">
        <f t="shared" si="5"/>
        <v>#VALUE!</v>
      </c>
      <c r="D84" s="10">
        <v>21.87648213436756</v>
      </c>
      <c r="E84" s="10" t="e">
        <f t="shared" si="6"/>
        <v>#VALUE!</v>
      </c>
      <c r="F84" s="10" t="e">
        <f ca="1"/>
        <v>#NAME?</v>
      </c>
      <c r="G84" s="29" t="e">
        <f t="shared" ca="1" si="7"/>
        <v>#VALUE!</v>
      </c>
      <c r="H84" s="29" t="e">
        <f t="shared" ca="1" si="8"/>
        <v>#VALUE!</v>
      </c>
      <c r="I84" s="27" t="e">
        <f t="shared" ca="1" si="9"/>
        <v>#VALUE!</v>
      </c>
    </row>
    <row r="85" spans="1:9">
      <c r="A85" s="10">
        <f>1</f>
        <v>1</v>
      </c>
      <c r="B85" s="10">
        <v>2.3118452376103935</v>
      </c>
      <c r="C85" s="10" t="e">
        <f t="shared" ref="C85:C116" si="10">SUMPRODUCT($B$17:$B$18,TRANSPOSE(A85:B85))</f>
        <v>#VALUE!</v>
      </c>
      <c r="D85" s="10">
        <v>21.980636088594121</v>
      </c>
      <c r="E85" s="10" t="e">
        <f t="shared" ref="E85:E116" si="11">D85-C85</f>
        <v>#VALUE!</v>
      </c>
      <c r="F85" s="10" t="e">
        <f ca="1"/>
        <v>#NAME?</v>
      </c>
      <c r="G85" s="29" t="e">
        <f t="shared" ref="G85:G116" ca="1" si="12">E85/SQRT($D$13*(1-F85))</f>
        <v>#VALUE!</v>
      </c>
      <c r="H85" s="29" t="e">
        <f t="shared" ref="H85:H116" ca="1" si="13">E85/SQRT(($C$13-E85^2)/($B$13-1)*(1-F85))</f>
        <v>#VALUE!</v>
      </c>
      <c r="I85" s="27" t="e">
        <f t="shared" ref="I85:I116" ca="1" si="14">TDIST(ABS(H85),$B$13-1,2)</f>
        <v>#VALUE!</v>
      </c>
    </row>
    <row r="86" spans="1:9">
      <c r="A86" s="10">
        <f>1</f>
        <v>1</v>
      </c>
      <c r="B86" s="10">
        <v>2.2443190047591579</v>
      </c>
      <c r="C86" s="10" t="e">
        <f t="shared" si="10"/>
        <v>#VALUE!</v>
      </c>
      <c r="D86" s="10">
        <v>21.948210358445976</v>
      </c>
      <c r="E86" s="10" t="e">
        <f t="shared" si="11"/>
        <v>#VALUE!</v>
      </c>
      <c r="F86" s="10" t="e">
        <f ca="1"/>
        <v>#NAME?</v>
      </c>
      <c r="G86" s="29" t="e">
        <f t="shared" ca="1" si="12"/>
        <v>#VALUE!</v>
      </c>
      <c r="H86" s="29" t="e">
        <f t="shared" ca="1" si="13"/>
        <v>#VALUE!</v>
      </c>
      <c r="I86" s="27" t="e">
        <f t="shared" ca="1" si="14"/>
        <v>#VALUE!</v>
      </c>
    </row>
    <row r="87" spans="1:9">
      <c r="A87" s="10">
        <f>1</f>
        <v>1</v>
      </c>
      <c r="B87" s="10">
        <v>2.3206008000062299</v>
      </c>
      <c r="C87" s="10" t="e">
        <f t="shared" si="10"/>
        <v>#VALUE!</v>
      </c>
      <c r="D87" s="10">
        <v>21.923177601300672</v>
      </c>
      <c r="E87" s="10" t="e">
        <f t="shared" si="11"/>
        <v>#VALUE!</v>
      </c>
      <c r="F87" s="10" t="e">
        <f ca="1"/>
        <v>#NAME?</v>
      </c>
      <c r="G87" s="29" t="e">
        <f t="shared" ca="1" si="12"/>
        <v>#VALUE!</v>
      </c>
      <c r="H87" s="29" t="e">
        <f t="shared" ca="1" si="13"/>
        <v>#VALUE!</v>
      </c>
      <c r="I87" s="27" t="e">
        <f t="shared" ca="1" si="14"/>
        <v>#VALUE!</v>
      </c>
    </row>
    <row r="88" spans="1:9">
      <c r="A88" s="10">
        <f>1</f>
        <v>1</v>
      </c>
      <c r="B88" s="10">
        <v>2.2803425374049238</v>
      </c>
      <c r="C88" s="10" t="e">
        <f t="shared" si="10"/>
        <v>#VALUE!</v>
      </c>
      <c r="D88" s="10">
        <v>21.917435748665877</v>
      </c>
      <c r="E88" s="10" t="e">
        <f t="shared" si="11"/>
        <v>#VALUE!</v>
      </c>
      <c r="F88" s="10" t="e">
        <f ca="1"/>
        <v>#NAME?</v>
      </c>
      <c r="G88" s="29" t="e">
        <f t="shared" ca="1" si="12"/>
        <v>#VALUE!</v>
      </c>
      <c r="H88" s="29" t="e">
        <f t="shared" ca="1" si="13"/>
        <v>#VALUE!</v>
      </c>
      <c r="I88" s="27" t="e">
        <f t="shared" ca="1" si="14"/>
        <v>#VALUE!</v>
      </c>
    </row>
    <row r="89" spans="1:9">
      <c r="A89" s="10">
        <f>1</f>
        <v>1</v>
      </c>
      <c r="B89" s="10">
        <v>2.3075911784602194</v>
      </c>
      <c r="C89" s="10" t="e">
        <f t="shared" si="10"/>
        <v>#VALUE!</v>
      </c>
      <c r="D89" s="10">
        <v>22.048947931294638</v>
      </c>
      <c r="E89" s="10" t="e">
        <f t="shared" si="11"/>
        <v>#VALUE!</v>
      </c>
      <c r="F89" s="10" t="e">
        <f ca="1"/>
        <v>#NAME?</v>
      </c>
      <c r="G89" s="29" t="e">
        <f t="shared" ca="1" si="12"/>
        <v>#VALUE!</v>
      </c>
      <c r="H89" s="29" t="e">
        <f t="shared" ca="1" si="13"/>
        <v>#VALUE!</v>
      </c>
      <c r="I89" s="27" t="e">
        <f t="shared" ca="1" si="14"/>
        <v>#VALUE!</v>
      </c>
    </row>
    <row r="90" spans="1:9">
      <c r="A90" s="10">
        <f>1</f>
        <v>1</v>
      </c>
      <c r="B90" s="10">
        <v>2.27100014684726</v>
      </c>
      <c r="C90" s="10" t="e">
        <f t="shared" si="10"/>
        <v>#VALUE!</v>
      </c>
      <c r="D90" s="10">
        <v>22.138257508699422</v>
      </c>
      <c r="E90" s="10" t="e">
        <f t="shared" si="11"/>
        <v>#VALUE!</v>
      </c>
      <c r="F90" s="10" t="e">
        <f ca="1"/>
        <v>#NAME?</v>
      </c>
      <c r="G90" s="29" t="e">
        <f t="shared" ca="1" si="12"/>
        <v>#VALUE!</v>
      </c>
      <c r="H90" s="29" t="e">
        <f t="shared" ca="1" si="13"/>
        <v>#VALUE!</v>
      </c>
      <c r="I90" s="27" t="e">
        <f t="shared" ca="1" si="14"/>
        <v>#VALUE!</v>
      </c>
    </row>
    <row r="91" spans="1:9">
      <c r="A91" s="10">
        <f>1</f>
        <v>1</v>
      </c>
      <c r="B91" s="10">
        <v>2.2769491629319125</v>
      </c>
      <c r="C91" s="10" t="e">
        <f t="shared" si="10"/>
        <v>#VALUE!</v>
      </c>
      <c r="D91" s="10">
        <v>21.936614240117521</v>
      </c>
      <c r="E91" s="10" t="e">
        <f t="shared" si="11"/>
        <v>#VALUE!</v>
      </c>
      <c r="F91" s="10" t="e">
        <f ca="1"/>
        <v>#NAME?</v>
      </c>
      <c r="G91" s="29" t="e">
        <f t="shared" ca="1" si="12"/>
        <v>#VALUE!</v>
      </c>
      <c r="H91" s="29" t="e">
        <f t="shared" ca="1" si="13"/>
        <v>#VALUE!</v>
      </c>
      <c r="I91" s="27" t="e">
        <f t="shared" ca="1" si="14"/>
        <v>#VALUE!</v>
      </c>
    </row>
    <row r="92" spans="1:9">
      <c r="A92" s="10">
        <f>1</f>
        <v>1</v>
      </c>
      <c r="B92" s="10">
        <v>2.3132666348312001</v>
      </c>
      <c r="C92" s="10" t="e">
        <f t="shared" si="10"/>
        <v>#VALUE!</v>
      </c>
      <c r="D92" s="10">
        <v>21.973987801008544</v>
      </c>
      <c r="E92" s="10" t="e">
        <f t="shared" si="11"/>
        <v>#VALUE!</v>
      </c>
      <c r="F92" s="10" t="e">
        <f ca="1"/>
        <v>#NAME?</v>
      </c>
      <c r="G92" s="29" t="e">
        <f t="shared" ca="1" si="12"/>
        <v>#VALUE!</v>
      </c>
      <c r="H92" s="29" t="e">
        <f t="shared" ca="1" si="13"/>
        <v>#VALUE!</v>
      </c>
      <c r="I92" s="27" t="e">
        <f t="shared" ca="1" si="14"/>
        <v>#VALUE!</v>
      </c>
    </row>
    <row r="93" spans="1:9">
      <c r="A93" s="10">
        <f>1</f>
        <v>1</v>
      </c>
      <c r="B93" s="10">
        <v>2.3013196728044867</v>
      </c>
      <c r="C93" s="10" t="e">
        <f t="shared" si="10"/>
        <v>#VALUE!</v>
      </c>
      <c r="D93" s="10">
        <v>22.308922913495397</v>
      </c>
      <c r="E93" s="10" t="e">
        <f t="shared" si="11"/>
        <v>#VALUE!</v>
      </c>
      <c r="F93" s="10" t="e">
        <f ca="1"/>
        <v>#NAME?</v>
      </c>
      <c r="G93" s="29" t="e">
        <f t="shared" ca="1" si="12"/>
        <v>#VALUE!</v>
      </c>
      <c r="H93" s="29" t="e">
        <f t="shared" ca="1" si="13"/>
        <v>#VALUE!</v>
      </c>
      <c r="I93" s="27" t="e">
        <f t="shared" ca="1" si="14"/>
        <v>#VALUE!</v>
      </c>
    </row>
    <row r="94" spans="1:9">
      <c r="A94" s="10">
        <f>1</f>
        <v>1</v>
      </c>
      <c r="B94" s="10">
        <v>2.2902994210200562</v>
      </c>
      <c r="C94" s="10" t="e">
        <f t="shared" si="10"/>
        <v>#VALUE!</v>
      </c>
      <c r="D94" s="10">
        <v>22.437972592631549</v>
      </c>
      <c r="E94" s="10" t="e">
        <f t="shared" si="11"/>
        <v>#VALUE!</v>
      </c>
      <c r="F94" s="10" t="e">
        <f ca="1"/>
        <v>#NAME?</v>
      </c>
      <c r="G94" s="29" t="e">
        <f t="shared" ca="1" si="12"/>
        <v>#VALUE!</v>
      </c>
      <c r="H94" s="29" t="e">
        <f t="shared" ca="1" si="13"/>
        <v>#VALUE!</v>
      </c>
      <c r="I94" s="27" t="e">
        <f t="shared" ca="1" si="14"/>
        <v>#VALUE!</v>
      </c>
    </row>
    <row r="95" spans="1:9">
      <c r="A95" s="10">
        <f>1</f>
        <v>1</v>
      </c>
      <c r="B95" s="10">
        <v>2.2133933290882442</v>
      </c>
      <c r="C95" s="10" t="e">
        <f t="shared" si="10"/>
        <v>#VALUE!</v>
      </c>
      <c r="D95" s="10">
        <v>22.588356659159004</v>
      </c>
      <c r="E95" s="10" t="e">
        <f t="shared" si="11"/>
        <v>#VALUE!</v>
      </c>
      <c r="F95" s="10" t="e">
        <f ca="1"/>
        <v>#NAME?</v>
      </c>
      <c r="G95" s="29" t="e">
        <f t="shared" ca="1" si="12"/>
        <v>#VALUE!</v>
      </c>
      <c r="H95" s="29" t="e">
        <f t="shared" ca="1" si="13"/>
        <v>#VALUE!</v>
      </c>
      <c r="I95" s="27" t="e">
        <f t="shared" ca="1" si="14"/>
        <v>#VALUE!</v>
      </c>
    </row>
    <row r="96" spans="1:9">
      <c r="A96" s="10">
        <f>1</f>
        <v>1</v>
      </c>
      <c r="B96" s="10">
        <v>2.2619442911070222</v>
      </c>
      <c r="C96" s="10" t="e">
        <f t="shared" si="10"/>
        <v>#VALUE!</v>
      </c>
      <c r="D96" s="10">
        <v>22.463755134326604</v>
      </c>
      <c r="E96" s="10" t="e">
        <f t="shared" si="11"/>
        <v>#VALUE!</v>
      </c>
      <c r="F96" s="10" t="e">
        <f ca="1"/>
        <v>#NAME?</v>
      </c>
      <c r="G96" s="29" t="e">
        <f t="shared" ca="1" si="12"/>
        <v>#VALUE!</v>
      </c>
      <c r="H96" s="29" t="e">
        <f t="shared" ca="1" si="13"/>
        <v>#VALUE!</v>
      </c>
      <c r="I96" s="27" t="e">
        <f t="shared" ca="1" si="14"/>
        <v>#VALUE!</v>
      </c>
    </row>
    <row r="97" spans="1:9">
      <c r="A97" s="10">
        <f>1</f>
        <v>1</v>
      </c>
      <c r="B97" s="10">
        <v>2.3374968621133929</v>
      </c>
      <c r="C97" s="10" t="e">
        <f t="shared" si="10"/>
        <v>#VALUE!</v>
      </c>
      <c r="D97" s="10">
        <v>22.619286833165408</v>
      </c>
      <c r="E97" s="10" t="e">
        <f t="shared" si="11"/>
        <v>#VALUE!</v>
      </c>
      <c r="F97" s="10" t="e">
        <f ca="1"/>
        <v>#NAME?</v>
      </c>
      <c r="G97" s="29" t="e">
        <f t="shared" ca="1" si="12"/>
        <v>#VALUE!</v>
      </c>
      <c r="H97" s="29" t="e">
        <f t="shared" ca="1" si="13"/>
        <v>#VALUE!</v>
      </c>
      <c r="I97" s="27" t="e">
        <f t="shared" ca="1" si="14"/>
        <v>#VALUE!</v>
      </c>
    </row>
    <row r="98" spans="1:9">
      <c r="A98" s="10">
        <f>1</f>
        <v>1</v>
      </c>
      <c r="B98" s="10">
        <v>2.3398165513880516</v>
      </c>
      <c r="C98" s="10" t="e">
        <f t="shared" si="10"/>
        <v>#VALUE!</v>
      </c>
      <c r="D98" s="10">
        <v>22.57979517554897</v>
      </c>
      <c r="E98" s="10" t="e">
        <f t="shared" si="11"/>
        <v>#VALUE!</v>
      </c>
      <c r="F98" s="10" t="e">
        <f ca="1"/>
        <v>#NAME?</v>
      </c>
      <c r="G98" s="29" t="e">
        <f t="shared" ca="1" si="12"/>
        <v>#VALUE!</v>
      </c>
      <c r="H98" s="29" t="e">
        <f t="shared" ca="1" si="13"/>
        <v>#VALUE!</v>
      </c>
      <c r="I98" s="27" t="e">
        <f t="shared" ca="1" si="14"/>
        <v>#VALUE!</v>
      </c>
    </row>
    <row r="99" spans="1:9">
      <c r="A99" s="10">
        <f>1</f>
        <v>1</v>
      </c>
      <c r="B99" s="10">
        <v>2.3741509640530674</v>
      </c>
      <c r="C99" s="10" t="e">
        <f t="shared" si="10"/>
        <v>#VALUE!</v>
      </c>
      <c r="D99" s="10">
        <v>22.706930769435647</v>
      </c>
      <c r="E99" s="10" t="e">
        <f t="shared" si="11"/>
        <v>#VALUE!</v>
      </c>
      <c r="F99" s="10" t="e">
        <f ca="1"/>
        <v>#NAME?</v>
      </c>
      <c r="G99" s="29" t="e">
        <f t="shared" ca="1" si="12"/>
        <v>#VALUE!</v>
      </c>
      <c r="H99" s="29" t="e">
        <f t="shared" ca="1" si="13"/>
        <v>#VALUE!</v>
      </c>
      <c r="I99" s="27" t="e">
        <f t="shared" ca="1" si="14"/>
        <v>#VALUE!</v>
      </c>
    </row>
    <row r="100" spans="1:9">
      <c r="A100" s="10">
        <f>1</f>
        <v>1</v>
      </c>
      <c r="B100" s="10">
        <v>2.3464086389544683</v>
      </c>
      <c r="C100" s="10" t="e">
        <f t="shared" si="10"/>
        <v>#VALUE!</v>
      </c>
      <c r="D100" s="10">
        <v>22.838514176043052</v>
      </c>
      <c r="E100" s="10" t="e">
        <f t="shared" si="11"/>
        <v>#VALUE!</v>
      </c>
      <c r="F100" s="10" t="e">
        <f ca="1"/>
        <v>#NAME?</v>
      </c>
      <c r="G100" s="29" t="e">
        <f t="shared" ca="1" si="12"/>
        <v>#VALUE!</v>
      </c>
      <c r="H100" s="29" t="e">
        <f t="shared" ca="1" si="13"/>
        <v>#VALUE!</v>
      </c>
      <c r="I100" s="27" t="e">
        <f t="shared" ca="1" si="14"/>
        <v>#VALUE!</v>
      </c>
    </row>
    <row r="101" spans="1:9">
      <c r="A101" s="10">
        <f>1</f>
        <v>1</v>
      </c>
      <c r="B101" s="10">
        <v>2.3884785129646007</v>
      </c>
      <c r="C101" s="10" t="e">
        <f t="shared" si="10"/>
        <v>#VALUE!</v>
      </c>
      <c r="D101" s="10">
        <v>23.079644368735732</v>
      </c>
      <c r="E101" s="10" t="e">
        <f t="shared" si="11"/>
        <v>#VALUE!</v>
      </c>
      <c r="F101" s="10" t="e">
        <f ca="1"/>
        <v>#NAME?</v>
      </c>
      <c r="G101" s="29" t="e">
        <f t="shared" ca="1" si="12"/>
        <v>#VALUE!</v>
      </c>
      <c r="H101" s="29" t="e">
        <f t="shared" ca="1" si="13"/>
        <v>#VALUE!</v>
      </c>
      <c r="I101" s="27" t="e">
        <f t="shared" ca="1" si="14"/>
        <v>#VALUE!</v>
      </c>
    </row>
    <row r="102" spans="1:9">
      <c r="A102" s="10">
        <f>1</f>
        <v>1</v>
      </c>
      <c r="B102" s="10">
        <v>3.1118950587871321</v>
      </c>
      <c r="C102" s="10" t="e">
        <f t="shared" si="10"/>
        <v>#VALUE!</v>
      </c>
      <c r="D102" s="10">
        <v>23.016878795447191</v>
      </c>
      <c r="E102" s="10" t="e">
        <f t="shared" si="11"/>
        <v>#VALUE!</v>
      </c>
      <c r="F102" s="10" t="e">
        <f ca="1"/>
        <v>#NAME?</v>
      </c>
      <c r="G102" s="29" t="e">
        <f t="shared" ca="1" si="12"/>
        <v>#VALUE!</v>
      </c>
      <c r="H102" s="29" t="e">
        <f t="shared" ca="1" si="13"/>
        <v>#VALUE!</v>
      </c>
      <c r="I102" s="27" t="e">
        <f t="shared" ca="1" si="14"/>
        <v>#VALUE!</v>
      </c>
    </row>
    <row r="103" spans="1:9">
      <c r="A103" s="10">
        <f>1</f>
        <v>1</v>
      </c>
      <c r="B103" s="10">
        <v>3.0525639508637044</v>
      </c>
      <c r="C103" s="10" t="e">
        <f t="shared" si="10"/>
        <v>#VALUE!</v>
      </c>
      <c r="D103" s="10">
        <v>22.930643617845067</v>
      </c>
      <c r="E103" s="10" t="e">
        <f t="shared" si="11"/>
        <v>#VALUE!</v>
      </c>
      <c r="F103" s="10" t="e">
        <f ca="1"/>
        <v>#NAME?</v>
      </c>
      <c r="G103" s="29" t="e">
        <f t="shared" ca="1" si="12"/>
        <v>#VALUE!</v>
      </c>
      <c r="H103" s="29" t="e">
        <f t="shared" ca="1" si="13"/>
        <v>#VALUE!</v>
      </c>
      <c r="I103" s="27" t="e">
        <f t="shared" ca="1" si="14"/>
        <v>#VALUE!</v>
      </c>
    </row>
    <row r="104" spans="1:9">
      <c r="A104" s="10">
        <f>1</f>
        <v>1</v>
      </c>
      <c r="B104" s="10">
        <v>3.0786771622637694</v>
      </c>
      <c r="C104" s="10" t="e">
        <f t="shared" si="10"/>
        <v>#VALUE!</v>
      </c>
      <c r="D104" s="10">
        <v>22.993414417071154</v>
      </c>
      <c r="E104" s="10" t="e">
        <f t="shared" si="11"/>
        <v>#VALUE!</v>
      </c>
      <c r="F104" s="10" t="e">
        <f ca="1"/>
        <v>#NAME?</v>
      </c>
      <c r="G104" s="29" t="e">
        <f t="shared" ca="1" si="12"/>
        <v>#VALUE!</v>
      </c>
      <c r="H104" s="29" t="e">
        <f t="shared" ca="1" si="13"/>
        <v>#VALUE!</v>
      </c>
      <c r="I104" s="27" t="e">
        <f t="shared" ca="1" si="14"/>
        <v>#VALUE!</v>
      </c>
    </row>
    <row r="105" spans="1:9">
      <c r="A105" s="10">
        <f>1</f>
        <v>1</v>
      </c>
      <c r="B105" s="10">
        <v>3.0831648285855002</v>
      </c>
      <c r="C105" s="10" t="e">
        <f t="shared" si="10"/>
        <v>#VALUE!</v>
      </c>
      <c r="D105" s="10">
        <v>23.139096346155686</v>
      </c>
      <c r="E105" s="10" t="e">
        <f t="shared" si="11"/>
        <v>#VALUE!</v>
      </c>
      <c r="F105" s="10" t="e">
        <f ca="1"/>
        <v>#NAME?</v>
      </c>
      <c r="G105" s="29" t="e">
        <f t="shared" ca="1" si="12"/>
        <v>#VALUE!</v>
      </c>
      <c r="H105" s="29" t="e">
        <f t="shared" ca="1" si="13"/>
        <v>#VALUE!</v>
      </c>
      <c r="I105" s="27" t="e">
        <f t="shared" ca="1" si="14"/>
        <v>#VALUE!</v>
      </c>
    </row>
    <row r="106" spans="1:9">
      <c r="A106" s="10">
        <f>1</f>
        <v>1</v>
      </c>
      <c r="B106" s="10">
        <v>3.0938209558366889</v>
      </c>
      <c r="C106" s="10" t="e">
        <f t="shared" si="10"/>
        <v>#VALUE!</v>
      </c>
      <c r="D106" s="10">
        <v>23.244133204371913</v>
      </c>
      <c r="E106" s="10" t="e">
        <f t="shared" si="11"/>
        <v>#VALUE!</v>
      </c>
      <c r="F106" s="10" t="e">
        <f ca="1"/>
        <v>#NAME?</v>
      </c>
      <c r="G106" s="29" t="e">
        <f t="shared" ca="1" si="12"/>
        <v>#VALUE!</v>
      </c>
      <c r="H106" s="29" t="e">
        <f t="shared" ca="1" si="13"/>
        <v>#VALUE!</v>
      </c>
      <c r="I106" s="27" t="e">
        <f t="shared" ca="1" si="14"/>
        <v>#VALUE!</v>
      </c>
    </row>
    <row r="107" spans="1:9">
      <c r="A107" s="10">
        <f>1</f>
        <v>1</v>
      </c>
      <c r="B107" s="10">
        <v>3.0586943983131025</v>
      </c>
      <c r="C107" s="10" t="e">
        <f t="shared" si="10"/>
        <v>#VALUE!</v>
      </c>
      <c r="D107" s="10">
        <v>23.467581697019181</v>
      </c>
      <c r="E107" s="10" t="e">
        <f t="shared" si="11"/>
        <v>#VALUE!</v>
      </c>
      <c r="F107" s="10" t="e">
        <f ca="1"/>
        <v>#NAME?</v>
      </c>
      <c r="G107" s="29" t="e">
        <f t="shared" ca="1" si="12"/>
        <v>#VALUE!</v>
      </c>
      <c r="H107" s="29" t="e">
        <f t="shared" ca="1" si="13"/>
        <v>#VALUE!</v>
      </c>
      <c r="I107" s="27" t="e">
        <f t="shared" ca="1" si="14"/>
        <v>#VALUE!</v>
      </c>
    </row>
    <row r="108" spans="1:9">
      <c r="A108" s="10">
        <f>1</f>
        <v>1</v>
      </c>
      <c r="B108" s="10">
        <v>3.0167769173315757</v>
      </c>
      <c r="C108" s="10" t="e">
        <f t="shared" si="10"/>
        <v>#VALUE!</v>
      </c>
      <c r="D108" s="10">
        <v>23.467254845996671</v>
      </c>
      <c r="E108" s="10" t="e">
        <f t="shared" si="11"/>
        <v>#VALUE!</v>
      </c>
      <c r="F108" s="10" t="e">
        <f ca="1"/>
        <v>#NAME?</v>
      </c>
      <c r="G108" s="29" t="e">
        <f t="shared" ca="1" si="12"/>
        <v>#VALUE!</v>
      </c>
      <c r="H108" s="29" t="e">
        <f t="shared" ca="1" si="13"/>
        <v>#VALUE!</v>
      </c>
      <c r="I108" s="27" t="e">
        <f t="shared" ca="1" si="14"/>
        <v>#VALUE!</v>
      </c>
    </row>
    <row r="109" spans="1:9">
      <c r="A109" s="10">
        <f>1</f>
        <v>1</v>
      </c>
      <c r="B109" s="10">
        <v>3.1644349428131417</v>
      </c>
      <c r="C109" s="10" t="e">
        <f t="shared" si="10"/>
        <v>#VALUE!</v>
      </c>
      <c r="D109" s="10">
        <v>23.682004214997313</v>
      </c>
      <c r="E109" s="10" t="e">
        <f t="shared" si="11"/>
        <v>#VALUE!</v>
      </c>
      <c r="F109" s="10" t="e">
        <f ca="1"/>
        <v>#NAME?</v>
      </c>
      <c r="G109" s="29" t="e">
        <f t="shared" ca="1" si="12"/>
        <v>#VALUE!</v>
      </c>
      <c r="H109" s="29" t="e">
        <f t="shared" ca="1" si="13"/>
        <v>#VALUE!</v>
      </c>
      <c r="I109" s="27" t="e">
        <f t="shared" ca="1" si="14"/>
        <v>#VALUE!</v>
      </c>
    </row>
    <row r="110" spans="1:9">
      <c r="A110" s="10">
        <f>1</f>
        <v>1</v>
      </c>
      <c r="B110" s="10">
        <v>3.0830546179481759</v>
      </c>
      <c r="C110" s="10" t="e">
        <f t="shared" si="10"/>
        <v>#VALUE!</v>
      </c>
      <c r="D110" s="10">
        <v>23.578441074309413</v>
      </c>
      <c r="E110" s="10" t="e">
        <f t="shared" si="11"/>
        <v>#VALUE!</v>
      </c>
      <c r="F110" s="10" t="e">
        <f ca="1"/>
        <v>#NAME?</v>
      </c>
      <c r="G110" s="29" t="e">
        <f t="shared" ca="1" si="12"/>
        <v>#VALUE!</v>
      </c>
      <c r="H110" s="29" t="e">
        <f t="shared" ca="1" si="13"/>
        <v>#VALUE!</v>
      </c>
      <c r="I110" s="27" t="e">
        <f t="shared" ca="1" si="14"/>
        <v>#VALUE!</v>
      </c>
    </row>
    <row r="111" spans="1:9">
      <c r="A111" s="10">
        <f>1</f>
        <v>1</v>
      </c>
      <c r="B111" s="10">
        <v>3.1296505195745272</v>
      </c>
      <c r="C111" s="10" t="e">
        <f t="shared" si="10"/>
        <v>#VALUE!</v>
      </c>
      <c r="D111" s="10">
        <v>23.814297011832036</v>
      </c>
      <c r="E111" s="10" t="e">
        <f t="shared" si="11"/>
        <v>#VALUE!</v>
      </c>
      <c r="F111" s="10" t="e">
        <f ca="1"/>
        <v>#NAME?</v>
      </c>
      <c r="G111" s="29" t="e">
        <f t="shared" ca="1" si="12"/>
        <v>#VALUE!</v>
      </c>
      <c r="H111" s="29" t="e">
        <f t="shared" ca="1" si="13"/>
        <v>#VALUE!</v>
      </c>
      <c r="I111" s="27" t="e">
        <f t="shared" ca="1" si="14"/>
        <v>#VALUE!</v>
      </c>
    </row>
    <row r="112" spans="1:9">
      <c r="A112" s="10">
        <f>1</f>
        <v>1</v>
      </c>
      <c r="B112" s="10">
        <v>3.0441011513868701</v>
      </c>
      <c r="C112" s="10" t="e">
        <f t="shared" si="10"/>
        <v>#VALUE!</v>
      </c>
      <c r="D112" s="10">
        <v>24.349946436766487</v>
      </c>
      <c r="E112" s="10" t="e">
        <f t="shared" si="11"/>
        <v>#VALUE!</v>
      </c>
      <c r="F112" s="10" t="e">
        <f ca="1"/>
        <v>#NAME?</v>
      </c>
      <c r="G112" s="29" t="e">
        <f t="shared" ca="1" si="12"/>
        <v>#VALUE!</v>
      </c>
      <c r="H112" s="29" t="e">
        <f t="shared" ca="1" si="13"/>
        <v>#VALUE!</v>
      </c>
      <c r="I112" s="27" t="e">
        <f t="shared" ca="1" si="14"/>
        <v>#VALUE!</v>
      </c>
    </row>
    <row r="113" spans="1:9">
      <c r="A113" s="10">
        <f>1</f>
        <v>1</v>
      </c>
      <c r="B113" s="10">
        <v>3.1298421119457305</v>
      </c>
      <c r="C113" s="10" t="e">
        <f t="shared" si="10"/>
        <v>#VALUE!</v>
      </c>
      <c r="D113" s="10">
        <v>24.42066622705288</v>
      </c>
      <c r="E113" s="10" t="e">
        <f t="shared" si="11"/>
        <v>#VALUE!</v>
      </c>
      <c r="F113" s="10" t="e">
        <f ca="1"/>
        <v>#NAME?</v>
      </c>
      <c r="G113" s="29" t="e">
        <f t="shared" ca="1" si="12"/>
        <v>#VALUE!</v>
      </c>
      <c r="H113" s="29" t="e">
        <f t="shared" ca="1" si="13"/>
        <v>#VALUE!</v>
      </c>
      <c r="I113" s="27" t="e">
        <f t="shared" ca="1" si="14"/>
        <v>#VALUE!</v>
      </c>
    </row>
    <row r="114" spans="1:9">
      <c r="A114" s="10">
        <f>1</f>
        <v>1</v>
      </c>
      <c r="B114" s="10">
        <v>3.0447173391039417</v>
      </c>
      <c r="C114" s="10" t="e">
        <f t="shared" si="10"/>
        <v>#VALUE!</v>
      </c>
      <c r="D114" s="10">
        <v>24.57410436746337</v>
      </c>
      <c r="E114" s="10" t="e">
        <f t="shared" si="11"/>
        <v>#VALUE!</v>
      </c>
      <c r="F114" s="10" t="e">
        <f ca="1"/>
        <v>#NAME?</v>
      </c>
      <c r="G114" s="29" t="e">
        <f t="shared" ca="1" si="12"/>
        <v>#VALUE!</v>
      </c>
      <c r="H114" s="29" t="e">
        <f t="shared" ca="1" si="13"/>
        <v>#VALUE!</v>
      </c>
      <c r="I114" s="27" t="e">
        <f t="shared" ca="1" si="14"/>
        <v>#VALUE!</v>
      </c>
    </row>
    <row r="115" spans="1:9">
      <c r="A115" s="10">
        <f>1</f>
        <v>1</v>
      </c>
      <c r="B115" s="10">
        <v>3.1520836944890189</v>
      </c>
      <c r="C115" s="10" t="e">
        <f t="shared" si="10"/>
        <v>#VALUE!</v>
      </c>
      <c r="D115" s="10">
        <v>25.083140661954666</v>
      </c>
      <c r="E115" s="10" t="e">
        <f t="shared" si="11"/>
        <v>#VALUE!</v>
      </c>
      <c r="F115" s="10" t="e">
        <f ca="1"/>
        <v>#NAME?</v>
      </c>
      <c r="G115" s="29" t="e">
        <f t="shared" ca="1" si="12"/>
        <v>#VALUE!</v>
      </c>
      <c r="H115" s="29" t="e">
        <f t="shared" ca="1" si="13"/>
        <v>#VALUE!</v>
      </c>
      <c r="I115" s="27" t="e">
        <f t="shared" ca="1" si="14"/>
        <v>#VALUE!</v>
      </c>
    </row>
    <row r="116" spans="1:9">
      <c r="A116" s="10">
        <f>1</f>
        <v>1</v>
      </c>
      <c r="B116" s="10">
        <v>3.0585990840524722</v>
      </c>
      <c r="C116" s="10" t="e">
        <f t="shared" si="10"/>
        <v>#VALUE!</v>
      </c>
      <c r="D116" s="10">
        <v>24.99737161702776</v>
      </c>
      <c r="E116" s="10" t="e">
        <f t="shared" si="11"/>
        <v>#VALUE!</v>
      </c>
      <c r="F116" s="10" t="e">
        <f ca="1"/>
        <v>#NAME?</v>
      </c>
      <c r="G116" s="29" t="e">
        <f t="shared" ca="1" si="12"/>
        <v>#VALUE!</v>
      </c>
      <c r="H116" s="29" t="e">
        <f t="shared" ca="1" si="13"/>
        <v>#VALUE!</v>
      </c>
      <c r="I116" s="27" t="e">
        <f t="shared" ca="1" si="14"/>
        <v>#VALUE!</v>
      </c>
    </row>
    <row r="117" spans="1:9">
      <c r="A117" s="10">
        <f>1</f>
        <v>1</v>
      </c>
      <c r="B117" s="10">
        <v>3.0701544321482332</v>
      </c>
      <c r="C117" s="10" t="e">
        <f t="shared" ref="C117:C134" si="15">SUMPRODUCT($B$17:$B$18,TRANSPOSE(A117:B117))</f>
        <v>#VALUE!</v>
      </c>
      <c r="D117" s="10">
        <v>25.398963422347666</v>
      </c>
      <c r="E117" s="10" t="e">
        <f t="shared" ref="E117:E134" si="16">D117-C117</f>
        <v>#VALUE!</v>
      </c>
      <c r="F117" s="10" t="e">
        <f ca="1"/>
        <v>#NAME?</v>
      </c>
      <c r="G117" s="29" t="e">
        <f t="shared" ref="G117:G134" ca="1" si="17">E117/SQRT($D$13*(1-F117))</f>
        <v>#VALUE!</v>
      </c>
      <c r="H117" s="29" t="e">
        <f t="shared" ref="H117:H134" ca="1" si="18">E117/SQRT(($C$13-E117^2)/($B$13-1)*(1-F117))</f>
        <v>#VALUE!</v>
      </c>
      <c r="I117" s="27" t="e">
        <f t="shared" ref="I117:I134" ca="1" si="19">TDIST(ABS(H117),$B$13-1,2)</f>
        <v>#VALUE!</v>
      </c>
    </row>
    <row r="118" spans="1:9">
      <c r="A118" s="10">
        <f>1</f>
        <v>1</v>
      </c>
      <c r="B118" s="10">
        <v>3.1706957854630078</v>
      </c>
      <c r="C118" s="10" t="e">
        <f t="shared" si="15"/>
        <v>#VALUE!</v>
      </c>
      <c r="D118" s="10">
        <v>25.836308772355125</v>
      </c>
      <c r="E118" s="10" t="e">
        <f t="shared" si="16"/>
        <v>#VALUE!</v>
      </c>
      <c r="F118" s="10" t="e">
        <f ca="1"/>
        <v>#NAME?</v>
      </c>
      <c r="G118" s="29" t="e">
        <f t="shared" ca="1" si="17"/>
        <v>#VALUE!</v>
      </c>
      <c r="H118" s="29" t="e">
        <f t="shared" ca="1" si="18"/>
        <v>#VALUE!</v>
      </c>
      <c r="I118" s="27" t="e">
        <f t="shared" ca="1" si="19"/>
        <v>#VALUE!</v>
      </c>
    </row>
    <row r="119" spans="1:9">
      <c r="A119" s="10">
        <f>1</f>
        <v>1</v>
      </c>
      <c r="B119" s="10">
        <v>3.0346443124400722</v>
      </c>
      <c r="C119" s="10" t="e">
        <f t="shared" si="15"/>
        <v>#VALUE!</v>
      </c>
      <c r="D119" s="10">
        <v>26.171916836587517</v>
      </c>
      <c r="E119" s="10" t="e">
        <f t="shared" si="16"/>
        <v>#VALUE!</v>
      </c>
      <c r="F119" s="10" t="e">
        <f ca="1"/>
        <v>#NAME?</v>
      </c>
      <c r="G119" s="29" t="e">
        <f t="shared" ca="1" si="17"/>
        <v>#VALUE!</v>
      </c>
      <c r="H119" s="29" t="e">
        <f t="shared" ca="1" si="18"/>
        <v>#VALUE!</v>
      </c>
      <c r="I119" s="27" t="e">
        <f t="shared" ca="1" si="19"/>
        <v>#VALUE!</v>
      </c>
    </row>
    <row r="120" spans="1:9">
      <c r="A120" s="10">
        <f>1</f>
        <v>1</v>
      </c>
      <c r="B120" s="10">
        <v>3.033487255054415</v>
      </c>
      <c r="C120" s="10" t="e">
        <f t="shared" si="15"/>
        <v>#VALUE!</v>
      </c>
      <c r="D120" s="10">
        <v>25.858891249102257</v>
      </c>
      <c r="E120" s="10" t="e">
        <f t="shared" si="16"/>
        <v>#VALUE!</v>
      </c>
      <c r="F120" s="10" t="e">
        <f ca="1"/>
        <v>#NAME?</v>
      </c>
      <c r="G120" s="29" t="e">
        <f t="shared" ca="1" si="17"/>
        <v>#VALUE!</v>
      </c>
      <c r="H120" s="29" t="e">
        <f t="shared" ca="1" si="18"/>
        <v>#VALUE!</v>
      </c>
      <c r="I120" s="27" t="e">
        <f t="shared" ca="1" si="19"/>
        <v>#VALUE!</v>
      </c>
    </row>
    <row r="121" spans="1:9">
      <c r="A121" s="10">
        <f>1</f>
        <v>1</v>
      </c>
      <c r="B121" s="10">
        <v>3.1833352166849398</v>
      </c>
      <c r="C121" s="10" t="e">
        <f t="shared" si="15"/>
        <v>#VALUE!</v>
      </c>
      <c r="D121" s="10">
        <v>25.882517728042387</v>
      </c>
      <c r="E121" s="10" t="e">
        <f t="shared" si="16"/>
        <v>#VALUE!</v>
      </c>
      <c r="F121" s="10" t="e">
        <f ca="1"/>
        <v>#NAME?</v>
      </c>
      <c r="G121" s="29" t="e">
        <f t="shared" ca="1" si="17"/>
        <v>#VALUE!</v>
      </c>
      <c r="H121" s="29" t="e">
        <f t="shared" ca="1" si="18"/>
        <v>#VALUE!</v>
      </c>
      <c r="I121" s="27" t="e">
        <f t="shared" ca="1" si="19"/>
        <v>#VALUE!</v>
      </c>
    </row>
    <row r="122" spans="1:9">
      <c r="A122" s="10">
        <f>1</f>
        <v>1</v>
      </c>
      <c r="B122" s="10">
        <v>3.1233754372153952</v>
      </c>
      <c r="C122" s="10" t="e">
        <f t="shared" si="15"/>
        <v>#VALUE!</v>
      </c>
      <c r="D122" s="10">
        <v>25.488705794872654</v>
      </c>
      <c r="E122" s="10" t="e">
        <f t="shared" si="16"/>
        <v>#VALUE!</v>
      </c>
      <c r="F122" s="10" t="e">
        <f ca="1"/>
        <v>#NAME?</v>
      </c>
      <c r="G122" s="29" t="e">
        <f t="shared" ca="1" si="17"/>
        <v>#VALUE!</v>
      </c>
      <c r="H122" s="29" t="e">
        <f t="shared" ca="1" si="18"/>
        <v>#VALUE!</v>
      </c>
      <c r="I122" s="27" t="e">
        <f t="shared" ca="1" si="19"/>
        <v>#VALUE!</v>
      </c>
    </row>
    <row r="123" spans="1:9">
      <c r="A123" s="10">
        <f>1</f>
        <v>1</v>
      </c>
      <c r="B123" s="10">
        <v>3.1367501467140855</v>
      </c>
      <c r="C123" s="10" t="e">
        <f t="shared" si="15"/>
        <v>#VALUE!</v>
      </c>
      <c r="D123" s="10">
        <v>25.780396423292395</v>
      </c>
      <c r="E123" s="10" t="e">
        <f t="shared" si="16"/>
        <v>#VALUE!</v>
      </c>
      <c r="F123" s="10" t="e">
        <f ca="1"/>
        <v>#NAME?</v>
      </c>
      <c r="G123" s="29" t="e">
        <f t="shared" ca="1" si="17"/>
        <v>#VALUE!</v>
      </c>
      <c r="H123" s="29" t="e">
        <f t="shared" ca="1" si="18"/>
        <v>#VALUE!</v>
      </c>
      <c r="I123" s="27" t="e">
        <f t="shared" ca="1" si="19"/>
        <v>#VALUE!</v>
      </c>
    </row>
    <row r="124" spans="1:9">
      <c r="A124" s="10">
        <f>1</f>
        <v>1</v>
      </c>
      <c r="B124" s="10">
        <v>3.1174171086803182</v>
      </c>
      <c r="C124" s="10" t="e">
        <f t="shared" si="15"/>
        <v>#VALUE!</v>
      </c>
      <c r="D124" s="10">
        <v>25.572893138915674</v>
      </c>
      <c r="E124" s="10" t="e">
        <f t="shared" si="16"/>
        <v>#VALUE!</v>
      </c>
      <c r="F124" s="10" t="e">
        <f ca="1"/>
        <v>#NAME?</v>
      </c>
      <c r="G124" s="29" t="e">
        <f t="shared" ca="1" si="17"/>
        <v>#VALUE!</v>
      </c>
      <c r="H124" s="29" t="e">
        <f t="shared" ca="1" si="18"/>
        <v>#VALUE!</v>
      </c>
      <c r="I124" s="27" t="e">
        <f t="shared" ca="1" si="19"/>
        <v>#VALUE!</v>
      </c>
    </row>
    <row r="125" spans="1:9">
      <c r="A125" s="10">
        <f>1</f>
        <v>1</v>
      </c>
      <c r="B125" s="10">
        <v>3.1462163015335887</v>
      </c>
      <c r="C125" s="10" t="e">
        <f t="shared" si="15"/>
        <v>#VALUE!</v>
      </c>
      <c r="D125" s="10">
        <v>25.416995151725626</v>
      </c>
      <c r="E125" s="10" t="e">
        <f t="shared" si="16"/>
        <v>#VALUE!</v>
      </c>
      <c r="F125" s="10" t="e">
        <f ca="1"/>
        <v>#NAME?</v>
      </c>
      <c r="G125" s="29" t="e">
        <f t="shared" ca="1" si="17"/>
        <v>#VALUE!</v>
      </c>
      <c r="H125" s="29" t="e">
        <f t="shared" ca="1" si="18"/>
        <v>#VALUE!</v>
      </c>
      <c r="I125" s="27" t="e">
        <f t="shared" ca="1" si="19"/>
        <v>#VALUE!</v>
      </c>
    </row>
    <row r="126" spans="1:9">
      <c r="A126" s="10">
        <f>1</f>
        <v>1</v>
      </c>
      <c r="B126" s="10">
        <v>3.1398441092941303</v>
      </c>
      <c r="C126" s="10" t="e">
        <f t="shared" si="15"/>
        <v>#VALUE!</v>
      </c>
      <c r="D126" s="10">
        <v>25.611464653400283</v>
      </c>
      <c r="E126" s="10" t="e">
        <f t="shared" si="16"/>
        <v>#VALUE!</v>
      </c>
      <c r="F126" s="10" t="e">
        <f ca="1"/>
        <v>#NAME?</v>
      </c>
      <c r="G126" s="29" t="e">
        <f t="shared" ca="1" si="17"/>
        <v>#VALUE!</v>
      </c>
      <c r="H126" s="29" t="e">
        <f t="shared" ca="1" si="18"/>
        <v>#VALUE!</v>
      </c>
      <c r="I126" s="27" t="e">
        <f t="shared" ca="1" si="19"/>
        <v>#VALUE!</v>
      </c>
    </row>
    <row r="127" spans="1:9">
      <c r="A127" s="10">
        <f>1</f>
        <v>1</v>
      </c>
      <c r="B127" s="10">
        <v>3.11021099182592</v>
      </c>
      <c r="C127" s="10" t="e">
        <f t="shared" si="15"/>
        <v>#VALUE!</v>
      </c>
      <c r="D127" s="10">
        <v>25.518284134539712</v>
      </c>
      <c r="E127" s="10" t="e">
        <f t="shared" si="16"/>
        <v>#VALUE!</v>
      </c>
      <c r="F127" s="10" t="e">
        <f ca="1"/>
        <v>#NAME?</v>
      </c>
      <c r="G127" s="29" t="e">
        <f t="shared" ca="1" si="17"/>
        <v>#VALUE!</v>
      </c>
      <c r="H127" s="29" t="e">
        <f t="shared" ca="1" si="18"/>
        <v>#VALUE!</v>
      </c>
      <c r="I127" s="27" t="e">
        <f t="shared" ca="1" si="19"/>
        <v>#VALUE!</v>
      </c>
    </row>
    <row r="128" spans="1:9">
      <c r="A128" s="10">
        <f>1</f>
        <v>1</v>
      </c>
      <c r="B128" s="10">
        <v>3.1972473633868939</v>
      </c>
      <c r="C128" s="10" t="e">
        <f t="shared" si="15"/>
        <v>#VALUE!</v>
      </c>
      <c r="D128" s="10">
        <v>25.461260113761323</v>
      </c>
      <c r="E128" s="10" t="e">
        <f t="shared" si="16"/>
        <v>#VALUE!</v>
      </c>
      <c r="F128" s="10" t="e">
        <f ca="1"/>
        <v>#NAME?</v>
      </c>
      <c r="G128" s="29" t="e">
        <f t="shared" ca="1" si="17"/>
        <v>#VALUE!</v>
      </c>
      <c r="H128" s="29" t="e">
        <f t="shared" ca="1" si="18"/>
        <v>#VALUE!</v>
      </c>
      <c r="I128" s="27" t="e">
        <f t="shared" ca="1" si="19"/>
        <v>#VALUE!</v>
      </c>
    </row>
    <row r="129" spans="1:9">
      <c r="A129" s="10">
        <f>1</f>
        <v>1</v>
      </c>
      <c r="B129" s="10">
        <v>3.2097408272176593</v>
      </c>
      <c r="C129" s="10" t="e">
        <f t="shared" si="15"/>
        <v>#VALUE!</v>
      </c>
      <c r="D129" s="10">
        <v>25.417778251710676</v>
      </c>
      <c r="E129" s="10" t="e">
        <f t="shared" si="16"/>
        <v>#VALUE!</v>
      </c>
      <c r="F129" s="10" t="e">
        <f ca="1"/>
        <v>#NAME?</v>
      </c>
      <c r="G129" s="29" t="e">
        <f t="shared" ca="1" si="17"/>
        <v>#VALUE!</v>
      </c>
      <c r="H129" s="29" t="e">
        <f t="shared" ca="1" si="18"/>
        <v>#VALUE!</v>
      </c>
      <c r="I129" s="27" t="e">
        <f t="shared" ca="1" si="19"/>
        <v>#VALUE!</v>
      </c>
    </row>
    <row r="130" spans="1:9">
      <c r="A130" s="10">
        <f>1</f>
        <v>1</v>
      </c>
      <c r="B130" s="10">
        <v>3.3366649854938637</v>
      </c>
      <c r="C130" s="10" t="e">
        <f t="shared" si="15"/>
        <v>#VALUE!</v>
      </c>
      <c r="D130" s="10">
        <v>24.975376075764245</v>
      </c>
      <c r="E130" s="10" t="e">
        <f t="shared" si="16"/>
        <v>#VALUE!</v>
      </c>
      <c r="F130" s="10" t="e">
        <f ca="1"/>
        <v>#NAME?</v>
      </c>
      <c r="G130" s="29" t="e">
        <f t="shared" ca="1" si="17"/>
        <v>#VALUE!</v>
      </c>
      <c r="H130" s="29" t="e">
        <f t="shared" ca="1" si="18"/>
        <v>#VALUE!</v>
      </c>
      <c r="I130" s="27" t="e">
        <f t="shared" ca="1" si="19"/>
        <v>#VALUE!</v>
      </c>
    </row>
    <row r="131" spans="1:9">
      <c r="A131" s="10">
        <f>1</f>
        <v>1</v>
      </c>
      <c r="B131" s="10">
        <v>3.2169715366713327</v>
      </c>
      <c r="C131" s="10" t="e">
        <f t="shared" si="15"/>
        <v>#VALUE!</v>
      </c>
      <c r="D131" s="10">
        <v>24.888686405866359</v>
      </c>
      <c r="E131" s="10" t="e">
        <f t="shared" si="16"/>
        <v>#VALUE!</v>
      </c>
      <c r="F131" s="10" t="e">
        <f ca="1"/>
        <v>#NAME?</v>
      </c>
      <c r="G131" s="29" t="e">
        <f t="shared" ca="1" si="17"/>
        <v>#VALUE!</v>
      </c>
      <c r="H131" s="29" t="e">
        <f t="shared" ca="1" si="18"/>
        <v>#VALUE!</v>
      </c>
      <c r="I131" s="27" t="e">
        <f t="shared" ca="1" si="19"/>
        <v>#VALUE!</v>
      </c>
    </row>
    <row r="132" spans="1:9">
      <c r="A132" s="10">
        <f>1</f>
        <v>1</v>
      </c>
      <c r="B132" s="10">
        <v>3.1865946019681073</v>
      </c>
      <c r="C132" s="10" t="e">
        <f t="shared" si="15"/>
        <v>#VALUE!</v>
      </c>
      <c r="D132" s="10">
        <v>24.812760037032326</v>
      </c>
      <c r="E132" s="10" t="e">
        <f t="shared" si="16"/>
        <v>#VALUE!</v>
      </c>
      <c r="F132" s="10" t="e">
        <f ca="1"/>
        <v>#NAME?</v>
      </c>
      <c r="G132" s="29" t="e">
        <f t="shared" ca="1" si="17"/>
        <v>#VALUE!</v>
      </c>
      <c r="H132" s="29" t="e">
        <f t="shared" ca="1" si="18"/>
        <v>#VALUE!</v>
      </c>
      <c r="I132" s="27" t="e">
        <f t="shared" ca="1" si="19"/>
        <v>#VALUE!</v>
      </c>
    </row>
    <row r="133" spans="1:9">
      <c r="A133" s="10">
        <f>1</f>
        <v>1</v>
      </c>
      <c r="B133" s="10">
        <v>3.2825829398773991</v>
      </c>
      <c r="C133" s="10" t="e">
        <f t="shared" si="15"/>
        <v>#VALUE!</v>
      </c>
      <c r="D133" s="10">
        <v>24.921589368931141</v>
      </c>
      <c r="E133" s="10" t="e">
        <f t="shared" si="16"/>
        <v>#VALUE!</v>
      </c>
      <c r="F133" s="10" t="e">
        <f ca="1"/>
        <v>#NAME?</v>
      </c>
      <c r="G133" s="29" t="e">
        <f t="shared" ca="1" si="17"/>
        <v>#VALUE!</v>
      </c>
      <c r="H133" s="29" t="e">
        <f t="shared" ca="1" si="18"/>
        <v>#VALUE!</v>
      </c>
      <c r="I133" s="27" t="e">
        <f t="shared" ca="1" si="19"/>
        <v>#VALUE!</v>
      </c>
    </row>
    <row r="134" spans="1:9">
      <c r="A134" s="10">
        <f>1</f>
        <v>1</v>
      </c>
      <c r="B134" s="10">
        <v>3.203148631697271</v>
      </c>
      <c r="C134" s="10" t="e">
        <f t="shared" si="15"/>
        <v>#VALUE!</v>
      </c>
      <c r="D134" s="10">
        <v>24.978174753060646</v>
      </c>
      <c r="E134" s="10" t="e">
        <f t="shared" si="16"/>
        <v>#VALUE!</v>
      </c>
      <c r="F134" s="10" t="e">
        <f ca="1"/>
        <v>#NAME?</v>
      </c>
      <c r="G134" s="29" t="e">
        <f t="shared" ca="1" si="17"/>
        <v>#VALUE!</v>
      </c>
      <c r="H134" s="29" t="e">
        <f t="shared" ca="1" si="18"/>
        <v>#VALUE!</v>
      </c>
      <c r="I134" s="27" t="e">
        <f t="shared" ca="1" si="19"/>
        <v>#VALUE!</v>
      </c>
    </row>
  </sheetData>
  <mergeCells count="2">
    <mergeCell ref="A3:B3"/>
    <mergeCell ref="A1:B1"/>
  </mergeCells>
  <pageMargins left="1" right="1" top="1.6666666666666667" bottom="1.6666666666666667" header="1" footer="1"/>
  <pageSetup firstPageNumber="4294967295" fitToWidth="0" fitToHeight="0" orientation="portrait" cellComments="asDisplayed" copies="0"/>
  <headerFooter alignWithMargins="0">
    <oddHeader>&amp;C&amp;A</oddHeader>
    <oddFooter>&amp;CPage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</vt:lpstr>
      <vt:lpstr>Regression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ZBook15</dc:creator>
  <cp:lastModifiedBy>ZBook15</cp:lastModifiedBy>
  <dcterms:created xsi:type="dcterms:W3CDTF">2019-03-30T13:43:28Z</dcterms:created>
  <dcterms:modified xsi:type="dcterms:W3CDTF">2020-04-14T00:50:32Z</dcterms:modified>
</cp:coreProperties>
</file>