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 Programs\GitHub\ProjectMan\Documents\Backlogs\"/>
    </mc:Choice>
  </mc:AlternateContent>
  <bookViews>
    <workbookView xWindow="0" yWindow="0" windowWidth="28800" windowHeight="12300" activeTab="1"/>
  </bookViews>
  <sheets>
    <sheet name="Revision History" sheetId="1" r:id="rId1"/>
    <sheet name="Sprint Backlog" sheetId="2" r:id="rId2"/>
    <sheet name="Burndown" sheetId="7" r:id="rId3"/>
  </sheets>
  <definedNames>
    <definedName name="Slicer_Assigned_To">#N/A</definedName>
    <definedName name="Slicer_Status">#N/A</definedName>
    <definedName name="Slicer_Story_ID">#N/A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2" l="1"/>
  <c r="F18" i="2" s="1"/>
  <c r="P19" i="2"/>
  <c r="F19" i="2" s="1"/>
  <c r="P20" i="2"/>
  <c r="P21" i="2"/>
  <c r="F21" i="2" s="1"/>
  <c r="P22" i="2"/>
  <c r="F22" i="2" s="1"/>
  <c r="P23" i="2"/>
  <c r="P24" i="2"/>
  <c r="P25" i="2"/>
  <c r="P26" i="2"/>
  <c r="F26" i="2" s="1"/>
  <c r="P27" i="2"/>
  <c r="F27" i="2" s="1"/>
  <c r="P28" i="2"/>
  <c r="P29" i="2"/>
  <c r="F29" i="2" s="1"/>
  <c r="P30" i="2"/>
  <c r="F30" i="2" s="1"/>
  <c r="F20" i="2"/>
  <c r="F23" i="2"/>
  <c r="F24" i="2"/>
  <c r="F25" i="2"/>
  <c r="F28" i="2"/>
  <c r="I31" i="2" l="1"/>
  <c r="J31" i="2"/>
  <c r="K31" i="2"/>
  <c r="L31" i="2"/>
  <c r="M31" i="2"/>
  <c r="N31" i="2"/>
  <c r="O31" i="2"/>
  <c r="P16" i="2" l="1"/>
  <c r="F16" i="2" s="1"/>
  <c r="P17" i="2"/>
  <c r="F17" i="2" s="1"/>
  <c r="P31" i="2" l="1"/>
  <c r="G31" i="2"/>
  <c r="H31" i="2" s="1"/>
  <c r="G14" i="2" l="1"/>
  <c r="H14" i="2" s="1"/>
  <c r="I14" i="2" s="1"/>
  <c r="J14" i="2" s="1"/>
  <c r="K14" i="2" s="1"/>
  <c r="L14" i="2" s="1"/>
  <c r="M14" i="2" s="1"/>
  <c r="N14" i="2" s="1"/>
  <c r="O14" i="2" s="1"/>
</calcChain>
</file>

<file path=xl/sharedStrings.xml><?xml version="1.0" encoding="utf-8"?>
<sst xmlns="http://schemas.openxmlformats.org/spreadsheetml/2006/main" count="39" uniqueCount="36">
  <si>
    <t>Version</t>
  </si>
  <si>
    <t>Notes</t>
  </si>
  <si>
    <t>Modified By</t>
  </si>
  <si>
    <t>Date</t>
  </si>
  <si>
    <t>Team Member</t>
  </si>
  <si>
    <t>Initial version</t>
  </si>
  <si>
    <t>Different Member</t>
  </si>
  <si>
    <t>ID</t>
  </si>
  <si>
    <t>Status</t>
  </si>
  <si>
    <t>Sprint Backlog Revision History</t>
  </si>
  <si>
    <t>Added a new task</t>
  </si>
  <si>
    <t>Added my work details for first scrum</t>
  </si>
  <si>
    <t>Dev One</t>
  </si>
  <si>
    <t>Dev Two</t>
  </si>
  <si>
    <t>Story ID</t>
  </si>
  <si>
    <t>Task Description</t>
  </si>
  <si>
    <t>Assigned To</t>
  </si>
  <si>
    <t>Estimate</t>
  </si>
  <si>
    <t>Remaining</t>
  </si>
  <si>
    <t>Sprint Backlog</t>
  </si>
  <si>
    <t xml:space="preserve">WORK REMAINING: </t>
  </si>
  <si>
    <t>IDEAL PATH:</t>
  </si>
  <si>
    <t>Create a basic GUI with Play/pause, next/previous, volumn slider.</t>
  </si>
  <si>
    <t>Nick</t>
  </si>
  <si>
    <t>Shuffle, playlist, etc. Buttons to add</t>
  </si>
  <si>
    <t>unassigned</t>
  </si>
  <si>
    <t>2016-01-19</t>
  </si>
  <si>
    <t>2016-01-20</t>
  </si>
  <si>
    <t>2016-01-21</t>
  </si>
  <si>
    <t>2016-01-22</t>
  </si>
  <si>
    <t>2016-01-23</t>
  </si>
  <si>
    <t>2016-01-24</t>
  </si>
  <si>
    <t>2016-01-25</t>
  </si>
  <si>
    <t>2016-01-26</t>
  </si>
  <si>
    <t>Create a function to grab and play mp3 files</t>
  </si>
  <si>
    <t>Add menu tool bar to top of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</si>
</sst>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wrapText="1"/>
    </xf>
    <xf numFmtId="164" fontId="0" fillId="0" borderId="0" xfId="0" applyNumberFormat="1"/>
    <xf numFmtId="165" fontId="0" fillId="0" borderId="0" xfId="0" applyNumberFormat="1"/>
    <xf numFmtId="164" fontId="2" fillId="0" borderId="0" xfId="0" applyNumberFormat="1" applyFont="1"/>
    <xf numFmtId="0" fontId="0" fillId="0" borderId="0" xfId="0" applyNumberFormat="1"/>
    <xf numFmtId="0" fontId="0" fillId="0" borderId="0" xfId="0" applyFill="1"/>
    <xf numFmtId="164" fontId="1" fillId="0" borderId="0" xfId="0" applyNumberFormat="1" applyFont="1" applyFill="1" applyBorder="1"/>
    <xf numFmtId="0" fontId="1" fillId="0" borderId="0" xfId="0" applyFont="1" applyFill="1" applyBorder="1" applyAlignment="1">
      <alignment wrapText="1"/>
    </xf>
    <xf numFmtId="0" fontId="1" fillId="0" borderId="0" xfId="0" applyFont="1" applyFill="1" applyBorder="1"/>
    <xf numFmtId="165" fontId="1" fillId="0" borderId="0" xfId="0" applyNumberFormat="1" applyFont="1" applyFill="1" applyBorder="1"/>
    <xf numFmtId="164" fontId="0" fillId="0" borderId="0" xfId="0" applyNumberFormat="1" applyBorder="1"/>
    <xf numFmtId="0" fontId="0" fillId="0" borderId="0" xfId="0" applyBorder="1" applyAlignment="1">
      <alignment wrapText="1"/>
    </xf>
    <xf numFmtId="0" fontId="0" fillId="0" borderId="0" xfId="0" applyBorder="1"/>
    <xf numFmtId="165" fontId="0" fillId="0" borderId="0" xfId="0" applyNumberFormat="1" applyBorder="1"/>
    <xf numFmtId="0" fontId="0" fillId="0" borderId="0" xfId="0" applyFill="1" applyBorder="1"/>
    <xf numFmtId="0" fontId="0" fillId="0" borderId="0" xfId="0" applyFill="1" applyBorder="1" applyAlignment="1">
      <alignment wrapText="1"/>
    </xf>
    <xf numFmtId="0" fontId="1" fillId="0" borderId="0" xfId="0" applyNumberFormat="1" applyFont="1" applyFill="1" applyBorder="1"/>
    <xf numFmtId="0" fontId="0" fillId="0" borderId="0" xfId="0" applyNumberFormat="1" applyFill="1" applyBorder="1"/>
    <xf numFmtId="0" fontId="2" fillId="0" borderId="0" xfId="0" applyFont="1" applyAlignmen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Fill="1" applyAlignment="1">
      <alignment wrapText="1"/>
    </xf>
    <xf numFmtId="0" fontId="0" fillId="0" borderId="0" xfId="0" applyFill="1" applyAlignment="1">
      <alignment horizontal="right"/>
    </xf>
    <xf numFmtId="2" fontId="0" fillId="0" borderId="0" xfId="0" applyNumberFormat="1"/>
    <xf numFmtId="2" fontId="0" fillId="0" borderId="0" xfId="0" applyNumberFormat="1" applyAlignment="1">
      <alignment wrapText="1"/>
    </xf>
    <xf numFmtId="2" fontId="0" fillId="0" borderId="0" xfId="0" applyNumberFormat="1" applyFill="1" applyBorder="1"/>
  </cellXfs>
  <cellStyles count="1">
    <cellStyle name="Normal" xfId="0" builtinId="0"/>
  </cellStyles>
  <dxfs count="3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bottom/>
      </border>
    </dxf>
    <dxf>
      <numFmt numFmtId="165" formatCode="yyyy\-mm\-dd"/>
    </dxf>
    <dxf>
      <alignment horizontal="general" vertical="bottom" textRotation="0" wrapText="1" indent="0" justifyLastLine="0" shrinkToFit="0" readingOrder="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Burndown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'Sprint Backlog'!$G$15:$O$15</c:f>
              <c:strCache>
                <c:ptCount val="9"/>
                <c:pt idx="0">
                  <c:v>Estimate</c:v>
                </c:pt>
                <c:pt idx="1">
                  <c:v>2016-01-19</c:v>
                </c:pt>
                <c:pt idx="2">
                  <c:v>2016-01-20</c:v>
                </c:pt>
                <c:pt idx="3">
                  <c:v>2016-01-21</c:v>
                </c:pt>
                <c:pt idx="4">
                  <c:v>2016-01-22</c:v>
                </c:pt>
                <c:pt idx="5">
                  <c:v>2016-01-23</c:v>
                </c:pt>
                <c:pt idx="6">
                  <c:v>2016-01-24</c:v>
                </c:pt>
                <c:pt idx="7">
                  <c:v>2016-01-25</c:v>
                </c:pt>
                <c:pt idx="8">
                  <c:v>2016-01-26</c:v>
                </c:pt>
              </c:strCache>
            </c:strRef>
          </c:cat>
          <c:val>
            <c:numRef>
              <c:f>'Sprint Backlog'!$G$31:$O$31</c:f>
              <c:numCache>
                <c:formatCode>General</c:formatCode>
                <c:ptCount val="9"/>
                <c:pt idx="0">
                  <c:v>7</c:v>
                </c:pt>
                <c:pt idx="1">
                  <c:v>6</c:v>
                </c:pt>
                <c:pt idx="2">
                  <c:v>#N/A</c:v>
                </c:pt>
                <c:pt idx="3">
                  <c:v>#N/A</c:v>
                </c:pt>
                <c:pt idx="4">
                  <c:v>#N/A</c:v>
                </c:pt>
                <c:pt idx="5">
                  <c:v>#N/A</c:v>
                </c:pt>
                <c:pt idx="6">
                  <c:v>#N/A</c:v>
                </c:pt>
                <c:pt idx="7">
                  <c:v>#N/A</c:v>
                </c:pt>
                <c:pt idx="8">
                  <c:v>#N/A</c:v>
                </c:pt>
              </c:numCache>
            </c:numRef>
          </c:val>
          <c:smooth val="0"/>
          <c:extLst>
            <c:ext xmlns:c16="http://schemas.microsoft.com/office/drawing/2014/chart" uri="{C3380CC4-5D6E-409C-BE32-E72D297353CC}">
              <c16:uniqueId val="{00000000-8FD7-4DB1-8B45-B082B48652C8}"/>
            </c:ext>
          </c:extLst>
        </c:ser>
        <c:ser>
          <c:idx val="1"/>
          <c:order val="1"/>
          <c:tx>
            <c:v>Ideal Path</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Backlog'!$G$14:$O$14</c:f>
              <c:numCache>
                <c:formatCode>0.00</c:formatCode>
                <c:ptCount val="9"/>
                <c:pt idx="0">
                  <c:v>7</c:v>
                </c:pt>
                <c:pt idx="1">
                  <c:v>6.125</c:v>
                </c:pt>
                <c:pt idx="2">
                  <c:v>5.25</c:v>
                </c:pt>
                <c:pt idx="3">
                  <c:v>4.375</c:v>
                </c:pt>
                <c:pt idx="4">
                  <c:v>3.5</c:v>
                </c:pt>
                <c:pt idx="5">
                  <c:v>2.625</c:v>
                </c:pt>
                <c:pt idx="6">
                  <c:v>1.75</c:v>
                </c:pt>
                <c:pt idx="7">
                  <c:v>0.875</c:v>
                </c:pt>
                <c:pt idx="8">
                  <c:v>0</c:v>
                </c:pt>
              </c:numCache>
            </c:numRef>
          </c:val>
          <c:smooth val="0"/>
          <c:extLst>
            <c:ext xmlns:c16="http://schemas.microsoft.com/office/drawing/2014/chart" uri="{C3380CC4-5D6E-409C-BE32-E72D297353CC}">
              <c16:uniqueId val="{00000001-8FD7-4DB1-8B45-B082B48652C8}"/>
            </c:ext>
          </c:extLst>
        </c:ser>
        <c:dLbls>
          <c:dLblPos val="ctr"/>
          <c:showLegendKey val="0"/>
          <c:showVal val="1"/>
          <c:showCatName val="0"/>
          <c:showSerName val="0"/>
          <c:showPercent val="0"/>
          <c:showBubbleSize val="0"/>
        </c:dLbls>
        <c:smooth val="0"/>
        <c:axId val="395825896"/>
        <c:axId val="298817776"/>
      </c:lineChart>
      <c:dateAx>
        <c:axId val="395825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8817776"/>
        <c:crosses val="autoZero"/>
        <c:auto val="0"/>
        <c:lblOffset val="100"/>
        <c:baseTimeUnit val="days"/>
      </c:dateAx>
      <c:valAx>
        <c:axId val="298817776"/>
        <c:scaling>
          <c:orientation val="minMax"/>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5825896"/>
        <c:crosses val="autoZero"/>
        <c:crossBetween val="between"/>
      </c:valAx>
      <c:spPr>
        <a:noFill/>
        <a:ln>
          <a:noFill/>
        </a:ln>
        <a:effectLst/>
      </c:spPr>
    </c:plotArea>
    <c:plotVisOnly val="0"/>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38100</xdr:rowOff>
    </xdr:from>
    <xdr:to>
      <xdr:col>3</xdr:col>
      <xdr:colOff>876300</xdr:colOff>
      <xdr:row>12</xdr:row>
      <xdr:rowOff>144779</xdr:rowOff>
    </xdr:to>
    <mc:AlternateContent xmlns:mc="http://schemas.openxmlformats.org/markup-compatibility/2006" xmlns:sle15="http://schemas.microsoft.com/office/drawing/2012/slicer">
      <mc:Choice Requires="sle15">
        <xdr:graphicFrame macro="">
          <xdr:nvGraphicFramePr>
            <xdr:cNvPr id="2" name="Story ID"/>
            <xdr:cNvGraphicFramePr/>
          </xdr:nvGraphicFramePr>
          <xdr:xfrm>
            <a:off x="0" y="0"/>
            <a:ext cx="0" cy="0"/>
          </xdr:xfrm>
          <a:graphic>
            <a:graphicData uri="http://schemas.microsoft.com/office/drawing/2010/slicer">
              <sle:slicer xmlns:sle="http://schemas.microsoft.com/office/drawing/2010/slicer" name="Story ID"/>
            </a:graphicData>
          </a:graphic>
        </xdr:graphicFrame>
      </mc:Choice>
      <mc:Fallback xmlns="">
        <xdr:sp macro="" textlink="">
          <xdr:nvSpPr>
            <xdr:cNvPr id="0" name=""/>
            <xdr:cNvSpPr>
              <a:spLocks noTextEdit="1"/>
            </xdr:cNvSpPr>
          </xdr:nvSpPr>
          <xdr:spPr>
            <a:xfrm>
              <a:off x="76200" y="342900"/>
              <a:ext cx="1859280" cy="193547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2750820</xdr:colOff>
      <xdr:row>2</xdr:row>
      <xdr:rowOff>38100</xdr:rowOff>
    </xdr:from>
    <xdr:to>
      <xdr:col>5</xdr:col>
      <xdr:colOff>388620</xdr:colOff>
      <xdr:row>12</xdr:row>
      <xdr:rowOff>147828</xdr:rowOff>
    </xdr:to>
    <mc:AlternateContent xmlns:mc="http://schemas.openxmlformats.org/markup-compatibility/2006" xmlns:sle15="http://schemas.microsoft.com/office/drawing/2012/slicer">
      <mc:Choice Requires="sle15">
        <xdr:graphicFrame macro="">
          <xdr:nvGraphicFramePr>
            <xdr:cNvPr id="3" name="Assigned To"/>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3810000" y="342900"/>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899160</xdr:colOff>
      <xdr:row>2</xdr:row>
      <xdr:rowOff>38101</xdr:rowOff>
    </xdr:from>
    <xdr:to>
      <xdr:col>3</xdr:col>
      <xdr:colOff>2727960</xdr:colOff>
      <xdr:row>12</xdr:row>
      <xdr:rowOff>147829</xdr:rowOff>
    </xdr:to>
    <mc:AlternateContent xmlns:mc="http://schemas.openxmlformats.org/markup-compatibility/2006" xmlns:sle15="http://schemas.microsoft.com/office/drawing/2012/slicer">
      <mc:Choice Requires="sle15">
        <xdr:graphicFrame macro="">
          <xdr:nvGraphicFramePr>
            <xdr:cNvPr id="7"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958340" y="342901"/>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5</xdr:col>
      <xdr:colOff>411480</xdr:colOff>
      <xdr:row>2</xdr:row>
      <xdr:rowOff>34290</xdr:rowOff>
    </xdr:from>
    <xdr:to>
      <xdr:col>10</xdr:col>
      <xdr:colOff>845820</xdr:colOff>
      <xdr:row>12</xdr:row>
      <xdr:rowOff>144018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y_ID" sourceName="Story ID">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ed_To" sourceName="Assigned To">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y ID" cache="Slicer_Story_ID" caption="Story ID" rowHeight="234950"/>
  <slicer name="Assigned To" cache="Slicer_Assigned_To" caption="Assigned To" rowHeight="234950"/>
  <slicer name="Status" cache="Slicer_Status" caption="Status" rowHeight="234950"/>
</slicers>
</file>

<file path=xl/tables/table1.xml><?xml version="1.0" encoding="utf-8"?>
<table xmlns="http://schemas.openxmlformats.org/spreadsheetml/2006/main" id="3" name="Table3" displayName="Table3" ref="B4:E10" totalsRowShown="0">
  <autoFilter ref="B4:E10"/>
  <tableColumns count="4">
    <tableColumn id="1" name="Version" dataDxfId="34"/>
    <tableColumn id="2" name="Notes" dataDxfId="33"/>
    <tableColumn id="3" name="Modified By"/>
    <tableColumn id="4" name="Date" dataDxfId="32"/>
  </tableColumns>
  <tableStyleInfo name="TableStyleMedium13" showFirstColumn="0" showLastColumn="0" showRowStripes="1" showColumnStripes="0"/>
</table>
</file>

<file path=xl/tables/table2.xml><?xml version="1.0" encoding="utf-8"?>
<table xmlns="http://schemas.openxmlformats.org/spreadsheetml/2006/main" id="2" name="Initial" displayName="Initial" ref="B15:P31" totalsRowCount="1" headerRowDxfId="31" dataDxfId="30">
  <autoFilter ref="B15:P30"/>
  <tableColumns count="15">
    <tableColumn id="1" name="ID" dataDxfId="29" totalsRowDxfId="14"/>
    <tableColumn id="2" name="Story ID" dataDxfId="28" totalsRowDxfId="13"/>
    <tableColumn id="3" name="Task Description" dataDxfId="27" totalsRowDxfId="12"/>
    <tableColumn id="4" name="Assigned To" dataDxfId="26" totalsRowDxfId="11"/>
    <tableColumn id="5" name="Status" totalsRowLabel="WORK REMAINING: " dataDxfId="25" totalsRowDxfId="10">
      <calculatedColumnFormula>IF(Initial[[#This Row],[Estimate]]=Initial[[#This Row],[Remaining]],"Not Started",IF(Initial[Remaining]=0,"Complete","In Progress"))</calculatedColumnFormula>
    </tableColumn>
    <tableColumn id="6" name="Estimate" totalsRowFunction="sum" dataDxfId="24" totalsRowDxfId="9"/>
    <tableColumn id="9" name="2016-01-19" totalsRowFunction="custom" dataDxfId="23" totalsRowDxfId="8">
      <totalsRowFormula>IF(COUNTA(Initial[2016-01-19])&gt;0,Initial[[#Totals],[Estimate]]-SUBTOTAL(109,Initial[2016-01-19]),NA())</totalsRowFormula>
    </tableColumn>
    <tableColumn id="10" name="2016-01-20" totalsRowFunction="custom" dataDxfId="22" totalsRowDxfId="7">
      <totalsRowFormula>IF(COUNTA(Initial[2016-01-20])&gt;0,Initial[[#Totals],[2016-01-19]]-SUBTOTAL(109,Initial[2016-01-20]),NA())</totalsRowFormula>
    </tableColumn>
    <tableColumn id="11" name="2016-01-21" totalsRowFunction="custom" dataDxfId="21" totalsRowDxfId="6">
      <totalsRowFormula>IF(COUNTA(Initial[2016-01-21])&gt;0,Initial[[#Totals],[2016-01-20]]-SUBTOTAL(109,Initial[2016-01-21]),NA())</totalsRowFormula>
    </tableColumn>
    <tableColumn id="12" name="2016-01-22" totalsRowFunction="custom" dataDxfId="20" totalsRowDxfId="5">
      <totalsRowFormula>IF(COUNTA(Initial[2016-01-22])&gt;0,Initial[[#Totals],[2016-01-21]]-SUBTOTAL(109,Initial[2016-01-22]),NA())</totalsRowFormula>
    </tableColumn>
    <tableColumn id="13" name="2016-01-23" totalsRowFunction="custom" dataDxfId="19" totalsRowDxfId="4">
      <totalsRowFormula>IF(COUNTA(Initial[2016-01-23])&gt;0,Initial[[#Totals],[2016-01-22]]-SUBTOTAL(109,Initial[2016-01-23]),NA())</totalsRowFormula>
    </tableColumn>
    <tableColumn id="14" name="2016-01-24" totalsRowFunction="custom" dataDxfId="18" totalsRowDxfId="3">
      <totalsRowFormula>IF(COUNTA(Initial[2016-01-24])&gt;0,Initial[[#Totals],[2016-01-23]]-SUBTOTAL(109,Initial[2016-01-24]),NA())</totalsRowFormula>
    </tableColumn>
    <tableColumn id="16" name="2016-01-25" totalsRowFunction="custom" dataDxfId="17" totalsRowDxfId="2">
      <totalsRowFormula>IF(COUNTA(Initial[2016-01-25])&gt;0,Initial[[#Totals],[2016-01-24]]-SUBTOTAL(109,Initial[2016-01-25]),NA())</totalsRowFormula>
    </tableColumn>
    <tableColumn id="15" name="2016-01-26" totalsRowFunction="custom" dataDxfId="16" totalsRowDxfId="1">
      <totalsRowFormula>IF(COUNTA(Initial[2016-01-26])&gt;0,Initial[[#Totals],[2016-01-25]]-SUBTOTAL(109,Initial[2016-01-26]),NA())</totalsRowFormula>
    </tableColumn>
    <tableColumn id="8" name="Remaining" totalsRowFunction="sum" dataDxfId="15" totalsRowDxfId="0">
      <calculatedColumnFormula>Initial[[#This Row],[Estimate]]-SUM(Initial[[#This Row],[2016-01-19]:[2016-01-26]])</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workbookViewId="0">
      <selection activeCell="C21" sqref="C21"/>
    </sheetView>
  </sheetViews>
  <sheetFormatPr defaultRowHeight="15" x14ac:dyDescent="0.25"/>
  <cols>
    <col min="1" max="1" width="1.140625" customWidth="1"/>
    <col min="2" max="2" width="9.28515625" style="2" customWidth="1"/>
    <col min="3" max="3" width="44.28515625" style="1" customWidth="1"/>
    <col min="4" max="4" width="15.7109375" customWidth="1"/>
    <col min="5" max="5" width="13.28515625" style="3" customWidth="1"/>
  </cols>
  <sheetData>
    <row r="1" spans="2:5" ht="6" customHeight="1" x14ac:dyDescent="0.25"/>
    <row r="2" spans="2:5" ht="18.75" x14ac:dyDescent="0.3">
      <c r="B2" s="4" t="s">
        <v>9</v>
      </c>
    </row>
    <row r="4" spans="2:5" x14ac:dyDescent="0.25">
      <c r="B4" s="7" t="s">
        <v>0</v>
      </c>
      <c r="C4" s="8" t="s">
        <v>1</v>
      </c>
      <c r="D4" s="9" t="s">
        <v>2</v>
      </c>
      <c r="E4" s="10" t="s">
        <v>3</v>
      </c>
    </row>
    <row r="5" spans="2:5" x14ac:dyDescent="0.25">
      <c r="B5" s="11">
        <v>1</v>
      </c>
      <c r="C5" s="12" t="s">
        <v>5</v>
      </c>
      <c r="D5" s="13" t="s">
        <v>4</v>
      </c>
      <c r="E5" s="14">
        <v>42078</v>
      </c>
    </row>
    <row r="6" spans="2:5" x14ac:dyDescent="0.25">
      <c r="B6" s="11">
        <v>1.1000000000000001</v>
      </c>
      <c r="C6" s="12" t="s">
        <v>10</v>
      </c>
      <c r="D6" s="13" t="s">
        <v>6</v>
      </c>
      <c r="E6" s="14">
        <v>42083</v>
      </c>
    </row>
    <row r="7" spans="2:5" x14ac:dyDescent="0.25">
      <c r="B7" s="11">
        <v>1.2</v>
      </c>
      <c r="C7" s="12" t="s">
        <v>11</v>
      </c>
      <c r="D7" s="13" t="s">
        <v>12</v>
      </c>
      <c r="E7" s="14">
        <v>42084</v>
      </c>
    </row>
    <row r="8" spans="2:5" x14ac:dyDescent="0.25">
      <c r="B8" s="11">
        <v>1.3</v>
      </c>
      <c r="C8" s="12" t="s">
        <v>11</v>
      </c>
      <c r="D8" s="13" t="s">
        <v>13</v>
      </c>
      <c r="E8" s="14">
        <v>42084</v>
      </c>
    </row>
    <row r="9" spans="2:5" x14ac:dyDescent="0.25">
      <c r="B9" s="11"/>
      <c r="C9" s="12"/>
      <c r="D9" s="13"/>
      <c r="E9" s="14"/>
    </row>
    <row r="10" spans="2:5" x14ac:dyDescent="0.25">
      <c r="B10" s="11"/>
      <c r="C10" s="12"/>
      <c r="D10" s="13"/>
      <c r="E10" s="14"/>
    </row>
    <row r="11" spans="2:5" x14ac:dyDescent="0.25">
      <c r="B11" s="11"/>
      <c r="C11" s="12"/>
      <c r="D11" s="13"/>
      <c r="E11" s="14"/>
    </row>
    <row r="12" spans="2:5" x14ac:dyDescent="0.25">
      <c r="B12" s="11"/>
      <c r="C12" s="12"/>
      <c r="D12" s="13"/>
      <c r="E12" s="1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3"/>
  <sheetViews>
    <sheetView tabSelected="1" topLeftCell="A10" zoomScale="160" zoomScaleNormal="160" workbookViewId="0">
      <selection activeCell="D17" sqref="D17"/>
    </sheetView>
  </sheetViews>
  <sheetFormatPr defaultRowHeight="15" x14ac:dyDescent="0.25"/>
  <cols>
    <col min="1" max="1" width="1.140625" customWidth="1"/>
    <col min="2" max="2" width="4.7109375" customWidth="1"/>
    <col min="3" max="3" width="9.7109375" customWidth="1"/>
    <col min="4" max="4" width="48.140625" style="1" customWidth="1"/>
    <col min="5" max="5" width="13" customWidth="1"/>
    <col min="6" max="6" width="11.42578125" customWidth="1"/>
    <col min="7" max="7" width="10.5703125" customWidth="1"/>
    <col min="8" max="15" width="12.7109375" customWidth="1"/>
    <col min="16" max="16" width="12" style="5" customWidth="1"/>
    <col min="17" max="19" width="7.42578125" customWidth="1"/>
    <col min="20" max="20" width="10.7109375" customWidth="1"/>
    <col min="21" max="21" width="3" customWidth="1"/>
    <col min="22" max="22" width="10.7109375" bestFit="1" customWidth="1"/>
  </cols>
  <sheetData>
    <row r="1" spans="2:16" ht="6" customHeight="1" x14ac:dyDescent="0.25"/>
    <row r="2" spans="2:16" ht="18.75" x14ac:dyDescent="0.3">
      <c r="B2" s="19" t="s">
        <v>19</v>
      </c>
      <c r="C2" s="19"/>
      <c r="D2" s="19"/>
      <c r="E2" s="19"/>
      <c r="F2" s="19"/>
      <c r="G2" s="19"/>
      <c r="H2" s="19"/>
      <c r="I2" s="19"/>
      <c r="J2" s="19"/>
      <c r="K2" s="19"/>
      <c r="L2" s="19"/>
      <c r="M2" s="19"/>
      <c r="N2" s="19"/>
      <c r="O2" s="19"/>
      <c r="P2" s="19"/>
    </row>
    <row r="14" spans="2:16" s="29" customFormat="1" hidden="1" x14ac:dyDescent="0.25">
      <c r="D14" s="30"/>
      <c r="F14" s="31" t="s">
        <v>21</v>
      </c>
      <c r="G14" s="31">
        <f>Initial[[#Totals],[Estimate]]</f>
        <v>7</v>
      </c>
      <c r="H14" s="31">
        <f>G14-($G$14/(COUNTA(Initial[[#Headers],[Estimate]:[2016-01-26]])-1))</f>
        <v>6.125</v>
      </c>
      <c r="I14" s="31">
        <f>H14-($G$14/(COUNTA(Initial[[#Headers],[Estimate]:[2016-01-26]])-1))</f>
        <v>5.25</v>
      </c>
      <c r="J14" s="31">
        <f>I14-($G$14/(COUNTA(Initial[[#Headers],[Estimate]:[2016-01-26]])-1))</f>
        <v>4.375</v>
      </c>
      <c r="K14" s="31">
        <f>J14-($G$14/(COUNTA(Initial[[#Headers],[Estimate]:[2016-01-26]])-1))</f>
        <v>3.5</v>
      </c>
      <c r="L14" s="31">
        <f>K14-($G$14/(COUNTA(Initial[[#Headers],[Estimate]:[2016-01-26]])-1))</f>
        <v>2.625</v>
      </c>
      <c r="M14" s="31">
        <f>L14-($G$14/(COUNTA(Initial[[#Headers],[Estimate]:[2016-01-26]])-1))</f>
        <v>1.75</v>
      </c>
      <c r="N14" s="31">
        <f>M14-($G$14/(COUNTA(Initial[[#Headers],[Estimate]:[2016-01-26]])-1))</f>
        <v>0.875</v>
      </c>
      <c r="O14" s="31">
        <f>N14-($G$14/(COUNTA(Initial[[#Headers],[Estimate]:[2016-01-26]])-1))</f>
        <v>0</v>
      </c>
    </row>
    <row r="15" spans="2:16" s="6" customFormat="1" x14ac:dyDescent="0.25">
      <c r="B15" s="9" t="s">
        <v>7</v>
      </c>
      <c r="C15" s="9" t="s">
        <v>14</v>
      </c>
      <c r="D15" s="8" t="s">
        <v>15</v>
      </c>
      <c r="E15" s="9" t="s">
        <v>16</v>
      </c>
      <c r="F15" s="9" t="s">
        <v>8</v>
      </c>
      <c r="G15" s="9" t="s">
        <v>17</v>
      </c>
      <c r="H15" s="10" t="s">
        <v>26</v>
      </c>
      <c r="I15" s="10" t="s">
        <v>27</v>
      </c>
      <c r="J15" s="10" t="s">
        <v>28</v>
      </c>
      <c r="K15" s="10" t="s">
        <v>29</v>
      </c>
      <c r="L15" s="10" t="s">
        <v>30</v>
      </c>
      <c r="M15" s="10" t="s">
        <v>31</v>
      </c>
      <c r="N15" s="10" t="s">
        <v>32</v>
      </c>
      <c r="O15" s="10" t="s">
        <v>33</v>
      </c>
      <c r="P15" s="17" t="s">
        <v>18</v>
      </c>
    </row>
    <row r="16" spans="2:16" ht="30" x14ac:dyDescent="0.25">
      <c r="B16" s="15">
        <v>1</v>
      </c>
      <c r="C16" s="15">
        <v>1</v>
      </c>
      <c r="D16" s="16" t="s">
        <v>22</v>
      </c>
      <c r="E16" s="15" t="s">
        <v>23</v>
      </c>
      <c r="F16" s="15" t="str">
        <f>IF(Initial[[#This Row],[Estimate]]=Initial[[#This Row],[Remaining]],"Not Started",IF(Initial[Remaining]=0,"Complete","In Progress"))</f>
        <v>In Progress</v>
      </c>
      <c r="G16" s="15">
        <v>2</v>
      </c>
      <c r="H16" s="15">
        <v>1</v>
      </c>
      <c r="I16" s="15"/>
      <c r="J16" s="15"/>
      <c r="K16" s="15"/>
      <c r="L16" s="15"/>
      <c r="M16" s="15"/>
      <c r="N16" s="15"/>
      <c r="O16" s="15"/>
      <c r="P16" s="18">
        <f>Initial[[#This Row],[Estimate]]-SUM(Initial[[#This Row],[2016-01-19]:[2016-01-26]])</f>
        <v>1</v>
      </c>
    </row>
    <row r="17" spans="2:16" x14ac:dyDescent="0.25">
      <c r="B17" s="15">
        <v>2</v>
      </c>
      <c r="C17" s="15">
        <v>1</v>
      </c>
      <c r="D17" s="16" t="s">
        <v>24</v>
      </c>
      <c r="E17" s="15" t="s">
        <v>25</v>
      </c>
      <c r="F17" s="15" t="str">
        <f>IF(Initial[[#This Row],[Estimate]]=Initial[[#This Row],[Remaining]],"Not Started",IF(Initial[Remaining]=0,"Complete","In Progress"))</f>
        <v>Not Started</v>
      </c>
      <c r="G17" s="15">
        <v>1</v>
      </c>
      <c r="H17" s="15">
        <v>0</v>
      </c>
      <c r="I17" s="15"/>
      <c r="J17" s="15"/>
      <c r="K17" s="15"/>
      <c r="L17" s="15"/>
      <c r="M17" s="15"/>
      <c r="N17" s="15"/>
      <c r="O17" s="15"/>
      <c r="P17" s="18">
        <f>Initial[[#This Row],[Estimate]]-SUM(Initial[[#This Row],[2016-01-19]:[2016-01-26]])</f>
        <v>1</v>
      </c>
    </row>
    <row r="18" spans="2:16" x14ac:dyDescent="0.25">
      <c r="B18" s="15">
        <v>3</v>
      </c>
      <c r="C18" s="15">
        <v>1</v>
      </c>
      <c r="D18" s="16" t="s">
        <v>35</v>
      </c>
      <c r="E18" s="15" t="s">
        <v>25</v>
      </c>
      <c r="F18" s="15" t="str">
        <f>IF(Initial[[#This Row],[Estimate]]=Initial[[#This Row],[Remaining]],"Not Started",IF(Initial[Remaining]=0,"Complete","In Progress"))</f>
        <v>Not Started</v>
      </c>
      <c r="G18" s="15">
        <v>2</v>
      </c>
      <c r="H18" s="15">
        <v>0</v>
      </c>
      <c r="I18" s="15"/>
      <c r="J18" s="15"/>
      <c r="K18" s="15"/>
      <c r="L18" s="15"/>
      <c r="M18" s="15"/>
      <c r="N18" s="15"/>
      <c r="O18" s="15"/>
      <c r="P18" s="18">
        <f>Initial[[#This Row],[Estimate]]-SUM(Initial[[#This Row],[2016-01-19]:[2016-01-26]])</f>
        <v>2</v>
      </c>
    </row>
    <row r="19" spans="2:16" x14ac:dyDescent="0.25">
      <c r="B19" s="15">
        <v>3</v>
      </c>
      <c r="C19" s="15">
        <v>2</v>
      </c>
      <c r="D19" s="16" t="s">
        <v>34</v>
      </c>
      <c r="E19" s="15" t="s">
        <v>25</v>
      </c>
      <c r="F19" s="15" t="str">
        <f>IF(Initial[[#This Row],[Estimate]]=Initial[[#This Row],[Remaining]],"Not Started",IF(Initial[Remaining]=0,"Complete","In Progress"))</f>
        <v>Not Started</v>
      </c>
      <c r="G19" s="15">
        <v>2</v>
      </c>
      <c r="H19" s="15">
        <v>0</v>
      </c>
      <c r="I19" s="15"/>
      <c r="J19" s="15"/>
      <c r="K19" s="15"/>
      <c r="L19" s="15"/>
      <c r="M19" s="15"/>
      <c r="N19" s="15"/>
      <c r="O19" s="15"/>
      <c r="P19" s="18">
        <f>Initial[[#This Row],[Estimate]]-SUM(Initial[[#This Row],[2016-01-19]:[2016-01-26]])</f>
        <v>2</v>
      </c>
    </row>
    <row r="20" spans="2:16" x14ac:dyDescent="0.25">
      <c r="B20" s="15">
        <v>5</v>
      </c>
      <c r="C20" s="15"/>
      <c r="D20" s="16"/>
      <c r="E20" s="15"/>
      <c r="F20" s="15" t="str">
        <f>IF(Initial[[#This Row],[Estimate]]=Initial[[#This Row],[Remaining]],"Not Started",IF(Initial[Remaining]=0,"Complete","In Progress"))</f>
        <v>Not Started</v>
      </c>
      <c r="G20" s="15"/>
      <c r="H20" s="15"/>
      <c r="I20" s="15"/>
      <c r="J20" s="15"/>
      <c r="K20" s="15"/>
      <c r="L20" s="15"/>
      <c r="M20" s="15"/>
      <c r="N20" s="15"/>
      <c r="O20" s="15"/>
      <c r="P20" s="18">
        <f>Initial[[#This Row],[Estimate]]-SUM(Initial[[#This Row],[2016-01-19]:[2016-01-26]])</f>
        <v>0</v>
      </c>
    </row>
    <row r="21" spans="2:16" x14ac:dyDescent="0.25">
      <c r="B21" s="15">
        <v>6</v>
      </c>
      <c r="C21" s="15"/>
      <c r="D21" s="16"/>
      <c r="E21" s="15"/>
      <c r="F21" s="15" t="str">
        <f>IF(Initial[[#This Row],[Estimate]]=Initial[[#This Row],[Remaining]],"Not Started",IF(Initial[Remaining]=0,"Complete","In Progress"))</f>
        <v>Not Started</v>
      </c>
      <c r="G21" s="15"/>
      <c r="H21" s="15"/>
      <c r="I21" s="15"/>
      <c r="J21" s="15"/>
      <c r="K21" s="15"/>
      <c r="L21" s="15"/>
      <c r="M21" s="15"/>
      <c r="N21" s="15"/>
      <c r="O21" s="15"/>
      <c r="P21" s="18">
        <f>Initial[[#This Row],[Estimate]]-SUM(Initial[[#This Row],[2016-01-19]:[2016-01-26]])</f>
        <v>0</v>
      </c>
    </row>
    <row r="22" spans="2:16" x14ac:dyDescent="0.25">
      <c r="B22" s="15">
        <v>7</v>
      </c>
      <c r="C22" s="15"/>
      <c r="D22" s="16"/>
      <c r="E22" s="15"/>
      <c r="F22" s="15" t="str">
        <f>IF(Initial[[#This Row],[Estimate]]=Initial[[#This Row],[Remaining]],"Not Started",IF(Initial[Remaining]=0,"Complete","In Progress"))</f>
        <v>Not Started</v>
      </c>
      <c r="G22" s="15"/>
      <c r="H22" s="15"/>
      <c r="I22" s="15"/>
      <c r="J22" s="15"/>
      <c r="K22" s="15"/>
      <c r="L22" s="15"/>
      <c r="M22" s="15"/>
      <c r="N22" s="15"/>
      <c r="O22" s="15"/>
      <c r="P22" s="18">
        <f>Initial[[#This Row],[Estimate]]-SUM(Initial[[#This Row],[2016-01-19]:[2016-01-26]])</f>
        <v>0</v>
      </c>
    </row>
    <row r="23" spans="2:16" x14ac:dyDescent="0.25">
      <c r="B23" s="15">
        <v>8</v>
      </c>
      <c r="C23" s="15"/>
      <c r="D23" s="16"/>
      <c r="E23" s="15"/>
      <c r="F23" s="15" t="str">
        <f>IF(Initial[[#This Row],[Estimate]]=Initial[[#This Row],[Remaining]],"Not Started",IF(Initial[Remaining]=0,"Complete","In Progress"))</f>
        <v>Not Started</v>
      </c>
      <c r="G23" s="15"/>
      <c r="H23" s="15"/>
      <c r="I23" s="15"/>
      <c r="J23" s="15"/>
      <c r="K23" s="15"/>
      <c r="L23" s="15"/>
      <c r="M23" s="15"/>
      <c r="N23" s="15"/>
      <c r="O23" s="15"/>
      <c r="P23" s="18">
        <f>Initial[[#This Row],[Estimate]]-SUM(Initial[[#This Row],[2016-01-19]:[2016-01-26]])</f>
        <v>0</v>
      </c>
    </row>
    <row r="24" spans="2:16" x14ac:dyDescent="0.25">
      <c r="B24" s="15">
        <v>9</v>
      </c>
      <c r="C24" s="15"/>
      <c r="D24" s="16"/>
      <c r="E24" s="15"/>
      <c r="F24" s="15" t="str">
        <f>IF(Initial[[#This Row],[Estimate]]=Initial[[#This Row],[Remaining]],"Not Started",IF(Initial[Remaining]=0,"Complete","In Progress"))</f>
        <v>Not Started</v>
      </c>
      <c r="G24" s="15"/>
      <c r="H24" s="15"/>
      <c r="I24" s="15"/>
      <c r="J24" s="15"/>
      <c r="K24" s="15"/>
      <c r="L24" s="15"/>
      <c r="M24" s="15"/>
      <c r="N24" s="15"/>
      <c r="O24" s="15"/>
      <c r="P24" s="18">
        <f>Initial[[#This Row],[Estimate]]-SUM(Initial[[#This Row],[2016-01-19]:[2016-01-26]])</f>
        <v>0</v>
      </c>
    </row>
    <row r="25" spans="2:16" x14ac:dyDescent="0.25">
      <c r="B25" s="15">
        <v>10</v>
      </c>
      <c r="C25" s="15"/>
      <c r="D25" s="16"/>
      <c r="E25" s="15"/>
      <c r="F25" s="15" t="str">
        <f>IF(Initial[[#This Row],[Estimate]]=Initial[[#This Row],[Remaining]],"Not Started",IF(Initial[Remaining]=0,"Complete","In Progress"))</f>
        <v>Not Started</v>
      </c>
      <c r="G25" s="15"/>
      <c r="H25" s="15"/>
      <c r="I25" s="15"/>
      <c r="J25" s="15"/>
      <c r="K25" s="15"/>
      <c r="L25" s="15"/>
      <c r="M25" s="15"/>
      <c r="N25" s="15"/>
      <c r="O25" s="15"/>
      <c r="P25" s="18">
        <f>Initial[[#This Row],[Estimate]]-SUM(Initial[[#This Row],[2016-01-19]:[2016-01-26]])</f>
        <v>0</v>
      </c>
    </row>
    <row r="26" spans="2:16" x14ac:dyDescent="0.25">
      <c r="B26" s="15">
        <v>11</v>
      </c>
      <c r="C26" s="15"/>
      <c r="D26" s="16"/>
      <c r="E26" s="15"/>
      <c r="F26" s="15" t="str">
        <f>IF(Initial[[#This Row],[Estimate]]=Initial[[#This Row],[Remaining]],"Not Started",IF(Initial[Remaining]=0,"Complete","In Progress"))</f>
        <v>Not Started</v>
      </c>
      <c r="G26" s="15"/>
      <c r="H26" s="15"/>
      <c r="I26" s="15"/>
      <c r="J26" s="15"/>
      <c r="K26" s="15"/>
      <c r="L26" s="15"/>
      <c r="M26" s="15"/>
      <c r="N26" s="15"/>
      <c r="O26" s="15"/>
      <c r="P26" s="18">
        <f>Initial[[#This Row],[Estimate]]-SUM(Initial[[#This Row],[2016-01-19]:[2016-01-26]])</f>
        <v>0</v>
      </c>
    </row>
    <row r="27" spans="2:16" x14ac:dyDescent="0.25">
      <c r="B27" s="15">
        <v>12</v>
      </c>
      <c r="C27" s="15"/>
      <c r="D27" s="16"/>
      <c r="E27" s="15"/>
      <c r="F27" s="15" t="str">
        <f>IF(Initial[[#This Row],[Estimate]]=Initial[[#This Row],[Remaining]],"Not Started",IF(Initial[Remaining]=0,"Complete","In Progress"))</f>
        <v>Not Started</v>
      </c>
      <c r="G27" s="15"/>
      <c r="H27" s="15"/>
      <c r="I27" s="15"/>
      <c r="J27" s="15"/>
      <c r="K27" s="15"/>
      <c r="L27" s="15"/>
      <c r="M27" s="15"/>
      <c r="N27" s="15"/>
      <c r="O27" s="15"/>
      <c r="P27" s="18">
        <f>Initial[[#This Row],[Estimate]]-SUM(Initial[[#This Row],[2016-01-19]:[2016-01-26]])</f>
        <v>0</v>
      </c>
    </row>
    <row r="28" spans="2:16" x14ac:dyDescent="0.25">
      <c r="B28" s="15">
        <v>13</v>
      </c>
      <c r="C28" s="15"/>
      <c r="D28" s="16"/>
      <c r="E28" s="15"/>
      <c r="F28" s="15" t="str">
        <f>IF(Initial[[#This Row],[Estimate]]=Initial[[#This Row],[Remaining]],"Not Started",IF(Initial[Remaining]=0,"Complete","In Progress"))</f>
        <v>Not Started</v>
      </c>
      <c r="G28" s="15"/>
      <c r="H28" s="15"/>
      <c r="I28" s="15"/>
      <c r="J28" s="15"/>
      <c r="K28" s="15"/>
      <c r="L28" s="15"/>
      <c r="M28" s="15"/>
      <c r="N28" s="15"/>
      <c r="O28" s="15"/>
      <c r="P28" s="18">
        <f>Initial[[#This Row],[Estimate]]-SUM(Initial[[#This Row],[2016-01-19]:[2016-01-26]])</f>
        <v>0</v>
      </c>
    </row>
    <row r="29" spans="2:16" x14ac:dyDescent="0.25">
      <c r="B29" s="15">
        <v>14</v>
      </c>
      <c r="C29" s="15"/>
      <c r="D29" s="16"/>
      <c r="E29" s="15"/>
      <c r="F29" s="15" t="str">
        <f>IF(Initial[[#This Row],[Estimate]]=Initial[[#This Row],[Remaining]],"Not Started",IF(Initial[Remaining]=0,"Complete","In Progress"))</f>
        <v>Not Started</v>
      </c>
      <c r="G29" s="15"/>
      <c r="H29" s="15"/>
      <c r="I29" s="15"/>
      <c r="J29" s="15"/>
      <c r="K29" s="15"/>
      <c r="L29" s="15"/>
      <c r="M29" s="15"/>
      <c r="N29" s="15"/>
      <c r="O29" s="15"/>
      <c r="P29" s="18">
        <f>Initial[[#This Row],[Estimate]]-SUM(Initial[[#This Row],[2016-01-19]:[2016-01-26]])</f>
        <v>0</v>
      </c>
    </row>
    <row r="30" spans="2:16" x14ac:dyDescent="0.25">
      <c r="B30" s="15">
        <v>15</v>
      </c>
      <c r="C30" s="15"/>
      <c r="D30" s="16"/>
      <c r="E30" s="15"/>
      <c r="F30" s="15" t="str">
        <f>IF(Initial[[#This Row],[Estimate]]=Initial[[#This Row],[Remaining]],"Not Started",IF(Initial[Remaining]=0,"Complete","In Progress"))</f>
        <v>Not Started</v>
      </c>
      <c r="G30" s="15"/>
      <c r="H30" s="15"/>
      <c r="I30" s="15"/>
      <c r="J30" s="15"/>
      <c r="K30" s="15"/>
      <c r="L30" s="15"/>
      <c r="M30" s="15"/>
      <c r="N30" s="15"/>
      <c r="O30" s="15"/>
      <c r="P30" s="18">
        <f>Initial[[#This Row],[Estimate]]-SUM(Initial[[#This Row],[2016-01-19]:[2016-01-26]])</f>
        <v>0</v>
      </c>
    </row>
    <row r="31" spans="2:16" x14ac:dyDescent="0.25">
      <c r="B31" s="6"/>
      <c r="C31" s="6"/>
      <c r="D31" s="27"/>
      <c r="E31" s="6"/>
      <c r="F31" s="28" t="s">
        <v>20</v>
      </c>
      <c r="G31" s="6">
        <f>SUBTOTAL(109,Initial[Estimate])</f>
        <v>7</v>
      </c>
      <c r="H31" s="6">
        <f>IF(COUNTA(Initial[2016-01-19])&gt;0,Initial[[#Totals],[Estimate]]-SUBTOTAL(109,Initial[2016-01-19]),NA())</f>
        <v>6</v>
      </c>
      <c r="I31" s="6" t="e">
        <f>IF(COUNTA(Initial[2016-01-20])&gt;0,Initial[[#Totals],[2016-01-19]]-SUBTOTAL(109,Initial[2016-01-20]),NA())</f>
        <v>#N/A</v>
      </c>
      <c r="J31" s="6" t="e">
        <f>IF(COUNTA(Initial[2016-01-21])&gt;0,Initial[[#Totals],[2016-01-20]]-SUBTOTAL(109,Initial[2016-01-21]),NA())</f>
        <v>#N/A</v>
      </c>
      <c r="K31" s="6" t="e">
        <f>IF(COUNTA(Initial[2016-01-22])&gt;0,Initial[[#Totals],[2016-01-21]]-SUBTOTAL(109,Initial[2016-01-22]),NA())</f>
        <v>#N/A</v>
      </c>
      <c r="L31" s="6" t="e">
        <f>IF(COUNTA(Initial[2016-01-23])&gt;0,Initial[[#Totals],[2016-01-22]]-SUBTOTAL(109,Initial[2016-01-23]),NA())</f>
        <v>#N/A</v>
      </c>
      <c r="M31" s="6" t="e">
        <f>IF(COUNTA(Initial[2016-01-24])&gt;0,Initial[[#Totals],[2016-01-23]]-SUBTOTAL(109,Initial[2016-01-24]),NA())</f>
        <v>#N/A</v>
      </c>
      <c r="N31" s="6" t="e">
        <f>IF(COUNTA(Initial[2016-01-25])&gt;0,Initial[[#Totals],[2016-01-24]]-SUBTOTAL(109,Initial[2016-01-25]),NA())</f>
        <v>#N/A</v>
      </c>
      <c r="O31" s="6" t="e">
        <f>IF(COUNTA(Initial[2016-01-26])&gt;0,Initial[[#Totals],[2016-01-25]]-SUBTOTAL(109,Initial[2016-01-26]),NA())</f>
        <v>#N/A</v>
      </c>
      <c r="P31" s="6">
        <f>SUBTOTAL(109,Initial[Remaining])</f>
        <v>6</v>
      </c>
    </row>
    <row r="32" spans="2:16" x14ac:dyDescent="0.25">
      <c r="B32" s="15"/>
      <c r="C32" s="15"/>
      <c r="D32" s="16"/>
      <c r="E32" s="15"/>
      <c r="P32" s="18"/>
    </row>
    <row r="33" spans="2:23" ht="14.45" customHeight="1" x14ac:dyDescent="0.25">
      <c r="B33" s="15"/>
      <c r="C33" s="15"/>
      <c r="D33" s="16"/>
      <c r="E33" s="15"/>
      <c r="F33" s="15"/>
      <c r="G33" s="15"/>
      <c r="H33" s="15"/>
      <c r="I33" s="15"/>
      <c r="J33" s="15"/>
      <c r="K33" s="15"/>
      <c r="L33" s="15"/>
      <c r="M33" s="15"/>
      <c r="N33" s="15"/>
      <c r="O33" s="15"/>
      <c r="P33" s="18"/>
      <c r="Q33" s="1"/>
      <c r="R33" s="1"/>
      <c r="S33" s="1"/>
      <c r="T33" s="1"/>
      <c r="U33" s="1"/>
      <c r="V33" s="1"/>
      <c r="W33" s="1"/>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5"/>
  <sheetViews>
    <sheetView workbookViewId="0">
      <selection activeCell="B2" sqref="B2"/>
    </sheetView>
  </sheetViews>
  <sheetFormatPr defaultRowHeight="15" x14ac:dyDescent="0.25"/>
  <cols>
    <col min="1" max="1" width="1.140625" customWidth="1"/>
    <col min="8" max="8" width="20.5703125" customWidth="1"/>
    <col min="9" max="9" width="14.7109375" customWidth="1"/>
    <col min="10" max="10" width="16.42578125" customWidth="1"/>
    <col min="11" max="11" width="16.42578125" bestFit="1" customWidth="1"/>
  </cols>
  <sheetData>
    <row r="1" ht="6" customHeight="1" x14ac:dyDescent="0.25"/>
    <row r="18" spans="8:9" x14ac:dyDescent="0.25">
      <c r="H18" s="20"/>
      <c r="I18" s="5"/>
    </row>
    <row r="19" spans="8:9" x14ac:dyDescent="0.25">
      <c r="H19" s="21"/>
      <c r="I19" s="5"/>
    </row>
    <row r="20" spans="8:9" x14ac:dyDescent="0.25">
      <c r="H20" s="22"/>
      <c r="I20" s="5"/>
    </row>
    <row r="21" spans="8:9" x14ac:dyDescent="0.25">
      <c r="H21" s="23"/>
      <c r="I21" s="5"/>
    </row>
    <row r="22" spans="8:9" x14ac:dyDescent="0.25">
      <c r="H22" s="24"/>
      <c r="I22" s="5"/>
    </row>
    <row r="23" spans="8:9" x14ac:dyDescent="0.25">
      <c r="H23" s="25"/>
      <c r="I23" s="5"/>
    </row>
    <row r="24" spans="8:9" x14ac:dyDescent="0.25">
      <c r="H24" s="26"/>
      <c r="I24" s="5"/>
    </row>
    <row r="25" spans="8:9" x14ac:dyDescent="0.25">
      <c r="H25" s="20"/>
      <c r="I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Sprint Backlog</vt:lpstr>
      <vt:lpstr>Burndown</vt:lpstr>
    </vt:vector>
  </TitlesOfParts>
  <Company>Phoenix Interactive Design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Blain</dc:creator>
  <cp:lastModifiedBy>Gino</cp:lastModifiedBy>
  <dcterms:created xsi:type="dcterms:W3CDTF">2015-03-19T13:39:15Z</dcterms:created>
  <dcterms:modified xsi:type="dcterms:W3CDTF">2016-01-20T17:17:24Z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