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2 задание (2)" sheetId="3" r:id="rId1"/>
    <sheet name="2 задание" sheetId="2" r:id="rId2"/>
    <sheet name="3 задание" sheetId="4" r:id="rId3"/>
    <sheet name="ремонтник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2" i="2" l="1"/>
  <c r="AD13" i="2"/>
  <c r="AC12" i="2"/>
  <c r="AC13" i="2"/>
  <c r="AD11" i="2"/>
  <c r="AC11" i="2"/>
  <c r="AB12" i="2"/>
  <c r="AB13" i="2"/>
  <c r="AB11" i="2"/>
  <c r="AA12" i="2"/>
  <c r="AA13" i="2"/>
  <c r="AA11" i="2"/>
  <c r="Z12" i="2"/>
  <c r="Z13" i="2"/>
  <c r="Z11" i="2"/>
  <c r="Y12" i="2"/>
  <c r="Y13" i="2"/>
  <c r="Y11" i="2"/>
  <c r="C14" i="2"/>
  <c r="D14" i="2"/>
  <c r="B14" i="2"/>
  <c r="L5" i="3"/>
  <c r="M5" i="3"/>
  <c r="K5" i="3"/>
  <c r="L7" i="3"/>
  <c r="M7" i="3"/>
  <c r="K7" i="3"/>
  <c r="L8" i="3"/>
  <c r="M8" i="3"/>
  <c r="K8" i="3"/>
  <c r="C24" i="4" l="1"/>
  <c r="D24" i="4"/>
  <c r="B24" i="4"/>
  <c r="E24" i="4" s="1"/>
  <c r="E21" i="4"/>
  <c r="C21" i="4"/>
  <c r="D21" i="4"/>
  <c r="B21" i="4"/>
  <c r="E18" i="4"/>
  <c r="C18" i="4"/>
  <c r="D18" i="4"/>
  <c r="B18" i="4"/>
  <c r="E15" i="4"/>
  <c r="C15" i="4"/>
  <c r="D15" i="4"/>
  <c r="B15" i="4"/>
  <c r="D12" i="4"/>
  <c r="E12" i="4" s="1"/>
  <c r="C12" i="4"/>
  <c r="C9" i="4"/>
  <c r="D9" i="4"/>
  <c r="B9" i="4"/>
  <c r="D6" i="4"/>
  <c r="C6" i="4"/>
  <c r="B6" i="4"/>
  <c r="Q16" i="2" l="1"/>
  <c r="U12" i="2" s="1"/>
  <c r="R16" i="2"/>
  <c r="U13" i="2" s="1"/>
  <c r="S16" i="2"/>
  <c r="U14" i="2" s="1"/>
  <c r="T16" i="2"/>
  <c r="U15" i="2" s="1"/>
  <c r="Q15" i="2"/>
  <c r="T12" i="2" s="1"/>
  <c r="R15" i="2"/>
  <c r="T13" i="2" s="1"/>
  <c r="S15" i="2"/>
  <c r="T14" i="2" s="1"/>
  <c r="Q14" i="2"/>
  <c r="S12" i="2" s="1"/>
  <c r="R14" i="2"/>
  <c r="S13" i="2" s="1"/>
  <c r="Q13" i="2"/>
  <c r="R12" i="2" s="1"/>
  <c r="P13" i="2"/>
  <c r="R11" i="2" s="1"/>
  <c r="P14" i="2"/>
  <c r="S11" i="2" s="1"/>
  <c r="P15" i="2"/>
  <c r="T11" i="2" s="1"/>
  <c r="P16" i="2"/>
  <c r="U11" i="2" s="1"/>
  <c r="P12" i="2"/>
  <c r="Q11" i="2" s="1"/>
  <c r="M15" i="2"/>
  <c r="F36" i="2"/>
  <c r="I35" i="2"/>
  <c r="H35" i="2"/>
  <c r="G35" i="2"/>
  <c r="F35" i="2"/>
  <c r="H34" i="2"/>
  <c r="G34" i="2"/>
  <c r="F34" i="2"/>
  <c r="G33" i="2"/>
  <c r="F33" i="2"/>
  <c r="F32" i="2"/>
  <c r="M11" i="2"/>
  <c r="M12" i="2"/>
  <c r="M13" i="2"/>
  <c r="C15" i="2"/>
  <c r="D15" i="2"/>
  <c r="B15" i="2"/>
  <c r="C12" i="2"/>
  <c r="C13" i="2" s="1"/>
  <c r="D12" i="2"/>
  <c r="D13" i="2" s="1"/>
  <c r="B12" i="2"/>
  <c r="B13" i="2" s="1"/>
  <c r="C10" i="2"/>
  <c r="C11" i="2" s="1"/>
  <c r="D10" i="2"/>
  <c r="D11" i="2" s="1"/>
  <c r="B10" i="2"/>
  <c r="B11" i="2" s="1"/>
  <c r="L10" i="3"/>
  <c r="M10" i="3"/>
  <c r="K10" i="3"/>
  <c r="L9" i="3"/>
  <c r="M9" i="3"/>
  <c r="K9" i="3"/>
  <c r="L6" i="3"/>
  <c r="M6" i="3"/>
  <c r="K6" i="3"/>
  <c r="M16" i="2" l="1"/>
  <c r="M14" i="2"/>
  <c r="G17" i="2"/>
  <c r="P7" i="2"/>
  <c r="P6" i="2"/>
  <c r="P5" i="2"/>
  <c r="AB36" i="2" l="1"/>
  <c r="AC36" i="2" s="1"/>
  <c r="U36" i="2"/>
  <c r="V36" i="2" s="1"/>
  <c r="N36" i="2"/>
  <c r="O36" i="2" s="1"/>
  <c r="AB29" i="2"/>
  <c r="AC29" i="2" s="1"/>
  <c r="U29" i="2"/>
  <c r="V29" i="2" s="1"/>
  <c r="H17" i="2"/>
  <c r="I17" i="2"/>
  <c r="J17" i="2"/>
  <c r="K17" i="2"/>
  <c r="L17" i="2"/>
  <c r="I26" i="2"/>
  <c r="H27" i="2" s="1"/>
  <c r="J27" i="2" s="1"/>
  <c r="I25" i="2"/>
  <c r="H25" i="2"/>
  <c r="G26" i="2" s="1"/>
  <c r="G27" i="2"/>
  <c r="Y8" i="2"/>
  <c r="Y7" i="2"/>
  <c r="X7" i="2"/>
  <c r="X8" i="2"/>
  <c r="X6" i="2"/>
  <c r="W6" i="2"/>
  <c r="W7" i="2"/>
  <c r="W8" i="2"/>
  <c r="W5" i="2"/>
  <c r="V5" i="2"/>
  <c r="V6" i="2"/>
  <c r="V7" i="2"/>
  <c r="V8" i="2"/>
  <c r="V4" i="2"/>
  <c r="U3" i="2"/>
  <c r="U5" i="2"/>
  <c r="U6" i="2"/>
  <c r="U7" i="2"/>
  <c r="U8" i="2"/>
  <c r="U4" i="2"/>
  <c r="M17" i="2" l="1"/>
  <c r="N14" i="2" s="1"/>
  <c r="J26" i="2"/>
  <c r="N12" i="2"/>
  <c r="N11" i="2"/>
  <c r="N13" i="2"/>
  <c r="I28" i="2"/>
  <c r="H28" i="2"/>
  <c r="G28" i="2"/>
  <c r="J25" i="2"/>
  <c r="E8" i="3"/>
  <c r="G20" i="3" s="1"/>
  <c r="F23" i="3"/>
  <c r="E7" i="3"/>
  <c r="I19" i="3" s="1"/>
  <c r="M19" i="3" s="1"/>
  <c r="E6" i="3"/>
  <c r="I18" i="3" s="1"/>
  <c r="M18" i="3" s="1"/>
  <c r="E5" i="3"/>
  <c r="G17" i="3" s="1"/>
  <c r="K17" i="3" s="1"/>
  <c r="E4" i="3"/>
  <c r="H16" i="3" s="1"/>
  <c r="L16" i="3" s="1"/>
  <c r="E3" i="3"/>
  <c r="H15" i="3" s="1"/>
  <c r="L15" i="3" s="1"/>
  <c r="R1" i="3"/>
  <c r="O3" i="3" s="1"/>
  <c r="N15" i="2" l="1"/>
  <c r="I20" i="3"/>
  <c r="H20" i="3"/>
  <c r="N16" i="2"/>
  <c r="N17" i="2" s="1"/>
  <c r="J28" i="2"/>
  <c r="L20" i="3"/>
  <c r="K20" i="3"/>
  <c r="M20" i="3"/>
  <c r="O1" i="3"/>
  <c r="I15" i="3"/>
  <c r="M15" i="3" s="1"/>
  <c r="I16" i="3"/>
  <c r="M16" i="3" s="1"/>
  <c r="G15" i="3"/>
  <c r="K15" i="3" s="1"/>
  <c r="H17" i="3"/>
  <c r="L17" i="3" s="1"/>
  <c r="G16" i="3"/>
  <c r="K16" i="3" s="1"/>
  <c r="I17" i="3"/>
  <c r="M17" i="3" s="1"/>
  <c r="G18" i="3"/>
  <c r="K18" i="3" s="1"/>
  <c r="H18" i="3"/>
  <c r="L18" i="3" s="1"/>
  <c r="O2" i="3"/>
  <c r="G19" i="3"/>
  <c r="K19" i="3" s="1"/>
  <c r="H19" i="3"/>
  <c r="L19" i="3" s="1"/>
  <c r="G19" i="2" l="1"/>
  <c r="H19" i="2" s="1"/>
  <c r="K26" i="2"/>
  <c r="K27" i="2"/>
  <c r="K25" i="2"/>
  <c r="H21" i="3"/>
  <c r="I21" i="3"/>
  <c r="G21" i="3"/>
  <c r="K28" i="2" l="1"/>
  <c r="N29" i="2" l="1"/>
  <c r="O29" i="2" s="1"/>
</calcChain>
</file>

<file path=xl/sharedStrings.xml><?xml version="1.0" encoding="utf-8"?>
<sst xmlns="http://schemas.openxmlformats.org/spreadsheetml/2006/main" count="248" uniqueCount="102">
  <si>
    <t>X10</t>
  </si>
  <si>
    <t>X9</t>
  </si>
  <si>
    <t>X8</t>
  </si>
  <si>
    <t>X7</t>
  </si>
  <si>
    <t>X6</t>
  </si>
  <si>
    <t>X5</t>
  </si>
  <si>
    <t>X4</t>
  </si>
  <si>
    <t>X3</t>
  </si>
  <si>
    <t>X2</t>
  </si>
  <si>
    <t>X1</t>
  </si>
  <si>
    <t>a*k2</t>
  </si>
  <si>
    <t>a*k1</t>
  </si>
  <si>
    <t>k2</t>
  </si>
  <si>
    <t>k1</t>
  </si>
  <si>
    <t>α</t>
  </si>
  <si>
    <t>Стоимость сервера (тысяч руб)</t>
  </si>
  <si>
    <t>k3</t>
  </si>
  <si>
    <t>n3</t>
  </si>
  <si>
    <t>n2</t>
  </si>
  <si>
    <t>B2</t>
  </si>
  <si>
    <t>B1</t>
  </si>
  <si>
    <t>Значения</t>
  </si>
  <si>
    <t>Показатели</t>
  </si>
  <si>
    <t>B3</t>
  </si>
  <si>
    <t>a*k3</t>
  </si>
  <si>
    <t>a</t>
  </si>
  <si>
    <t>Кол-во WAN-портов</t>
  </si>
  <si>
    <t>Кол-во LAN-портов</t>
  </si>
  <si>
    <t>Наличие консольного порта</t>
  </si>
  <si>
    <t>Цена</t>
  </si>
  <si>
    <t>Скорость LAN-портов Мбит/с</t>
  </si>
  <si>
    <t>Количество ядер процессора</t>
  </si>
  <si>
    <t>Количество потоков процессора</t>
  </si>
  <si>
    <t>Максимальная частота процессора</t>
  </si>
  <si>
    <t>Частота процессора</t>
  </si>
  <si>
    <t>Оперативная память</t>
  </si>
  <si>
    <t>∑ =</t>
  </si>
  <si>
    <t>НВП</t>
  </si>
  <si>
    <t>\lambda</t>
  </si>
  <si>
    <t>b</t>
  </si>
  <si>
    <t>m_f</t>
  </si>
  <si>
    <t>Результаты</t>
  </si>
  <si>
    <t>Конечный(48)</t>
  </si>
  <si>
    <t>mu</t>
  </si>
  <si>
    <t>k</t>
  </si>
  <si>
    <t>c</t>
  </si>
  <si>
    <t>P0</t>
  </si>
  <si>
    <t>Q</t>
  </si>
  <si>
    <t>L</t>
  </si>
  <si>
    <t>U</t>
  </si>
  <si>
    <t>p0</t>
  </si>
  <si>
    <t>n</t>
  </si>
  <si>
    <t>pe</t>
  </si>
  <si>
    <t>W</t>
  </si>
  <si>
    <t>Tp</t>
  </si>
  <si>
    <t>Tц</t>
  </si>
  <si>
    <t>pe/p0</t>
  </si>
  <si>
    <t>Y</t>
  </si>
  <si>
    <t>Параметр</t>
  </si>
  <si>
    <t>Вариант 1</t>
  </si>
  <si>
    <t>Вариант 2</t>
  </si>
  <si>
    <t>Вариант 3</t>
  </si>
  <si>
    <t>n_1</t>
  </si>
  <si>
    <t>Начальный узел (44)</t>
  </si>
  <si>
    <t>Промежуточный(45)</t>
  </si>
  <si>
    <t>\nu_o1</t>
  </si>
  <si>
    <t>\nu_o2</t>
  </si>
  <si>
    <t>\nu_o3</t>
  </si>
  <si>
    <t>\rho_1</t>
  </si>
  <si>
    <t>\rho_2</t>
  </si>
  <si>
    <t>\rho_3</t>
  </si>
  <si>
    <t>\nu_out1</t>
  </si>
  <si>
    <t>\nu_out2</t>
  </si>
  <si>
    <t>\nu_in1</t>
  </si>
  <si>
    <t>Q1</t>
  </si>
  <si>
    <t>Q2</t>
  </si>
  <si>
    <t>Q3</t>
  </si>
  <si>
    <t>\nu_out3</t>
  </si>
  <si>
    <t>L1</t>
  </si>
  <si>
    <t>L2</t>
  </si>
  <si>
    <t>L3</t>
  </si>
  <si>
    <t>W1</t>
  </si>
  <si>
    <t>W2</t>
  </si>
  <si>
    <t>W3</t>
  </si>
  <si>
    <t>T1</t>
  </si>
  <si>
    <t>T2</t>
  </si>
  <si>
    <t>T3</t>
  </si>
  <si>
    <t>T</t>
  </si>
  <si>
    <t>\mu_no</t>
  </si>
  <si>
    <t>\mu_o</t>
  </si>
  <si>
    <t>psi</t>
  </si>
  <si>
    <t>t_no</t>
  </si>
  <si>
    <t>t_o</t>
  </si>
  <si>
    <t>MikroTik hEX S (RB760iGS)</t>
  </si>
  <si>
    <t>TP-LINK ER605 (TL-R605)</t>
  </si>
  <si>
    <t>UPVEL UR-104AN</t>
  </si>
  <si>
    <t>d</t>
  </si>
  <si>
    <t>Размер оперативной памяти</t>
  </si>
  <si>
    <t>Supermicro SuperServer 4029GP-TRT3</t>
  </si>
  <si>
    <t>Hewlett Packard Enterprise Proliant</t>
  </si>
  <si>
    <t>Tyan Thunder SX TN70AB7106</t>
  </si>
  <si>
    <t>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</si>
</sst>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1" fillId="0" borderId="1" xfId="0" applyFont="1" applyBorder="1"/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1" xfId="0" applyNumberFormat="1" applyFill="1" applyBorder="1"/>
    <xf numFmtId="0" fontId="2" fillId="0" borderId="1" xfId="0" applyFont="1" applyBorder="1" applyAlignment="1">
      <alignment horizontal="center" vertical="center" wrapText="1"/>
    </xf>
    <xf numFmtId="2" fontId="0" fillId="0" borderId="1" xfId="0" applyNumberFormat="1" applyBorder="1"/>
    <xf numFmtId="165" fontId="0" fillId="0" borderId="0" xfId="0" applyNumberFormat="1"/>
    <xf numFmtId="0" fontId="0" fillId="6" borderId="1" xfId="0" applyFill="1" applyBorder="1" applyAlignment="1">
      <alignment horizontal="center" vertical="center"/>
    </xf>
    <xf numFmtId="0" fontId="0" fillId="2" borderId="0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43101</xdr:colOff>
      <xdr:row>0</xdr:row>
      <xdr:rowOff>13060</xdr:rowOff>
    </xdr:from>
    <xdr:ext cx="3231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091726" y="13060"/>
              <a:ext cx="3231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6F20EB4-8292-4B0C-937D-1CC9FDB4876E}"/>
                </a:ext>
              </a:extLst>
            </xdr:cNvPr>
            <xdr:cNvSpPr txBox="1"/>
          </xdr:nvSpPr>
          <xdr:spPr>
            <a:xfrm>
              <a:off x="8091726" y="13060"/>
              <a:ext cx="3231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_1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42172</xdr:colOff>
      <xdr:row>1</xdr:row>
      <xdr:rowOff>7484</xdr:rowOff>
    </xdr:from>
    <xdr:ext cx="3264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8090797" y="388484"/>
              <a:ext cx="3264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C0155E0-D189-42B0-A804-69D55C09A4DA}"/>
                </a:ext>
              </a:extLst>
            </xdr:cNvPr>
            <xdr:cNvSpPr txBox="1"/>
          </xdr:nvSpPr>
          <xdr:spPr>
            <a:xfrm>
              <a:off x="8090797" y="388484"/>
              <a:ext cx="3264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37171</xdr:colOff>
      <xdr:row>2</xdr:row>
      <xdr:rowOff>4646</xdr:rowOff>
    </xdr:from>
    <xdr:ext cx="3264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8085796" y="766646"/>
              <a:ext cx="3264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4EAB036-D299-4156-8366-27F295182C66}"/>
                </a:ext>
              </a:extLst>
            </xdr:cNvPr>
            <xdr:cNvSpPr txBox="1"/>
          </xdr:nvSpPr>
          <xdr:spPr>
            <a:xfrm>
              <a:off x="8085796" y="766646"/>
              <a:ext cx="3264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43101</xdr:colOff>
      <xdr:row>0</xdr:row>
      <xdr:rowOff>13060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692340" y="130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42172</xdr:colOff>
      <xdr:row>1</xdr:row>
      <xdr:rowOff>7484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9691411" y="38848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37171</xdr:colOff>
      <xdr:row>2</xdr:row>
      <xdr:rowOff>4646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9686410" y="114764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zoomScale="115" zoomScaleNormal="115" workbookViewId="0">
      <selection activeCell="G21" sqref="G21:I21"/>
    </sheetView>
  </sheetViews>
  <sheetFormatPr defaultRowHeight="15" x14ac:dyDescent="0.25"/>
  <cols>
    <col min="1" max="1" width="20" customWidth="1"/>
    <col min="2" max="4" width="10.28515625" customWidth="1"/>
  </cols>
  <sheetData>
    <row r="1" spans="1:18" ht="30" customHeight="1" thickBot="1" x14ac:dyDescent="0.3">
      <c r="A1" s="43" t="s">
        <v>22</v>
      </c>
      <c r="B1" s="45" t="s">
        <v>21</v>
      </c>
      <c r="C1" s="46"/>
      <c r="D1" s="47"/>
      <c r="H1" s="2" t="s">
        <v>62</v>
      </c>
      <c r="I1" s="2">
        <v>2</v>
      </c>
      <c r="K1" s="2" t="s">
        <v>13</v>
      </c>
      <c r="L1" s="2">
        <v>1</v>
      </c>
      <c r="N1" s="2"/>
      <c r="O1" s="3">
        <f>L1*$R$1</f>
        <v>7.1428571428571425E-2</v>
      </c>
      <c r="Q1" s="10" t="s">
        <v>14</v>
      </c>
      <c r="R1" s="3">
        <f>1/(I1*L1+I2*L2+I3*L3)</f>
        <v>7.1428571428571425E-2</v>
      </c>
    </row>
    <row r="2" spans="1:18" ht="43.5" customHeight="1" thickBot="1" x14ac:dyDescent="0.3">
      <c r="A2" s="44"/>
      <c r="B2" s="20" t="s">
        <v>93</v>
      </c>
      <c r="C2" s="21" t="s">
        <v>94</v>
      </c>
      <c r="D2" s="18" t="s">
        <v>95</v>
      </c>
      <c r="H2" s="2" t="s">
        <v>18</v>
      </c>
      <c r="I2" s="2">
        <v>2</v>
      </c>
      <c r="K2" s="2" t="s">
        <v>12</v>
      </c>
      <c r="L2" s="2">
        <v>2</v>
      </c>
      <c r="N2" s="2"/>
      <c r="O2" s="3">
        <f>L2*$R$1</f>
        <v>0.14285714285714285</v>
      </c>
    </row>
    <row r="3" spans="1:18" ht="30" customHeight="1" x14ac:dyDescent="0.25">
      <c r="A3" s="17" t="s">
        <v>27</v>
      </c>
      <c r="B3" s="17">
        <v>3</v>
      </c>
      <c r="C3" s="17">
        <v>3</v>
      </c>
      <c r="D3" s="14">
        <v>6</v>
      </c>
      <c r="E3">
        <f>MAX(B3:D3)</f>
        <v>6</v>
      </c>
      <c r="F3" s="8" t="s">
        <v>9</v>
      </c>
      <c r="H3" s="2" t="s">
        <v>17</v>
      </c>
      <c r="I3" s="2">
        <v>2</v>
      </c>
      <c r="K3" s="2" t="s">
        <v>16</v>
      </c>
      <c r="L3" s="2">
        <v>4</v>
      </c>
      <c r="N3" s="2"/>
      <c r="O3" s="3">
        <f>L3*$R$1</f>
        <v>0.2857142857142857</v>
      </c>
    </row>
    <row r="4" spans="1:18" ht="30" customHeight="1" x14ac:dyDescent="0.25">
      <c r="A4" s="12" t="s">
        <v>26</v>
      </c>
      <c r="B4" s="12">
        <v>4</v>
      </c>
      <c r="C4" s="12">
        <v>2</v>
      </c>
      <c r="D4" s="15">
        <v>4</v>
      </c>
      <c r="E4">
        <f t="shared" ref="E4:E7" si="0">MAX(B4:D4)</f>
        <v>4</v>
      </c>
      <c r="F4" s="6" t="s">
        <v>8</v>
      </c>
    </row>
    <row r="5" spans="1:18" ht="30" customHeight="1" x14ac:dyDescent="0.25">
      <c r="A5" s="12" t="s">
        <v>97</v>
      </c>
      <c r="B5" s="12">
        <v>4</v>
      </c>
      <c r="C5" s="12">
        <v>2</v>
      </c>
      <c r="D5" s="15">
        <v>2</v>
      </c>
      <c r="E5">
        <f t="shared" si="0"/>
        <v>4</v>
      </c>
      <c r="F5" s="50" t="s">
        <v>7</v>
      </c>
      <c r="K5">
        <f ca="1">RANDBETWEEN(2,6)</f>
        <v>3</v>
      </c>
      <c r="L5">
        <f t="shared" ref="L5:M5" ca="1" si="1">RANDBETWEEN(2,6)</f>
        <v>3</v>
      </c>
      <c r="M5">
        <f t="shared" ca="1" si="1"/>
        <v>4</v>
      </c>
    </row>
    <row r="6" spans="1:18" ht="30" customHeight="1" x14ac:dyDescent="0.25">
      <c r="A6" s="12" t="s">
        <v>30</v>
      </c>
      <c r="B6" s="12">
        <v>200</v>
      </c>
      <c r="C6" s="12">
        <v>500</v>
      </c>
      <c r="D6" s="15">
        <v>200</v>
      </c>
      <c r="E6">
        <f t="shared" si="0"/>
        <v>500</v>
      </c>
      <c r="F6" s="7" t="s">
        <v>6</v>
      </c>
      <c r="K6">
        <f ca="1">RANDBETWEEN(1,4)</f>
        <v>2</v>
      </c>
      <c r="L6">
        <f t="shared" ref="L6:M7" ca="1" si="2">RANDBETWEEN(1,4)</f>
        <v>3</v>
      </c>
      <c r="M6">
        <f t="shared" ca="1" si="2"/>
        <v>4</v>
      </c>
    </row>
    <row r="7" spans="1:18" ht="30" customHeight="1" x14ac:dyDescent="0.25">
      <c r="A7" s="12" t="s">
        <v>28</v>
      </c>
      <c r="B7" s="12">
        <v>0</v>
      </c>
      <c r="C7" s="12">
        <v>1</v>
      </c>
      <c r="D7" s="15">
        <v>0</v>
      </c>
      <c r="E7">
        <f t="shared" si="0"/>
        <v>1</v>
      </c>
      <c r="F7" s="6" t="s">
        <v>5</v>
      </c>
      <c r="K7">
        <f ca="1">2^RANDBETWEEN(1,4)</f>
        <v>16</v>
      </c>
      <c r="L7">
        <f t="shared" ref="L7:M7" ca="1" si="3">2^RANDBETWEEN(1,4)</f>
        <v>2</v>
      </c>
      <c r="M7">
        <f t="shared" ca="1" si="3"/>
        <v>4</v>
      </c>
    </row>
    <row r="8" spans="1:18" ht="30" customHeight="1" thickBot="1" x14ac:dyDescent="0.3">
      <c r="A8" s="19" t="s">
        <v>29</v>
      </c>
      <c r="B8" s="19">
        <v>14182</v>
      </c>
      <c r="C8" s="19">
        <v>44196</v>
      </c>
      <c r="D8" s="19">
        <v>32820</v>
      </c>
      <c r="E8">
        <f>MIN(B8:D8)</f>
        <v>14182</v>
      </c>
      <c r="F8" s="9" t="s">
        <v>4</v>
      </c>
      <c r="K8">
        <f ca="1">RANDBETWEEN(1,5)*100</f>
        <v>200</v>
      </c>
      <c r="L8">
        <f t="shared" ref="L8:M8" ca="1" si="4">RANDBETWEEN(1,5)*100</f>
        <v>400</v>
      </c>
      <c r="M8">
        <f t="shared" ca="1" si="4"/>
        <v>200</v>
      </c>
    </row>
    <row r="9" spans="1:18" ht="30" customHeight="1" x14ac:dyDescent="0.25">
      <c r="K9">
        <f ca="1">RANDBETWEEN(0,1)</f>
        <v>0</v>
      </c>
      <c r="L9">
        <f t="shared" ref="L9:M9" ca="1" si="5">RANDBETWEEN(0,1)</f>
        <v>0</v>
      </c>
      <c r="M9">
        <f t="shared" ca="1" si="5"/>
        <v>0</v>
      </c>
      <c r="O9" t="s">
        <v>96</v>
      </c>
    </row>
    <row r="10" spans="1:18" ht="30" customHeight="1" x14ac:dyDescent="0.25">
      <c r="K10">
        <f ca="1">RANDBETWEEN(5000,50000)</f>
        <v>11123</v>
      </c>
      <c r="L10">
        <f t="shared" ref="L10:M10" ca="1" si="6">RANDBETWEEN(5000,50000)</f>
        <v>29568</v>
      </c>
      <c r="M10">
        <f t="shared" ca="1" si="6"/>
        <v>30348</v>
      </c>
    </row>
    <row r="11" spans="1:18" ht="30" customHeight="1" x14ac:dyDescent="0.25"/>
    <row r="12" spans="1:18" ht="30" customHeight="1" x14ac:dyDescent="0.25"/>
    <row r="14" spans="1:18" x14ac:dyDescent="0.25">
      <c r="E14" s="2"/>
      <c r="F14" s="5" t="s">
        <v>25</v>
      </c>
      <c r="G14" s="5" t="s">
        <v>13</v>
      </c>
      <c r="H14" s="5" t="s">
        <v>12</v>
      </c>
      <c r="I14" s="5" t="s">
        <v>16</v>
      </c>
      <c r="K14" s="2" t="s">
        <v>11</v>
      </c>
      <c r="L14" s="2" t="s">
        <v>10</v>
      </c>
      <c r="M14" s="2" t="s">
        <v>24</v>
      </c>
    </row>
    <row r="15" spans="1:18" x14ac:dyDescent="0.25">
      <c r="E15" s="4" t="s">
        <v>9</v>
      </c>
      <c r="F15" s="3">
        <v>0.2857142857142857</v>
      </c>
      <c r="G15" s="3">
        <f t="shared" ref="G15:I19" si="7">B3/$E3</f>
        <v>0.5</v>
      </c>
      <c r="H15" s="3">
        <f t="shared" si="7"/>
        <v>0.5</v>
      </c>
      <c r="I15" s="3">
        <f t="shared" si="7"/>
        <v>1</v>
      </c>
      <c r="K15" s="2">
        <f t="shared" ref="K15:M20" si="8">G15*$F15</f>
        <v>0.14285714285714285</v>
      </c>
      <c r="L15" s="2">
        <f t="shared" si="8"/>
        <v>0.14285714285714285</v>
      </c>
      <c r="M15" s="2">
        <f t="shared" si="8"/>
        <v>0.2857142857142857</v>
      </c>
    </row>
    <row r="16" spans="1:18" x14ac:dyDescent="0.25">
      <c r="E16" s="4" t="s">
        <v>8</v>
      </c>
      <c r="F16" s="3">
        <v>7.1428571428571425E-2</v>
      </c>
      <c r="G16" s="3">
        <f t="shared" si="7"/>
        <v>1</v>
      </c>
      <c r="H16" s="3">
        <f t="shared" si="7"/>
        <v>0.5</v>
      </c>
      <c r="I16" s="3">
        <f t="shared" si="7"/>
        <v>1</v>
      </c>
      <c r="K16" s="2">
        <f t="shared" si="8"/>
        <v>7.1428571428571425E-2</v>
      </c>
      <c r="L16" s="2">
        <f t="shared" si="8"/>
        <v>3.5714285714285712E-2</v>
      </c>
      <c r="M16" s="2">
        <f t="shared" si="8"/>
        <v>7.1428571428571425E-2</v>
      </c>
    </row>
    <row r="17" spans="4:13" x14ac:dyDescent="0.25">
      <c r="E17" s="4" t="s">
        <v>7</v>
      </c>
      <c r="F17" s="3">
        <v>0.14285714285714285</v>
      </c>
      <c r="G17" s="3">
        <f t="shared" si="7"/>
        <v>1</v>
      </c>
      <c r="H17" s="3">
        <f t="shared" si="7"/>
        <v>0.5</v>
      </c>
      <c r="I17" s="3">
        <f t="shared" si="7"/>
        <v>0.5</v>
      </c>
      <c r="K17" s="2">
        <f t="shared" si="8"/>
        <v>0.14285714285714285</v>
      </c>
      <c r="L17" s="2">
        <f t="shared" si="8"/>
        <v>7.1428571428571425E-2</v>
      </c>
      <c r="M17" s="2">
        <f t="shared" si="8"/>
        <v>7.1428571428571425E-2</v>
      </c>
    </row>
    <row r="18" spans="4:13" x14ac:dyDescent="0.25">
      <c r="E18" s="4" t="s">
        <v>6</v>
      </c>
      <c r="F18" s="3">
        <v>0.14285714285714285</v>
      </c>
      <c r="G18" s="3">
        <f t="shared" si="7"/>
        <v>0.4</v>
      </c>
      <c r="H18" s="3">
        <f t="shared" si="7"/>
        <v>1</v>
      </c>
      <c r="I18" s="3">
        <f t="shared" si="7"/>
        <v>0.4</v>
      </c>
      <c r="K18" s="2">
        <f t="shared" si="8"/>
        <v>5.7142857142857141E-2</v>
      </c>
      <c r="L18" s="2">
        <f t="shared" si="8"/>
        <v>0.14285714285714285</v>
      </c>
      <c r="M18" s="2">
        <f t="shared" si="8"/>
        <v>5.7142857142857141E-2</v>
      </c>
    </row>
    <row r="19" spans="4:13" x14ac:dyDescent="0.25">
      <c r="E19" s="4" t="s">
        <v>5</v>
      </c>
      <c r="F19" s="3">
        <v>7.1428571428571425E-2</v>
      </c>
      <c r="G19" s="3">
        <f t="shared" si="7"/>
        <v>0</v>
      </c>
      <c r="H19" s="3">
        <f t="shared" si="7"/>
        <v>1</v>
      </c>
      <c r="I19" s="3">
        <f t="shared" si="7"/>
        <v>0</v>
      </c>
      <c r="K19" s="2">
        <f t="shared" si="8"/>
        <v>0</v>
      </c>
      <c r="L19" s="2">
        <f t="shared" si="8"/>
        <v>7.1428571428571425E-2</v>
      </c>
      <c r="M19" s="2">
        <f t="shared" si="8"/>
        <v>0</v>
      </c>
    </row>
    <row r="20" spans="4:13" x14ac:dyDescent="0.25">
      <c r="E20" s="4" t="s">
        <v>4</v>
      </c>
      <c r="F20" s="3">
        <v>0.2857142857142857</v>
      </c>
      <c r="G20" s="3">
        <f>$E8/B8</f>
        <v>1</v>
      </c>
      <c r="H20" s="3">
        <f>$E8/C8</f>
        <v>0.32088876821431805</v>
      </c>
      <c r="I20" s="3">
        <f>$E8/D8</f>
        <v>0.432114564290067</v>
      </c>
      <c r="K20" s="2">
        <f t="shared" si="8"/>
        <v>0.2857142857142857</v>
      </c>
      <c r="L20" s="2">
        <f t="shared" si="8"/>
        <v>9.1682505204090867E-2</v>
      </c>
      <c r="M20" s="2">
        <f t="shared" si="8"/>
        <v>0.12346130408287628</v>
      </c>
    </row>
    <row r="21" spans="4:13" x14ac:dyDescent="0.25">
      <c r="E21" s="48"/>
      <c r="F21" s="49"/>
      <c r="G21" s="22">
        <f>SUM(K15:K24)</f>
        <v>0.7</v>
      </c>
      <c r="H21" s="22">
        <f>SUM(L15:L24)</f>
        <v>0.55596821948980502</v>
      </c>
      <c r="I21" s="22">
        <f>SUM(M15:M24)</f>
        <v>0.60917558979716191</v>
      </c>
    </row>
    <row r="23" spans="4:13" x14ac:dyDescent="0.25">
      <c r="F23" s="1">
        <f>SUM(F15:F20)</f>
        <v>0.99999999999999989</v>
      </c>
    </row>
    <row r="28" spans="4:13" x14ac:dyDescent="0.25">
      <c r="D28" s="2">
        <v>1</v>
      </c>
      <c r="E28" s="2" t="s">
        <v>25</v>
      </c>
      <c r="F28" s="2" t="s">
        <v>13</v>
      </c>
      <c r="G28" s="2" t="s">
        <v>12</v>
      </c>
      <c r="H28" s="2" t="s">
        <v>16</v>
      </c>
    </row>
    <row r="29" spans="4:13" x14ac:dyDescent="0.25">
      <c r="D29" s="2" t="s">
        <v>9</v>
      </c>
      <c r="E29" s="3">
        <v>0.16666666666666666</v>
      </c>
      <c r="F29" s="3">
        <v>1</v>
      </c>
      <c r="G29" s="3">
        <v>0.4</v>
      </c>
      <c r="H29" s="3">
        <v>0.8</v>
      </c>
    </row>
    <row r="30" spans="4:13" x14ac:dyDescent="0.25">
      <c r="D30" s="2" t="s">
        <v>8</v>
      </c>
      <c r="E30" s="3">
        <v>8.3333333333333329E-2</v>
      </c>
      <c r="F30" s="3">
        <v>0.5</v>
      </c>
      <c r="G30" s="3">
        <v>1</v>
      </c>
      <c r="H30" s="3">
        <v>0.75</v>
      </c>
    </row>
    <row r="31" spans="4:13" x14ac:dyDescent="0.25">
      <c r="D31" s="2" t="s">
        <v>7</v>
      </c>
      <c r="E31" s="3">
        <v>0.16666666666666666</v>
      </c>
      <c r="F31" s="3">
        <v>0.84</v>
      </c>
      <c r="G31" s="3">
        <v>1</v>
      </c>
      <c r="H31" s="3">
        <v>0.78</v>
      </c>
    </row>
    <row r="32" spans="4:13" x14ac:dyDescent="0.25">
      <c r="D32" s="2" t="s">
        <v>6</v>
      </c>
      <c r="E32" s="3">
        <v>8.3333333333333329E-2</v>
      </c>
      <c r="F32" s="3">
        <v>0.87179487179487181</v>
      </c>
      <c r="G32" s="3">
        <v>1</v>
      </c>
      <c r="H32" s="3">
        <v>0.61538461538461542</v>
      </c>
    </row>
    <row r="33" spans="4:8" x14ac:dyDescent="0.25">
      <c r="D33" s="2" t="s">
        <v>5</v>
      </c>
      <c r="E33" s="3">
        <v>8.3333333333333329E-2</v>
      </c>
      <c r="F33" s="3">
        <v>1</v>
      </c>
      <c r="G33" s="3">
        <v>0.625</v>
      </c>
      <c r="H33" s="3">
        <v>0.5</v>
      </c>
    </row>
    <row r="34" spans="4:8" x14ac:dyDescent="0.25">
      <c r="D34" s="2" t="s">
        <v>4</v>
      </c>
      <c r="E34" s="3">
        <v>8.3333333333333329E-2</v>
      </c>
      <c r="F34" s="3">
        <v>1</v>
      </c>
      <c r="G34" s="3">
        <v>0</v>
      </c>
      <c r="H34" s="3">
        <v>1</v>
      </c>
    </row>
    <row r="35" spans="4:8" x14ac:dyDescent="0.25">
      <c r="D35" s="2" t="s">
        <v>3</v>
      </c>
      <c r="E35" s="3">
        <v>4.1666666666666664E-2</v>
      </c>
      <c r="F35" s="3">
        <v>0</v>
      </c>
      <c r="G35" s="3">
        <v>1</v>
      </c>
      <c r="H35" s="3">
        <v>1</v>
      </c>
    </row>
    <row r="36" spans="4:8" x14ac:dyDescent="0.25">
      <c r="D36" s="2" t="s">
        <v>2</v>
      </c>
      <c r="E36" s="3">
        <v>4.1666666666666664E-2</v>
      </c>
      <c r="F36" s="3">
        <v>0.4</v>
      </c>
      <c r="G36" s="3">
        <v>0.66666666666666663</v>
      </c>
      <c r="H36" s="3">
        <v>1</v>
      </c>
    </row>
    <row r="37" spans="4:8" x14ac:dyDescent="0.25">
      <c r="D37" s="2" t="s">
        <v>1</v>
      </c>
      <c r="E37" s="3">
        <v>8.3333333333333329E-2</v>
      </c>
      <c r="F37" s="3">
        <v>0.4</v>
      </c>
      <c r="G37" s="3">
        <v>0.59701492537313428</v>
      </c>
      <c r="H37" s="3">
        <v>1</v>
      </c>
    </row>
    <row r="38" spans="4:8" x14ac:dyDescent="0.25">
      <c r="D38" s="2" t="s">
        <v>0</v>
      </c>
      <c r="E38" s="3">
        <v>0.16666666666666666</v>
      </c>
      <c r="F38" s="3">
        <v>0.6</v>
      </c>
      <c r="G38" s="3">
        <v>0.8</v>
      </c>
      <c r="H38" s="3">
        <v>1</v>
      </c>
    </row>
  </sheetData>
  <mergeCells count="3">
    <mergeCell ref="A1:A2"/>
    <mergeCell ref="B1:D1"/>
    <mergeCell ref="E21:F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opLeftCell="B1" zoomScale="115" zoomScaleNormal="115" workbookViewId="0">
      <selection activeCell="H3" sqref="H3:O7"/>
    </sheetView>
  </sheetViews>
  <sheetFormatPr defaultRowHeight="15" x14ac:dyDescent="0.25"/>
  <cols>
    <col min="1" max="1" width="20" customWidth="1"/>
    <col min="2" max="4" width="12.7109375" customWidth="1"/>
    <col min="12" max="12" width="9.42578125" customWidth="1"/>
  </cols>
  <sheetData>
    <row r="1" spans="1:30" ht="30" customHeight="1" thickBot="1" x14ac:dyDescent="0.3">
      <c r="A1" s="43" t="s">
        <v>22</v>
      </c>
      <c r="B1" s="45" t="s">
        <v>21</v>
      </c>
      <c r="C1" s="46"/>
      <c r="D1" s="47"/>
    </row>
    <row r="2" spans="1:30" ht="60" customHeight="1" thickBot="1" x14ac:dyDescent="0.3">
      <c r="A2" s="44"/>
      <c r="B2" s="20" t="s">
        <v>98</v>
      </c>
      <c r="C2" s="21" t="s">
        <v>99</v>
      </c>
      <c r="D2" s="18" t="s">
        <v>100</v>
      </c>
    </row>
    <row r="3" spans="1:30" ht="30" customHeight="1" x14ac:dyDescent="0.25">
      <c r="A3" s="17" t="s">
        <v>31</v>
      </c>
      <c r="B3" s="11">
        <v>6</v>
      </c>
      <c r="C3" s="11">
        <v>8</v>
      </c>
      <c r="D3" s="14">
        <v>8</v>
      </c>
      <c r="H3" s="28"/>
      <c r="I3" s="4" t="s">
        <v>9</v>
      </c>
      <c r="J3" s="4" t="s">
        <v>8</v>
      </c>
      <c r="K3" s="4" t="s">
        <v>7</v>
      </c>
      <c r="L3" s="4" t="s">
        <v>6</v>
      </c>
      <c r="M3" s="4" t="s">
        <v>5</v>
      </c>
      <c r="N3" s="4" t="s">
        <v>4</v>
      </c>
      <c r="O3" s="29" t="s">
        <v>41</v>
      </c>
      <c r="U3">
        <f t="shared" ref="U3:U8" si="0">1/G11</f>
        <v>1</v>
      </c>
    </row>
    <row r="4" spans="1:30" ht="30" customHeight="1" x14ac:dyDescent="0.25">
      <c r="A4" s="12" t="s">
        <v>32</v>
      </c>
      <c r="B4" s="12">
        <v>12</v>
      </c>
      <c r="C4" s="12">
        <v>16</v>
      </c>
      <c r="D4" s="15">
        <v>8</v>
      </c>
      <c r="H4" s="4"/>
      <c r="I4" s="24">
        <v>4.8614213132265091E-2</v>
      </c>
      <c r="J4" s="24">
        <v>8.1682122382511796E-2</v>
      </c>
      <c r="K4" s="24">
        <v>0.14873388970302803</v>
      </c>
      <c r="L4" s="24">
        <v>0.10291302538981578</v>
      </c>
      <c r="M4" s="24">
        <v>0.22217891976301987</v>
      </c>
      <c r="N4" s="24">
        <v>0.39587782962935941</v>
      </c>
      <c r="O4" s="24"/>
      <c r="U4">
        <f t="shared" si="0"/>
        <v>0.1111111111111111</v>
      </c>
      <c r="V4">
        <f>1/H12</f>
        <v>1</v>
      </c>
    </row>
    <row r="5" spans="1:30" ht="30" customHeight="1" x14ac:dyDescent="0.25">
      <c r="A5" s="12" t="s">
        <v>33</v>
      </c>
      <c r="B5" s="12">
        <v>2300</v>
      </c>
      <c r="C5" s="12">
        <v>4400</v>
      </c>
      <c r="D5" s="15">
        <v>4700</v>
      </c>
      <c r="H5" s="4" t="s">
        <v>20</v>
      </c>
      <c r="I5" s="24">
        <v>0.54126679613311823</v>
      </c>
      <c r="J5" s="24">
        <v>0.61281551213369556</v>
      </c>
      <c r="K5" s="24">
        <v>0.38168166210042592</v>
      </c>
      <c r="L5" s="24">
        <v>0.72727272727272729</v>
      </c>
      <c r="M5" s="24">
        <v>0.61634512938069885</v>
      </c>
      <c r="N5" s="24">
        <v>0.66666666666666663</v>
      </c>
      <c r="O5" s="24">
        <v>0.6088416140615337</v>
      </c>
      <c r="P5">
        <f>I5*I4+J5*J4+K5*K4+L5*L4+M5*M4+N5*N4</f>
        <v>0.6088416140615337</v>
      </c>
      <c r="U5">
        <f t="shared" si="0"/>
        <v>0.1111111111111111</v>
      </c>
      <c r="V5">
        <f>1/H13</f>
        <v>0.1111111111111111</v>
      </c>
      <c r="W5">
        <f>1/I13</f>
        <v>1</v>
      </c>
    </row>
    <row r="6" spans="1:30" ht="30" customHeight="1" x14ac:dyDescent="0.25">
      <c r="A6" s="12" t="s">
        <v>34</v>
      </c>
      <c r="B6" s="12">
        <v>1500</v>
      </c>
      <c r="C6" s="12">
        <v>3800</v>
      </c>
      <c r="D6" s="15">
        <v>4300</v>
      </c>
      <c r="H6" s="4" t="s">
        <v>19</v>
      </c>
      <c r="I6" s="24">
        <v>0.30979790527739554</v>
      </c>
      <c r="J6" s="24">
        <v>0.13291920185282258</v>
      </c>
      <c r="K6" s="24">
        <v>0.45995355264444282</v>
      </c>
      <c r="L6" s="24">
        <v>0.18181818181818182</v>
      </c>
      <c r="M6" s="24">
        <v>0.24292135406330853</v>
      </c>
      <c r="N6" s="24">
        <v>0.16666666666666669</v>
      </c>
      <c r="O6" s="24">
        <v>0.23299148634184763</v>
      </c>
      <c r="P6">
        <f>I6*I4+J6*J4+K6*K4+L6*L4+M6*M4+N6*N4</f>
        <v>0.23299148634184763</v>
      </c>
      <c r="U6">
        <f t="shared" si="0"/>
        <v>1</v>
      </c>
      <c r="V6">
        <f>1/H14</f>
        <v>1</v>
      </c>
      <c r="W6">
        <f>1/I14</f>
        <v>0.5</v>
      </c>
      <c r="X6">
        <f>1/J14</f>
        <v>1</v>
      </c>
    </row>
    <row r="7" spans="1:30" ht="30" customHeight="1" x14ac:dyDescent="0.25">
      <c r="A7" s="12" t="s">
        <v>35</v>
      </c>
      <c r="B7" s="12">
        <v>2</v>
      </c>
      <c r="C7" s="12">
        <v>32</v>
      </c>
      <c r="D7" s="15">
        <v>16</v>
      </c>
      <c r="H7" s="4" t="s">
        <v>23</v>
      </c>
      <c r="I7" s="24">
        <v>0.14893529858948631</v>
      </c>
      <c r="J7" s="24">
        <v>0.25426528601348186</v>
      </c>
      <c r="K7" s="24">
        <v>0.15836478525513117</v>
      </c>
      <c r="L7" s="24">
        <v>9.0909090909090912E-2</v>
      </c>
      <c r="M7" s="24">
        <v>0.14073351655599262</v>
      </c>
      <c r="N7" s="24">
        <v>0.16666666666666669</v>
      </c>
      <c r="O7" s="24">
        <v>0.15816689959661856</v>
      </c>
      <c r="P7">
        <f>I7*I4+J7*J4+K7*K4+L7*L4+M7*M4+N7*N4</f>
        <v>0.15816689959661856</v>
      </c>
      <c r="U7">
        <f t="shared" si="0"/>
        <v>1</v>
      </c>
      <c r="V7">
        <f>1/H15</f>
        <v>0.33333333333333331</v>
      </c>
      <c r="W7">
        <f>1/I15</f>
        <v>0.2</v>
      </c>
      <c r="X7">
        <f>1/J15</f>
        <v>0.33333333333333331</v>
      </c>
      <c r="Y7">
        <f>1/K15</f>
        <v>1</v>
      </c>
    </row>
    <row r="8" spans="1:30" ht="30" customHeight="1" thickBot="1" x14ac:dyDescent="0.3">
      <c r="A8" s="13" t="s">
        <v>15</v>
      </c>
      <c r="B8" s="13">
        <v>404434</v>
      </c>
      <c r="C8" s="13">
        <v>705290</v>
      </c>
      <c r="D8" s="16">
        <v>799905</v>
      </c>
      <c r="U8">
        <f t="shared" si="0"/>
        <v>0.2</v>
      </c>
      <c r="V8">
        <f>1/H16</f>
        <v>0.16666666666666666</v>
      </c>
      <c r="W8">
        <f>1/I16</f>
        <v>0.25</v>
      </c>
      <c r="X8">
        <f>1/J16</f>
        <v>0.33333333333333331</v>
      </c>
      <c r="Y8">
        <f>1/K16</f>
        <v>0.5</v>
      </c>
    </row>
    <row r="9" spans="1:30" ht="15" customHeight="1" x14ac:dyDescent="0.25"/>
    <row r="10" spans="1:30" ht="15" customHeight="1" x14ac:dyDescent="0.25">
      <c r="B10">
        <f ca="1">2*RANDBETWEEN(1,4)+2</f>
        <v>10</v>
      </c>
      <c r="C10">
        <f t="shared" ref="C10:D10" ca="1" si="1">2*RANDBETWEEN(1,4)+2</f>
        <v>10</v>
      </c>
      <c r="D10">
        <f t="shared" ca="1" si="1"/>
        <v>10</v>
      </c>
      <c r="G10" s="4" t="s">
        <v>9</v>
      </c>
      <c r="H10" s="4" t="s">
        <v>8</v>
      </c>
      <c r="I10" s="4" t="s">
        <v>7</v>
      </c>
      <c r="J10" s="4" t="s">
        <v>6</v>
      </c>
      <c r="K10" s="4" t="s">
        <v>5</v>
      </c>
      <c r="L10" s="4" t="s">
        <v>4</v>
      </c>
      <c r="M10" s="4" t="s">
        <v>25</v>
      </c>
      <c r="N10" s="4" t="s">
        <v>37</v>
      </c>
    </row>
    <row r="11" spans="1:30" ht="15" customHeight="1" x14ac:dyDescent="0.25">
      <c r="A11" s="51"/>
      <c r="B11">
        <f ca="1">RANDBETWEEN(0,1)*B10+B10</f>
        <v>10</v>
      </c>
      <c r="C11">
        <f t="shared" ref="C11:D11" ca="1" si="2">RANDBETWEEN(0,1)*C10+C10</f>
        <v>20</v>
      </c>
      <c r="D11">
        <f t="shared" ca="1" si="2"/>
        <v>10</v>
      </c>
      <c r="F11" s="4" t="s">
        <v>9</v>
      </c>
      <c r="G11" s="2">
        <v>1</v>
      </c>
      <c r="H11" s="2">
        <v>0.1111111111111111</v>
      </c>
      <c r="I11" s="2">
        <v>0.1111111111111111</v>
      </c>
      <c r="J11" s="2">
        <v>1</v>
      </c>
      <c r="K11" s="2">
        <v>1</v>
      </c>
      <c r="L11" s="2">
        <v>0.2</v>
      </c>
      <c r="M11" s="3">
        <f>GEOMEAN(G11:L11)</f>
        <v>0.36764118967557968</v>
      </c>
      <c r="N11" s="24">
        <f t="shared" ref="N11:N16" si="3">M11/$M$17</f>
        <v>4.8614213132265091E-2</v>
      </c>
      <c r="P11" s="2">
        <v>1</v>
      </c>
      <c r="Q11" s="2">
        <f ca="1">1/P12</f>
        <v>0.33333333333333331</v>
      </c>
      <c r="R11" s="2">
        <f ca="1">1/P13</f>
        <v>0.5</v>
      </c>
      <c r="S11" s="2">
        <f ca="1">1/P14</f>
        <v>0.2</v>
      </c>
      <c r="T11" s="2">
        <f ca="1">1/P15</f>
        <v>1</v>
      </c>
      <c r="U11" s="2">
        <f ca="1">1/P16</f>
        <v>0.33333333333333331</v>
      </c>
      <c r="W11">
        <v>4.8614213132265091E-2</v>
      </c>
      <c r="Y11" s="36">
        <f>R25</f>
        <v>0.54126679613311823</v>
      </c>
      <c r="Z11" s="36">
        <f>Y25</f>
        <v>0.61281551213369556</v>
      </c>
      <c r="AA11" s="36">
        <f>AF25</f>
        <v>0.38168166210042592</v>
      </c>
      <c r="AB11" s="36">
        <f>R32</f>
        <v>0.72727272727272729</v>
      </c>
      <c r="AC11" s="36">
        <f>Y32</f>
        <v>0.61634512938069885</v>
      </c>
      <c r="AD11" s="36">
        <f>AF32</f>
        <v>0.66666666666666663</v>
      </c>
    </row>
    <row r="12" spans="1:30" ht="15" customHeight="1" x14ac:dyDescent="0.25">
      <c r="A12" t="s">
        <v>101</v>
      </c>
      <c r="B12">
        <f ca="1">RANDBETWEEN(22,50)*100+100</f>
        <v>5100</v>
      </c>
      <c r="C12">
        <f t="shared" ref="C12:D12" ca="1" si="4">RANDBETWEEN(22,50)*100+100</f>
        <v>2500</v>
      </c>
      <c r="D12">
        <f t="shared" ca="1" si="4"/>
        <v>3300</v>
      </c>
      <c r="F12" s="4" t="s">
        <v>8</v>
      </c>
      <c r="G12" s="2">
        <v>9</v>
      </c>
      <c r="H12" s="2">
        <v>1</v>
      </c>
      <c r="I12" s="2">
        <v>0.1111111111111111</v>
      </c>
      <c r="J12" s="2">
        <v>1</v>
      </c>
      <c r="K12" s="2">
        <v>0.33333333333333331</v>
      </c>
      <c r="L12" s="2">
        <v>0.16666666666666666</v>
      </c>
      <c r="M12" s="3">
        <f t="shared" ref="M12:M16" si="5">GEOMEAN(G12:L12)</f>
        <v>0.61771467052713258</v>
      </c>
      <c r="N12" s="24">
        <f t="shared" si="3"/>
        <v>8.1682122382511796E-2</v>
      </c>
      <c r="P12" s="2">
        <f ca="1">RANDBETWEEN(1,9)</f>
        <v>3</v>
      </c>
      <c r="Q12" s="2">
        <v>1</v>
      </c>
      <c r="R12" s="2">
        <f ca="1">1/Q13</f>
        <v>0.16666666666666666</v>
      </c>
      <c r="S12" s="2">
        <f ca="1">1/Q14</f>
        <v>0.16666666666666666</v>
      </c>
      <c r="T12" s="2">
        <f ca="1">1/Q15</f>
        <v>0.33333333333333331</v>
      </c>
      <c r="U12" s="2">
        <f ca="1">1/Q16</f>
        <v>1</v>
      </c>
      <c r="W12">
        <v>8.1682122382511796E-2</v>
      </c>
      <c r="Y12" s="36">
        <f t="shared" ref="Y12:Y13" si="6">R26</f>
        <v>0.30979790527739554</v>
      </c>
      <c r="Z12" s="36">
        <f t="shared" ref="Z12:Z13" si="7">Y26</f>
        <v>0.13291920185282258</v>
      </c>
      <c r="AA12" s="36">
        <f t="shared" ref="AA12:AA13" si="8">AF26</f>
        <v>0.45995355264444282</v>
      </c>
      <c r="AB12" s="36">
        <f t="shared" ref="AB12:AB13" si="9">R33</f>
        <v>0.18181818181818182</v>
      </c>
      <c r="AC12" s="36">
        <f t="shared" ref="AC12:AC13" si="10">Y33</f>
        <v>0.24292135406330853</v>
      </c>
      <c r="AD12" s="36">
        <f t="shared" ref="AD12:AD13" si="11">AF33</f>
        <v>0.16666666666666669</v>
      </c>
    </row>
    <row r="13" spans="1:30" x14ac:dyDescent="0.25">
      <c r="B13">
        <f ca="1">B12-RANDBETWEEN(2,10)*100</f>
        <v>4900</v>
      </c>
      <c r="C13">
        <f t="shared" ref="C13:D13" ca="1" si="12">C12-RANDBETWEEN(2,10)*100</f>
        <v>1700</v>
      </c>
      <c r="D13">
        <f t="shared" ca="1" si="12"/>
        <v>2400</v>
      </c>
      <c r="F13" s="4" t="s">
        <v>7</v>
      </c>
      <c r="G13" s="2">
        <v>9</v>
      </c>
      <c r="H13" s="2">
        <v>9</v>
      </c>
      <c r="I13" s="2">
        <v>1</v>
      </c>
      <c r="J13" s="2">
        <v>0.5</v>
      </c>
      <c r="K13" s="2">
        <v>0.2</v>
      </c>
      <c r="L13" s="2">
        <v>0.25</v>
      </c>
      <c r="M13" s="3">
        <f t="shared" si="5"/>
        <v>1.124788423639141</v>
      </c>
      <c r="N13" s="24">
        <f t="shared" si="3"/>
        <v>0.14873388970302803</v>
      </c>
      <c r="P13" s="2">
        <f t="shared" ref="P13:T16" ca="1" si="13">RANDBETWEEN(1,9)</f>
        <v>2</v>
      </c>
      <c r="Q13" s="2">
        <f t="shared" ca="1" si="13"/>
        <v>6</v>
      </c>
      <c r="R13" s="2">
        <v>1</v>
      </c>
      <c r="S13" s="2">
        <f ca="1">1/R14</f>
        <v>0.2</v>
      </c>
      <c r="T13" s="2">
        <f ca="1">1/R15</f>
        <v>0.25</v>
      </c>
      <c r="U13" s="2">
        <f ca="1">1/R16</f>
        <v>0.2</v>
      </c>
      <c r="W13">
        <v>0.14873388970302803</v>
      </c>
      <c r="Y13" s="36">
        <f t="shared" si="6"/>
        <v>0.14893529858948631</v>
      </c>
      <c r="Z13" s="36">
        <f t="shared" si="7"/>
        <v>0.25426528601348186</v>
      </c>
      <c r="AA13" s="36">
        <f t="shared" si="8"/>
        <v>0.15836478525513117</v>
      </c>
      <c r="AB13" s="36">
        <f t="shared" si="9"/>
        <v>9.0909090909090912E-2</v>
      </c>
      <c r="AC13" s="36">
        <f t="shared" si="10"/>
        <v>0.14073351655599262</v>
      </c>
      <c r="AD13" s="36">
        <f t="shared" si="11"/>
        <v>0.16666666666666669</v>
      </c>
    </row>
    <row r="14" spans="1:30" x14ac:dyDescent="0.25">
      <c r="B14">
        <f ca="1">2^RANDBETWEEN(1,5)</f>
        <v>16</v>
      </c>
      <c r="C14">
        <f t="shared" ref="C14:D14" ca="1" si="14">2^RANDBETWEEN(1,5)</f>
        <v>4</v>
      </c>
      <c r="D14">
        <f t="shared" ca="1" si="14"/>
        <v>16</v>
      </c>
      <c r="F14" s="4" t="s">
        <v>6</v>
      </c>
      <c r="G14" s="2">
        <v>1</v>
      </c>
      <c r="H14" s="2">
        <v>1</v>
      </c>
      <c r="I14" s="2">
        <v>2</v>
      </c>
      <c r="J14" s="2">
        <v>1</v>
      </c>
      <c r="K14" s="2">
        <v>0.33333333333333331</v>
      </c>
      <c r="L14" s="2">
        <v>0.33333333333333331</v>
      </c>
      <c r="M14" s="3">
        <f t="shared" si="5"/>
        <v>0.77827171622601055</v>
      </c>
      <c r="N14" s="24">
        <f t="shared" si="3"/>
        <v>0.10291302538981578</v>
      </c>
      <c r="P14" s="2">
        <f t="shared" ca="1" si="13"/>
        <v>5</v>
      </c>
      <c r="Q14" s="2">
        <f t="shared" ca="1" si="13"/>
        <v>6</v>
      </c>
      <c r="R14" s="2">
        <f t="shared" ca="1" si="13"/>
        <v>5</v>
      </c>
      <c r="S14" s="2">
        <v>1</v>
      </c>
      <c r="T14" s="2">
        <f ca="1">1/S15</f>
        <v>0.16666666666666666</v>
      </c>
      <c r="U14" s="2">
        <f ca="1">1/S16</f>
        <v>1</v>
      </c>
      <c r="W14">
        <v>0.10291302538981578</v>
      </c>
    </row>
    <row r="15" spans="1:30" x14ac:dyDescent="0.25">
      <c r="B15">
        <f ca="1">RANDBETWEEN(50000,1000000)</f>
        <v>867384</v>
      </c>
      <c r="C15">
        <f t="shared" ref="C15:D15" ca="1" si="15">RANDBETWEEN(50000,1000000)</f>
        <v>913369</v>
      </c>
      <c r="D15">
        <f t="shared" ca="1" si="15"/>
        <v>807274</v>
      </c>
      <c r="F15" s="4" t="s">
        <v>5</v>
      </c>
      <c r="G15" s="2">
        <v>1</v>
      </c>
      <c r="H15" s="2">
        <v>3</v>
      </c>
      <c r="I15" s="2">
        <v>5</v>
      </c>
      <c r="J15" s="2">
        <v>3</v>
      </c>
      <c r="K15" s="2">
        <v>1</v>
      </c>
      <c r="L15" s="2">
        <v>0.5</v>
      </c>
      <c r="M15" s="3">
        <f t="shared" si="5"/>
        <v>1.6802107268563324</v>
      </c>
      <c r="N15" s="24">
        <f t="shared" si="3"/>
        <v>0.22217891976301987</v>
      </c>
      <c r="P15" s="2">
        <f t="shared" ca="1" si="13"/>
        <v>1</v>
      </c>
      <c r="Q15" s="2">
        <f t="shared" ca="1" si="13"/>
        <v>3</v>
      </c>
      <c r="R15" s="2">
        <f t="shared" ca="1" si="13"/>
        <v>4</v>
      </c>
      <c r="S15" s="2">
        <f t="shared" ca="1" si="13"/>
        <v>6</v>
      </c>
      <c r="T15" s="2">
        <v>1</v>
      </c>
      <c r="U15" s="2">
        <f ca="1">1/T16</f>
        <v>0.33333333333333331</v>
      </c>
      <c r="W15">
        <v>0.22217891976301987</v>
      </c>
    </row>
    <row r="16" spans="1:30" x14ac:dyDescent="0.25">
      <c r="F16" s="4" t="s">
        <v>4</v>
      </c>
      <c r="G16" s="2">
        <v>5</v>
      </c>
      <c r="H16" s="2">
        <v>6</v>
      </c>
      <c r="I16" s="2">
        <v>4</v>
      </c>
      <c r="J16" s="2">
        <v>3</v>
      </c>
      <c r="K16" s="2">
        <v>2</v>
      </c>
      <c r="L16" s="2">
        <v>1</v>
      </c>
      <c r="M16" s="3">
        <f t="shared" si="5"/>
        <v>2.9937951655239088</v>
      </c>
      <c r="N16" s="24">
        <f t="shared" si="3"/>
        <v>0.39587782962935941</v>
      </c>
      <c r="P16" s="2">
        <f t="shared" ca="1" si="13"/>
        <v>3</v>
      </c>
      <c r="Q16" s="2">
        <f t="shared" ca="1" si="13"/>
        <v>1</v>
      </c>
      <c r="R16" s="2">
        <f t="shared" ca="1" si="13"/>
        <v>5</v>
      </c>
      <c r="S16" s="2">
        <f t="shared" ca="1" si="13"/>
        <v>1</v>
      </c>
      <c r="T16" s="2">
        <f t="shared" ca="1" si="13"/>
        <v>3</v>
      </c>
      <c r="U16" s="2">
        <v>1</v>
      </c>
      <c r="W16">
        <v>0.39587782962935941</v>
      </c>
    </row>
    <row r="17" spans="2:32" ht="15.75" x14ac:dyDescent="0.25">
      <c r="B17" t="s">
        <v>40</v>
      </c>
      <c r="C17" s="27">
        <v>1.24</v>
      </c>
      <c r="F17" s="23" t="s">
        <v>36</v>
      </c>
      <c r="G17" s="2">
        <f>SUM(G11:G16)</f>
        <v>26</v>
      </c>
      <c r="H17" s="24">
        <f t="shared" ref="H17:N17" si="16">SUM(H11:H16)</f>
        <v>20.111111111111111</v>
      </c>
      <c r="I17" s="24">
        <f t="shared" si="16"/>
        <v>12.222222222222221</v>
      </c>
      <c r="J17" s="24">
        <f t="shared" si="16"/>
        <v>9.5</v>
      </c>
      <c r="K17" s="24">
        <f t="shared" si="16"/>
        <v>4.8666666666666663</v>
      </c>
      <c r="L17" s="24">
        <f t="shared" si="16"/>
        <v>2.4500000000000002</v>
      </c>
      <c r="M17" s="24">
        <f t="shared" si="16"/>
        <v>7.5624218924481053</v>
      </c>
      <c r="N17" s="2">
        <f t="shared" si="16"/>
        <v>1</v>
      </c>
    </row>
    <row r="19" spans="2:32" x14ac:dyDescent="0.25">
      <c r="F19" t="s">
        <v>38</v>
      </c>
      <c r="G19" s="25">
        <f>G17*N11+H17*N12+I17*N13+J17*N14+K17*N15+L17*N16</f>
        <v>7.7533915990327387</v>
      </c>
      <c r="H19">
        <f>(G19-6)/(5*$C$17)</f>
        <v>0.28280509661818365</v>
      </c>
    </row>
    <row r="24" spans="2:32" x14ac:dyDescent="0.25">
      <c r="F24" s="26"/>
      <c r="G24" s="4" t="s">
        <v>20</v>
      </c>
      <c r="H24" s="4" t="s">
        <v>19</v>
      </c>
      <c r="I24" s="4" t="s">
        <v>23</v>
      </c>
      <c r="J24" s="4" t="s">
        <v>39</v>
      </c>
      <c r="K24" s="4" t="s">
        <v>37</v>
      </c>
      <c r="M24" s="26" t="s">
        <v>9</v>
      </c>
      <c r="N24" s="4" t="s">
        <v>20</v>
      </c>
      <c r="O24" s="4" t="s">
        <v>19</v>
      </c>
      <c r="P24" s="4" t="s">
        <v>23</v>
      </c>
      <c r="Q24" s="4" t="s">
        <v>39</v>
      </c>
      <c r="R24" s="4" t="s">
        <v>37</v>
      </c>
      <c r="T24" s="26" t="s">
        <v>8</v>
      </c>
      <c r="U24" s="4" t="s">
        <v>20</v>
      </c>
      <c r="V24" s="4" t="s">
        <v>19</v>
      </c>
      <c r="W24" s="4" t="s">
        <v>23</v>
      </c>
      <c r="X24" s="4" t="s">
        <v>39</v>
      </c>
      <c r="Y24" s="4" t="s">
        <v>37</v>
      </c>
      <c r="AA24" s="26" t="s">
        <v>7</v>
      </c>
      <c r="AB24" s="4" t="s">
        <v>20</v>
      </c>
      <c r="AC24" s="4" t="s">
        <v>19</v>
      </c>
      <c r="AD24" s="4" t="s">
        <v>23</v>
      </c>
      <c r="AE24" s="4" t="s">
        <v>39</v>
      </c>
      <c r="AF24" s="4" t="s">
        <v>37</v>
      </c>
    </row>
    <row r="25" spans="2:32" x14ac:dyDescent="0.25">
      <c r="F25" s="4" t="s">
        <v>20</v>
      </c>
      <c r="G25" s="2">
        <v>1</v>
      </c>
      <c r="H25" s="2">
        <f ca="1">RANDBETWEEN(1,9)</f>
        <v>4</v>
      </c>
      <c r="I25" s="2">
        <f ca="1">RANDBETWEEN(1,9)</f>
        <v>2</v>
      </c>
      <c r="J25" s="2">
        <f ca="1">GEOMEAN(G25:I25)</f>
        <v>2</v>
      </c>
      <c r="K25" s="2">
        <f ca="1">J25/$J$28</f>
        <v>0.55097017894676992</v>
      </c>
      <c r="M25" s="4" t="s">
        <v>20</v>
      </c>
      <c r="N25" s="2">
        <v>1</v>
      </c>
      <c r="O25" s="2">
        <v>4</v>
      </c>
      <c r="P25" s="2">
        <v>2</v>
      </c>
      <c r="Q25" s="2">
        <v>2</v>
      </c>
      <c r="R25" s="24">
        <v>0.54126679613311823</v>
      </c>
      <c r="T25" s="4" t="s">
        <v>20</v>
      </c>
      <c r="U25" s="2">
        <v>1</v>
      </c>
      <c r="V25" s="2">
        <v>7</v>
      </c>
      <c r="W25" s="2">
        <v>2</v>
      </c>
      <c r="X25" s="2">
        <v>2.4101422641752301</v>
      </c>
      <c r="Y25" s="24">
        <v>0.61281551213369556</v>
      </c>
      <c r="AA25" s="4" t="s">
        <v>20</v>
      </c>
      <c r="AB25" s="2">
        <v>1</v>
      </c>
      <c r="AC25" s="2">
        <v>2</v>
      </c>
      <c r="AD25" s="2">
        <v>1</v>
      </c>
      <c r="AE25" s="2">
        <v>1.2599210498948732</v>
      </c>
      <c r="AF25" s="24">
        <v>0.38168166210042592</v>
      </c>
    </row>
    <row r="26" spans="2:32" x14ac:dyDescent="0.25">
      <c r="F26" s="4" t="s">
        <v>19</v>
      </c>
      <c r="G26" s="2">
        <f ca="1">1/H25</f>
        <v>0.25</v>
      </c>
      <c r="H26" s="2">
        <v>1</v>
      </c>
      <c r="I26" s="2">
        <f ca="1">RANDBETWEEN(1,9)</f>
        <v>1</v>
      </c>
      <c r="J26" s="2">
        <f t="shared" ref="J26:J27" ca="1" si="17">GEOMEAN(G26:I26)</f>
        <v>0.6299605249474366</v>
      </c>
      <c r="K26" s="2">
        <f t="shared" ref="K26:K27" ca="1" si="18">J26/$J$28</f>
        <v>0.17354473157984512</v>
      </c>
      <c r="M26" s="4" t="s">
        <v>19</v>
      </c>
      <c r="N26" s="2">
        <v>0.25</v>
      </c>
      <c r="O26" s="2">
        <v>1</v>
      </c>
      <c r="P26" s="2">
        <v>6</v>
      </c>
      <c r="Q26" s="2">
        <v>1.1447142425533319</v>
      </c>
      <c r="R26" s="24">
        <v>0.30979790527739554</v>
      </c>
      <c r="T26" s="4" t="s">
        <v>19</v>
      </c>
      <c r="U26" s="2">
        <v>0.14285714285714285</v>
      </c>
      <c r="V26" s="2">
        <v>1</v>
      </c>
      <c r="W26" s="2">
        <v>1</v>
      </c>
      <c r="X26" s="2">
        <v>0.52275795857471019</v>
      </c>
      <c r="Y26" s="24">
        <v>0.13291920185282258</v>
      </c>
      <c r="AA26" s="4" t="s">
        <v>19</v>
      </c>
      <c r="AB26" s="2">
        <v>0.5</v>
      </c>
      <c r="AC26" s="2">
        <v>1</v>
      </c>
      <c r="AD26" s="2">
        <v>7</v>
      </c>
      <c r="AE26" s="2">
        <v>1.5182944859378313</v>
      </c>
      <c r="AF26" s="24">
        <v>0.45995355264444282</v>
      </c>
    </row>
    <row r="27" spans="2:32" x14ac:dyDescent="0.25">
      <c r="F27" s="4" t="s">
        <v>23</v>
      </c>
      <c r="G27" s="2">
        <f>1/H26</f>
        <v>1</v>
      </c>
      <c r="H27" s="2">
        <f ca="1">1/I26</f>
        <v>1</v>
      </c>
      <c r="I27" s="2">
        <v>1</v>
      </c>
      <c r="J27" s="2">
        <f t="shared" ca="1" si="17"/>
        <v>1</v>
      </c>
      <c r="K27" s="2">
        <f t="shared" ca="1" si="18"/>
        <v>0.27548508947338496</v>
      </c>
      <c r="M27" s="4" t="s">
        <v>23</v>
      </c>
      <c r="N27" s="2">
        <v>1</v>
      </c>
      <c r="O27" s="2">
        <v>0.16666666666666666</v>
      </c>
      <c r="P27" s="2">
        <v>1</v>
      </c>
      <c r="Q27" s="2">
        <v>0.55032120814910446</v>
      </c>
      <c r="R27" s="24">
        <v>0.14893529858948631</v>
      </c>
      <c r="T27" s="4" t="s">
        <v>23</v>
      </c>
      <c r="U27" s="2">
        <v>1</v>
      </c>
      <c r="V27" s="2">
        <v>1</v>
      </c>
      <c r="W27" s="2">
        <v>1</v>
      </c>
      <c r="X27" s="2">
        <v>1</v>
      </c>
      <c r="Y27" s="24">
        <v>0.25426528601348186</v>
      </c>
      <c r="AA27" s="4" t="s">
        <v>23</v>
      </c>
      <c r="AB27" s="2">
        <v>1</v>
      </c>
      <c r="AC27" s="2">
        <v>0.14285714285714285</v>
      </c>
      <c r="AD27" s="2">
        <v>1</v>
      </c>
      <c r="AE27" s="2">
        <v>0.52275795857471019</v>
      </c>
      <c r="AF27" s="24">
        <v>0.15836478525513117</v>
      </c>
    </row>
    <row r="28" spans="2:32" ht="15.75" x14ac:dyDescent="0.25">
      <c r="F28" s="23" t="s">
        <v>36</v>
      </c>
      <c r="G28" s="2">
        <f ca="1">SUM(G25:G27)</f>
        <v>2.25</v>
      </c>
      <c r="H28" s="2">
        <f t="shared" ref="H28:K28" ca="1" si="19">SUM(H25:H27)</f>
        <v>6</v>
      </c>
      <c r="I28" s="2">
        <f t="shared" ca="1" si="19"/>
        <v>4</v>
      </c>
      <c r="J28" s="2">
        <f t="shared" ca="1" si="19"/>
        <v>3.6299605249474367</v>
      </c>
      <c r="K28" s="2">
        <f t="shared" ca="1" si="19"/>
        <v>1</v>
      </c>
      <c r="M28" s="23" t="s">
        <v>36</v>
      </c>
      <c r="N28" s="2">
        <v>2.25</v>
      </c>
      <c r="O28" s="2">
        <v>5.166666666666667</v>
      </c>
      <c r="P28" s="2">
        <v>9</v>
      </c>
      <c r="Q28" s="2">
        <v>3.6950354507024361</v>
      </c>
      <c r="R28" s="2">
        <v>1</v>
      </c>
      <c r="T28" s="23" t="s">
        <v>36</v>
      </c>
      <c r="U28" s="2">
        <v>2.1428571428571428</v>
      </c>
      <c r="V28" s="2">
        <v>9</v>
      </c>
      <c r="W28" s="2">
        <v>4</v>
      </c>
      <c r="X28" s="2">
        <v>3.9329002227499403</v>
      </c>
      <c r="Y28" s="2">
        <v>1</v>
      </c>
      <c r="AA28" s="23" t="s">
        <v>36</v>
      </c>
      <c r="AB28" s="2">
        <v>2.5</v>
      </c>
      <c r="AC28" s="2">
        <v>3.1428571428571428</v>
      </c>
      <c r="AD28" s="2">
        <v>9</v>
      </c>
      <c r="AE28" s="2">
        <v>3.3009734944074149</v>
      </c>
      <c r="AF28" s="2">
        <v>0.99999999999999989</v>
      </c>
    </row>
    <row r="29" spans="2:32" x14ac:dyDescent="0.25">
      <c r="M29" t="s">
        <v>38</v>
      </c>
      <c r="N29" s="25">
        <f>N28*R25+O28*R26+P28*R27</f>
        <v>4.1588904892047696</v>
      </c>
      <c r="O29" s="1">
        <f>(N29-6)/(5*$C$17)</f>
        <v>-0.2969531469024565</v>
      </c>
      <c r="T29" t="s">
        <v>38</v>
      </c>
      <c r="U29" s="25">
        <f>U28*Y25+V28*Y26+W28*Y27</f>
        <v>3.5265100581586784</v>
      </c>
      <c r="V29" s="1">
        <f>(U29-6)/(5*$C$17)</f>
        <v>-0.39894999061956798</v>
      </c>
      <c r="AA29" t="s">
        <v>38</v>
      </c>
      <c r="AB29" s="25">
        <f>AB28*AF25+AC28*AF26+AD28*AF27</f>
        <v>3.8250555308583514</v>
      </c>
      <c r="AC29" s="1">
        <f>(AB29-6)/(5*$C$17)</f>
        <v>-0.35079749502284652</v>
      </c>
    </row>
    <row r="31" spans="2:32" x14ac:dyDescent="0.25">
      <c r="F31" s="2">
        <v>1</v>
      </c>
      <c r="G31" s="2">
        <v>0.5</v>
      </c>
      <c r="H31" s="2">
        <v>0.2</v>
      </c>
      <c r="I31" s="2">
        <v>0.25</v>
      </c>
      <c r="J31" s="2">
        <v>0.5</v>
      </c>
      <c r="K31" s="2">
        <v>0.1111111111111111</v>
      </c>
      <c r="M31" s="26" t="s">
        <v>6</v>
      </c>
      <c r="N31" s="4" t="s">
        <v>20</v>
      </c>
      <c r="O31" s="4" t="s">
        <v>19</v>
      </c>
      <c r="P31" s="4" t="s">
        <v>23</v>
      </c>
      <c r="Q31" s="4" t="s">
        <v>39</v>
      </c>
      <c r="R31" s="4" t="s">
        <v>37</v>
      </c>
      <c r="T31" s="26" t="s">
        <v>5</v>
      </c>
      <c r="U31" s="4" t="s">
        <v>20</v>
      </c>
      <c r="V31" s="4" t="s">
        <v>19</v>
      </c>
      <c r="W31" s="4" t="s">
        <v>23</v>
      </c>
      <c r="X31" s="4" t="s">
        <v>39</v>
      </c>
      <c r="Y31" s="4" t="s">
        <v>37</v>
      </c>
      <c r="AA31" s="26" t="s">
        <v>4</v>
      </c>
      <c r="AB31" s="4" t="s">
        <v>20</v>
      </c>
      <c r="AC31" s="4" t="s">
        <v>19</v>
      </c>
      <c r="AD31" s="4" t="s">
        <v>23</v>
      </c>
      <c r="AE31" s="4" t="s">
        <v>39</v>
      </c>
      <c r="AF31" s="4" t="s">
        <v>37</v>
      </c>
    </row>
    <row r="32" spans="2:32" x14ac:dyDescent="0.25">
      <c r="F32" s="2">
        <f ca="1">RANDBETWEEN(1,9)</f>
        <v>8</v>
      </c>
      <c r="G32" s="2">
        <v>1</v>
      </c>
      <c r="H32" s="2">
        <v>0.14285714285714285</v>
      </c>
      <c r="I32" s="2">
        <v>0.33333333333333331</v>
      </c>
      <c r="J32" s="2">
        <v>1</v>
      </c>
      <c r="K32" s="2">
        <v>0.33333333333333331</v>
      </c>
      <c r="M32" s="4" t="s">
        <v>20</v>
      </c>
      <c r="N32" s="24">
        <v>1</v>
      </c>
      <c r="O32" s="24">
        <v>8</v>
      </c>
      <c r="P32" s="24">
        <v>8</v>
      </c>
      <c r="Q32" s="24">
        <v>4</v>
      </c>
      <c r="R32" s="24">
        <v>0.72727272727272729</v>
      </c>
      <c r="T32" s="4" t="s">
        <v>20</v>
      </c>
      <c r="U32" s="2">
        <v>1</v>
      </c>
      <c r="V32" s="2">
        <v>7</v>
      </c>
      <c r="W32" s="2">
        <v>2</v>
      </c>
      <c r="X32" s="2">
        <v>2.4101422641752301</v>
      </c>
      <c r="Y32" s="24">
        <v>0.61634512938069885</v>
      </c>
      <c r="AA32" s="4" t="s">
        <v>20</v>
      </c>
      <c r="AB32" s="2">
        <v>1</v>
      </c>
      <c r="AC32" s="2">
        <v>4</v>
      </c>
      <c r="AD32" s="2">
        <v>8</v>
      </c>
      <c r="AE32" s="2">
        <v>3.1748021039363987</v>
      </c>
      <c r="AF32" s="24">
        <v>0.66666666666666663</v>
      </c>
    </row>
    <row r="33" spans="5:32" x14ac:dyDescent="0.25">
      <c r="F33" s="2">
        <f t="shared" ref="F33:I36" ca="1" si="20">RANDBETWEEN(1,9)</f>
        <v>1</v>
      </c>
      <c r="G33" s="2">
        <f t="shared" ca="1" si="20"/>
        <v>3</v>
      </c>
      <c r="H33" s="2">
        <v>1</v>
      </c>
      <c r="I33" s="2">
        <v>0.1111111111111111</v>
      </c>
      <c r="J33" s="2">
        <v>0.125</v>
      </c>
      <c r="K33" s="2">
        <v>0.25</v>
      </c>
      <c r="M33" s="4" t="s">
        <v>19</v>
      </c>
      <c r="N33" s="24">
        <v>0.125</v>
      </c>
      <c r="O33" s="24">
        <v>1</v>
      </c>
      <c r="P33" s="24">
        <v>8</v>
      </c>
      <c r="Q33" s="24">
        <v>1</v>
      </c>
      <c r="R33" s="24">
        <v>0.18181818181818182</v>
      </c>
      <c r="T33" s="4" t="s">
        <v>19</v>
      </c>
      <c r="U33" s="2">
        <v>0.14285714285714285</v>
      </c>
      <c r="V33" s="2">
        <v>1</v>
      </c>
      <c r="W33" s="2">
        <v>6</v>
      </c>
      <c r="X33" s="2">
        <v>0.94991425159299647</v>
      </c>
      <c r="Y33" s="24">
        <v>0.24292135406330853</v>
      </c>
      <c r="AA33" s="4" t="s">
        <v>19</v>
      </c>
      <c r="AB33" s="2">
        <v>0.25</v>
      </c>
      <c r="AC33" s="2">
        <v>1</v>
      </c>
      <c r="AD33" s="2">
        <v>2</v>
      </c>
      <c r="AE33" s="2">
        <v>0.79370052598409979</v>
      </c>
      <c r="AF33" s="24">
        <v>0.16666666666666669</v>
      </c>
    </row>
    <row r="34" spans="5:32" x14ac:dyDescent="0.25">
      <c r="F34" s="2">
        <f t="shared" ca="1" si="20"/>
        <v>7</v>
      </c>
      <c r="G34" s="2">
        <f t="shared" ca="1" si="20"/>
        <v>8</v>
      </c>
      <c r="H34" s="2">
        <f t="shared" ca="1" si="20"/>
        <v>4</v>
      </c>
      <c r="I34" s="2">
        <v>1</v>
      </c>
      <c r="J34" s="2">
        <v>1</v>
      </c>
      <c r="K34" s="2">
        <v>0.33333333333333331</v>
      </c>
      <c r="M34" s="4" t="s">
        <v>23</v>
      </c>
      <c r="N34" s="24">
        <v>1</v>
      </c>
      <c r="O34" s="24">
        <v>0.125</v>
      </c>
      <c r="P34" s="24">
        <v>1</v>
      </c>
      <c r="Q34" s="24">
        <v>0.5</v>
      </c>
      <c r="R34" s="24">
        <v>9.0909090909090912E-2</v>
      </c>
      <c r="T34" s="4" t="s">
        <v>23</v>
      </c>
      <c r="U34" s="2">
        <v>1</v>
      </c>
      <c r="V34" s="2">
        <v>0.16666666666666666</v>
      </c>
      <c r="W34" s="2">
        <v>1</v>
      </c>
      <c r="X34" s="2">
        <v>0.55032120814910446</v>
      </c>
      <c r="Y34" s="24">
        <v>0.14073351655599262</v>
      </c>
      <c r="AA34" s="4" t="s">
        <v>23</v>
      </c>
      <c r="AB34" s="2">
        <v>1</v>
      </c>
      <c r="AC34" s="2">
        <v>0.5</v>
      </c>
      <c r="AD34" s="2">
        <v>1</v>
      </c>
      <c r="AE34" s="2">
        <v>0.79370052598409979</v>
      </c>
      <c r="AF34" s="24">
        <v>0.16666666666666669</v>
      </c>
    </row>
    <row r="35" spans="5:32" ht="15.75" x14ac:dyDescent="0.25">
      <c r="F35" s="2">
        <f t="shared" ca="1" si="20"/>
        <v>3</v>
      </c>
      <c r="G35" s="2">
        <f t="shared" ca="1" si="20"/>
        <v>3</v>
      </c>
      <c r="H35" s="2">
        <f t="shared" ca="1" si="20"/>
        <v>8</v>
      </c>
      <c r="I35" s="2">
        <f t="shared" ca="1" si="20"/>
        <v>6</v>
      </c>
      <c r="J35" s="2">
        <v>1</v>
      </c>
      <c r="K35" s="2">
        <v>0.5</v>
      </c>
      <c r="M35" s="23" t="s">
        <v>36</v>
      </c>
      <c r="N35" s="24">
        <v>2.125</v>
      </c>
      <c r="O35" s="24">
        <v>9.125</v>
      </c>
      <c r="P35" s="24">
        <v>17</v>
      </c>
      <c r="Q35" s="24">
        <v>5.5</v>
      </c>
      <c r="R35" s="24">
        <v>1</v>
      </c>
      <c r="T35" s="23" t="s">
        <v>36</v>
      </c>
      <c r="U35" s="2">
        <v>2.1428571428571428</v>
      </c>
      <c r="V35" s="2">
        <v>8.1666666666666661</v>
      </c>
      <c r="W35" s="2">
        <v>9</v>
      </c>
      <c r="X35" s="2">
        <v>3.910377723917331</v>
      </c>
      <c r="Y35" s="2">
        <v>1</v>
      </c>
      <c r="AA35" s="23" t="s">
        <v>36</v>
      </c>
      <c r="AB35" s="2">
        <v>2.25</v>
      </c>
      <c r="AC35" s="2">
        <v>5.5</v>
      </c>
      <c r="AD35" s="2">
        <v>11</v>
      </c>
      <c r="AE35" s="2">
        <v>4.7622031559045981</v>
      </c>
      <c r="AF35" s="2">
        <v>1</v>
      </c>
    </row>
    <row r="36" spans="5:32" x14ac:dyDescent="0.25">
      <c r="F36" s="2">
        <f t="shared" ca="1" si="20"/>
        <v>5</v>
      </c>
      <c r="G36" s="2">
        <v>3</v>
      </c>
      <c r="H36" s="2">
        <v>4</v>
      </c>
      <c r="I36" s="2">
        <v>3</v>
      </c>
      <c r="J36" s="2">
        <v>2</v>
      </c>
      <c r="K36" s="2">
        <v>1</v>
      </c>
      <c r="M36" t="s">
        <v>38</v>
      </c>
      <c r="N36" s="25">
        <f>N35*R32+O35*R33+P35*R34</f>
        <v>4.75</v>
      </c>
      <c r="O36" s="1">
        <f>(N36-6)/(5*$C$17)</f>
        <v>-0.20161290322580644</v>
      </c>
      <c r="T36" t="s">
        <v>38</v>
      </c>
      <c r="U36" s="25">
        <f>U35*Y32+V35*Y33+W35*Y34</f>
        <v>4.5711989368129267</v>
      </c>
      <c r="V36" s="1">
        <f>(U36-6)/(5*$C$17)</f>
        <v>-0.23045178438501182</v>
      </c>
      <c r="AA36" t="s">
        <v>38</v>
      </c>
      <c r="AB36" s="25">
        <f>AB35*AF32+AC35*AF33+AD35*AF34</f>
        <v>4.25</v>
      </c>
      <c r="AC36" s="1">
        <f>(AB36-6)/(5*$C$17)</f>
        <v>-0.282258064516129</v>
      </c>
    </row>
    <row r="41" spans="5:32" x14ac:dyDescent="0.25">
      <c r="G41" t="s">
        <v>9</v>
      </c>
      <c r="H41" t="s">
        <v>8</v>
      </c>
      <c r="I41" t="s">
        <v>7</v>
      </c>
      <c r="J41" t="s">
        <v>6</v>
      </c>
      <c r="K41" t="s">
        <v>5</v>
      </c>
      <c r="L41" t="s">
        <v>4</v>
      </c>
      <c r="M41" t="s">
        <v>25</v>
      </c>
      <c r="N41" t="s">
        <v>37</v>
      </c>
    </row>
    <row r="42" spans="5:32" x14ac:dyDescent="0.25">
      <c r="E42" s="1"/>
      <c r="F42" t="s">
        <v>9</v>
      </c>
      <c r="G42">
        <v>1</v>
      </c>
      <c r="H42">
        <v>0.1111111111111111</v>
      </c>
      <c r="I42">
        <v>0.1111111111111111</v>
      </c>
      <c r="J42">
        <v>1</v>
      </c>
      <c r="K42">
        <v>1</v>
      </c>
      <c r="L42">
        <v>0.2</v>
      </c>
      <c r="M42">
        <v>0.36764118967557968</v>
      </c>
      <c r="N42">
        <v>4.8614213132265091E-2</v>
      </c>
    </row>
    <row r="43" spans="5:32" x14ac:dyDescent="0.25">
      <c r="F43" t="s">
        <v>8</v>
      </c>
      <c r="G43">
        <v>9</v>
      </c>
      <c r="H43">
        <v>1</v>
      </c>
      <c r="I43">
        <v>0.1111111111111111</v>
      </c>
      <c r="J43">
        <v>1</v>
      </c>
      <c r="K43">
        <v>0.33333333333333331</v>
      </c>
      <c r="L43">
        <v>0.16666666666666666</v>
      </c>
      <c r="M43">
        <v>0.61771467052713258</v>
      </c>
      <c r="N43">
        <v>8.1682122382511796E-2</v>
      </c>
    </row>
    <row r="44" spans="5:32" x14ac:dyDescent="0.25">
      <c r="F44" t="s">
        <v>7</v>
      </c>
      <c r="G44">
        <v>9</v>
      </c>
      <c r="H44">
        <v>9</v>
      </c>
      <c r="I44">
        <v>1</v>
      </c>
      <c r="J44">
        <v>0.5</v>
      </c>
      <c r="K44">
        <v>0.2</v>
      </c>
      <c r="L44">
        <v>0.25</v>
      </c>
      <c r="M44">
        <v>1.124788423639141</v>
      </c>
      <c r="N44">
        <v>0.14873388970302803</v>
      </c>
    </row>
    <row r="45" spans="5:32" x14ac:dyDescent="0.25">
      <c r="F45" t="s">
        <v>6</v>
      </c>
      <c r="G45">
        <v>1</v>
      </c>
      <c r="H45">
        <v>1</v>
      </c>
      <c r="I45">
        <v>2</v>
      </c>
      <c r="J45">
        <v>1</v>
      </c>
      <c r="K45">
        <v>0.33333333333333331</v>
      </c>
      <c r="L45">
        <v>0.33333333333333331</v>
      </c>
      <c r="M45">
        <v>0.77827171622601055</v>
      </c>
      <c r="N45">
        <v>0.10291302538981578</v>
      </c>
    </row>
    <row r="46" spans="5:32" x14ac:dyDescent="0.25">
      <c r="F46" t="s">
        <v>5</v>
      </c>
      <c r="G46">
        <v>1</v>
      </c>
      <c r="H46">
        <v>3</v>
      </c>
      <c r="I46">
        <v>5</v>
      </c>
      <c r="J46">
        <v>3</v>
      </c>
      <c r="K46">
        <v>1</v>
      </c>
      <c r="L46">
        <v>0.5</v>
      </c>
      <c r="M46">
        <v>1.6802107268563324</v>
      </c>
      <c r="N46">
        <v>0.22217891976301987</v>
      </c>
    </row>
    <row r="47" spans="5:32" x14ac:dyDescent="0.25">
      <c r="F47" t="s">
        <v>4</v>
      </c>
      <c r="G47">
        <v>5</v>
      </c>
      <c r="H47">
        <v>6</v>
      </c>
      <c r="I47">
        <v>4</v>
      </c>
      <c r="J47">
        <v>3</v>
      </c>
      <c r="K47">
        <v>2</v>
      </c>
      <c r="L47">
        <v>1</v>
      </c>
      <c r="M47">
        <v>2.9937951655239088</v>
      </c>
      <c r="N47">
        <v>0.39587782962935941</v>
      </c>
    </row>
    <row r="48" spans="5:32" x14ac:dyDescent="0.25">
      <c r="F48" t="s">
        <v>36</v>
      </c>
      <c r="G48">
        <v>26</v>
      </c>
      <c r="H48">
        <v>20.111111111111111</v>
      </c>
      <c r="I48">
        <v>12.222222222222221</v>
      </c>
      <c r="J48">
        <v>9.5</v>
      </c>
      <c r="K48">
        <v>4.8666666666666663</v>
      </c>
      <c r="L48">
        <v>2.4500000000000002</v>
      </c>
      <c r="M48">
        <v>7.5624218924481053</v>
      </c>
      <c r="N48">
        <v>1</v>
      </c>
    </row>
    <row r="51" spans="6:13" x14ac:dyDescent="0.25">
      <c r="G51" t="s">
        <v>9</v>
      </c>
      <c r="H51" t="s">
        <v>8</v>
      </c>
      <c r="I51" t="s">
        <v>7</v>
      </c>
      <c r="J51" t="s">
        <v>6</v>
      </c>
      <c r="K51" t="s">
        <v>5</v>
      </c>
      <c r="L51" t="s">
        <v>4</v>
      </c>
      <c r="M51" t="s">
        <v>36</v>
      </c>
    </row>
    <row r="52" spans="6:13" x14ac:dyDescent="0.25">
      <c r="F52" t="s">
        <v>4</v>
      </c>
      <c r="G52">
        <v>0.2</v>
      </c>
      <c r="H52">
        <v>0.16666666666666666</v>
      </c>
      <c r="I52">
        <v>0.25</v>
      </c>
      <c r="J52">
        <v>0.33333333333333331</v>
      </c>
      <c r="K52">
        <v>0.5</v>
      </c>
      <c r="L52">
        <v>1</v>
      </c>
      <c r="M52">
        <v>2.4500000000000002</v>
      </c>
    </row>
    <row r="53" spans="6:13" x14ac:dyDescent="0.25">
      <c r="F53" t="s">
        <v>5</v>
      </c>
      <c r="G53">
        <v>1</v>
      </c>
      <c r="H53">
        <v>0.33333333333333331</v>
      </c>
      <c r="I53">
        <v>0.2</v>
      </c>
      <c r="J53">
        <v>0.33333333333333331</v>
      </c>
      <c r="K53">
        <v>1</v>
      </c>
      <c r="L53">
        <v>2</v>
      </c>
      <c r="M53">
        <v>4.8666666666666663</v>
      </c>
    </row>
    <row r="54" spans="6:13" x14ac:dyDescent="0.25">
      <c r="F54" t="s">
        <v>6</v>
      </c>
      <c r="G54">
        <v>1</v>
      </c>
      <c r="H54">
        <v>1</v>
      </c>
      <c r="I54">
        <v>0.5</v>
      </c>
      <c r="J54">
        <v>1</v>
      </c>
      <c r="K54">
        <v>3</v>
      </c>
      <c r="L54">
        <v>3</v>
      </c>
      <c r="M54">
        <v>9.5</v>
      </c>
    </row>
    <row r="55" spans="6:13" x14ac:dyDescent="0.25">
      <c r="F55" t="s">
        <v>7</v>
      </c>
      <c r="G55">
        <v>0.1111111111111111</v>
      </c>
      <c r="H55">
        <v>0.1111111111111111</v>
      </c>
      <c r="I55">
        <v>1</v>
      </c>
      <c r="J55">
        <v>2</v>
      </c>
      <c r="K55">
        <v>5</v>
      </c>
      <c r="L55">
        <v>4</v>
      </c>
      <c r="M55">
        <v>12.222222222222221</v>
      </c>
    </row>
    <row r="56" spans="6:13" x14ac:dyDescent="0.25">
      <c r="F56" t="s">
        <v>8</v>
      </c>
      <c r="G56">
        <v>0.1111111111111111</v>
      </c>
      <c r="H56">
        <v>1</v>
      </c>
      <c r="I56">
        <v>9</v>
      </c>
      <c r="J56">
        <v>1</v>
      </c>
      <c r="K56">
        <v>3</v>
      </c>
      <c r="L56">
        <v>6</v>
      </c>
      <c r="M56">
        <v>20.111111111111111</v>
      </c>
    </row>
    <row r="57" spans="6:13" x14ac:dyDescent="0.25">
      <c r="F57" t="s">
        <v>9</v>
      </c>
      <c r="G57">
        <v>1</v>
      </c>
      <c r="H57">
        <v>9</v>
      </c>
      <c r="I57">
        <v>9</v>
      </c>
      <c r="J57">
        <v>1</v>
      </c>
      <c r="K57">
        <v>1</v>
      </c>
      <c r="L57">
        <v>5</v>
      </c>
      <c r="M57">
        <v>26</v>
      </c>
    </row>
  </sheetData>
  <sortState ref="F52:M57">
    <sortCondition ref="M52"/>
  </sortState>
  <mergeCells count="2">
    <mergeCell ref="A1:A2"/>
    <mergeCell ref="B1:D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45" zoomScaleNormal="145" workbookViewId="0">
      <selection activeCell="E24" sqref="E24"/>
    </sheetView>
  </sheetViews>
  <sheetFormatPr defaultRowHeight="15" x14ac:dyDescent="0.25"/>
  <cols>
    <col min="1" max="3" width="15.7109375" customWidth="1"/>
    <col min="4" max="4" width="16" customWidth="1"/>
  </cols>
  <sheetData>
    <row r="1" spans="1:7" ht="30.75" thickBot="1" x14ac:dyDescent="0.3">
      <c r="B1" s="30" t="s">
        <v>63</v>
      </c>
      <c r="C1" s="33" t="s">
        <v>64</v>
      </c>
      <c r="D1" s="33" t="s">
        <v>42</v>
      </c>
    </row>
    <row r="2" spans="1:7" ht="15.75" thickBot="1" x14ac:dyDescent="0.3">
      <c r="A2" t="s">
        <v>43</v>
      </c>
      <c r="B2" s="31">
        <v>16.667000000000002</v>
      </c>
      <c r="C2" s="31">
        <v>16.667000000000002</v>
      </c>
      <c r="D2" s="32">
        <v>25</v>
      </c>
      <c r="F2" t="s">
        <v>38</v>
      </c>
      <c r="G2" s="38">
        <v>10</v>
      </c>
    </row>
    <row r="3" spans="1:7" ht="15.75" thickBot="1" x14ac:dyDescent="0.3">
      <c r="A3" t="s">
        <v>44</v>
      </c>
      <c r="B3" s="31">
        <v>1</v>
      </c>
      <c r="C3" s="32">
        <v>2</v>
      </c>
      <c r="D3" s="32">
        <v>1</v>
      </c>
    </row>
    <row r="5" spans="1:7" x14ac:dyDescent="0.25">
      <c r="B5" t="s">
        <v>65</v>
      </c>
      <c r="C5" t="s">
        <v>66</v>
      </c>
      <c r="D5" t="s">
        <v>67</v>
      </c>
    </row>
    <row r="6" spans="1:7" x14ac:dyDescent="0.25">
      <c r="B6" s="37">
        <f>1/B3</f>
        <v>1</v>
      </c>
      <c r="C6" s="37">
        <f>1/C3</f>
        <v>0.5</v>
      </c>
      <c r="D6" s="37">
        <f>1/D3</f>
        <v>1</v>
      </c>
    </row>
    <row r="8" spans="1:7" x14ac:dyDescent="0.25">
      <c r="B8" t="s">
        <v>68</v>
      </c>
      <c r="C8" t="s">
        <v>69</v>
      </c>
      <c r="D8" t="s">
        <v>70</v>
      </c>
    </row>
    <row r="9" spans="1:7" x14ac:dyDescent="0.25">
      <c r="B9" s="39">
        <f>$G$2/B2</f>
        <v>0.5999880002399951</v>
      </c>
      <c r="C9" s="39">
        <f t="shared" ref="C9:D9" si="0">$G$2/C2</f>
        <v>0.5999880002399951</v>
      </c>
      <c r="D9" s="39">
        <f t="shared" si="0"/>
        <v>0.4</v>
      </c>
    </row>
    <row r="11" spans="1:7" x14ac:dyDescent="0.25">
      <c r="B11" t="s">
        <v>73</v>
      </c>
      <c r="C11" t="s">
        <v>71</v>
      </c>
      <c r="D11" t="s">
        <v>72</v>
      </c>
      <c r="E11" t="s">
        <v>77</v>
      </c>
    </row>
    <row r="12" spans="1:7" x14ac:dyDescent="0.25">
      <c r="B12" s="37">
        <v>1</v>
      </c>
      <c r="C12" s="36">
        <f>B12*(1-B9)+B9*B6-B9^2+B9</f>
        <v>1.2400023998080067</v>
      </c>
      <c r="D12" s="36">
        <f t="shared" ref="D12:E12" si="1">C12*(1-C9)+C9*C6-C9^2+C9</f>
        <v>1.0360122395824103</v>
      </c>
      <c r="E12" s="36">
        <f t="shared" si="1"/>
        <v>1.2616073437494462</v>
      </c>
    </row>
    <row r="14" spans="1:7" x14ac:dyDescent="0.25">
      <c r="B14" t="s">
        <v>74</v>
      </c>
      <c r="C14" t="s">
        <v>75</v>
      </c>
      <c r="D14" t="s">
        <v>76</v>
      </c>
      <c r="E14" s="40" t="s">
        <v>47</v>
      </c>
    </row>
    <row r="15" spans="1:7" x14ac:dyDescent="0.25">
      <c r="B15" s="41">
        <f>(B9^2*(B12+B6))/(2*(1-B9))</f>
        <v>0.89993700350981676</v>
      </c>
      <c r="C15" s="41">
        <f t="shared" ref="C15:D15" si="2">(C9^2*(C12+C6))/(2*(1-C9))</f>
        <v>0.78294627289155383</v>
      </c>
      <c r="D15" s="41">
        <f t="shared" si="2"/>
        <v>0.27146829861098809</v>
      </c>
      <c r="E15" s="42">
        <f>SUM(B15:D15)</f>
        <v>1.9543515750123586</v>
      </c>
    </row>
    <row r="17" spans="2:5" x14ac:dyDescent="0.25">
      <c r="B17" t="s">
        <v>78</v>
      </c>
      <c r="C17" t="s">
        <v>79</v>
      </c>
      <c r="D17" t="s">
        <v>80</v>
      </c>
      <c r="E17" s="40" t="s">
        <v>48</v>
      </c>
    </row>
    <row r="18" spans="2:5" x14ac:dyDescent="0.25">
      <c r="B18" s="41">
        <f>B15+B9</f>
        <v>1.4999250037498117</v>
      </c>
      <c r="C18" s="41">
        <f t="shared" ref="C18:D18" si="3">C15+C9</f>
        <v>1.382934273131549</v>
      </c>
      <c r="D18" s="41">
        <f t="shared" si="3"/>
        <v>0.67146829861098811</v>
      </c>
      <c r="E18" s="42">
        <f>SUM(B18:D18)</f>
        <v>3.5543275754923487</v>
      </c>
    </row>
    <row r="20" spans="2:5" x14ac:dyDescent="0.25">
      <c r="B20" t="s">
        <v>81</v>
      </c>
      <c r="C20" t="s">
        <v>82</v>
      </c>
      <c r="D20" t="s">
        <v>83</v>
      </c>
      <c r="E20" s="40" t="s">
        <v>53</v>
      </c>
    </row>
    <row r="21" spans="2:5" x14ac:dyDescent="0.25">
      <c r="B21" s="41">
        <f>B15/$G$2</f>
        <v>8.999370035098167E-2</v>
      </c>
      <c r="C21" s="41">
        <f t="shared" ref="C21:D21" si="4">C15/$G$2</f>
        <v>7.8294627289155386E-2</v>
      </c>
      <c r="D21" s="41">
        <f t="shared" si="4"/>
        <v>2.7146829861098808E-2</v>
      </c>
      <c r="E21" s="42">
        <f>SUM(B21:D21)</f>
        <v>0.19543515750123588</v>
      </c>
    </row>
    <row r="23" spans="2:5" x14ac:dyDescent="0.25">
      <c r="B23" t="s">
        <v>84</v>
      </c>
      <c r="C23" t="s">
        <v>85</v>
      </c>
      <c r="D23" t="s">
        <v>86</v>
      </c>
      <c r="E23" s="40" t="s">
        <v>87</v>
      </c>
    </row>
    <row r="24" spans="2:5" x14ac:dyDescent="0.25">
      <c r="B24" s="41">
        <f>B18/$G$2</f>
        <v>0.14999250037498119</v>
      </c>
      <c r="C24" s="41">
        <f t="shared" ref="C24:D24" si="5">C18/$G$2</f>
        <v>0.13829342731315492</v>
      </c>
      <c r="D24" s="41">
        <f t="shared" si="5"/>
        <v>6.7146829861098808E-2</v>
      </c>
      <c r="E24" s="42">
        <f>SUM(B24:D24)</f>
        <v>0.35543275754923492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D14"/>
    </sheetView>
  </sheetViews>
  <sheetFormatPr defaultRowHeight="15" x14ac:dyDescent="0.25"/>
  <sheetData>
    <row r="1" spans="1:9" x14ac:dyDescent="0.25">
      <c r="A1" s="34" t="s">
        <v>58</v>
      </c>
      <c r="B1" s="34" t="s">
        <v>59</v>
      </c>
      <c r="C1" s="34" t="s">
        <v>60</v>
      </c>
      <c r="D1" s="34" t="s">
        <v>61</v>
      </c>
    </row>
    <row r="2" spans="1:9" x14ac:dyDescent="0.25">
      <c r="A2" s="35" t="s">
        <v>45</v>
      </c>
      <c r="B2" s="35">
        <v>2</v>
      </c>
      <c r="C2" s="35">
        <v>3</v>
      </c>
      <c r="D2" s="35">
        <v>4</v>
      </c>
      <c r="F2" t="s">
        <v>88</v>
      </c>
      <c r="I2" t="s">
        <v>91</v>
      </c>
    </row>
    <row r="3" spans="1:9" x14ac:dyDescent="0.25">
      <c r="A3" s="35" t="s">
        <v>46</v>
      </c>
      <c r="B3" s="35">
        <v>0.51005</v>
      </c>
      <c r="C3" s="35">
        <v>0.51524000000000003</v>
      </c>
      <c r="D3" s="35">
        <v>0.51565000000000005</v>
      </c>
      <c r="F3" t="s">
        <v>89</v>
      </c>
      <c r="I3" t="s">
        <v>92</v>
      </c>
    </row>
    <row r="4" spans="1:9" x14ac:dyDescent="0.25">
      <c r="A4" s="35" t="s">
        <v>47</v>
      </c>
      <c r="B4" s="35">
        <v>4.2709999999999998E-2</v>
      </c>
      <c r="C4" s="35">
        <v>5.2500000000000003E-3</v>
      </c>
      <c r="D4" s="35">
        <v>5.9000000000000003E-4</v>
      </c>
      <c r="F4" t="s">
        <v>90</v>
      </c>
    </row>
    <row r="5" spans="1:9" x14ac:dyDescent="0.25">
      <c r="A5" s="35" t="s">
        <v>48</v>
      </c>
      <c r="B5" s="35">
        <v>0.68255999999999994</v>
      </c>
      <c r="C5" s="35">
        <v>0.66034000000000004</v>
      </c>
      <c r="D5" s="35">
        <v>0.65815000000000001</v>
      </c>
    </row>
    <row r="6" spans="1:9" x14ac:dyDescent="0.25">
      <c r="A6" s="35" t="s">
        <v>49</v>
      </c>
      <c r="B6" s="35">
        <v>0.63985999999999998</v>
      </c>
      <c r="C6" s="35">
        <v>0.65508999999999995</v>
      </c>
      <c r="D6" s="35">
        <v>0.65756999999999999</v>
      </c>
    </row>
    <row r="7" spans="1:9" x14ac:dyDescent="0.25">
      <c r="A7" s="35" t="s">
        <v>50</v>
      </c>
      <c r="B7" s="35">
        <v>0.31992999999999999</v>
      </c>
      <c r="C7" s="35">
        <v>0.21836</v>
      </c>
      <c r="D7" s="35">
        <v>0.16439000000000001</v>
      </c>
    </row>
    <row r="8" spans="1:9" x14ac:dyDescent="0.25">
      <c r="A8" s="35" t="s">
        <v>51</v>
      </c>
      <c r="B8" s="35">
        <v>49.317439999999998</v>
      </c>
      <c r="C8" s="35">
        <v>49.339660000000002</v>
      </c>
      <c r="D8" s="35">
        <v>49.341850000000001</v>
      </c>
    </row>
    <row r="9" spans="1:9" x14ac:dyDescent="0.25">
      <c r="A9" s="35" t="s">
        <v>52</v>
      </c>
      <c r="B9" s="35">
        <v>0.98634999999999995</v>
      </c>
      <c r="C9" s="35">
        <v>0.98678999999999994</v>
      </c>
      <c r="D9" s="35">
        <v>0.98684000000000005</v>
      </c>
    </row>
    <row r="10" spans="1:9" x14ac:dyDescent="0.25">
      <c r="A10" s="35" t="s">
        <v>53</v>
      </c>
      <c r="B10" s="35">
        <v>0.30412</v>
      </c>
      <c r="C10" s="35">
        <v>3.0130000000000001E-2</v>
      </c>
      <c r="D10" s="35">
        <v>3.1700000000000001E-3</v>
      </c>
    </row>
    <row r="11" spans="1:9" x14ac:dyDescent="0.25">
      <c r="A11" s="35" t="s">
        <v>54</v>
      </c>
      <c r="B11" s="35">
        <v>8.3041199999999993</v>
      </c>
      <c r="C11" s="35">
        <v>8.0301299999999998</v>
      </c>
      <c r="D11" s="35">
        <v>8.0031700000000008</v>
      </c>
    </row>
    <row r="12" spans="1:9" x14ac:dyDescent="0.25">
      <c r="A12" s="35" t="s">
        <v>55</v>
      </c>
      <c r="B12" s="35">
        <v>608.30412000000001</v>
      </c>
      <c r="C12" s="35">
        <v>608.03012999999999</v>
      </c>
      <c r="D12" s="35">
        <v>608.00316999999995</v>
      </c>
    </row>
    <row r="13" spans="1:9" x14ac:dyDescent="0.25">
      <c r="A13" s="35" t="s">
        <v>56</v>
      </c>
      <c r="B13" s="35">
        <v>3.0830299999999999</v>
      </c>
      <c r="C13" s="35">
        <v>4.5190599999999996</v>
      </c>
      <c r="D13" s="35">
        <v>6.00298</v>
      </c>
    </row>
    <row r="14" spans="1:9" x14ac:dyDescent="0.25">
      <c r="A14" s="35" t="s">
        <v>57</v>
      </c>
      <c r="B14" s="35">
        <v>841.28157999999996</v>
      </c>
      <c r="C14" s="35">
        <v>1080.1698899999999</v>
      </c>
      <c r="D14" s="35">
        <v>1329.07602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 задание (2)</vt:lpstr>
      <vt:lpstr>2 задание</vt:lpstr>
      <vt:lpstr>3 задание</vt:lpstr>
      <vt:lpstr>ремонтник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2022-10-19T20:09:14Z</dcterms:modified>
</cp:coreProperties>
</file>