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itotSensor\"/>
    </mc:Choice>
  </mc:AlternateContent>
  <xr:revisionPtr revIDLastSave="0" documentId="13_ncr:1_{97313B44-D2FC-4207-9224-11D5B6644043}" xr6:coauthVersionLast="47" xr6:coauthVersionMax="47" xr10:uidLastSave="{00000000-0000-0000-0000-000000000000}"/>
  <bookViews>
    <workbookView xWindow="-110" yWindow="-110" windowWidth="19420" windowHeight="10420" xr2:uid="{3AFCDE54-5922-418B-97A8-0556D6013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B50" i="1"/>
  <c r="C59" i="1"/>
  <c r="D59" i="1" s="1"/>
  <c r="C60" i="1"/>
  <c r="D60" i="1" s="1"/>
  <c r="C61" i="1"/>
  <c r="D61" i="1" s="1"/>
  <c r="C50" i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B60" i="1"/>
  <c r="B61" i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A22" i="1" l="1"/>
  <c r="B21" i="1"/>
  <c r="A21" i="1" s="1"/>
  <c r="A27" i="1" s="1" a="1"/>
  <c r="A27" i="1" s="1"/>
  <c r="B22" i="1"/>
  <c r="B23" i="1"/>
  <c r="A23" i="1" s="1"/>
  <c r="B24" i="1"/>
  <c r="A24" i="1" s="1"/>
  <c r="B20" i="1"/>
  <c r="G24" i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E20" i="1"/>
  <c r="F20" i="1" s="1"/>
  <c r="G20" i="1" s="1"/>
  <c r="A39" i="1"/>
  <c r="B17" i="1"/>
  <c r="B14" i="1"/>
  <c r="B15" i="1"/>
  <c r="B16" i="1"/>
  <c r="B13" i="1"/>
  <c r="C11" i="1"/>
  <c r="C7" i="1"/>
  <c r="C8" i="1"/>
  <c r="C9" i="1"/>
  <c r="C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<sst xmlns="http://schemas.openxmlformats.org/spreadsheetml/2006/main" count="41" uniqueCount="39">
  <si>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>kpa</t>
  </si>
  <si>
    <t>inhg/knot</t>
  </si>
  <si>
    <t>mph/kpa</t>
  </si>
  <si>
    <t>mph = (difference * 7.4904692082) + 62.954;</t>
  </si>
  <si>
    <t xml:space="preserve">  1  / (val * 2) = freqeuncy</t>
  </si>
  <si>
    <t xml:space="preserve">  frequency = 3.9851 (velocity) + 0.527</t>
  </si>
  <si>
    <t>difference = 2</t>
  </si>
  <si>
    <t>kPa</t>
  </si>
  <si>
    <t>mph</t>
  </si>
  <si>
    <t>freq</t>
  </si>
  <si>
    <t>val*2 ( Seconds)</t>
  </si>
  <si>
    <t>val</t>
  </si>
  <si>
    <t>Analog</t>
  </si>
  <si>
    <t>mV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</si>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</sst>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Sheet1!$C$20:$C$24</c:f>
              <c:numCache>
                <c:formatCode>General</c:formatCode>
                <c:ptCount val="5"/>
                <c:pt idx="0">
                  <c:v>1.3545560000000001</c:v>
                </c:pt>
                <c:pt idx="1">
                  <c:v>0.33863900000000002</c:v>
                </c:pt>
                <c:pt idx="2">
                  <c:v>2.3704730000000001</c:v>
                </c:pt>
                <c:pt idx="3">
                  <c:v>1.015917</c:v>
                </c:pt>
                <c:pt idx="4">
                  <c:v>3.0477509999999999</c:v>
                </c:pt>
              </c:numCache>
            </c:numRef>
          </c:xVal>
          <c:yVal>
            <c:numRef>
              <c:f>Sheet1!$D$20:$D$24</c:f>
              <c:numCache>
                <c:formatCode>General</c:formatCode>
                <c:ptCount val="5"/>
                <c:pt idx="0">
                  <c:v>103.57019999999999</c:v>
                </c:pt>
                <c:pt idx="1">
                  <c:v>74.800699999999992</c:v>
                </c:pt>
                <c:pt idx="2">
                  <c:v>138.09359999999998</c:v>
                </c:pt>
                <c:pt idx="3">
                  <c:v>92.062399999999997</c:v>
                </c:pt>
                <c:pt idx="4">
                  <c:v>155.3553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1-4F06-BC69-1264403EC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572256"/>
        <c:axId val="721572672"/>
      </c:scatterChart>
      <c:valAx>
        <c:axId val="7215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kPa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2672"/>
        <c:crosses val="autoZero"/>
        <c:crossBetween val="midCat"/>
      </c:valAx>
      <c:valAx>
        <c:axId val="7215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Sheet1!$A$27:$A$31</c:f>
              <c:numCache>
                <c:formatCode>General</c:formatCode>
                <c:ptCount val="5"/>
                <c:pt idx="0">
                  <c:v>1.3822000000000001</c:v>
                </c:pt>
                <c:pt idx="1">
                  <c:v>4.1465999999999994</c:v>
                </c:pt>
                <c:pt idx="2">
                  <c:v>5.5288000000000004</c:v>
                </c:pt>
                <c:pt idx="3">
                  <c:v>9.6753999999999998</c:v>
                </c:pt>
                <c:pt idx="4">
                  <c:v>12.439799999999998</c:v>
                </c:pt>
              </c:numCache>
            </c:numRef>
          </c:xVal>
          <c:yVal>
            <c:numRef>
              <c:f>Sheet1!$G$27:$G$31</c:f>
              <c:numCache>
                <c:formatCode>General</c:formatCode>
                <c:ptCount val="5"/>
                <c:pt idx="0">
                  <c:v>1.6743952870192809E-3</c:v>
                </c:pt>
                <c:pt idx="1">
                  <c:v>1.3608964945766365E-3</c:v>
                </c:pt>
                <c:pt idx="2">
                  <c:v>1.2098785986902536E-3</c:v>
                </c:pt>
                <c:pt idx="3">
                  <c:v>9.0769832597686851E-4</c:v>
                </c:pt>
                <c:pt idx="4">
                  <c:v>8.0692873420674179E-4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3-428A-B86A-EEAB31741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96240"/>
        <c:axId val="587090416"/>
      </c:scatterChart>
      <c:valAx>
        <c:axId val="58709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90416"/>
        <c:crosses val="autoZero"/>
        <c:crossBetween val="midCat"/>
      </c:valAx>
      <c:valAx>
        <c:axId val="5870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9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130580</xdr:colOff>
      <xdr:row>0</xdr:row>
      <xdr:rowOff>66429</xdr:rowOff>
    </xdr:from>
    <xdr:to>
      <xdr:col>14</xdr:col>
      <xdr:colOff>433950</xdr:colOff>
      <xdr:row>16</xdr:row>
      <xdr:rowOff>47380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B5B519-1825-4B28-8FF9-40F279BDA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325550</xdr:colOff>
      <xdr:row>17</xdr:row>
      <xdr:rowOff>95161</xdr:rowOff>
    </xdr:from>
    <xdr:to>
      <xdr:col>15</xdr:col>
      <xdr:colOff>32198</xdr:colOff>
      <xdr:row>33</xdr:row>
      <xdr:rowOff>21106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3240CF-5F67-4C90-900F-4D207D831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C37C-65C6-4ACF-AEA3-2B9A5C083AB6}">
  <dimension ref="A1:O70"/>
  <sheetViews>
    <sheetView tabSelected="1" topLeftCell="A31" zoomScale="71" workbookViewId="0">
      <selection activeCell="L49" sqref="L49"/>
    </sheetView>
  </sheetViews>
  <sheetFormatPr defaultRowHeight="14.5" x14ac:dyDescent="0.35"/>
  <sheetData>
    <row r="1" spans="1:3" x14ac:dyDescent="0.35">
      <c r="A1" t="s">
        <v>1</v>
      </c>
      <c r="B1">
        <v>90</v>
      </c>
      <c r="C1">
        <v>0.4</v>
      </c>
    </row>
    <row r="2" spans="1:3" x14ac:dyDescent="0.35">
      <c r="B2">
        <v>65</v>
      </c>
      <c r="C2">
        <v>0.1</v>
      </c>
    </row>
    <row r="3" spans="1:3" x14ac:dyDescent="0.35">
      <c r="B3">
        <v>120</v>
      </c>
      <c r="C3">
        <v>0.7</v>
      </c>
    </row>
    <row r="4" spans="1:3" x14ac:dyDescent="0.35">
      <c r="B4">
        <v>80</v>
      </c>
      <c r="C4">
        <v>0.3</v>
      </c>
    </row>
    <row r="5" spans="1:3" x14ac:dyDescent="0.35">
      <c r="B5">
        <v>135</v>
      </c>
      <c r="C5">
        <v>0.9</v>
      </c>
    </row>
    <row r="7" spans="1:3" x14ac:dyDescent="0.35">
      <c r="A7" t="s">
        <v>0</v>
      </c>
      <c r="B7">
        <v>90</v>
      </c>
      <c r="C7">
        <f>3.38639*C1</f>
        <v>1.3545560000000001</v>
      </c>
    </row>
    <row r="8" spans="1:3" x14ac:dyDescent="0.35">
      <c r="B8">
        <v>65</v>
      </c>
      <c r="C8">
        <f t="shared" ref="C8:C10" si="0">3.38639*C2</f>
        <v>0.33863900000000002</v>
      </c>
    </row>
    <row r="9" spans="1:3" x14ac:dyDescent="0.35">
      <c r="B9">
        <v>120</v>
      </c>
      <c r="C9">
        <f t="shared" si="0"/>
        <v>2.3704730000000001</v>
      </c>
    </row>
    <row r="10" spans="1:3" x14ac:dyDescent="0.35">
      <c r="B10">
        <v>80</v>
      </c>
      <c r="C10">
        <f t="shared" si="0"/>
        <v>1.015917</v>
      </c>
    </row>
    <row r="11" spans="1:3" x14ac:dyDescent="0.35">
      <c r="B11">
        <v>135</v>
      </c>
      <c r="C11">
        <f>3.38639*C5</f>
        <v>3.0477509999999999</v>
      </c>
    </row>
    <row r="13" spans="1:3" x14ac:dyDescent="0.35">
      <c r="A13" t="s">
        <v>2</v>
      </c>
      <c r="B13">
        <f>1.15078*B7</f>
        <v>103.57019999999999</v>
      </c>
      <c r="C13">
        <v>1.3545560000000001</v>
      </c>
    </row>
    <row r="14" spans="1:3" x14ac:dyDescent="0.35">
      <c r="B14">
        <f t="shared" ref="B14:B16" si="1">1.15078*B8</f>
        <v>74.800699999999992</v>
      </c>
      <c r="C14">
        <v>0.33863900000000002</v>
      </c>
    </row>
    <row r="15" spans="1:3" x14ac:dyDescent="0.35">
      <c r="B15">
        <f t="shared" si="1"/>
        <v>138.09359999999998</v>
      </c>
      <c r="C15">
        <v>2.3704730000000001</v>
      </c>
    </row>
    <row r="16" spans="1:3" x14ac:dyDescent="0.35">
      <c r="B16">
        <f t="shared" si="1"/>
        <v>92.062399999999997</v>
      </c>
      <c r="C16">
        <v>1.015917</v>
      </c>
    </row>
    <row r="17" spans="1:7" x14ac:dyDescent="0.35">
      <c r="B17">
        <f>1.15078*B11</f>
        <v>155.3553</v>
      </c>
      <c r="C17">
        <v>3.0477509999999999</v>
      </c>
    </row>
    <row r="19" spans="1:7" x14ac:dyDescent="0.35">
      <c r="A19" t="s">
        <v>12</v>
      </c>
      <c r="B19" t="s">
        <v>13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35">
      <c r="A20">
        <f>B20/4.9</f>
        <v>5.5288000000000004</v>
      </c>
      <c r="B20">
        <f>C20*20</f>
        <v>27.091120000000004</v>
      </c>
      <c r="C20">
        <v>1.3545560000000001</v>
      </c>
      <c r="D20">
        <v>103.57019999999999</v>
      </c>
      <c r="E20">
        <f>3.9851*D20+0.527</f>
        <v>413.26460401999992</v>
      </c>
      <c r="F20">
        <f>1/E20</f>
        <v>2.4197571973805071E-3</v>
      </c>
      <c r="G20">
        <f>F20/2</f>
        <v>1.2098785986902536E-3</v>
      </c>
    </row>
    <row r="21" spans="1:7" x14ac:dyDescent="0.35">
      <c r="A21">
        <f t="shared" ref="A21:A24" si="2">B21/4.9</f>
        <v>1.3822000000000001</v>
      </c>
      <c r="B21">
        <f t="shared" ref="B21:B24" si="3">C21*20</f>
        <v>6.7727800000000009</v>
      </c>
      <c r="C21">
        <v>0.33863900000000002</v>
      </c>
      <c r="D21">
        <v>74.800699999999992</v>
      </c>
      <c r="E21">
        <f t="shared" ref="E21:E24" si="4">3.9851*D21+0.527</f>
        <v>298.61526956999995</v>
      </c>
      <c r="F21">
        <f t="shared" ref="F21:F24" si="5">1/E21</f>
        <v>3.3487905740385618E-3</v>
      </c>
      <c r="G21">
        <f t="shared" ref="G21:G24" si="6">F21/2</f>
        <v>1.6743952870192809E-3</v>
      </c>
    </row>
    <row r="22" spans="1:7" x14ac:dyDescent="0.35">
      <c r="A22">
        <f t="shared" si="2"/>
        <v>9.6753999999999998</v>
      </c>
      <c r="B22">
        <f t="shared" si="3"/>
        <v>47.409460000000003</v>
      </c>
      <c r="C22">
        <v>2.3704730000000001</v>
      </c>
      <c r="D22">
        <v>138.09359999999998</v>
      </c>
      <c r="E22">
        <f t="shared" si="4"/>
        <v>550.84380536000003</v>
      </c>
      <c r="F22">
        <f t="shared" si="5"/>
        <v>1.815396651953737E-3</v>
      </c>
      <c r="G22">
        <f t="shared" si="6"/>
        <v>9.0769832597686851E-4</v>
      </c>
    </row>
    <row r="23" spans="1:7" x14ac:dyDescent="0.35">
      <c r="A23">
        <f t="shared" si="2"/>
        <v>4.1465999999999994</v>
      </c>
      <c r="B23">
        <f t="shared" si="3"/>
        <v>20.318339999999999</v>
      </c>
      <c r="C23">
        <v>1.015917</v>
      </c>
      <c r="D23">
        <v>92.062399999999997</v>
      </c>
      <c r="E23">
        <f t="shared" si="4"/>
        <v>367.40487023999998</v>
      </c>
      <c r="F23">
        <f t="shared" si="5"/>
        <v>2.721792989153273E-3</v>
      </c>
      <c r="G23">
        <f t="shared" si="6"/>
        <v>1.3608964945766365E-3</v>
      </c>
    </row>
    <row r="24" spans="1:7" x14ac:dyDescent="0.35">
      <c r="A24">
        <f t="shared" si="2"/>
        <v>12.439799999999998</v>
      </c>
      <c r="B24">
        <f t="shared" si="3"/>
        <v>60.955019999999998</v>
      </c>
      <c r="C24">
        <v>3.0477509999999999</v>
      </c>
      <c r="D24">
        <v>155.3553</v>
      </c>
      <c r="E24">
        <f t="shared" si="4"/>
        <v>619.63340603000006</v>
      </c>
      <c r="F24">
        <f t="shared" si="5"/>
        <v>1.6138574684134836E-3</v>
      </c>
      <c r="G24">
        <f t="shared" si="6"/>
        <v>8.0692873420674179E-4</v>
      </c>
    </row>
    <row r="27" spans="1:7" x14ac:dyDescent="0.35">
      <c r="A27" cm="1">
        <f t="array" ref="A27:G31">_xlfn.SORTBY(A20:G24,C20:C24)</f>
        <v>1.3822000000000001</v>
      </c>
      <c r="B27">
        <v>6.7727800000000009</v>
      </c>
      <c r="C27">
        <v>0.33863900000000002</v>
      </c>
      <c r="D27">
        <v>74.800699999999992</v>
      </c>
      <c r="E27">
        <v>298.61526956999995</v>
      </c>
      <c r="F27">
        <v>3.3487905740385618E-3</v>
      </c>
      <c r="G27">
        <v>1.6743952870192809E-3</v>
      </c>
    </row>
    <row r="28" spans="1:7" x14ac:dyDescent="0.35">
      <c r="A28">
        <v>4.1465999999999994</v>
      </c>
      <c r="B28">
        <v>20.318339999999999</v>
      </c>
      <c r="C28">
        <v>1.015917</v>
      </c>
      <c r="D28">
        <v>92.062399999999997</v>
      </c>
      <c r="E28">
        <v>367.40487023999998</v>
      </c>
      <c r="F28">
        <v>2.721792989153273E-3</v>
      </c>
      <c r="G28">
        <v>1.3608964945766365E-3</v>
      </c>
    </row>
    <row r="29" spans="1:7" x14ac:dyDescent="0.35">
      <c r="A29">
        <v>5.5288000000000004</v>
      </c>
      <c r="B29">
        <v>27.091120000000004</v>
      </c>
      <c r="C29">
        <v>1.3545560000000001</v>
      </c>
      <c r="D29">
        <v>103.57019999999999</v>
      </c>
      <c r="E29">
        <v>413.26460401999992</v>
      </c>
      <c r="F29">
        <v>2.4197571973805071E-3</v>
      </c>
      <c r="G29">
        <v>1.2098785986902536E-3</v>
      </c>
    </row>
    <row r="30" spans="1:7" x14ac:dyDescent="0.35">
      <c r="A30">
        <v>9.6753999999999998</v>
      </c>
      <c r="B30">
        <v>47.409460000000003</v>
      </c>
      <c r="C30">
        <v>2.3704730000000001</v>
      </c>
      <c r="D30">
        <v>138.09359999999998</v>
      </c>
      <c r="E30">
        <v>550.84380536000003</v>
      </c>
      <c r="F30">
        <v>1.815396651953737E-3</v>
      </c>
      <c r="G30">
        <v>9.0769832597686851E-4</v>
      </c>
    </row>
    <row r="31" spans="1:7" x14ac:dyDescent="0.35">
      <c r="A31">
        <v>12.439799999999998</v>
      </c>
      <c r="B31">
        <v>60.955019999999998</v>
      </c>
      <c r="C31">
        <v>3.0477509999999999</v>
      </c>
      <c r="D31">
        <v>155.3553</v>
      </c>
      <c r="E31">
        <v>619.63340603000006</v>
      </c>
      <c r="F31">
        <v>1.6138574684134836E-3</v>
      </c>
      <c r="G31">
        <v>8.0692873420674179E-4</v>
      </c>
    </row>
    <row r="33" spans="1:12" x14ac:dyDescent="0.35">
      <c r="A33" t="s">
        <v>3</v>
      </c>
    </row>
    <row r="34" spans="1:12" x14ac:dyDescent="0.35">
      <c r="G34" t="s">
        <v>14</v>
      </c>
    </row>
    <row r="35" spans="1:12" ht="15" thickBot="1" x14ac:dyDescent="0.4">
      <c r="A35" t="s">
        <v>4</v>
      </c>
    </row>
    <row r="36" spans="1:12" x14ac:dyDescent="0.35">
      <c r="G36" s="4" t="s">
        <v>15</v>
      </c>
      <c r="H36" s="4"/>
    </row>
    <row r="37" spans="1:12" x14ac:dyDescent="0.35">
      <c r="A37" t="s">
        <v>5</v>
      </c>
      <c r="G37" s="1" t="s">
        <v>16</v>
      </c>
      <c r="H37" s="1">
        <v>0.98210607262563787</v>
      </c>
    </row>
    <row r="38" spans="1:12" x14ac:dyDescent="0.35">
      <c r="G38" s="1" t="s">
        <v>17</v>
      </c>
      <c r="H38" s="1">
        <v>0.96453233788815473</v>
      </c>
    </row>
    <row r="39" spans="1:12" x14ac:dyDescent="0.35">
      <c r="A39">
        <f xml:space="preserve"> 1 / (3.9851*( (2 * 7.4904692082) + 62.954)+0.527)</f>
        <v>3.2143434487743911E-3</v>
      </c>
      <c r="G39" s="1" t="s">
        <v>18</v>
      </c>
      <c r="H39" s="1">
        <v>0.95270978385087302</v>
      </c>
    </row>
    <row r="40" spans="1:12" x14ac:dyDescent="0.35">
      <c r="G40" s="1" t="s">
        <v>19</v>
      </c>
      <c r="H40" s="1">
        <v>7.6163200050325327E-5</v>
      </c>
    </row>
    <row r="41" spans="1:12" ht="15" thickBot="1" x14ac:dyDescent="0.4">
      <c r="A41" t="s">
        <v>6</v>
      </c>
      <c r="G41" s="2" t="s">
        <v>20</v>
      </c>
      <c r="H41" s="2">
        <v>5</v>
      </c>
    </row>
    <row r="43" spans="1:12" ht="15" thickBot="1" x14ac:dyDescent="0.4">
      <c r="G43" t="s">
        <v>21</v>
      </c>
    </row>
    <row r="44" spans="1:12" x14ac:dyDescent="0.35">
      <c r="G44" s="3"/>
      <c r="H44" s="3" t="s">
        <v>26</v>
      </c>
      <c r="I44" s="3" t="s">
        <v>27</v>
      </c>
      <c r="J44" s="3" t="s">
        <v>28</v>
      </c>
      <c r="K44" s="3" t="s">
        <v>29</v>
      </c>
      <c r="L44" s="3" t="s">
        <v>30</v>
      </c>
    </row>
    <row r="45" spans="1:12" x14ac:dyDescent="0.35">
      <c r="G45" s="1" t="s">
        <v>22</v>
      </c>
      <c r="H45" s="1">
        <v>1</v>
      </c>
      <c r="I45" s="1">
        <v>4.7325569737000416E-7</v>
      </c>
      <c r="J45" s="1">
        <v>4.7325569737000416E-7</v>
      </c>
      <c r="K45" s="1">
        <v>81.584092138344843</v>
      </c>
      <c r="L45" s="1">
        <v>2.8656505975103814E-3</v>
      </c>
    </row>
    <row r="46" spans="1:12" x14ac:dyDescent="0.35">
      <c r="G46" s="1" t="s">
        <v>23</v>
      </c>
      <c r="H46" s="1">
        <v>3</v>
      </c>
      <c r="I46" s="1">
        <v>1.7402499125717625E-8</v>
      </c>
      <c r="J46" s="1">
        <v>5.8008330419058754E-9</v>
      </c>
      <c r="K46" s="1"/>
      <c r="L46" s="1"/>
    </row>
    <row r="47" spans="1:12" ht="15" thickBot="1" x14ac:dyDescent="0.4">
      <c r="G47" s="2" t="s">
        <v>24</v>
      </c>
      <c r="H47" s="2">
        <v>4</v>
      </c>
      <c r="I47" s="2">
        <v>4.9065819649572179E-7</v>
      </c>
      <c r="J47" s="2"/>
      <c r="K47" s="2"/>
      <c r="L47" s="2"/>
    </row>
    <row r="48" spans="1:12" ht="15" thickBot="1" x14ac:dyDescent="0.4"/>
    <row r="49" spans="1:15" x14ac:dyDescent="0.35">
      <c r="D49" t="s">
        <v>9</v>
      </c>
      <c r="G49" s="3"/>
      <c r="H49" s="3" t="s">
        <v>31</v>
      </c>
      <c r="I49" s="3" t="s">
        <v>19</v>
      </c>
      <c r="J49" s="3" t="s">
        <v>32</v>
      </c>
      <c r="K49" s="3" t="s">
        <v>33</v>
      </c>
      <c r="L49" s="3" t="s">
        <v>34</v>
      </c>
      <c r="M49" s="3" t="s">
        <v>35</v>
      </c>
      <c r="N49" s="3" t="s">
        <v>36</v>
      </c>
      <c r="O49" s="3" t="s">
        <v>37</v>
      </c>
    </row>
    <row r="50" spans="1:15" x14ac:dyDescent="0.35">
      <c r="A50">
        <v>-1</v>
      </c>
      <c r="B50">
        <f>-0.0000779196432202072*A50+0.00171</f>
        <v>1.7879196432202071E-3</v>
      </c>
      <c r="C50">
        <f>B50-$B$46</f>
        <v>1.7879196432202071E-3</v>
      </c>
      <c r="D50">
        <f>1/(2*C50)</f>
        <v>279.65462647943963</v>
      </c>
      <c r="G50" s="1" t="s">
        <v>25</v>
      </c>
      <c r="H50" s="1">
        <v>1.7089220362170099E-3</v>
      </c>
      <c r="I50" s="1">
        <v>6.6602786350818157E-5</v>
      </c>
      <c r="J50" s="1">
        <v>25.658416559565168</v>
      </c>
      <c r="K50" s="1">
        <v>1.2984088815592472E-4</v>
      </c>
      <c r="L50" s="1">
        <v>1.4969622448732522E-3</v>
      </c>
      <c r="M50" s="1">
        <v>1.920881827560775E-3</v>
      </c>
      <c r="N50" s="1">
        <v>1.4969622448732522E-3</v>
      </c>
      <c r="O50" s="1">
        <v>1.920881827560775E-3</v>
      </c>
    </row>
    <row r="51" spans="1:15" ht="15" thickBot="1" x14ac:dyDescent="0.4">
      <c r="A51">
        <v>0</v>
      </c>
      <c r="B51">
        <f t="shared" ref="B51:B70" si="7">-0.0000779196432202072*A51+0.00171</f>
        <v>1.7099999999999999E-3</v>
      </c>
      <c r="C51">
        <f>B51-$B$46</f>
        <v>1.7099999999999999E-3</v>
      </c>
      <c r="D51">
        <f t="shared" ref="D51:D70" si="8">1/(2*C51)</f>
        <v>292.39766081871346</v>
      </c>
      <c r="G51" s="2" t="s">
        <v>38</v>
      </c>
      <c r="H51" s="2">
        <v>-7.791964322020717E-5</v>
      </c>
      <c r="I51" s="2">
        <v>8.6266904135239845E-6</v>
      </c>
      <c r="J51" s="2">
        <v>-9.0323912746484147</v>
      </c>
      <c r="K51" s="2">
        <v>2.865650597510384E-3</v>
      </c>
      <c r="L51" s="2">
        <v>-1.0537362225355296E-4</v>
      </c>
      <c r="M51" s="2">
        <v>-5.0465664186861372E-5</v>
      </c>
      <c r="N51" s="2">
        <v>-1.0537362225355296E-4</v>
      </c>
      <c r="O51" s="2">
        <v>-5.0465664186861372E-5</v>
      </c>
    </row>
    <row r="52" spans="1:15" x14ac:dyDescent="0.35">
      <c r="A52">
        <v>1</v>
      </c>
      <c r="B52">
        <f t="shared" si="7"/>
        <v>1.6320803567797927E-3</v>
      </c>
      <c r="C52">
        <f>B52-$B$46</f>
        <v>1.6320803567797927E-3</v>
      </c>
      <c r="D52">
        <f t="shared" si="8"/>
        <v>306.35746452247889</v>
      </c>
    </row>
    <row r="53" spans="1:15" x14ac:dyDescent="0.35">
      <c r="A53">
        <v>2</v>
      </c>
      <c r="B53">
        <f t="shared" si="7"/>
        <v>1.5541607135595855E-3</v>
      </c>
      <c r="C53">
        <f>B53-$B$46</f>
        <v>1.5541607135595855E-3</v>
      </c>
      <c r="D53">
        <f t="shared" si="8"/>
        <v>321.71705000496416</v>
      </c>
    </row>
    <row r="54" spans="1:15" x14ac:dyDescent="0.35">
      <c r="A54">
        <v>3</v>
      </c>
      <c r="B54">
        <f t="shared" si="7"/>
        <v>1.4762410703393783E-3</v>
      </c>
      <c r="C54">
        <f>B54-$B$46</f>
        <v>1.4762410703393783E-3</v>
      </c>
      <c r="D54">
        <f t="shared" si="8"/>
        <v>338.69806906608636</v>
      </c>
    </row>
    <row r="55" spans="1:15" x14ac:dyDescent="0.35">
      <c r="A55">
        <v>4</v>
      </c>
      <c r="B55">
        <f t="shared" si="7"/>
        <v>1.3983214271191711E-3</v>
      </c>
      <c r="C55">
        <f>B55-$B$46</f>
        <v>1.3983214271191711E-3</v>
      </c>
      <c r="D55">
        <f t="shared" si="8"/>
        <v>357.57157853906489</v>
      </c>
    </row>
    <row r="56" spans="1:15" x14ac:dyDescent="0.35">
      <c r="A56">
        <v>5</v>
      </c>
      <c r="B56">
        <f t="shared" si="7"/>
        <v>1.3204017838989639E-3</v>
      </c>
      <c r="C56">
        <f>B56-$B$46</f>
        <v>1.3204017838989639E-3</v>
      </c>
      <c r="D56">
        <f t="shared" si="8"/>
        <v>378.67261775697483</v>
      </c>
    </row>
    <row r="57" spans="1:15" x14ac:dyDescent="0.35">
      <c r="A57">
        <v>6</v>
      </c>
      <c r="B57">
        <f t="shared" si="7"/>
        <v>1.2424821406787569E-3</v>
      </c>
      <c r="C57">
        <f>B57-$B$46</f>
        <v>1.2424821406787569E-3</v>
      </c>
      <c r="D57">
        <f t="shared" si="8"/>
        <v>402.42027118945504</v>
      </c>
    </row>
    <row r="58" spans="1:15" x14ac:dyDescent="0.35">
      <c r="A58">
        <v>7</v>
      </c>
      <c r="B58">
        <f t="shared" si="7"/>
        <v>1.1645624974585497E-3</v>
      </c>
      <c r="C58">
        <f>B58-$B$46</f>
        <v>1.1645624974585497E-3</v>
      </c>
      <c r="D58">
        <f t="shared" si="8"/>
        <v>429.34578529805054</v>
      </c>
    </row>
    <row r="59" spans="1:15" x14ac:dyDescent="0.35">
      <c r="A59">
        <v>8</v>
      </c>
      <c r="B59">
        <f t="shared" si="7"/>
        <v>1.0866428542383425E-3</v>
      </c>
      <c r="C59">
        <f>B59-$B$46</f>
        <v>1.0866428542383425E-3</v>
      </c>
      <c r="D59">
        <f t="shared" si="8"/>
        <v>460.13278240389627</v>
      </c>
    </row>
    <row r="60" spans="1:15" x14ac:dyDescent="0.35">
      <c r="A60">
        <v>9</v>
      </c>
      <c r="B60">
        <f t="shared" si="7"/>
        <v>1.0087232110181353E-3</v>
      </c>
      <c r="C60">
        <f>B60-$B$46</f>
        <v>1.0087232110181353E-3</v>
      </c>
      <c r="D60">
        <f t="shared" si="8"/>
        <v>495.67611267250874</v>
      </c>
    </row>
    <row r="61" spans="1:15" x14ac:dyDescent="0.35">
      <c r="A61">
        <v>10</v>
      </c>
      <c r="B61">
        <f t="shared" si="7"/>
        <v>9.3080356779792794E-4</v>
      </c>
      <c r="C61">
        <f>B61-$B$46</f>
        <v>9.3080356779792794E-4</v>
      </c>
      <c r="D61">
        <f t="shared" si="8"/>
        <v>537.17026588422698</v>
      </c>
    </row>
    <row r="62" spans="1:15" x14ac:dyDescent="0.35">
      <c r="A62">
        <v>11</v>
      </c>
      <c r="B62">
        <f t="shared" si="7"/>
        <v>8.5288392457772073E-4</v>
      </c>
      <c r="C62">
        <f>B62-$B$46</f>
        <v>8.5288392457772073E-4</v>
      </c>
      <c r="D62">
        <f t="shared" si="8"/>
        <v>586.24624710514934</v>
      </c>
    </row>
    <row r="63" spans="1:15" x14ac:dyDescent="0.35">
      <c r="A63">
        <v>12</v>
      </c>
      <c r="B63">
        <f t="shared" si="7"/>
        <v>7.7496428135751362E-4</v>
      </c>
      <c r="C63">
        <f>B63-$B$46</f>
        <v>7.7496428135751362E-4</v>
      </c>
      <c r="D63">
        <f t="shared" si="8"/>
        <v>645.19102625497055</v>
      </c>
    </row>
    <row r="64" spans="1:15" x14ac:dyDescent="0.35">
      <c r="A64">
        <v>13</v>
      </c>
      <c r="B64">
        <f t="shared" si="7"/>
        <v>6.9704463813730641E-4</v>
      </c>
      <c r="C64">
        <f>B64-$B$46</f>
        <v>6.9704463813730641E-4</v>
      </c>
      <c r="D64">
        <f t="shared" si="8"/>
        <v>717.31417565471349</v>
      </c>
    </row>
    <row r="65" spans="1:4" x14ac:dyDescent="0.35">
      <c r="A65">
        <v>14</v>
      </c>
      <c r="B65">
        <f t="shared" si="7"/>
        <v>6.191249949170992E-4</v>
      </c>
      <c r="C65">
        <f>B65-$B$46</f>
        <v>6.191249949170992E-4</v>
      </c>
      <c r="D65">
        <f t="shared" si="8"/>
        <v>807.59136540263569</v>
      </c>
    </row>
    <row r="66" spans="1:4" x14ac:dyDescent="0.35">
      <c r="A66">
        <v>15</v>
      </c>
      <c r="B66">
        <f t="shared" si="7"/>
        <v>5.4120535169689199E-4</v>
      </c>
      <c r="C66">
        <f>B66-$B$46</f>
        <v>5.4120535169689199E-4</v>
      </c>
      <c r="D66">
        <f t="shared" si="8"/>
        <v>923.86373939633643</v>
      </c>
    </row>
    <row r="67" spans="1:4" x14ac:dyDescent="0.35">
      <c r="A67">
        <v>16</v>
      </c>
      <c r="B67">
        <f t="shared" si="7"/>
        <v>4.6328570847668478E-4</v>
      </c>
      <c r="C67">
        <f>B67-$B$46</f>
        <v>4.6328570847668478E-4</v>
      </c>
      <c r="D67">
        <f t="shared" si="8"/>
        <v>1079.247623769864</v>
      </c>
    </row>
    <row r="68" spans="1:4" x14ac:dyDescent="0.35">
      <c r="A68">
        <v>17</v>
      </c>
      <c r="B68">
        <f t="shared" si="7"/>
        <v>3.8536606525647757E-4</v>
      </c>
      <c r="C68">
        <f>B68-$B$46</f>
        <v>3.8536606525647757E-4</v>
      </c>
      <c r="D68">
        <f t="shared" si="8"/>
        <v>1297.4676420126111</v>
      </c>
    </row>
    <row r="69" spans="1:4" x14ac:dyDescent="0.35">
      <c r="A69">
        <v>18</v>
      </c>
      <c r="B69">
        <f t="shared" si="7"/>
        <v>3.0744642203627036E-4</v>
      </c>
      <c r="C69">
        <f>B69-$B$46</f>
        <v>3.0744642203627036E-4</v>
      </c>
      <c r="D69">
        <f t="shared" si="8"/>
        <v>1626.2996221859219</v>
      </c>
    </row>
    <row r="70" spans="1:4" x14ac:dyDescent="0.35">
      <c r="A70">
        <v>19</v>
      </c>
      <c r="B70">
        <f t="shared" si="7"/>
        <v>2.2952677881606315E-4</v>
      </c>
      <c r="C70">
        <f>B70-$B$46</f>
        <v>2.2952677881606315E-4</v>
      </c>
      <c r="D70">
        <f t="shared" si="8"/>
        <v>2178.3950551612415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2021-08-25T03:13:06Z</dcterms:created>
  <dcterms:modified xsi:type="dcterms:W3CDTF">2021-08-22T05:47:34Z</dcterms:modified>
</cp:coreProperties>
</file>