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ck/Run15/DijetAsymmetryAnalysis/DijetALLCode/Sheets/"/>
    </mc:Choice>
  </mc:AlternateContent>
  <xr:revisionPtr revIDLastSave="0" documentId="13_ncr:1_{83E6B44F-537C-DE45-9C35-4BBC153F0850}" xr6:coauthVersionLast="36" xr6:coauthVersionMax="45" xr10:uidLastSave="{00000000-0000-0000-0000-000000000000}"/>
  <bookViews>
    <workbookView xWindow="28800" yWindow="-20400" windowWidth="24000" windowHeight="38400" tabRatio="500" xr2:uid="{00000000-000D-0000-FFFF-FFFF00000000}"/>
  </bookViews>
  <sheets>
    <sheet name="Scale - EW" sheetId="12" r:id="rId1"/>
    <sheet name="Asymmetry - EW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K10" i="1" l="1"/>
  <c r="K5" i="1"/>
  <c r="K6" i="1"/>
  <c r="K7" i="1"/>
  <c r="K8" i="1"/>
  <c r="K9" i="1"/>
  <c r="K4" i="1"/>
  <c r="I10" i="12" l="1"/>
  <c r="I9" i="12"/>
  <c r="I8" i="12"/>
  <c r="I7" i="12"/>
  <c r="I6" i="12"/>
  <c r="I5" i="12"/>
  <c r="I4" i="12"/>
  <c r="L4" i="12" s="1"/>
  <c r="H10" i="12"/>
  <c r="H9" i="12"/>
  <c r="H8" i="12"/>
  <c r="H7" i="12"/>
  <c r="H6" i="12"/>
  <c r="H5" i="12"/>
  <c r="H4" i="12"/>
  <c r="N7" i="12" l="1"/>
  <c r="M8" i="12"/>
  <c r="M9" i="12"/>
  <c r="M10" i="12"/>
  <c r="N8" i="12"/>
  <c r="N9" i="12"/>
  <c r="N10" i="12"/>
  <c r="M4" i="12"/>
  <c r="M5" i="12"/>
  <c r="M6" i="12"/>
  <c r="M7" i="12"/>
  <c r="L5" i="12"/>
  <c r="L6" i="12"/>
  <c r="L7" i="12"/>
  <c r="L10" i="12"/>
  <c r="N4" i="12"/>
  <c r="N5" i="12"/>
  <c r="N6" i="12"/>
  <c r="L4" i="1"/>
  <c r="J4" i="1" s="1"/>
  <c r="N4" i="1" s="1"/>
  <c r="L5" i="1"/>
  <c r="J5" i="1" s="1"/>
  <c r="N5" i="1" s="1"/>
  <c r="L6" i="1"/>
  <c r="J6" i="1" s="1"/>
  <c r="N6" i="1" s="1"/>
  <c r="L7" i="1"/>
  <c r="J7" i="1" s="1"/>
  <c r="N7" i="1" s="1"/>
  <c r="L8" i="1"/>
  <c r="J8" i="1" s="1"/>
  <c r="N8" i="1" s="1"/>
  <c r="L9" i="1"/>
  <c r="J9" i="1" s="1"/>
  <c r="N9" i="1" s="1"/>
  <c r="L10" i="1"/>
  <c r="J10" i="1" s="1"/>
  <c r="N10" i="1" s="1"/>
  <c r="Q7" i="12" l="1"/>
  <c r="Q5" i="12"/>
  <c r="Q10" i="12"/>
  <c r="Q6" i="12"/>
  <c r="Q4" i="12"/>
  <c r="L9" i="12"/>
  <c r="Q9" i="12" s="1"/>
  <c r="L8" i="12"/>
  <c r="Q8" i="12" s="1"/>
</calcChain>
</file>

<file path=xl/sharedStrings.xml><?xml version="1.0" encoding="utf-8"?>
<sst xmlns="http://schemas.openxmlformats.org/spreadsheetml/2006/main" count="56" uniqueCount="48">
  <si>
    <t>ALL</t>
  </si>
  <si>
    <t>ALL_stat</t>
  </si>
  <si>
    <t>ALL_syst</t>
  </si>
  <si>
    <t>Rt</t>
  </si>
  <si>
    <t>Trig. Bias Corr.</t>
  </si>
  <si>
    <t>Trig. Bias syst.</t>
  </si>
  <si>
    <t xml:space="preserve">Rel Lumi = </t>
  </si>
  <si>
    <t>ALL final</t>
  </si>
  <si>
    <t>BEMC track</t>
  </si>
  <si>
    <t>BEMC neutral</t>
  </si>
  <si>
    <t>UE syst</t>
  </si>
  <si>
    <t>Total</t>
  </si>
  <si>
    <t>Pt shift syst</t>
  </si>
  <si>
    <t>4% track loss</t>
  </si>
  <si>
    <t>Best Fit</t>
  </si>
  <si>
    <t>Tune syst</t>
  </si>
  <si>
    <t>NH</t>
  </si>
  <si>
    <t>Track_eff</t>
  </si>
  <si>
    <t>Track_dep</t>
  </si>
  <si>
    <t>BEMC_track</t>
  </si>
  <si>
    <t>BEMC_unc</t>
  </si>
  <si>
    <t>Eff_Unc</t>
  </si>
  <si>
    <t>Gain_Unc</t>
  </si>
  <si>
    <t>Track_p</t>
  </si>
  <si>
    <t>Parameters</t>
  </si>
  <si>
    <t>Mass Bin</t>
  </si>
  <si>
    <t>Mass bin</t>
  </si>
  <si>
    <t>Mass avg</t>
  </si>
  <si>
    <t>EmbMass_Det</t>
  </si>
  <si>
    <t>EmbMass_Parton</t>
  </si>
  <si>
    <t>4%EmbMass_Det</t>
  </si>
  <si>
    <t>4%EmbMass_Parton</t>
  </si>
  <si>
    <t>4% Mass Shift</t>
  </si>
  <si>
    <t>Mass final</t>
  </si>
  <si>
    <t xml:space="preserve">19.0 - 23.0 </t>
  </si>
  <si>
    <t>23.0 - 28.0</t>
  </si>
  <si>
    <t>28.0 - 34.0</t>
  </si>
  <si>
    <t>34.0 - 41.0</t>
  </si>
  <si>
    <t>41.0 - 58.0</t>
  </si>
  <si>
    <t>58.0 - 82.0</t>
  </si>
  <si>
    <t>UE</t>
  </si>
  <si>
    <t>NOTE: MASS FINAL AND 4% MASS SHIFT are simply the parton values (data mean is not used at all)</t>
  </si>
  <si>
    <t>Vtx Matching</t>
  </si>
  <si>
    <t>Vtx Dilution</t>
  </si>
  <si>
    <t>Separately plotted</t>
  </si>
  <si>
    <t>EW</t>
  </si>
  <si>
    <t>17.0 - 19.0</t>
  </si>
  <si>
    <t>Sys with lumi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</si>
</sst>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E+00"/>
    <numFmt numFmtId="165" formatCode="0.0E+00"/>
    <numFmt numFmtId="166" formatCode="0.000"/>
    <numFmt numFmtId="167" formatCode="0.0000E+00"/>
    <numFmt numFmtId="168" formatCode="0.000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 (Body)"/>
    </font>
    <font>
      <b/>
      <sz val="2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1"/>
        <bgColor indexed="64"/>
      </patternFill>
    </fill>
    <fill>
      <patternFill patternType="solid">
        <fgColor rgb="FFE6B8B8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</cellStyleXfs>
  <cellXfs count="68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2" fontId="0" fillId="0" borderId="0" xfId="0" applyNumberFormat="1" applyFill="1"/>
    <xf numFmtId="0" fontId="0" fillId="0" borderId="0" xfId="0" applyFill="1"/>
    <xf numFmtId="11" fontId="0" fillId="0" borderId="0" xfId="0" applyNumberFormat="1" applyFill="1"/>
    <xf numFmtId="49" fontId="1" fillId="7" borderId="0" xfId="390" applyNumberFormat="1"/>
    <xf numFmtId="2" fontId="1" fillId="6" borderId="0" xfId="389" applyNumberFormat="1"/>
    <xf numFmtId="2" fontId="7" fillId="4" borderId="2" xfId="387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4" borderId="0" xfId="387" applyFont="1" applyAlignment="1">
      <alignment horizontal="center"/>
    </xf>
    <xf numFmtId="2" fontId="4" fillId="2" borderId="4" xfId="385" applyNumberFormat="1" applyBorder="1"/>
    <xf numFmtId="2" fontId="4" fillId="2" borderId="5" xfId="385" applyNumberFormat="1" applyBorder="1"/>
    <xf numFmtId="0" fontId="5" fillId="3" borderId="7" xfId="386" applyBorder="1"/>
    <xf numFmtId="0" fontId="5" fillId="3" borderId="8" xfId="386" applyBorder="1"/>
    <xf numFmtId="11" fontId="1" fillId="6" borderId="0" xfId="389" applyNumberFormat="1"/>
    <xf numFmtId="0" fontId="8" fillId="4" borderId="0" xfId="387" applyFont="1" applyAlignment="1">
      <alignment horizontal="center"/>
    </xf>
    <xf numFmtId="49" fontId="1" fillId="0" borderId="0" xfId="390" applyNumberFormat="1" applyFill="1" applyBorder="1"/>
    <xf numFmtId="2" fontId="1" fillId="0" borderId="0" xfId="388" applyNumberFormat="1" applyFill="1" applyBorder="1"/>
    <xf numFmtId="0" fontId="1" fillId="0" borderId="0" xfId="388" applyFill="1" applyBorder="1"/>
    <xf numFmtId="2" fontId="1" fillId="0" borderId="0" xfId="389" applyNumberFormat="1" applyFill="1" applyBorder="1"/>
    <xf numFmtId="2" fontId="7" fillId="0" borderId="0" xfId="387" applyNumberFormat="1" applyFill="1" applyBorder="1" applyAlignment="1">
      <alignment horizontal="center"/>
    </xf>
    <xf numFmtId="164" fontId="1" fillId="0" borderId="0" xfId="388" applyNumberFormat="1" applyFill="1" applyBorder="1"/>
    <xf numFmtId="11" fontId="1" fillId="0" borderId="0" xfId="388" applyNumberFormat="1" applyFill="1" applyBorder="1"/>
    <xf numFmtId="165" fontId="1" fillId="0" borderId="0" xfId="388" applyNumberFormat="1" applyFill="1" applyBorder="1"/>
    <xf numFmtId="11" fontId="1" fillId="0" borderId="0" xfId="389" applyNumberFormat="1" applyFill="1" applyBorder="1"/>
    <xf numFmtId="164" fontId="7" fillId="0" borderId="0" xfId="387" applyNumberFormat="1" applyFill="1" applyBorder="1"/>
    <xf numFmtId="0" fontId="7" fillId="8" borderId="0" xfId="391"/>
    <xf numFmtId="49" fontId="7" fillId="8" borderId="0" xfId="391" applyNumberFormat="1" applyBorder="1"/>
    <xf numFmtId="2" fontId="7" fillId="8" borderId="0" xfId="391" applyNumberFormat="1" applyBorder="1"/>
    <xf numFmtId="0" fontId="7" fillId="8" borderId="0" xfId="391" applyBorder="1"/>
    <xf numFmtId="2" fontId="7" fillId="8" borderId="0" xfId="391" applyNumberFormat="1" applyBorder="1" applyAlignment="1">
      <alignment horizontal="center"/>
    </xf>
    <xf numFmtId="164" fontId="7" fillId="8" borderId="0" xfId="391" applyNumberFormat="1" applyBorder="1"/>
    <xf numFmtId="11" fontId="7" fillId="8" borderId="0" xfId="391" applyNumberFormat="1" applyBorder="1"/>
    <xf numFmtId="165" fontId="7" fillId="8" borderId="0" xfId="391" applyNumberFormat="1" applyBorder="1"/>
    <xf numFmtId="2" fontId="7" fillId="8" borderId="0" xfId="391" applyNumberFormat="1"/>
    <xf numFmtId="11" fontId="1" fillId="5" borderId="0" xfId="388" applyNumberFormat="1" applyProtection="1">
      <protection locked="0"/>
    </xf>
    <xf numFmtId="0" fontId="1" fillId="5" borderId="0" xfId="388" applyProtection="1">
      <protection locked="0"/>
    </xf>
    <xf numFmtId="2" fontId="1" fillId="5" borderId="0" xfId="388" applyNumberFormat="1" applyProtection="1">
      <protection locked="0"/>
    </xf>
    <xf numFmtId="0" fontId="7" fillId="4" borderId="12" xfId="387" applyBorder="1"/>
    <xf numFmtId="0" fontId="1" fillId="5" borderId="13" xfId="388" applyBorder="1" applyProtection="1">
      <protection locked="0"/>
    </xf>
    <xf numFmtId="49" fontId="1" fillId="9" borderId="0" xfId="390" applyNumberFormat="1" applyFill="1"/>
    <xf numFmtId="2" fontId="1" fillId="9" borderId="0" xfId="388" applyNumberFormat="1" applyFill="1" applyProtection="1">
      <protection locked="0"/>
    </xf>
    <xf numFmtId="0" fontId="1" fillId="9" borderId="0" xfId="388" applyFill="1" applyProtection="1">
      <protection locked="0"/>
    </xf>
    <xf numFmtId="2" fontId="1" fillId="9" borderId="0" xfId="389" applyNumberFormat="1" applyFill="1"/>
    <xf numFmtId="2" fontId="7" fillId="9" borderId="2" xfId="387" applyNumberFormat="1" applyFill="1" applyBorder="1" applyAlignment="1">
      <alignment horizontal="center"/>
    </xf>
    <xf numFmtId="2" fontId="7" fillId="9" borderId="10" xfId="387" applyNumberFormat="1" applyFill="1" applyBorder="1" applyAlignment="1">
      <alignment horizontal="center"/>
    </xf>
    <xf numFmtId="166" fontId="1" fillId="5" borderId="0" xfId="388" applyNumberFormat="1" applyProtection="1">
      <protection locked="0"/>
    </xf>
    <xf numFmtId="11" fontId="1" fillId="5" borderId="0" xfId="388" applyNumberFormat="1"/>
    <xf numFmtId="11" fontId="1" fillId="9" borderId="0" xfId="388" applyNumberFormat="1" applyFill="1" applyProtection="1">
      <protection locked="0"/>
    </xf>
    <xf numFmtId="11" fontId="1" fillId="9" borderId="0" xfId="389" applyNumberFormat="1" applyFill="1"/>
    <xf numFmtId="11" fontId="7" fillId="9" borderId="9" xfId="387" applyNumberFormat="1" applyFill="1" applyBorder="1"/>
    <xf numFmtId="11" fontId="7" fillId="9" borderId="11" xfId="387" applyNumberFormat="1" applyFill="1" applyBorder="1"/>
    <xf numFmtId="167" fontId="1" fillId="5" borderId="0" xfId="388" applyNumberFormat="1" applyProtection="1">
      <protection locked="0"/>
    </xf>
    <xf numFmtId="166" fontId="1" fillId="9" borderId="0" xfId="388" applyNumberFormat="1" applyFill="1" applyProtection="1">
      <protection locked="0"/>
    </xf>
    <xf numFmtId="0" fontId="1" fillId="9" borderId="0" xfId="388" applyFill="1"/>
    <xf numFmtId="164" fontId="1" fillId="9" borderId="0" xfId="388" applyNumberFormat="1" applyFill="1" applyProtection="1">
      <protection locked="0"/>
    </xf>
    <xf numFmtId="11" fontId="1" fillId="10" borderId="0" xfId="388" applyNumberFormat="1" applyFill="1" applyProtection="1">
      <protection locked="0"/>
    </xf>
    <xf numFmtId="49" fontId="0" fillId="7" borderId="0" xfId="390" applyNumberFormat="1" applyFont="1"/>
    <xf numFmtId="11" fontId="7" fillId="4" borderId="9" xfId="387" applyNumberFormat="1" applyBorder="1"/>
    <xf numFmtId="168" fontId="0" fillId="0" borderId="0" xfId="0" applyNumberFormat="1" applyFill="1"/>
    <xf numFmtId="0" fontId="5" fillId="3" borderId="6" xfId="386" applyBorder="1" applyAlignment="1">
      <alignment horizontal="center"/>
    </xf>
    <xf numFmtId="0" fontId="5" fillId="3" borderId="3" xfId="386" applyBorder="1" applyAlignment="1">
      <alignment horizontal="center"/>
    </xf>
    <xf numFmtId="0" fontId="9" fillId="8" borderId="0" xfId="391" applyFont="1" applyAlignment="1">
      <alignment horizontal="center"/>
    </xf>
    <xf numFmtId="0" fontId="7" fillId="8" borderId="0" xfId="391" applyAlignment="1">
      <alignment horizontal="center"/>
    </xf>
    <xf numFmtId="0" fontId="10" fillId="8" borderId="0" xfId="391" applyFont="1" applyAlignment="1">
      <alignment horizontal="center"/>
    </xf>
  </cellXfs>
  <cellStyles count="392">
    <cellStyle name="20% - Accent2" xfId="388" builtinId="34"/>
    <cellStyle name="40% - Accent2" xfId="389" builtinId="35"/>
    <cellStyle name="60% - Accent2" xfId="390" builtinId="36"/>
    <cellStyle name="Accent2" xfId="387" builtinId="33"/>
    <cellStyle name="Accent4" xfId="391" builtinId="4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Input" xfId="386" builtinId="20"/>
    <cellStyle name="Neutral" xfId="385" builtinId="28"/>
    <cellStyle name="Normal" xfId="0" builtinId="0"/>
  </cellStyles>
  <dxfs count="0"/>
  <tableStyles count="0" defaultTableStyle="TableStyleMedium9" defaultPivotStyle="PivotStyleMedium4"/>
  <colors>
    <mruColors>
      <color rgb="FFE6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S35"/>
  <sheetViews>
    <sheetView tabSelected="1" showRuler="0" zoomScale="120" zoomScaleNormal="120" zoomScalePageLayoutView="120" workbookViewId="0">
      <selection activeCell="G4" sqref="G4:G10"/>
    </sheetView>
  </sheetViews>
  <sheetFormatPr baseColWidth="10" defaultColWidth="11" defaultRowHeight="16"/>
  <cols>
    <col min="4" max="8" width="17" customWidth="1"/>
    <col min="9" max="11" width="10.83203125" customWidth="1"/>
    <col min="12" max="12" width="12.1640625" customWidth="1"/>
    <col min="13" max="13" width="13" customWidth="1"/>
    <col min="14" max="14" width="13.1640625" customWidth="1"/>
    <col min="15" max="15" width="10.83203125" customWidth="1"/>
    <col min="16" max="16" width="11.33203125" customWidth="1"/>
  </cols>
  <sheetData>
    <row r="1" spans="1:19" ht="26">
      <c r="A1" s="29"/>
      <c r="B1" s="65" t="s">
        <v>45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29"/>
    </row>
    <row r="2" spans="1:19">
      <c r="A2" s="29"/>
      <c r="B2" s="12" t="s">
        <v>26</v>
      </c>
      <c r="C2" s="12" t="s">
        <v>27</v>
      </c>
      <c r="D2" s="12" t="s">
        <v>28</v>
      </c>
      <c r="E2" s="12" t="s">
        <v>29</v>
      </c>
      <c r="F2" s="12" t="s">
        <v>30</v>
      </c>
      <c r="G2" s="12" t="s">
        <v>31</v>
      </c>
      <c r="H2" s="12" t="s">
        <v>32</v>
      </c>
      <c r="I2" s="12" t="s">
        <v>33</v>
      </c>
      <c r="J2" s="12" t="s">
        <v>3</v>
      </c>
      <c r="K2" s="12" t="s">
        <v>12</v>
      </c>
      <c r="L2" s="12" t="s">
        <v>8</v>
      </c>
      <c r="M2" s="12" t="s">
        <v>9</v>
      </c>
      <c r="N2" s="12" t="s">
        <v>13</v>
      </c>
      <c r="O2" s="12" t="s">
        <v>10</v>
      </c>
      <c r="P2" s="12" t="s">
        <v>15</v>
      </c>
      <c r="Q2" s="12" t="s">
        <v>11</v>
      </c>
      <c r="R2" s="29"/>
    </row>
    <row r="3" spans="1:19">
      <c r="A3" s="29"/>
      <c r="B3" s="43"/>
      <c r="C3" s="44"/>
      <c r="D3" s="45"/>
      <c r="E3" s="45"/>
      <c r="F3" s="45"/>
      <c r="G3" s="45"/>
      <c r="H3" s="46"/>
      <c r="I3" s="46"/>
      <c r="J3" s="45"/>
      <c r="K3" s="44"/>
      <c r="L3" s="46"/>
      <c r="M3" s="46"/>
      <c r="N3" s="46"/>
      <c r="O3" s="56"/>
      <c r="P3" s="44"/>
      <c r="Q3" s="47"/>
      <c r="R3" s="29"/>
      <c r="S3" s="3"/>
    </row>
    <row r="4" spans="1:19">
      <c r="A4" s="29"/>
      <c r="B4" s="60" t="s">
        <v>46</v>
      </c>
      <c r="C4" s="40">
        <v>18.07</v>
      </c>
      <c r="D4" s="39">
        <v>18.02</v>
      </c>
      <c r="E4" s="40">
        <v>20.482900000000001</v>
      </c>
      <c r="F4" s="39">
        <v>18.02</v>
      </c>
      <c r="G4" s="39">
        <v>20.7653</v>
      </c>
      <c r="H4" s="9">
        <f t="shared" ref="H4:H10" si="0">G4</f>
        <v>20.7653</v>
      </c>
      <c r="I4" s="9">
        <f t="shared" ref="I4:I10" si="1">E4</f>
        <v>20.482900000000001</v>
      </c>
      <c r="J4" s="39">
        <v>0.46211000000000002</v>
      </c>
      <c r="K4" s="40">
        <v>5.6154700000000002E-2</v>
      </c>
      <c r="L4" s="9">
        <f>I4*SQRT(((1-J4)*$C$15)^2+((1-J4)*((C$16-C$17*C$18)*C$19*C$20/C$17))^2)</f>
        <v>0.18721758326845336</v>
      </c>
      <c r="M4" s="9">
        <f t="shared" ref="M4:M10" si="2">I4*J4*SQRT(C$21^2+C$22^2)</f>
        <v>0.31733645584851</v>
      </c>
      <c r="N4" s="9">
        <f t="shared" ref="N4:N10" si="3">SQRT((I4-H4)^2 + 0)</f>
        <v>0.2823999999999991</v>
      </c>
      <c r="O4" s="49">
        <v>-0.238981</v>
      </c>
      <c r="P4" s="49">
        <v>0.32153599999999999</v>
      </c>
      <c r="Q4" s="10">
        <f>SQRT(K4^2+L4^2+M4^2+N4^2+O4^2+P4^2)</f>
        <v>0.61575423480838776</v>
      </c>
      <c r="R4" s="29"/>
      <c r="S4" s="3"/>
    </row>
    <row r="5" spans="1:19">
      <c r="A5" s="29"/>
      <c r="B5" s="8" t="s">
        <v>34</v>
      </c>
      <c r="C5" s="40">
        <v>20.91</v>
      </c>
      <c r="D5" s="39">
        <v>20.58</v>
      </c>
      <c r="E5" s="40">
        <v>23.648099999999999</v>
      </c>
      <c r="F5" s="39">
        <v>20.56</v>
      </c>
      <c r="G5" s="39">
        <v>23.9544</v>
      </c>
      <c r="H5" s="9">
        <f t="shared" si="0"/>
        <v>23.9544</v>
      </c>
      <c r="I5" s="9">
        <f t="shared" si="1"/>
        <v>23.648099999999999</v>
      </c>
      <c r="J5" s="39">
        <v>0.44365399999999999</v>
      </c>
      <c r="K5" s="40">
        <v>3.6904199999999998E-2</v>
      </c>
      <c r="L5" s="9">
        <f t="shared" ref="L5:L10" si="4">I5*SQRT(((1-J5)*$C$15)^2+((1-J5)*((C$16-C$17*C$18)*C$19*C$20/C$17))^2)</f>
        <v>0.22356455156050575</v>
      </c>
      <c r="M5" s="9">
        <f t="shared" si="2"/>
        <v>0.3517416611796948</v>
      </c>
      <c r="N5" s="9">
        <f t="shared" si="3"/>
        <v>0.30630000000000024</v>
      </c>
      <c r="O5" s="49">
        <v>-0.22545799999999999</v>
      </c>
      <c r="P5" s="49">
        <v>0.16597899999999999</v>
      </c>
      <c r="Q5" s="10">
        <f>SQRT(K5^2+L5^2+M5^2+N5^2+O5^2+P5^2)</f>
        <v>0.58929216277373098</v>
      </c>
      <c r="R5" s="29"/>
      <c r="S5" s="3"/>
    </row>
    <row r="6" spans="1:19">
      <c r="A6" s="29"/>
      <c r="B6" s="8" t="s">
        <v>35</v>
      </c>
      <c r="C6" s="40">
        <v>25.18</v>
      </c>
      <c r="D6" s="39">
        <v>24.98</v>
      </c>
      <c r="E6" s="40">
        <v>28.504200000000001</v>
      </c>
      <c r="F6" s="39">
        <v>24.97</v>
      </c>
      <c r="G6" s="39">
        <v>28.8919</v>
      </c>
      <c r="H6" s="9">
        <f t="shared" si="0"/>
        <v>28.8919</v>
      </c>
      <c r="I6" s="9">
        <f t="shared" si="1"/>
        <v>28.504200000000001</v>
      </c>
      <c r="J6" s="39">
        <v>0.42067399999999999</v>
      </c>
      <c r="K6" s="40">
        <v>4.3818000000000003E-2</v>
      </c>
      <c r="L6" s="9">
        <f t="shared" si="4"/>
        <v>0.28060383116123105</v>
      </c>
      <c r="M6" s="9">
        <f t="shared" si="2"/>
        <v>0.40201076545946957</v>
      </c>
      <c r="N6" s="9">
        <f t="shared" si="3"/>
        <v>0.38769999999999882</v>
      </c>
      <c r="O6" s="49">
        <v>-0.19301399999999999</v>
      </c>
      <c r="P6" s="49">
        <v>0.21557499999999999</v>
      </c>
      <c r="Q6" s="10">
        <f t="shared" ref="Q6:Q10" si="5">SQRT(K6^2+L6^2+M6^2+N6^2+O6^2+P6^2)</f>
        <v>0.69015176414515411</v>
      </c>
      <c r="R6" s="29"/>
      <c r="S6" s="3"/>
    </row>
    <row r="7" spans="1:19">
      <c r="A7" s="29"/>
      <c r="B7" s="8" t="s">
        <v>36</v>
      </c>
      <c r="C7" s="40">
        <v>30.47</v>
      </c>
      <c r="D7" s="39">
        <v>29.92</v>
      </c>
      <c r="E7" s="40">
        <v>34.378999999999998</v>
      </c>
      <c r="F7" s="39">
        <v>29.92</v>
      </c>
      <c r="G7" s="39">
        <v>34.816600000000001</v>
      </c>
      <c r="H7" s="9">
        <f t="shared" si="0"/>
        <v>34.816600000000001</v>
      </c>
      <c r="I7" s="9">
        <f t="shared" si="1"/>
        <v>34.378999999999998</v>
      </c>
      <c r="J7" s="39">
        <v>0.40087499999999998</v>
      </c>
      <c r="K7" s="40">
        <v>5.0684699999999999E-2</v>
      </c>
      <c r="L7" s="9">
        <f t="shared" si="4"/>
        <v>0.35000351163722038</v>
      </c>
      <c r="M7" s="9">
        <f t="shared" si="2"/>
        <v>0.46204616351189148</v>
      </c>
      <c r="N7" s="9">
        <f t="shared" si="3"/>
        <v>0.43760000000000332</v>
      </c>
      <c r="O7" s="49">
        <v>-0.21352199999999999</v>
      </c>
      <c r="P7" s="49">
        <v>0.23388200000000001</v>
      </c>
      <c r="Q7" s="10">
        <f t="shared" si="5"/>
        <v>0.79394221993576852</v>
      </c>
      <c r="R7" s="29"/>
      <c r="S7" s="3"/>
    </row>
    <row r="8" spans="1:19">
      <c r="A8" s="29"/>
      <c r="B8" s="8" t="s">
        <v>37</v>
      </c>
      <c r="C8" s="40">
        <v>36.840000000000003</v>
      </c>
      <c r="D8" s="39">
        <v>36.42</v>
      </c>
      <c r="E8" s="40">
        <v>41.373100000000001</v>
      </c>
      <c r="F8" s="39">
        <v>36.409999999999997</v>
      </c>
      <c r="G8" s="39">
        <v>41.879800000000003</v>
      </c>
      <c r="H8" s="9">
        <f t="shared" si="0"/>
        <v>41.879800000000003</v>
      </c>
      <c r="I8" s="9">
        <f t="shared" si="1"/>
        <v>41.373100000000001</v>
      </c>
      <c r="J8" s="39">
        <v>0.38706299999999999</v>
      </c>
      <c r="K8" s="40">
        <v>5.8951200000000002E-2</v>
      </c>
      <c r="L8" s="9">
        <f t="shared" si="4"/>
        <v>0.43091897782629496</v>
      </c>
      <c r="M8" s="9">
        <f t="shared" si="2"/>
        <v>0.53688698596335871</v>
      </c>
      <c r="N8" s="9">
        <f t="shared" si="3"/>
        <v>0.50670000000000215</v>
      </c>
      <c r="O8" s="49">
        <v>-0.24149300000000001</v>
      </c>
      <c r="P8" s="49">
        <v>0.223604</v>
      </c>
      <c r="Q8" s="10">
        <f t="shared" si="5"/>
        <v>0.91786521504746044</v>
      </c>
      <c r="R8" s="29"/>
      <c r="S8" s="3"/>
    </row>
    <row r="9" spans="1:19">
      <c r="A9" s="29"/>
      <c r="B9" s="8" t="s">
        <v>38</v>
      </c>
      <c r="C9" s="40">
        <v>46.33</v>
      </c>
      <c r="D9" s="39">
        <v>45.96</v>
      </c>
      <c r="E9" s="40">
        <v>51.252400000000002</v>
      </c>
      <c r="F9" s="39">
        <v>45.95</v>
      </c>
      <c r="G9" s="39">
        <v>51.861199999999997</v>
      </c>
      <c r="H9" s="9">
        <f t="shared" si="0"/>
        <v>51.861199999999997</v>
      </c>
      <c r="I9" s="9">
        <f t="shared" si="1"/>
        <v>51.252400000000002</v>
      </c>
      <c r="J9" s="39">
        <v>0.37799700000000003</v>
      </c>
      <c r="K9" s="40">
        <v>6.3664399999999996E-2</v>
      </c>
      <c r="L9" s="9">
        <f t="shared" si="4"/>
        <v>0.54171193744135182</v>
      </c>
      <c r="M9" s="9">
        <f t="shared" si="2"/>
        <v>0.64950981103434724</v>
      </c>
      <c r="N9" s="9">
        <f t="shared" si="3"/>
        <v>0.60879999999999512</v>
      </c>
      <c r="O9" s="49">
        <v>-0.23310700000000001</v>
      </c>
      <c r="P9" s="49">
        <v>0.167319</v>
      </c>
      <c r="Q9" s="10">
        <f t="shared" si="5"/>
        <v>1.0827464776362425</v>
      </c>
      <c r="R9" s="29"/>
      <c r="S9" s="3"/>
    </row>
    <row r="10" spans="1:19">
      <c r="A10" s="29"/>
      <c r="B10" s="8" t="s">
        <v>39</v>
      </c>
      <c r="C10" s="40">
        <v>64.44</v>
      </c>
      <c r="D10" s="39">
        <v>63.54</v>
      </c>
      <c r="E10" s="40">
        <v>69.962100000000007</v>
      </c>
      <c r="F10" s="39">
        <v>63.53</v>
      </c>
      <c r="G10" s="39">
        <v>70.541899999999998</v>
      </c>
      <c r="H10" s="9">
        <f t="shared" si="0"/>
        <v>70.541899999999998</v>
      </c>
      <c r="I10" s="9">
        <f t="shared" si="1"/>
        <v>69.962100000000007</v>
      </c>
      <c r="J10" s="39">
        <v>0.37095299999999998</v>
      </c>
      <c r="K10" s="40">
        <v>9.4417399999999999E-2</v>
      </c>
      <c r="L10" s="9">
        <f t="shared" si="4"/>
        <v>0.74783821157323727</v>
      </c>
      <c r="M10" s="9">
        <f t="shared" si="2"/>
        <v>0.87009140821508246</v>
      </c>
      <c r="N10" s="9">
        <f t="shared" si="3"/>
        <v>0.57979999999999166</v>
      </c>
      <c r="O10" s="49">
        <v>-0.19443199999999999</v>
      </c>
      <c r="P10" s="49">
        <v>0.15501599999999999</v>
      </c>
      <c r="Q10" s="10">
        <f t="shared" si="5"/>
        <v>1.3127214089979311</v>
      </c>
      <c r="R10" s="29"/>
      <c r="S10" s="3"/>
    </row>
    <row r="11" spans="1:19">
      <c r="A11" s="29"/>
      <c r="B11" s="43"/>
      <c r="C11" s="44"/>
      <c r="D11" s="45"/>
      <c r="E11" s="45"/>
      <c r="F11" s="45"/>
      <c r="G11" s="45"/>
      <c r="H11" s="46"/>
      <c r="I11" s="46"/>
      <c r="J11" s="45"/>
      <c r="K11" s="44"/>
      <c r="L11" s="46"/>
      <c r="M11" s="46"/>
      <c r="N11" s="46"/>
      <c r="O11" s="45"/>
      <c r="P11" s="44"/>
      <c r="Q11" s="48"/>
      <c r="R11" s="29"/>
      <c r="S11" s="3"/>
    </row>
    <row r="12" spans="1:19">
      <c r="A12" s="29"/>
      <c r="B12" s="30"/>
      <c r="C12" s="31"/>
      <c r="D12" s="32"/>
      <c r="E12" s="32"/>
      <c r="F12" s="32"/>
      <c r="G12" s="32"/>
      <c r="H12" s="31"/>
      <c r="I12" s="31"/>
      <c r="J12" s="32"/>
      <c r="K12" s="31"/>
      <c r="L12" s="31"/>
      <c r="M12" s="31"/>
      <c r="N12" s="31"/>
      <c r="O12" s="32"/>
      <c r="P12" s="31"/>
      <c r="Q12" s="33"/>
      <c r="R12" s="29"/>
      <c r="S12" s="3"/>
    </row>
    <row r="13" spans="1:19" ht="17" thickBot="1">
      <c r="B13" s="19"/>
      <c r="C13" s="20"/>
      <c r="D13" s="21"/>
      <c r="E13" s="21"/>
      <c r="F13" s="21"/>
      <c r="G13" s="21"/>
      <c r="H13" s="22"/>
      <c r="I13" s="22"/>
      <c r="J13" s="21"/>
      <c r="K13" s="20"/>
      <c r="L13" s="22"/>
      <c r="M13" s="22"/>
      <c r="N13" s="22"/>
      <c r="O13" s="21"/>
      <c r="P13" s="20"/>
      <c r="Q13" s="23"/>
      <c r="S13" s="3"/>
    </row>
    <row r="14" spans="1:19">
      <c r="B14" s="63" t="s">
        <v>24</v>
      </c>
      <c r="C14" s="64"/>
      <c r="E14" s="21"/>
      <c r="F14" s="21"/>
      <c r="G14" s="21"/>
      <c r="H14" s="22"/>
      <c r="I14" s="22"/>
      <c r="J14" s="21"/>
      <c r="K14" s="20"/>
      <c r="L14" s="22"/>
      <c r="M14" s="22"/>
      <c r="N14" s="22"/>
      <c r="O14" s="21"/>
      <c r="P14" s="20"/>
      <c r="Q14" s="23"/>
      <c r="S14" s="3"/>
    </row>
    <row r="15" spans="1:19">
      <c r="B15" s="15" t="s">
        <v>23</v>
      </c>
      <c r="C15" s="13">
        <v>0.01</v>
      </c>
      <c r="E15" s="21"/>
      <c r="F15" s="21"/>
      <c r="G15" s="21"/>
      <c r="H15" s="22" t="s">
        <v>41</v>
      </c>
      <c r="I15" s="22"/>
      <c r="J15" s="21"/>
      <c r="K15" s="20"/>
      <c r="L15" s="22"/>
      <c r="M15" s="22"/>
      <c r="N15" s="22"/>
      <c r="O15" s="21"/>
      <c r="P15" s="20"/>
      <c r="Q15" s="23"/>
      <c r="S15" s="3"/>
    </row>
    <row r="16" spans="1:19">
      <c r="B16" s="15" t="s">
        <v>16</v>
      </c>
      <c r="C16" s="13">
        <v>1.1628000000000001</v>
      </c>
      <c r="E16" s="21"/>
      <c r="F16" s="21"/>
      <c r="G16" s="21"/>
      <c r="H16" s="22"/>
      <c r="I16" s="22"/>
      <c r="J16" s="21"/>
      <c r="K16" s="20"/>
      <c r="L16" s="22"/>
      <c r="M16" s="22"/>
      <c r="N16" s="22"/>
      <c r="O16" s="21"/>
      <c r="P16" s="20"/>
      <c r="Q16" s="23"/>
      <c r="S16" s="3"/>
    </row>
    <row r="17" spans="2:19">
      <c r="B17" s="15" t="s">
        <v>17</v>
      </c>
      <c r="C17" s="13">
        <v>0.81</v>
      </c>
      <c r="E17" s="21"/>
      <c r="F17" s="21"/>
      <c r="G17" s="21"/>
      <c r="H17" s="22"/>
      <c r="I17" s="22"/>
      <c r="J17" s="21"/>
      <c r="K17" s="20"/>
      <c r="L17" s="22"/>
      <c r="M17" s="22"/>
      <c r="N17" s="22"/>
      <c r="O17" s="21"/>
      <c r="P17" s="20"/>
      <c r="Q17" s="23"/>
      <c r="S17" s="3"/>
    </row>
    <row r="18" spans="2:19">
      <c r="B18" s="15" t="s">
        <v>18</v>
      </c>
      <c r="C18" s="13">
        <v>0.72</v>
      </c>
      <c r="Q18" s="11"/>
    </row>
    <row r="19" spans="2:19">
      <c r="B19" s="15" t="s">
        <v>19</v>
      </c>
      <c r="C19" s="13">
        <v>0.32</v>
      </c>
      <c r="I19" s="3"/>
      <c r="J19" s="3"/>
      <c r="K19" s="3"/>
      <c r="L19" s="3"/>
      <c r="M19" s="3"/>
      <c r="N19" s="3"/>
    </row>
    <row r="20" spans="2:19">
      <c r="B20" s="15" t="s">
        <v>20</v>
      </c>
      <c r="C20" s="13">
        <v>0.06</v>
      </c>
    </row>
    <row r="21" spans="2:19">
      <c r="B21" s="15" t="s">
        <v>22</v>
      </c>
      <c r="C21" s="13">
        <v>3.2000000000000001E-2</v>
      </c>
      <c r="E21" s="4"/>
    </row>
    <row r="22" spans="2:19" ht="17" thickBot="1">
      <c r="B22" s="16" t="s">
        <v>21</v>
      </c>
      <c r="C22" s="14">
        <v>0.01</v>
      </c>
      <c r="E22" s="4"/>
    </row>
    <row r="23" spans="2:19">
      <c r="E23" s="4"/>
    </row>
    <row r="24" spans="2:19">
      <c r="E24" s="4"/>
    </row>
    <row r="25" spans="2:19">
      <c r="E25" s="4"/>
    </row>
    <row r="26" spans="2:19">
      <c r="E26" s="4"/>
    </row>
    <row r="27" spans="2:19">
      <c r="E27" s="4"/>
    </row>
    <row r="28" spans="2:19">
      <c r="E28" s="4"/>
    </row>
    <row r="29" spans="2:19">
      <c r="C29" s="3"/>
      <c r="E29" s="4"/>
    </row>
    <row r="30" spans="2:19">
      <c r="C30" s="3"/>
      <c r="E30" s="4"/>
    </row>
    <row r="31" spans="2:19">
      <c r="C31" s="3"/>
      <c r="E31" s="4"/>
    </row>
    <row r="32" spans="2:19">
      <c r="C32" s="3"/>
      <c r="E32" s="4"/>
    </row>
    <row r="33" spans="3:5">
      <c r="C33" s="3"/>
      <c r="E33" s="4"/>
    </row>
    <row r="34" spans="3:5">
      <c r="C34" s="3"/>
      <c r="E34" s="4"/>
    </row>
    <row r="35" spans="3:5">
      <c r="C35" s="3"/>
      <c r="E35" s="4"/>
    </row>
  </sheetData>
  <mergeCells count="2">
    <mergeCell ref="B14:C14"/>
    <mergeCell ref="B1:Q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AV25"/>
  <sheetViews>
    <sheetView showRuler="0" workbookViewId="0">
      <selection activeCell="K10" sqref="K10"/>
    </sheetView>
  </sheetViews>
  <sheetFormatPr baseColWidth="10" defaultColWidth="11" defaultRowHeight="16"/>
  <cols>
    <col min="2" max="12" width="16" customWidth="1"/>
    <col min="13" max="17" width="13.83203125" customWidth="1"/>
    <col min="18" max="18" width="15" bestFit="1" customWidth="1"/>
    <col min="19" max="22" width="13.83203125" customWidth="1"/>
    <col min="23" max="23" width="13.1640625" bestFit="1" customWidth="1"/>
    <col min="24" max="24" width="13.1640625" customWidth="1"/>
    <col min="25" max="25" width="12.83203125" bestFit="1" customWidth="1"/>
    <col min="26" max="26" width="12.6640625" bestFit="1" customWidth="1"/>
    <col min="27" max="27" width="13" bestFit="1" customWidth="1"/>
    <col min="28" max="28" width="12.5" bestFit="1" customWidth="1"/>
    <col min="29" max="29" width="13.1640625" style="2" bestFit="1" customWidth="1"/>
    <col min="30" max="30" width="13.1640625" style="2" customWidth="1"/>
    <col min="31" max="31" width="12.5" bestFit="1" customWidth="1"/>
  </cols>
  <sheetData>
    <row r="1" spans="1:31" ht="22" customHeight="1">
      <c r="A1" s="29"/>
      <c r="B1" s="67" t="s">
        <v>45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29"/>
      <c r="N1" s="6"/>
      <c r="O1" s="6"/>
      <c r="P1" s="6"/>
      <c r="Q1" s="6"/>
      <c r="R1" s="6"/>
    </row>
    <row r="2" spans="1:31" ht="22" customHeight="1">
      <c r="A2" s="29"/>
      <c r="B2" s="18" t="s">
        <v>25</v>
      </c>
      <c r="C2" s="18" t="s">
        <v>0</v>
      </c>
      <c r="D2" s="18" t="s">
        <v>1</v>
      </c>
      <c r="E2" s="18" t="s">
        <v>4</v>
      </c>
      <c r="F2" s="18" t="s">
        <v>14</v>
      </c>
      <c r="G2" s="18" t="s">
        <v>40</v>
      </c>
      <c r="H2" s="18" t="s">
        <v>5</v>
      </c>
      <c r="I2" s="18" t="s">
        <v>42</v>
      </c>
      <c r="J2" s="18" t="s">
        <v>43</v>
      </c>
      <c r="K2" s="18" t="s">
        <v>2</v>
      </c>
      <c r="L2" s="18" t="s">
        <v>7</v>
      </c>
      <c r="M2" s="29"/>
      <c r="N2" s="6"/>
      <c r="O2" s="6"/>
      <c r="P2" s="6"/>
      <c r="Q2" s="6"/>
      <c r="R2" s="6"/>
    </row>
    <row r="3" spans="1:31" ht="22" customHeight="1">
      <c r="A3" s="29"/>
      <c r="B3" s="43"/>
      <c r="C3" s="57"/>
      <c r="D3" s="58"/>
      <c r="E3" s="57"/>
      <c r="F3" s="51"/>
      <c r="G3" s="51"/>
      <c r="H3" s="51"/>
      <c r="I3" s="51"/>
      <c r="J3" s="51"/>
      <c r="K3" s="52"/>
      <c r="L3" s="53"/>
      <c r="M3" s="37"/>
      <c r="N3" s="7" t="s">
        <v>47</v>
      </c>
      <c r="O3" s="5"/>
      <c r="P3" s="7"/>
      <c r="Q3" s="7"/>
      <c r="R3" s="5"/>
      <c r="S3" s="3"/>
      <c r="AE3" s="2"/>
    </row>
    <row r="4" spans="1:31" ht="22" customHeight="1">
      <c r="A4" s="29"/>
      <c r="B4" s="60" t="s">
        <v>46</v>
      </c>
      <c r="C4" s="50">
        <v>7.8220000000000008E-3</v>
      </c>
      <c r="D4" s="38">
        <v>4.0249999999999999E-3</v>
      </c>
      <c r="E4" s="50">
        <v>1.68418E-3</v>
      </c>
      <c r="F4" s="38">
        <v>4.0321600000000002E-4</v>
      </c>
      <c r="G4" s="38">
        <v>-1.10239E-4</v>
      </c>
      <c r="H4" s="38">
        <v>5.7444099999999997E-4</v>
      </c>
      <c r="I4" s="55">
        <v>0.99982599999999999</v>
      </c>
      <c r="J4" s="59">
        <f>((1/I4)-1)*L4</f>
        <v>1.0681665409781515E-6</v>
      </c>
      <c r="K4" s="17">
        <f>SQRT(H4^2 +G4^2 +F4^2 +J4^2)</f>
        <v>7.1043605147666836E-4</v>
      </c>
      <c r="L4" s="61">
        <f t="shared" ref="L4:L10" si="0">C4-(E4)</f>
        <v>6.1378200000000004E-3</v>
      </c>
      <c r="M4" s="37"/>
      <c r="N4" s="62">
        <f>SQRT(K4*K4+E$13*E$13)</f>
        <v>9.9735619677112307E-4</v>
      </c>
      <c r="O4" s="5"/>
      <c r="P4" s="7"/>
      <c r="Q4" s="7"/>
      <c r="R4" s="5"/>
      <c r="S4" s="3"/>
      <c r="AE4" s="2"/>
    </row>
    <row r="5" spans="1:31" ht="22" customHeight="1">
      <c r="A5" s="29"/>
      <c r="B5" s="8" t="s">
        <v>34</v>
      </c>
      <c r="C5" s="50">
        <v>3.712E-3</v>
      </c>
      <c r="D5" s="38">
        <v>2.7390000000000001E-3</v>
      </c>
      <c r="E5" s="50">
        <v>1.9750900000000001E-3</v>
      </c>
      <c r="F5" s="38">
        <v>3.2928599999999998E-4</v>
      </c>
      <c r="G5" s="38">
        <v>-1.6493500000000001E-4</v>
      </c>
      <c r="H5" s="38">
        <v>5.9219100000000005E-4</v>
      </c>
      <c r="I5" s="55">
        <v>0.999838</v>
      </c>
      <c r="J5" s="59">
        <f t="shared" ref="J5:J10" si="1">((1/I5)-1)*L5</f>
        <v>2.8142501085178756E-7</v>
      </c>
      <c r="K5" s="17">
        <f t="shared" ref="K5:K9" si="2">SQRT(H5^2 +G5^2 +F5^2 +J5^2)</f>
        <v>6.973686856333863E-4</v>
      </c>
      <c r="L5" s="61">
        <f t="shared" si="0"/>
        <v>1.7369099999999999E-3</v>
      </c>
      <c r="M5" s="37"/>
      <c r="N5" s="62">
        <f t="shared" ref="N5:N10" si="3">SQRT(K5*K5+E$13*E$13)</f>
        <v>9.8809062524752092E-4</v>
      </c>
      <c r="O5" s="5"/>
      <c r="P5" s="7"/>
      <c r="Q5" s="7"/>
      <c r="R5" s="5"/>
      <c r="S5" s="3"/>
      <c r="AE5" s="2"/>
    </row>
    <row r="6" spans="1:31" ht="22" customHeight="1">
      <c r="A6" s="29"/>
      <c r="B6" s="8" t="s">
        <v>35</v>
      </c>
      <c r="C6" s="50">
        <v>6.4980000000000003E-3</v>
      </c>
      <c r="D6" s="38">
        <v>3.166E-3</v>
      </c>
      <c r="E6" s="50">
        <v>2.1857399999999998E-3</v>
      </c>
      <c r="F6" s="38">
        <v>4.2509699999999999E-4</v>
      </c>
      <c r="G6" s="38">
        <v>-1.36766E-4</v>
      </c>
      <c r="H6" s="38">
        <v>8.0392899999999999E-4</v>
      </c>
      <c r="I6" s="55">
        <v>0.99704400000000004</v>
      </c>
      <c r="J6" s="59">
        <f t="shared" si="1"/>
        <v>1.2784832524943163E-5</v>
      </c>
      <c r="K6" s="17">
        <f t="shared" si="2"/>
        <v>9.1971609051309463E-4</v>
      </c>
      <c r="L6" s="61">
        <f t="shared" si="0"/>
        <v>4.3122600000000001E-3</v>
      </c>
      <c r="M6" s="37"/>
      <c r="N6" s="62">
        <f t="shared" si="3"/>
        <v>1.1558017507984192E-3</v>
      </c>
      <c r="O6" s="5"/>
      <c r="P6" s="7"/>
      <c r="Q6" s="7"/>
      <c r="R6" s="5"/>
      <c r="S6" s="3"/>
      <c r="AE6" s="2"/>
    </row>
    <row r="7" spans="1:31" ht="22" customHeight="1">
      <c r="A7" s="29"/>
      <c r="B7" s="8" t="s">
        <v>36</v>
      </c>
      <c r="C7" s="50">
        <v>1.1748E-2</v>
      </c>
      <c r="D7" s="38">
        <v>4.431E-3</v>
      </c>
      <c r="E7" s="50">
        <v>1.89464E-3</v>
      </c>
      <c r="F7" s="38">
        <v>5.6556399999999995E-4</v>
      </c>
      <c r="G7" s="38">
        <v>-1.13381E-4</v>
      </c>
      <c r="H7" s="38">
        <v>9.4262000000000002E-4</v>
      </c>
      <c r="I7" s="55">
        <v>0.99734500000000004</v>
      </c>
      <c r="J7" s="59">
        <f t="shared" si="1"/>
        <v>2.6230312279101559E-5</v>
      </c>
      <c r="K7" s="17">
        <f t="shared" si="2"/>
        <v>1.1054132181855161E-3</v>
      </c>
      <c r="L7" s="61">
        <f t="shared" si="0"/>
        <v>9.8533600000000002E-3</v>
      </c>
      <c r="M7" s="37"/>
      <c r="N7" s="62">
        <f t="shared" si="3"/>
        <v>1.3084106323854371E-3</v>
      </c>
      <c r="O7" s="5"/>
      <c r="P7" s="7"/>
      <c r="Q7" s="7"/>
      <c r="R7" s="5"/>
      <c r="S7" s="3"/>
      <c r="AE7" s="2"/>
    </row>
    <row r="8" spans="1:31" ht="22" customHeight="1">
      <c r="A8" s="29"/>
      <c r="B8" s="8" t="s">
        <v>37</v>
      </c>
      <c r="C8" s="50">
        <v>2.0055E-2</v>
      </c>
      <c r="D8" s="38">
        <v>6.8380000000000003E-3</v>
      </c>
      <c r="E8" s="50">
        <v>1.4401100000000001E-3</v>
      </c>
      <c r="F8" s="38">
        <v>7.6092399999999995E-4</v>
      </c>
      <c r="G8" s="38">
        <v>-9.5261700000000003E-5</v>
      </c>
      <c r="H8" s="38">
        <v>1.23091E-3</v>
      </c>
      <c r="I8" s="55">
        <v>0.999973</v>
      </c>
      <c r="J8" s="59">
        <f t="shared" si="1"/>
        <v>5.0261560062213226E-7</v>
      </c>
      <c r="K8" s="17">
        <f t="shared" si="2"/>
        <v>1.4502481877200647E-3</v>
      </c>
      <c r="L8" s="61">
        <f t="shared" si="0"/>
        <v>1.8614889999999999E-2</v>
      </c>
      <c r="M8" s="37"/>
      <c r="N8" s="62">
        <f t="shared" si="3"/>
        <v>1.6103477282827247E-3</v>
      </c>
      <c r="O8" s="5"/>
      <c r="P8" s="7"/>
      <c r="Q8" s="7"/>
      <c r="R8" s="5"/>
      <c r="S8" s="3"/>
      <c r="AE8" s="2"/>
    </row>
    <row r="9" spans="1:31" ht="22" customHeight="1">
      <c r="A9" s="29"/>
      <c r="B9" s="8" t="s">
        <v>38</v>
      </c>
      <c r="C9" s="50">
        <v>2.3306E-2</v>
      </c>
      <c r="D9" s="38">
        <v>9.7029999999999998E-3</v>
      </c>
      <c r="E9" s="50">
        <v>1.0733100000000001E-3</v>
      </c>
      <c r="F9" s="38">
        <v>8.2478E-4</v>
      </c>
      <c r="G9" s="38">
        <v>-7.9542200000000006E-5</v>
      </c>
      <c r="H9" s="38">
        <v>1.66372E-3</v>
      </c>
      <c r="I9" s="55">
        <v>0.999969</v>
      </c>
      <c r="J9" s="59">
        <f t="shared" si="1"/>
        <v>6.8923475627794728E-7</v>
      </c>
      <c r="K9" s="17">
        <f t="shared" si="2"/>
        <v>1.8586429790105976E-3</v>
      </c>
      <c r="L9" s="61">
        <f t="shared" si="0"/>
        <v>2.2232689999999999E-2</v>
      </c>
      <c r="M9" s="37"/>
      <c r="N9" s="62">
        <f t="shared" si="3"/>
        <v>1.9860900592433839E-3</v>
      </c>
      <c r="O9" s="5"/>
      <c r="P9" s="7"/>
      <c r="Q9" s="7"/>
      <c r="R9" s="5"/>
      <c r="S9" s="3"/>
      <c r="AE9" s="2"/>
    </row>
    <row r="10" spans="1:31" ht="22" customHeight="1">
      <c r="A10" s="29"/>
      <c r="B10" s="8" t="s">
        <v>39</v>
      </c>
      <c r="C10" s="50">
        <v>9.2323000000000002E-2</v>
      </c>
      <c r="D10" s="38">
        <v>3.0439999999999998E-2</v>
      </c>
      <c r="E10" s="50">
        <v>8.2981999999999999E-4</v>
      </c>
      <c r="F10" s="38">
        <v>1.4782700000000001E-3</v>
      </c>
      <c r="G10" s="38">
        <v>-6.6062799999999994E-5</v>
      </c>
      <c r="H10" s="38">
        <v>2.6554299999999999E-3</v>
      </c>
      <c r="I10" s="55">
        <v>1</v>
      </c>
      <c r="J10" s="59">
        <f t="shared" si="1"/>
        <v>0</v>
      </c>
      <c r="K10" s="17">
        <f>SQRT(H10^2 +G10^2 +F10^2 +J10^2)</f>
        <v>3.0398939079092613E-3</v>
      </c>
      <c r="L10" s="61">
        <f t="shared" si="0"/>
        <v>9.1493180000000007E-2</v>
      </c>
      <c r="M10" s="37"/>
      <c r="N10" s="62">
        <f t="shared" si="3"/>
        <v>3.1194478632193615E-3</v>
      </c>
      <c r="O10" s="5"/>
      <c r="P10" s="7"/>
      <c r="Q10" s="7"/>
      <c r="R10" s="5"/>
      <c r="S10" s="3"/>
      <c r="AE10" s="2"/>
    </row>
    <row r="11" spans="1:31" ht="22" customHeight="1">
      <c r="A11" s="29"/>
      <c r="B11" s="43"/>
      <c r="C11" s="57"/>
      <c r="D11" s="58"/>
      <c r="E11" s="57"/>
      <c r="F11" s="51"/>
      <c r="G11" s="51"/>
      <c r="H11" s="51"/>
      <c r="I11" s="51"/>
      <c r="J11" s="51"/>
      <c r="K11" s="52"/>
      <c r="L11" s="54"/>
      <c r="M11" s="37"/>
      <c r="N11" s="7"/>
      <c r="O11" s="5"/>
      <c r="P11" s="7"/>
      <c r="Q11" s="7"/>
      <c r="R11" s="5"/>
      <c r="S11" s="3"/>
      <c r="AE11" s="2"/>
    </row>
    <row r="12" spans="1:31" ht="22" customHeight="1" thickBot="1">
      <c r="A12" s="29"/>
      <c r="B12" s="30"/>
      <c r="C12" s="34"/>
      <c r="D12" s="34"/>
      <c r="E12" s="36"/>
      <c r="F12" s="35"/>
      <c r="G12" s="35"/>
      <c r="H12" s="35"/>
      <c r="I12" s="35"/>
      <c r="J12" s="35"/>
      <c r="K12" s="35"/>
      <c r="L12" s="34"/>
      <c r="M12" s="37"/>
      <c r="N12" s="7"/>
      <c r="O12" s="5"/>
      <c r="P12" s="7"/>
      <c r="Q12" s="7"/>
      <c r="R12" s="5"/>
      <c r="S12" s="3"/>
      <c r="AE12" s="2"/>
    </row>
    <row r="13" spans="1:31" ht="22" customHeight="1" thickBot="1">
      <c r="B13" s="19"/>
      <c r="C13" s="34"/>
      <c r="D13" s="41" t="s">
        <v>6</v>
      </c>
      <c r="E13" s="42">
        <v>6.9999999999999999E-4</v>
      </c>
      <c r="F13" s="35" t="s">
        <v>44</v>
      </c>
      <c r="G13" s="35"/>
      <c r="H13" s="25"/>
      <c r="I13" s="25"/>
      <c r="J13" s="25"/>
      <c r="K13" s="27"/>
      <c r="L13" s="28"/>
      <c r="M13" s="5"/>
      <c r="N13" s="7"/>
      <c r="O13" s="5"/>
      <c r="P13" s="7"/>
      <c r="Q13" s="7"/>
      <c r="R13" s="5"/>
      <c r="S13" s="3"/>
      <c r="AE13" s="2"/>
    </row>
    <row r="14" spans="1:31" ht="22" customHeight="1">
      <c r="B14" s="19"/>
      <c r="C14" s="34"/>
      <c r="D14" s="34"/>
      <c r="E14" s="36"/>
      <c r="F14" s="35"/>
      <c r="G14" s="35"/>
      <c r="H14" s="25"/>
      <c r="I14" s="25"/>
      <c r="J14" s="25"/>
      <c r="K14" s="27"/>
      <c r="L14" s="28"/>
      <c r="M14" s="5"/>
      <c r="N14" s="7"/>
      <c r="O14" s="5"/>
      <c r="P14" s="7"/>
      <c r="Q14" s="7"/>
      <c r="R14" s="5"/>
      <c r="S14" s="3"/>
      <c r="AE14" s="2"/>
    </row>
    <row r="15" spans="1:31" ht="22" customHeight="1">
      <c r="B15" s="19"/>
      <c r="C15" s="24"/>
      <c r="D15" s="24"/>
      <c r="E15" s="26"/>
      <c r="F15" s="25"/>
      <c r="G15" s="25"/>
      <c r="H15" s="25"/>
      <c r="I15" s="25"/>
      <c r="J15" s="25"/>
      <c r="K15" s="27"/>
      <c r="L15" s="28"/>
      <c r="M15" s="5"/>
      <c r="N15" s="7"/>
      <c r="O15" s="5"/>
      <c r="P15" s="7"/>
      <c r="Q15" s="7"/>
      <c r="R15" s="5"/>
      <c r="S15" s="3"/>
      <c r="AE15" s="2"/>
    </row>
    <row r="16" spans="1:31" ht="22" customHeight="1">
      <c r="B16" s="19"/>
      <c r="C16" s="24"/>
      <c r="D16" s="24"/>
      <c r="E16" s="24"/>
      <c r="F16" s="25"/>
      <c r="G16" s="25"/>
      <c r="H16" s="25"/>
      <c r="I16" s="25"/>
      <c r="J16" s="25"/>
      <c r="K16" s="27"/>
      <c r="L16" s="28"/>
      <c r="M16" s="5"/>
      <c r="N16" s="7"/>
      <c r="O16" s="5"/>
      <c r="P16" s="7"/>
      <c r="Q16" s="7"/>
      <c r="R16" s="5"/>
      <c r="S16" s="3"/>
      <c r="AE16" s="2"/>
    </row>
    <row r="18" spans="4:48">
      <c r="H18" s="1"/>
      <c r="I18" s="1"/>
      <c r="J18" s="1"/>
    </row>
    <row r="19" spans="4:48">
      <c r="H19" s="7"/>
      <c r="I19" s="7"/>
      <c r="J19" s="7"/>
    </row>
    <row r="20" spans="4:48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4:48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4:48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AE22" s="1"/>
      <c r="AF22" s="1"/>
      <c r="AG22" s="1"/>
      <c r="AH22" s="1"/>
      <c r="AI22" s="1"/>
      <c r="AJ22" s="1"/>
      <c r="AK22" s="1"/>
    </row>
    <row r="23" spans="4:48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E23" s="1"/>
    </row>
    <row r="24" spans="4:48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4:48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</sheetData>
  <mergeCells count="1">
    <mergeCell ref="B1:L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 - EW</vt:lpstr>
      <vt:lpstr>Asymmetry - 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Amilkar</dc:creator>
  <cp:lastModifiedBy>Microsoft Office User</cp:lastModifiedBy>
  <dcterms:created xsi:type="dcterms:W3CDTF">2017-02-07T18:15:16Z</dcterms:created>
  <dcterms:modified xsi:type="dcterms:W3CDTF">2020-11-06T17:14:37Z</dcterms:modified>
</cp:coreProperties>
</file>