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/>
  </bookViews>
  <sheets>
    <sheet name="0" sheetId="105" r:id="rId1"/>
    <sheet name="1" sheetId="111" r:id="rId2"/>
    <sheet name="2" sheetId="112" r:id="rId3"/>
    <sheet name="2 graf1" sheetId="113" r:id="rId4"/>
    <sheet name="3" sheetId="115" r:id="rId5"/>
  </sheets>
  <externalReferences>
    <externalReference r:id="rId6"/>
    <externalReference r:id="rId7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G17" i="115" l="1"/>
  <c r="G16" i="115"/>
  <c r="G15" i="115"/>
  <c r="G14" i="115"/>
  <c r="G13" i="115"/>
  <c r="G12" i="115"/>
  <c r="G11" i="115"/>
  <c r="G10" i="115"/>
  <c r="G9" i="115"/>
  <c r="G8" i="115"/>
  <c r="G7" i="115"/>
  <c r="G6" i="115"/>
  <c r="F17" i="115"/>
  <c r="F16" i="115"/>
  <c r="F10" i="115"/>
  <c r="F15" i="115"/>
  <c r="F14" i="115"/>
  <c r="F13" i="115"/>
  <c r="F12" i="115"/>
  <c r="F11" i="115"/>
  <c r="F9" i="115"/>
  <c r="F8" i="115"/>
  <c r="F7" i="115"/>
  <c r="F6" i="115"/>
  <c r="D5" i="115" l="1"/>
  <c r="C5" i="115"/>
  <c r="B17" i="115"/>
  <c r="B16" i="115"/>
  <c r="B15" i="115"/>
  <c r="B14" i="115"/>
  <c r="B13" i="115"/>
  <c r="B12" i="115"/>
  <c r="B11" i="115"/>
  <c r="B10" i="115"/>
  <c r="B9" i="115"/>
  <c r="B8" i="115"/>
  <c r="B7" i="115"/>
  <c r="B6" i="115"/>
  <c r="B5" i="115" l="1"/>
  <c r="B15" i="112"/>
  <c r="B14" i="112"/>
  <c r="B13" i="112"/>
  <c r="B12" i="112"/>
  <c r="B11" i="112"/>
  <c r="B10" i="112"/>
  <c r="B9" i="112"/>
  <c r="B8" i="112"/>
  <c r="B7" i="112"/>
  <c r="B6" i="112"/>
  <c r="B5" i="112"/>
  <c r="B4" i="112"/>
  <c r="C4" i="111"/>
  <c r="B4" i="111"/>
</calcChain>
</file>

<file path=xl/sharedStrings.xml><?xml version="1.0" encoding="utf-8"?>
<sst xmlns="http://schemas.openxmlformats.org/spreadsheetml/2006/main" count="73" uniqueCount="52">
  <si>
    <t>Total</t>
  </si>
  <si>
    <t>Abril</t>
  </si>
  <si>
    <t>Octubre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</si>
  <si>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</si>
  <si>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</si>
  <si>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</si>
  <si>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</si>
  <si>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</si>
  <si>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</si>
  <si>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</si>
  <si>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</si>
  <si>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</si>
  <si>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</si>
  <si>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València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</si>
  <si>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</si>
  <si>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</si>
  <si>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</si>
  <si>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</si>
  <si>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</si>
  <si>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</si>
  <si>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</si>
  <si>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</si>
  <si>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</si>
  <si>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</si>
  <si>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</si>
  <si>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</si>
  <si>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</si>
  <si>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</si>
  <si>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</si>
  <si>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</si>
  <si>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</si>
  <si>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</si>
  <si>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</si>
  <si>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Estaciones</t>
  </si>
  <si>
    <t>Anclajes</t>
  </si>
  <si>
    <t>Anclajes  por 1.000 habitantes</t>
  </si>
  <si>
    <t>Mes</t>
  </si>
  <si>
    <t>Abonos larga duración</t>
  </si>
  <si>
    <t>Abonos corta duración</t>
  </si>
  <si>
    <t>Número de usos</t>
  </si>
  <si>
    <t>Media de usos diarios</t>
  </si>
  <si>
    <t>Días laborables</t>
  </si>
  <si>
    <t>Días festivos</t>
  </si>
  <si>
    <t>1. Número total de estaciones de bicicleta y anclajes por distrito. 2023</t>
  </si>
  <si>
    <t>2. Número de biciletas públicas (Valenbisi) y número de abonos según tipo por mes. 2023</t>
  </si>
  <si>
    <t>Número de bicis (31/12/2023)</t>
  </si>
  <si>
    <t>-</t>
  </si>
  <si>
    <t>3. Uso de bicicletas públicas (Valenbisi) según tipo de abono y mes. 2023</t>
  </si>
  <si>
    <t>Fuente: Servicio de Movilidad Sostenible. Ayuntamiento de València.</t>
  </si>
  <si>
    <t>CARACTERÍSTICAS Y USO DE VALENBISI</t>
  </si>
  <si>
    <t>Nota: En días festivos se han incluido todos los sábados, domingos y días de lunes a viernes considerados festivos para el año estudiado en la ciudad de València.</t>
  </si>
  <si>
    <t>Nota: Población a 01/01/2024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</si>
</sst>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b/>
      <sz val="10"/>
      <color rgb="FFFF0000"/>
      <name val="Arial"/>
      <family val="2"/>
      <scheme val="minor"/>
    </font>
    <font>
      <b/>
      <sz val="10"/>
      <color theme="0"/>
      <name val="Times New Roman"/>
      <family val="1"/>
    </font>
    <font>
      <sz val="10"/>
      <name val="Arial"/>
      <family val="2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2" fillId="0" borderId="7"/>
    <xf numFmtId="0" fontId="1" fillId="0" borderId="7"/>
  </cellStyleXfs>
  <cellXfs count="3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0" borderId="0" xfId="0" applyFont="1"/>
    <xf numFmtId="0" fontId="6" fillId="2" borderId="1" xfId="0" applyFont="1" applyFill="1" applyBorder="1" applyAlignment="1">
      <alignment horizontal="right" wrapText="1"/>
    </xf>
    <xf numFmtId="0" fontId="5" fillId="0" borderId="0" xfId="0" applyFont="1"/>
    <xf numFmtId="0" fontId="8" fillId="0" borderId="0" xfId="0" applyFont="1"/>
    <xf numFmtId="3" fontId="8" fillId="0" borderId="0" xfId="0" applyNumberFormat="1" applyFont="1"/>
    <xf numFmtId="3" fontId="2" fillId="0" borderId="0" xfId="0" applyNumberFormat="1" applyFont="1"/>
    <xf numFmtId="3" fontId="4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3" fontId="4" fillId="0" borderId="0" xfId="0" applyNumberFormat="1" applyFont="1" applyAlignment="1">
      <alignment horizontal="right"/>
    </xf>
    <xf numFmtId="0" fontId="10" fillId="0" borderId="0" xfId="0" applyFont="1" applyAlignment="1"/>
    <xf numFmtId="0" fontId="11" fillId="2" borderId="1" xfId="0" applyFont="1" applyFill="1" applyBorder="1"/>
    <xf numFmtId="0" fontId="4" fillId="0" borderId="0" xfId="0" applyFont="1" applyAlignment="1">
      <alignment horizontal="left" indent="1"/>
    </xf>
    <xf numFmtId="0" fontId="4" fillId="3" borderId="1" xfId="0" applyFont="1" applyFill="1" applyBorder="1" applyAlignment="1">
      <alignment horizontal="left" indent="1"/>
    </xf>
    <xf numFmtId="0" fontId="11" fillId="2" borderId="1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wrapText="1"/>
    </xf>
    <xf numFmtId="0" fontId="13" fillId="0" borderId="0" xfId="0" applyFont="1" applyAlignment="1"/>
    <xf numFmtId="0" fontId="14" fillId="0" borderId="0" xfId="0" applyFont="1" applyAlignment="1"/>
    <xf numFmtId="0" fontId="8" fillId="3" borderId="1" xfId="0" applyFont="1" applyFill="1" applyBorder="1" applyAlignment="1">
      <alignment horizontal="left"/>
    </xf>
    <xf numFmtId="3" fontId="8" fillId="3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15" fillId="0" borderId="0" xfId="0" applyNumberFormat="1" applyFont="1"/>
    <xf numFmtId="3" fontId="16" fillId="3" borderId="1" xfId="0" applyNumberFormat="1" applyFont="1" applyFill="1" applyBorder="1" applyAlignment="1">
      <alignment horizontal="right"/>
    </xf>
    <xf numFmtId="3" fontId="16" fillId="0" borderId="0" xfId="0" applyNumberFormat="1" applyFont="1" applyAlignment="1">
      <alignment horizontal="right"/>
    </xf>
    <xf numFmtId="0" fontId="11" fillId="2" borderId="2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2" borderId="5" xfId="0" applyFont="1" applyFill="1" applyBorder="1" applyAlignment="1">
      <alignment horizontal="center" wrapText="1"/>
    </xf>
    <xf numFmtId="0" fontId="3" fillId="0" borderId="0" xfId="0" applyFont="1" applyAlignment="1"/>
  </cellXfs>
  <cellStyles count="3">
    <cellStyle name="Normal" xfId="0" builtinId="0"/>
    <cellStyle name="Normal 2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31" Type="http://customschemas.google.com/relationships/workbookmetadata" Target="metadata"/><Relationship Id="rId5" Type="http://schemas.openxmlformats.org/officeDocument/2006/relationships/worksheet" Target="worksheets/sheet5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13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</xdr:row>
      <xdr:rowOff>160021</xdr:rowOff>
    </xdr:from>
    <xdr:to>
      <xdr:col>1</xdr:col>
      <xdr:colOff>4834890</xdr:colOff>
      <xdr:row>21</xdr:row>
      <xdr:rowOff>160021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350521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cols>
    <col min="1" max="1" width="46.7109375" customWidth="1"/>
  </cols>
  <sheetData>
    <row r="1" spans="1:1" ht="15.75" customHeight="1" x14ac:dyDescent="0.25">
      <c r="A1" s="2" t="s">
        <v>49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30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2" width="20.5703125" customWidth="1"/>
    <col min="3" max="4" width="14.28515625" customWidth="1"/>
  </cols>
  <sheetData>
    <row r="1" spans="1:4" ht="15.75" customHeight="1" x14ac:dyDescent="0.25">
      <c r="A1" s="33" t="s">
        <v>43</v>
      </c>
    </row>
    <row r="2" spans="1:4" ht="15" customHeight="1" x14ac:dyDescent="0.2">
      <c r="A2" s="14"/>
    </row>
    <row r="3" spans="1:4" ht="30" customHeight="1" x14ac:dyDescent="0.2">
      <c r="A3" s="6"/>
      <c r="B3" s="6" t="s">
        <v>33</v>
      </c>
      <c r="C3" s="6" t="s">
        <v>34</v>
      </c>
      <c r="D3" s="6" t="s">
        <v>35</v>
      </c>
    </row>
    <row r="4" spans="1:4" ht="15" customHeight="1" x14ac:dyDescent="0.2">
      <c r="A4" s="22" t="s">
        <v>13</v>
      </c>
      <c r="B4" s="23">
        <f>SUM(B5:B23)</f>
        <v>276</v>
      </c>
      <c r="C4" s="23">
        <f>SUM(C5:C23)</f>
        <v>5502</v>
      </c>
      <c r="D4" s="24">
        <v>6.6240792866894775</v>
      </c>
    </row>
    <row r="5" spans="1:4" ht="15" customHeight="1" x14ac:dyDescent="0.2">
      <c r="A5" s="16" t="s">
        <v>14</v>
      </c>
      <c r="B5" s="13">
        <v>22</v>
      </c>
      <c r="C5" s="13">
        <v>465</v>
      </c>
      <c r="D5" s="25">
        <v>15.498966735550963</v>
      </c>
    </row>
    <row r="6" spans="1:4" ht="15" customHeight="1" x14ac:dyDescent="0.2">
      <c r="A6" s="17" t="s">
        <v>15</v>
      </c>
      <c r="B6" s="11">
        <v>15</v>
      </c>
      <c r="C6" s="11">
        <v>291</v>
      </c>
      <c r="D6" s="12">
        <v>6.5201317469920008</v>
      </c>
    </row>
    <row r="7" spans="1:4" ht="15" customHeight="1" x14ac:dyDescent="0.2">
      <c r="A7" s="16" t="s">
        <v>16</v>
      </c>
      <c r="B7" s="13">
        <v>17</v>
      </c>
      <c r="C7" s="13">
        <v>369</v>
      </c>
      <c r="D7" s="25">
        <v>7.2862982050826375</v>
      </c>
    </row>
    <row r="8" spans="1:4" ht="15" customHeight="1" x14ac:dyDescent="0.2">
      <c r="A8" s="17" t="s">
        <v>17</v>
      </c>
      <c r="B8" s="11">
        <v>22</v>
      </c>
      <c r="C8" s="11">
        <v>430</v>
      </c>
      <c r="D8" s="12">
        <v>10.509079355768996</v>
      </c>
    </row>
    <row r="9" spans="1:4" ht="15" customHeight="1" x14ac:dyDescent="0.2">
      <c r="A9" s="16" t="s">
        <v>18</v>
      </c>
      <c r="B9" s="13">
        <v>13</v>
      </c>
      <c r="C9" s="13">
        <v>244</v>
      </c>
      <c r="D9" s="25">
        <v>5.0430936485955815</v>
      </c>
    </row>
    <row r="10" spans="1:4" ht="15" customHeight="1" x14ac:dyDescent="0.2">
      <c r="A10" s="17" t="s">
        <v>19</v>
      </c>
      <c r="B10" s="11">
        <v>16</v>
      </c>
      <c r="C10" s="11">
        <v>404</v>
      </c>
      <c r="D10" s="12">
        <v>13.023855577047067</v>
      </c>
    </row>
    <row r="11" spans="1:4" ht="15" customHeight="1" x14ac:dyDescent="0.2">
      <c r="A11" s="16" t="s">
        <v>20</v>
      </c>
      <c r="B11" s="13">
        <v>16</v>
      </c>
      <c r="C11" s="13">
        <v>288</v>
      </c>
      <c r="D11" s="25">
        <v>5.5950576990325214</v>
      </c>
    </row>
    <row r="12" spans="1:4" ht="15" customHeight="1" x14ac:dyDescent="0.2">
      <c r="A12" s="17" t="s">
        <v>21</v>
      </c>
      <c r="B12" s="11">
        <v>16</v>
      </c>
      <c r="C12" s="11">
        <v>258</v>
      </c>
      <c r="D12" s="12">
        <v>4.3421916286584645</v>
      </c>
    </row>
    <row r="13" spans="1:4" ht="15" customHeight="1" x14ac:dyDescent="0.2">
      <c r="A13" s="16" t="s">
        <v>22</v>
      </c>
      <c r="B13" s="13">
        <v>10</v>
      </c>
      <c r="C13" s="13">
        <v>185</v>
      </c>
      <c r="D13" s="25">
        <v>3.4526520100033595</v>
      </c>
    </row>
    <row r="14" spans="1:4" ht="15" customHeight="1" x14ac:dyDescent="0.2">
      <c r="A14" s="17" t="s">
        <v>23</v>
      </c>
      <c r="B14" s="11">
        <v>26</v>
      </c>
      <c r="C14" s="11">
        <v>533</v>
      </c>
      <c r="D14" s="12">
        <v>6.6404206015000122</v>
      </c>
    </row>
    <row r="15" spans="1:4" ht="15" customHeight="1" x14ac:dyDescent="0.2">
      <c r="A15" s="16" t="s">
        <v>24</v>
      </c>
      <c r="B15" s="13">
        <v>26</v>
      </c>
      <c r="C15" s="13">
        <v>462</v>
      </c>
      <c r="D15" s="25">
        <v>8.1276498425487755</v>
      </c>
    </row>
    <row r="16" spans="1:4" ht="15" customHeight="1" x14ac:dyDescent="0.2">
      <c r="A16" s="17" t="s">
        <v>25</v>
      </c>
      <c r="B16" s="11">
        <v>22</v>
      </c>
      <c r="C16" s="11">
        <v>428</v>
      </c>
      <c r="D16" s="12">
        <v>6.3451588513483461</v>
      </c>
    </row>
    <row r="17" spans="1:5" ht="15" customHeight="1" x14ac:dyDescent="0.2">
      <c r="A17" s="16" t="s">
        <v>26</v>
      </c>
      <c r="B17" s="13">
        <v>21</v>
      </c>
      <c r="C17" s="13">
        <v>535</v>
      </c>
      <c r="D17" s="25">
        <v>14.752109413775989</v>
      </c>
    </row>
    <row r="18" spans="1:5" ht="15" customHeight="1" x14ac:dyDescent="0.2">
      <c r="A18" s="17" t="s">
        <v>27</v>
      </c>
      <c r="B18" s="11">
        <v>6</v>
      </c>
      <c r="C18" s="11">
        <v>96</v>
      </c>
      <c r="D18" s="12">
        <v>3.3635822150590378</v>
      </c>
    </row>
    <row r="19" spans="1:5" ht="15" customHeight="1" x14ac:dyDescent="0.2">
      <c r="A19" s="16" t="s">
        <v>28</v>
      </c>
      <c r="B19" s="13">
        <v>13</v>
      </c>
      <c r="C19" s="13">
        <v>235</v>
      </c>
      <c r="D19" s="25">
        <v>4.1444015307832034</v>
      </c>
    </row>
    <row r="20" spans="1:5" ht="15" customHeight="1" x14ac:dyDescent="0.2">
      <c r="A20" s="17" t="s">
        <v>29</v>
      </c>
      <c r="B20" s="11">
        <v>13</v>
      </c>
      <c r="C20" s="11">
        <v>230</v>
      </c>
      <c r="D20" s="12">
        <v>4.5860583825171481</v>
      </c>
    </row>
    <row r="21" spans="1:5" ht="15" customHeight="1" x14ac:dyDescent="0.2">
      <c r="A21" s="16" t="s">
        <v>30</v>
      </c>
      <c r="B21" s="13">
        <v>0</v>
      </c>
      <c r="C21" s="13">
        <v>0</v>
      </c>
      <c r="D21" s="25">
        <v>0</v>
      </c>
    </row>
    <row r="22" spans="1:5" ht="15" customHeight="1" x14ac:dyDescent="0.2">
      <c r="A22" s="17" t="s">
        <v>31</v>
      </c>
      <c r="B22" s="11">
        <v>2</v>
      </c>
      <c r="C22" s="11">
        <v>20</v>
      </c>
      <c r="D22" s="12">
        <v>1.3105301094292641</v>
      </c>
    </row>
    <row r="23" spans="1:5" ht="15" customHeight="1" x14ac:dyDescent="0.2">
      <c r="A23" s="16" t="s">
        <v>32</v>
      </c>
      <c r="B23" s="13">
        <v>0</v>
      </c>
      <c r="C23" s="13">
        <v>29</v>
      </c>
      <c r="D23" s="25">
        <v>1.3156103978587306</v>
      </c>
    </row>
    <row r="24" spans="1:5" ht="12.75" customHeight="1" x14ac:dyDescent="0.2">
      <c r="A24" s="5" t="s">
        <v>51</v>
      </c>
      <c r="D24" s="1"/>
      <c r="E24" s="1"/>
    </row>
    <row r="25" spans="1:5" ht="12.75" customHeight="1" x14ac:dyDescent="0.2">
      <c r="A25" s="5" t="s">
        <v>48</v>
      </c>
    </row>
    <row r="27" spans="1:5" ht="15" customHeight="1" x14ac:dyDescent="0.2">
      <c r="A27" s="21"/>
      <c r="B27" s="21"/>
      <c r="C27" s="21"/>
      <c r="D27" s="20"/>
    </row>
    <row r="28" spans="1:5" ht="15" customHeight="1" x14ac:dyDescent="0.2">
      <c r="A28" s="21"/>
      <c r="B28" s="21"/>
      <c r="C28" s="21"/>
      <c r="D28" s="20"/>
    </row>
    <row r="29" spans="1:5" ht="15" customHeight="1" x14ac:dyDescent="0.2">
      <c r="A29" s="21"/>
      <c r="B29" s="21"/>
      <c r="C29" s="21"/>
      <c r="D29" s="20"/>
    </row>
    <row r="30" spans="1:5" ht="15" customHeight="1" x14ac:dyDescent="0.2">
      <c r="A30" s="21"/>
      <c r="B30" s="21"/>
      <c r="C30" s="21"/>
      <c r="D30" s="20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17"/>
  <sheetViews>
    <sheetView workbookViewId="0"/>
  </sheetViews>
  <sheetFormatPr baseColWidth="10" defaultColWidth="11.42578125" defaultRowHeight="15" customHeight="1" x14ac:dyDescent="0.2"/>
  <cols>
    <col min="1" max="1" width="27.140625" customWidth="1"/>
    <col min="2" max="4" width="14.28515625" customWidth="1"/>
  </cols>
  <sheetData>
    <row r="1" spans="1:4" ht="15.75" customHeight="1" x14ac:dyDescent="0.25">
      <c r="A1" s="33" t="s">
        <v>44</v>
      </c>
      <c r="B1" s="7"/>
    </row>
    <row r="3" spans="1:4" ht="30" customHeight="1" x14ac:dyDescent="0.2">
      <c r="A3" s="3" t="s">
        <v>36</v>
      </c>
      <c r="B3" s="4" t="s">
        <v>0</v>
      </c>
      <c r="C3" s="6" t="s">
        <v>37</v>
      </c>
      <c r="D3" s="6" t="s">
        <v>38</v>
      </c>
    </row>
    <row r="4" spans="1:4" ht="15" customHeight="1" x14ac:dyDescent="0.2">
      <c r="A4" s="16" t="s">
        <v>3</v>
      </c>
      <c r="B4" s="13">
        <f>SUM(C4:D4)</f>
        <v>38622</v>
      </c>
      <c r="C4" s="13">
        <v>37281</v>
      </c>
      <c r="D4" s="13">
        <v>1341</v>
      </c>
    </row>
    <row r="5" spans="1:4" ht="15" customHeight="1" x14ac:dyDescent="0.2">
      <c r="A5" s="17" t="s">
        <v>4</v>
      </c>
      <c r="B5" s="11">
        <f t="shared" ref="B5:B15" si="0">SUM(C5:D5)</f>
        <v>38954</v>
      </c>
      <c r="C5" s="11">
        <v>37401</v>
      </c>
      <c r="D5" s="11">
        <v>1553</v>
      </c>
    </row>
    <row r="6" spans="1:4" ht="15" customHeight="1" x14ac:dyDescent="0.2">
      <c r="A6" s="16" t="s">
        <v>5</v>
      </c>
      <c r="B6" s="13">
        <f t="shared" si="0"/>
        <v>40568</v>
      </c>
      <c r="C6" s="13">
        <v>37909</v>
      </c>
      <c r="D6" s="13">
        <v>2659</v>
      </c>
    </row>
    <row r="7" spans="1:4" ht="15" customHeight="1" x14ac:dyDescent="0.2">
      <c r="A7" s="17" t="s">
        <v>1</v>
      </c>
      <c r="B7" s="11">
        <f t="shared" si="0"/>
        <v>41960</v>
      </c>
      <c r="C7" s="11">
        <v>38043</v>
      </c>
      <c r="D7" s="11">
        <v>3917</v>
      </c>
    </row>
    <row r="8" spans="1:4" ht="15" customHeight="1" x14ac:dyDescent="0.2">
      <c r="A8" s="16" t="s">
        <v>6</v>
      </c>
      <c r="B8" s="13">
        <f t="shared" si="0"/>
        <v>42170</v>
      </c>
      <c r="C8" s="13">
        <v>38312</v>
      </c>
      <c r="D8" s="13">
        <v>3858</v>
      </c>
    </row>
    <row r="9" spans="1:4" ht="15" customHeight="1" x14ac:dyDescent="0.2">
      <c r="A9" s="17" t="s">
        <v>7</v>
      </c>
      <c r="B9" s="11">
        <f t="shared" si="0"/>
        <v>42850</v>
      </c>
      <c r="C9" s="11">
        <v>38544</v>
      </c>
      <c r="D9" s="11">
        <v>4306</v>
      </c>
    </row>
    <row r="10" spans="1:4" ht="15" customHeight="1" x14ac:dyDescent="0.2">
      <c r="A10" s="16" t="s">
        <v>8</v>
      </c>
      <c r="B10" s="13">
        <f t="shared" si="0"/>
        <v>44394</v>
      </c>
      <c r="C10" s="13">
        <v>38721</v>
      </c>
      <c r="D10" s="13">
        <v>5673</v>
      </c>
    </row>
    <row r="11" spans="1:4" ht="15" customHeight="1" x14ac:dyDescent="0.2">
      <c r="A11" s="17" t="s">
        <v>9</v>
      </c>
      <c r="B11" s="11">
        <f t="shared" si="0"/>
        <v>45598</v>
      </c>
      <c r="C11" s="11">
        <v>38826</v>
      </c>
      <c r="D11" s="11">
        <v>6772</v>
      </c>
    </row>
    <row r="12" spans="1:4" ht="15" customHeight="1" x14ac:dyDescent="0.2">
      <c r="A12" s="16" t="s">
        <v>10</v>
      </c>
      <c r="B12" s="13">
        <f t="shared" si="0"/>
        <v>44783</v>
      </c>
      <c r="C12" s="13">
        <v>39487</v>
      </c>
      <c r="D12" s="13">
        <v>5296</v>
      </c>
    </row>
    <row r="13" spans="1:4" ht="15" customHeight="1" x14ac:dyDescent="0.2">
      <c r="A13" s="17" t="s">
        <v>2</v>
      </c>
      <c r="B13" s="11">
        <f t="shared" si="0"/>
        <v>45523</v>
      </c>
      <c r="C13" s="11">
        <v>40024</v>
      </c>
      <c r="D13" s="11">
        <v>5499</v>
      </c>
    </row>
    <row r="14" spans="1:4" ht="15" customHeight="1" x14ac:dyDescent="0.2">
      <c r="A14" s="16" t="s">
        <v>11</v>
      </c>
      <c r="B14" s="13">
        <f t="shared" si="0"/>
        <v>45112</v>
      </c>
      <c r="C14" s="13">
        <v>40225</v>
      </c>
      <c r="D14" s="13">
        <v>4887</v>
      </c>
    </row>
    <row r="15" spans="1:4" ht="15" customHeight="1" x14ac:dyDescent="0.2">
      <c r="A15" s="17" t="s">
        <v>12</v>
      </c>
      <c r="B15" s="11">
        <f t="shared" si="0"/>
        <v>46552</v>
      </c>
      <c r="C15" s="11">
        <v>40920</v>
      </c>
      <c r="D15" s="11">
        <v>5632</v>
      </c>
    </row>
    <row r="16" spans="1:4" ht="15" customHeight="1" x14ac:dyDescent="0.2">
      <c r="A16" s="16" t="s">
        <v>45</v>
      </c>
      <c r="B16" s="13">
        <v>2750</v>
      </c>
      <c r="C16" s="13" t="s">
        <v>46</v>
      </c>
      <c r="D16" s="13" t="s">
        <v>46</v>
      </c>
    </row>
    <row r="17" spans="1:3" ht="12.75" x14ac:dyDescent="0.2">
      <c r="A17" s="5" t="s">
        <v>48</v>
      </c>
      <c r="C17" s="10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/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19"/>
  <sheetViews>
    <sheetView workbookViewId="0"/>
  </sheetViews>
  <sheetFormatPr baseColWidth="10" defaultColWidth="11.42578125" defaultRowHeight="15" customHeight="1" x14ac:dyDescent="0.2"/>
  <cols>
    <col min="1" max="1" width="12.85546875" customWidth="1"/>
    <col min="2" max="7" width="14.28515625" customWidth="1"/>
  </cols>
  <sheetData>
    <row r="1" spans="1:7" ht="15.75" customHeight="1" x14ac:dyDescent="0.25">
      <c r="A1" s="33" t="s">
        <v>47</v>
      </c>
      <c r="B1" s="7"/>
      <c r="C1" s="7"/>
      <c r="D1" s="7"/>
      <c r="E1" s="7"/>
      <c r="F1" s="1"/>
      <c r="G1" s="1"/>
    </row>
    <row r="2" spans="1:7" ht="15" customHeight="1" x14ac:dyDescent="0.2">
      <c r="A2" s="1"/>
      <c r="B2" s="1"/>
      <c r="C2" s="1"/>
      <c r="D2" s="1"/>
      <c r="E2" s="1"/>
      <c r="F2" s="1"/>
      <c r="G2" s="1"/>
    </row>
    <row r="3" spans="1:7" ht="15" customHeight="1" x14ac:dyDescent="0.2">
      <c r="A3" s="15"/>
      <c r="B3" s="29" t="s">
        <v>39</v>
      </c>
      <c r="C3" s="30"/>
      <c r="D3" s="31"/>
      <c r="E3" s="32" t="s">
        <v>40</v>
      </c>
      <c r="F3" s="30"/>
      <c r="G3" s="31"/>
    </row>
    <row r="4" spans="1:7" ht="30" customHeight="1" x14ac:dyDescent="0.2">
      <c r="A4" s="15" t="s">
        <v>36</v>
      </c>
      <c r="B4" s="18" t="s">
        <v>0</v>
      </c>
      <c r="C4" s="18" t="s">
        <v>37</v>
      </c>
      <c r="D4" s="18" t="s">
        <v>38</v>
      </c>
      <c r="E4" s="19" t="s">
        <v>0</v>
      </c>
      <c r="F4" s="18" t="s">
        <v>41</v>
      </c>
      <c r="G4" s="18" t="s">
        <v>42</v>
      </c>
    </row>
    <row r="5" spans="1:7" ht="15" customHeight="1" x14ac:dyDescent="0.2">
      <c r="A5" s="8" t="s">
        <v>0</v>
      </c>
      <c r="B5" s="9">
        <f>SUM(B6:B17)</f>
        <v>4298826</v>
      </c>
      <c r="C5" s="9">
        <f>SUM(C6:C17)</f>
        <v>3986196</v>
      </c>
      <c r="D5" s="9">
        <f>SUM(D6:D17)</f>
        <v>312630</v>
      </c>
      <c r="E5" s="9">
        <v>11944.867671232878</v>
      </c>
      <c r="F5" s="26">
        <v>13372.552226720647</v>
      </c>
      <c r="G5" s="26">
        <v>8574.2203389830502</v>
      </c>
    </row>
    <row r="6" spans="1:7" ht="15" customHeight="1" x14ac:dyDescent="0.2">
      <c r="A6" s="17" t="s">
        <v>3</v>
      </c>
      <c r="B6" s="11">
        <f>SUM(C6,D6)</f>
        <v>323288</v>
      </c>
      <c r="C6" s="11">
        <v>313754</v>
      </c>
      <c r="D6" s="11">
        <v>9534</v>
      </c>
      <c r="E6" s="11">
        <v>10776.266666666666</v>
      </c>
      <c r="F6" s="27">
        <f>248932/21</f>
        <v>11853.904761904761</v>
      </c>
      <c r="G6" s="27">
        <f>74356/10</f>
        <v>7435.6</v>
      </c>
    </row>
    <row r="7" spans="1:7" ht="15" customHeight="1" x14ac:dyDescent="0.2">
      <c r="A7" s="16" t="s">
        <v>4</v>
      </c>
      <c r="B7" s="13">
        <f t="shared" ref="B7:B17" si="0">SUM(C7,D7)</f>
        <v>302492</v>
      </c>
      <c r="C7" s="13">
        <v>293022</v>
      </c>
      <c r="D7" s="13">
        <v>9470</v>
      </c>
      <c r="E7" s="13">
        <v>10083.066666666668</v>
      </c>
      <c r="F7" s="28">
        <f>237541/20</f>
        <v>11877.05</v>
      </c>
      <c r="G7" s="28">
        <f>64951/8</f>
        <v>8118.875</v>
      </c>
    </row>
    <row r="8" spans="1:7" ht="15" customHeight="1" x14ac:dyDescent="0.2">
      <c r="A8" s="17" t="s">
        <v>5</v>
      </c>
      <c r="B8" s="11">
        <f t="shared" si="0"/>
        <v>380121</v>
      </c>
      <c r="C8" s="11">
        <v>362101</v>
      </c>
      <c r="D8" s="11">
        <v>18020</v>
      </c>
      <c r="E8" s="11">
        <v>12670.7</v>
      </c>
      <c r="F8" s="27">
        <f>305722/23</f>
        <v>13292.260869565218</v>
      </c>
      <c r="G8" s="27">
        <f>74399/8</f>
        <v>9299.875</v>
      </c>
    </row>
    <row r="9" spans="1:7" ht="15" customHeight="1" x14ac:dyDescent="0.2">
      <c r="A9" s="16" t="s">
        <v>1</v>
      </c>
      <c r="B9" s="13">
        <f t="shared" si="0"/>
        <v>341285</v>
      </c>
      <c r="C9" s="13">
        <v>313311</v>
      </c>
      <c r="D9" s="13">
        <v>27974</v>
      </c>
      <c r="E9" s="13">
        <v>11376.166666666666</v>
      </c>
      <c r="F9" s="28">
        <f>219466/16</f>
        <v>13716.625</v>
      </c>
      <c r="G9" s="28">
        <f>121819/14</f>
        <v>8701.3571428571431</v>
      </c>
    </row>
    <row r="10" spans="1:7" ht="15" customHeight="1" x14ac:dyDescent="0.2">
      <c r="A10" s="17" t="s">
        <v>6</v>
      </c>
      <c r="B10" s="11">
        <f t="shared" si="0"/>
        <v>408343</v>
      </c>
      <c r="C10" s="11">
        <v>378398</v>
      </c>
      <c r="D10" s="11">
        <v>29945</v>
      </c>
      <c r="E10" s="11">
        <v>13611.433333333332</v>
      </c>
      <c r="F10" s="27">
        <f>320946/22</f>
        <v>14588.454545454546</v>
      </c>
      <c r="G10" s="27">
        <f>87397/9</f>
        <v>9710.7777777777774</v>
      </c>
    </row>
    <row r="11" spans="1:7" ht="15" customHeight="1" x14ac:dyDescent="0.2">
      <c r="A11" s="16" t="s">
        <v>7</v>
      </c>
      <c r="B11" s="13">
        <f t="shared" si="0"/>
        <v>376712</v>
      </c>
      <c r="C11" s="13">
        <v>344010</v>
      </c>
      <c r="D11" s="13">
        <v>32702</v>
      </c>
      <c r="E11" s="13">
        <v>12557.066666666668</v>
      </c>
      <c r="F11" s="28">
        <f>296575/22</f>
        <v>13480.681818181818</v>
      </c>
      <c r="G11" s="28">
        <f>80137/8</f>
        <v>10017.125</v>
      </c>
    </row>
    <row r="12" spans="1:7" ht="15" customHeight="1" x14ac:dyDescent="0.2">
      <c r="A12" s="17" t="s">
        <v>8</v>
      </c>
      <c r="B12" s="11">
        <f t="shared" si="0"/>
        <v>321116</v>
      </c>
      <c r="C12" s="11">
        <v>271475</v>
      </c>
      <c r="D12" s="11">
        <v>49641</v>
      </c>
      <c r="E12" s="11">
        <v>10703.866666666667</v>
      </c>
      <c r="F12" s="27">
        <f>237605/21</f>
        <v>11314.523809523809</v>
      </c>
      <c r="G12" s="27">
        <f>83511/10</f>
        <v>8351.1</v>
      </c>
    </row>
    <row r="13" spans="1:7" ht="15" customHeight="1" x14ac:dyDescent="0.2">
      <c r="A13" s="16" t="s">
        <v>9</v>
      </c>
      <c r="B13" s="13">
        <f t="shared" si="0"/>
        <v>218153</v>
      </c>
      <c r="C13" s="13">
        <v>211666</v>
      </c>
      <c r="D13" s="13">
        <v>6487</v>
      </c>
      <c r="E13" s="13">
        <v>7271.7666666666664</v>
      </c>
      <c r="F13" s="28">
        <f>210061/22</f>
        <v>9548.2272727272721</v>
      </c>
      <c r="G13" s="28">
        <f>8092/9</f>
        <v>899.11111111111109</v>
      </c>
    </row>
    <row r="14" spans="1:7" ht="15" customHeight="1" x14ac:dyDescent="0.2">
      <c r="A14" s="17" t="s">
        <v>10</v>
      </c>
      <c r="B14" s="11">
        <f t="shared" si="0"/>
        <v>430633</v>
      </c>
      <c r="C14" s="11">
        <v>388331</v>
      </c>
      <c r="D14" s="11">
        <v>42302</v>
      </c>
      <c r="E14" s="11">
        <v>14354.433333333332</v>
      </c>
      <c r="F14" s="27">
        <f>334951/21</f>
        <v>15950.047619047618</v>
      </c>
      <c r="G14" s="27">
        <f>95682/9</f>
        <v>10631.333333333334</v>
      </c>
    </row>
    <row r="15" spans="1:7" ht="15" customHeight="1" x14ac:dyDescent="0.2">
      <c r="A15" s="16" t="s">
        <v>2</v>
      </c>
      <c r="B15" s="13">
        <f t="shared" si="0"/>
        <v>471588</v>
      </c>
      <c r="C15" s="13">
        <v>431354</v>
      </c>
      <c r="D15" s="13">
        <v>40234</v>
      </c>
      <c r="E15" s="13">
        <v>15719.6</v>
      </c>
      <c r="F15" s="28">
        <f>355141/20</f>
        <v>17757.05</v>
      </c>
      <c r="G15" s="28">
        <f>116447/11</f>
        <v>10586.09090909091</v>
      </c>
    </row>
    <row r="16" spans="1:7" ht="15" customHeight="1" x14ac:dyDescent="0.2">
      <c r="A16" s="17" t="s">
        <v>11</v>
      </c>
      <c r="B16" s="11">
        <f t="shared" si="0"/>
        <v>411199</v>
      </c>
      <c r="C16" s="11">
        <v>386328</v>
      </c>
      <c r="D16" s="11">
        <v>24871</v>
      </c>
      <c r="E16" s="11">
        <v>13706.633333333333</v>
      </c>
      <c r="F16" s="27">
        <f>319048/20</f>
        <v>15952.4</v>
      </c>
      <c r="G16" s="27">
        <f>92151/9</f>
        <v>10239</v>
      </c>
    </row>
    <row r="17" spans="1:7" ht="15" customHeight="1" x14ac:dyDescent="0.2">
      <c r="A17" s="16" t="s">
        <v>12</v>
      </c>
      <c r="B17" s="13">
        <f t="shared" si="0"/>
        <v>313896</v>
      </c>
      <c r="C17" s="13">
        <v>292446</v>
      </c>
      <c r="D17" s="13">
        <v>21450</v>
      </c>
      <c r="E17" s="13">
        <v>10463.200000000001</v>
      </c>
      <c r="F17" s="28">
        <f>201080/18</f>
        <v>11171.111111111111</v>
      </c>
      <c r="G17" s="28">
        <f>112816/13</f>
        <v>8678.1538461538457</v>
      </c>
    </row>
    <row r="18" spans="1:7" ht="12.75" customHeight="1" x14ac:dyDescent="0.2">
      <c r="A18" s="5" t="s">
        <v>50</v>
      </c>
      <c r="B18" s="13"/>
      <c r="C18" s="13"/>
      <c r="D18" s="13"/>
      <c r="E18" s="13"/>
      <c r="F18" s="13"/>
      <c r="G18" s="13"/>
    </row>
    <row r="19" spans="1:7" ht="12.75" x14ac:dyDescent="0.2">
      <c r="A19" s="5" t="s">
        <v>48</v>
      </c>
      <c r="B19" s="1"/>
      <c r="C19" s="1"/>
      <c r="D19" s="1"/>
      <c r="E19" s="1"/>
      <c r="F19" s="10"/>
      <c r="G19" s="1"/>
    </row>
  </sheetData>
  <mergeCells count="2">
    <mergeCell ref="B3:D3"/>
    <mergeCell ref="E3:G3"/>
  </mergeCells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2 graf1</vt:lpstr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2024-11-18T10:37:39Z</dcterms:modified>
</cp:coreProperties>
</file>