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600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</sheets>
  <externalReferences>
    <externalReference r:id="rId6"/>
    <externalReference r:id="rId7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'[1]2.3'!$A$1:$K$41</definedName>
    <definedName name="_R3_14">#REF!</definedName>
    <definedName name="_R3_15">'[1]2.4'!$A$1:$K$136</definedName>
    <definedName name="_R3_16">'[1]2.7'!$A$1:$M$113</definedName>
    <definedName name="_R3_17">#REF!</definedName>
    <definedName name="_R3_18">'[1]2.5'!$A$1:$G$25</definedName>
    <definedName name="_R3_19">#REF!</definedName>
    <definedName name="_R3_2">#REF!</definedName>
    <definedName name="_R3_20">#REF!</definedName>
    <definedName name="_R3_21">#REF!</definedName>
    <definedName name="_R3_22">'[1]2.6'!$A$1:$G$25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>#REF!</definedName>
    <definedName name="_R5_18">#REF!</definedName>
    <definedName name="_R5_19">'[1]4.34'!$A$1:$G$22</definedName>
    <definedName name="_R5_20">'[1]4.31'!$A$1:$G$22</definedName>
    <definedName name="_R5_21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'[2]4.27'!$A$1:$G$22</definedName>
    <definedName name="u">'[2]4.17'!$A$1:$I$8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7">
    <font>
      <name val="Arial"/>
      <color rgb="FF000000"/>
      <sz val="10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b val="1"/>
      <color rgb="FFFF0000"/>
      <sz val="10"/>
      <scheme val="minor"/>
    </font>
    <font>
      <name val="Times New Roman"/>
      <family val="1"/>
      <b val="1"/>
      <color theme="0"/>
      <sz val="10"/>
    </font>
    <font>
      <name val="Arial"/>
      <family val="2"/>
      <sz val="10"/>
    </font>
    <font>
      <name val="Times New Roman"/>
      <family val="1"/>
      <color rgb="FF000000"/>
      <sz val="8"/>
    </font>
    <font>
      <name val="Times New Roman"/>
      <family val="1"/>
      <i val="1"/>
      <color rgb="FF000000"/>
      <sz val="8"/>
    </font>
    <font>
      <name val="Times New Roman"/>
      <family val="1"/>
      <b val="1"/>
      <sz val="10"/>
    </font>
    <font>
      <name val="Times New Roman"/>
      <family val="1"/>
      <sz val="10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</borders>
  <cellStyleXfs count="3">
    <xf numFmtId="0" fontId="0" fillId="0" borderId="7"/>
    <xf numFmtId="0" fontId="12" fillId="0" borderId="7"/>
    <xf numFmtId="0" fontId="1" fillId="0" borderId="7"/>
  </cellStyleXfs>
  <cellXfs count="35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6" fillId="2" borderId="1" pivotButton="0" quotePrefix="0" xfId="0"/>
    <xf numFmtId="0" fontId="6" fillId="2" borderId="1" applyAlignment="1" pivotButton="0" quotePrefix="0" xfId="0">
      <alignment horizontal="right"/>
    </xf>
    <xf numFmtId="0" fontId="7" fillId="0" borderId="0" pivotButton="0" quotePrefix="0" xfId="0"/>
    <xf numFmtId="0" fontId="6" fillId="2" borderId="1" applyAlignment="1" pivotButton="0" quotePrefix="0" xfId="0">
      <alignment horizontal="right" wrapText="1"/>
    </xf>
    <xf numFmtId="0" fontId="5" fillId="0" borderId="0" pivotButton="0" quotePrefix="0" xfId="0"/>
    <xf numFmtId="0" fontId="8" fillId="0" borderId="0" pivotButton="0" quotePrefix="0" xfId="0"/>
    <xf numFmtId="3" fontId="8" fillId="0" borderId="0" pivotButton="0" quotePrefix="0" xfId="0"/>
    <xf numFmtId="3" fontId="2" fillId="0" borderId="0" pivotButton="0" quotePrefix="0" xfId="0"/>
    <xf numFmtId="3" fontId="4" fillId="3" borderId="1" applyAlignment="1" pivotButton="0" quotePrefix="0" xfId="0">
      <alignment horizontal="right"/>
    </xf>
    <xf numFmtId="164" fontId="4" fillId="3" borderId="1" applyAlignment="1" pivotButton="0" quotePrefix="0" xfId="0">
      <alignment horizontal="right"/>
    </xf>
    <xf numFmtId="3" fontId="4" fillId="0" borderId="0" applyAlignment="1" pivotButton="0" quotePrefix="0" xfId="0">
      <alignment horizontal="right"/>
    </xf>
    <xf numFmtId="0" fontId="10" fillId="0" borderId="0" pivotButton="0" quotePrefix="0" xfId="0"/>
    <xf numFmtId="0" fontId="11" fillId="2" borderId="1" pivotButton="0" quotePrefix="0" xfId="0"/>
    <xf numFmtId="0" fontId="4" fillId="0" borderId="0" applyAlignment="1" pivotButton="0" quotePrefix="0" xfId="0">
      <alignment horizontal="left" indent="1"/>
    </xf>
    <xf numFmtId="0" fontId="4" fillId="3" borderId="1" applyAlignment="1" pivotButton="0" quotePrefix="0" xfId="0">
      <alignment horizontal="left" indent="1"/>
    </xf>
    <xf numFmtId="0" fontId="11" fillId="2" borderId="1" applyAlignment="1" pivotButton="0" quotePrefix="0" xfId="0">
      <alignment horizontal="center" wrapText="1"/>
    </xf>
    <xf numFmtId="0" fontId="11" fillId="2" borderId="6" applyAlignment="1" pivotButton="0" quotePrefix="0" xfId="0">
      <alignment horizontal="center" wrapText="1"/>
    </xf>
    <xf numFmtId="0" fontId="13" fillId="0" borderId="0" pivotButton="0" quotePrefix="0" xfId="0"/>
    <xf numFmtId="0" fontId="14" fillId="0" borderId="0" pivotButton="0" quotePrefix="0" xfId="0"/>
    <xf numFmtId="0" fontId="8" fillId="3" borderId="1" applyAlignment="1" pivotButton="0" quotePrefix="0" xfId="0">
      <alignment horizontal="left"/>
    </xf>
    <xf numFmtId="3" fontId="8" fillId="3" borderId="1" applyAlignment="1" pivotButton="0" quotePrefix="0" xfId="0">
      <alignment horizontal="right"/>
    </xf>
    <xf numFmtId="164" fontId="8" fillId="3" borderId="1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3" fontId="15" fillId="0" borderId="0" pivotButton="0" quotePrefix="0" xfId="0"/>
    <xf numFmtId="3" fontId="16" fillId="3" borderId="1" applyAlignment="1" pivotButton="0" quotePrefix="0" xfId="0">
      <alignment horizontal="right"/>
    </xf>
    <xf numFmtId="3" fontId="16" fillId="0" borderId="0" applyAlignment="1" pivotButton="0" quotePrefix="0" xfId="0">
      <alignment horizontal="right"/>
    </xf>
    <xf numFmtId="0" fontId="11" fillId="2" borderId="2" applyAlignment="1" pivotButton="0" quotePrefix="0" xfId="0">
      <alignment horizontal="center"/>
    </xf>
    <xf numFmtId="0" fontId="9" fillId="0" borderId="4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11" fillId="2" borderId="5" applyAlignment="1" pivotButton="0" quotePrefix="0" xfId="0">
      <alignment horizontal="center" wrapText="1"/>
    </xf>
    <xf numFmtId="0" fontId="3" fillId="0" borderId="0" pivotButton="0" quotePrefix="0" xfId="0"/>
    <xf numFmtId="0" fontId="11" fillId="2" borderId="7" applyAlignment="1" pivotButton="0" quotePrefix="0" xfId="0">
      <alignment horizontal="center"/>
    </xf>
  </cellXfs>
  <cellStyles count="3">
    <cellStyle name="Normal" xfId="0" builtinId="0"/>
    <cellStyle name="Normal 2 2" xfId="1"/>
    <cellStyle name="Normal 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cols>
    <col width="46.7109375" customWidth="1" min="1" max="1"/>
  </cols>
  <sheetData>
    <row r="1" ht="15.75" customHeight="1">
      <c r="A1" s="33" t="inlineStr">
        <is>
          <t>CARACTERÍSTICAS Y USO DE VALENBISI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E30"/>
  <sheetViews>
    <sheetView workbookViewId="0">
      <selection activeCell="A1" sqref="A1"/>
    </sheetView>
  </sheetViews>
  <sheetFormatPr baseColWidth="10" defaultColWidth="11.42578125" defaultRowHeight="15" customHeight="1"/>
  <cols>
    <col width="18.5703125" customWidth="1" min="1" max="1"/>
    <col width="20.5703125" customWidth="1" min="2" max="2"/>
    <col width="14.28515625" customWidth="1" min="3" max="4"/>
  </cols>
  <sheetData>
    <row r="1" ht="15.75" customHeight="1">
      <c r="A1" s="33" t="inlineStr">
        <is>
          <t>1. Número total de estaciones de bicicleta y anclajes por distrito. 2023</t>
        </is>
      </c>
    </row>
    <row r="2" ht="15" customHeight="1">
      <c r="A2" s="14" t="n"/>
    </row>
    <row r="3" ht="30" customHeight="1">
      <c r="A3" s="6" t="n"/>
      <c r="B3" s="6" t="inlineStr">
        <is>
          <t>Estaciones</t>
        </is>
      </c>
      <c r="C3" s="6" t="inlineStr">
        <is>
          <t>Anclajes</t>
        </is>
      </c>
      <c r="D3" s="6" t="inlineStr">
        <is>
          <t>Anclajes  por 1.000 habitantes</t>
        </is>
      </c>
    </row>
    <row r="4" ht="15" customHeight="1">
      <c r="A4" s="22" t="inlineStr">
        <is>
          <t>València</t>
        </is>
      </c>
      <c r="B4" s="23">
        <f>SUM(B5:B23)</f>
        <v/>
      </c>
      <c r="C4" s="23">
        <f>SUM(C5:C23)</f>
        <v/>
      </c>
      <c r="D4" s="24" t="n">
        <v>6.624079286689478</v>
      </c>
    </row>
    <row r="5" ht="15" customHeight="1">
      <c r="A5" s="16" t="inlineStr">
        <is>
          <t xml:space="preserve"> 1. Ciutat Vella</t>
        </is>
      </c>
      <c r="B5" s="13" t="n">
        <v>22</v>
      </c>
      <c r="C5" s="13" t="n">
        <v>465</v>
      </c>
      <c r="D5" s="25" t="n">
        <v>15.49896673555096</v>
      </c>
    </row>
    <row r="6" ht="15" customHeight="1">
      <c r="A6" s="17" t="inlineStr">
        <is>
          <t xml:space="preserve"> 2. l'Eixample</t>
        </is>
      </c>
      <c r="B6" s="11" t="n">
        <v>15</v>
      </c>
      <c r="C6" s="11" t="n">
        <v>291</v>
      </c>
      <c r="D6" s="12" t="n">
        <v>6.520131746992001</v>
      </c>
    </row>
    <row r="7" ht="15" customHeight="1">
      <c r="A7" s="16" t="inlineStr">
        <is>
          <t xml:space="preserve"> 3. Extramurs</t>
        </is>
      </c>
      <c r="B7" s="13" t="n">
        <v>17</v>
      </c>
      <c r="C7" s="13" t="n">
        <v>369</v>
      </c>
      <c r="D7" s="25" t="n">
        <v>7.286298205082637</v>
      </c>
    </row>
    <row r="8" ht="15" customHeight="1">
      <c r="A8" s="17" t="inlineStr">
        <is>
          <t xml:space="preserve"> 4. Campanar</t>
        </is>
      </c>
      <c r="B8" s="11" t="n">
        <v>22</v>
      </c>
      <c r="C8" s="11" t="n">
        <v>430</v>
      </c>
      <c r="D8" s="12" t="n">
        <v>10.509079355769</v>
      </c>
    </row>
    <row r="9" ht="15" customHeight="1">
      <c r="A9" s="16" t="inlineStr">
        <is>
          <t xml:space="preserve"> 5. la Saïdia</t>
        </is>
      </c>
      <c r="B9" s="13" t="n">
        <v>13</v>
      </c>
      <c r="C9" s="13" t="n">
        <v>244</v>
      </c>
      <c r="D9" s="25" t="n">
        <v>5.043093648595582</v>
      </c>
    </row>
    <row r="10" ht="15" customHeight="1">
      <c r="A10" s="17" t="inlineStr">
        <is>
          <t xml:space="preserve"> 6. el Pla del Real</t>
        </is>
      </c>
      <c r="B10" s="11" t="n">
        <v>16</v>
      </c>
      <c r="C10" s="11" t="n">
        <v>404</v>
      </c>
      <c r="D10" s="12" t="n">
        <v>13.02385557704707</v>
      </c>
    </row>
    <row r="11" ht="15" customHeight="1">
      <c r="A11" s="16" t="inlineStr">
        <is>
          <t xml:space="preserve"> 7. l'Olivereta</t>
        </is>
      </c>
      <c r="B11" s="13" t="n">
        <v>16</v>
      </c>
      <c r="C11" s="13" t="n">
        <v>288</v>
      </c>
      <c r="D11" s="25" t="n">
        <v>5.595057699032521</v>
      </c>
    </row>
    <row r="12" ht="15" customHeight="1">
      <c r="A12" s="17" t="inlineStr">
        <is>
          <t xml:space="preserve"> 8. Patraix</t>
        </is>
      </c>
      <c r="B12" s="11" t="n">
        <v>16</v>
      </c>
      <c r="C12" s="11" t="n">
        <v>258</v>
      </c>
      <c r="D12" s="12" t="n">
        <v>4.342191628658465</v>
      </c>
    </row>
    <row r="13" ht="15" customHeight="1">
      <c r="A13" s="16" t="inlineStr">
        <is>
          <t xml:space="preserve"> 9. Jesús</t>
        </is>
      </c>
      <c r="B13" s="13" t="n">
        <v>10</v>
      </c>
      <c r="C13" s="13" t="n">
        <v>185</v>
      </c>
      <c r="D13" s="25" t="n">
        <v>3.45265201000336</v>
      </c>
    </row>
    <row r="14" ht="15" customHeight="1">
      <c r="A14" s="17" t="inlineStr">
        <is>
          <t>10. Quatre Carreres</t>
        </is>
      </c>
      <c r="B14" s="11" t="n">
        <v>26</v>
      </c>
      <c r="C14" s="11" t="n">
        <v>533</v>
      </c>
      <c r="D14" s="12" t="n">
        <v>6.640420601500012</v>
      </c>
    </row>
    <row r="15" ht="15" customHeight="1">
      <c r="A15" s="16" t="inlineStr">
        <is>
          <t>11. Poblats Marítims</t>
        </is>
      </c>
      <c r="B15" s="13" t="n">
        <v>26</v>
      </c>
      <c r="C15" s="13" t="n">
        <v>462</v>
      </c>
      <c r="D15" s="25" t="n">
        <v>8.127649842548776</v>
      </c>
    </row>
    <row r="16" ht="15" customHeight="1">
      <c r="A16" s="17" t="inlineStr">
        <is>
          <t>12. Camins al Grau</t>
        </is>
      </c>
      <c r="B16" s="11" t="n">
        <v>22</v>
      </c>
      <c r="C16" s="11" t="n">
        <v>428</v>
      </c>
      <c r="D16" s="12" t="n">
        <v>6.345158851348346</v>
      </c>
    </row>
    <row r="17" ht="15" customHeight="1">
      <c r="A17" s="16" t="inlineStr">
        <is>
          <t>13. Algirós</t>
        </is>
      </c>
      <c r="B17" s="13" t="n">
        <v>21</v>
      </c>
      <c r="C17" s="13" t="n">
        <v>535</v>
      </c>
      <c r="D17" s="25" t="n">
        <v>14.75210941377599</v>
      </c>
    </row>
    <row r="18" ht="15" customHeight="1">
      <c r="A18" s="17" t="inlineStr">
        <is>
          <t>14. Benimaclet</t>
        </is>
      </c>
      <c r="B18" s="11" t="n">
        <v>6</v>
      </c>
      <c r="C18" s="11" t="n">
        <v>96</v>
      </c>
      <c r="D18" s="12" t="n">
        <v>3.363582215059038</v>
      </c>
    </row>
    <row r="19" ht="15" customHeight="1">
      <c r="A19" s="16" t="inlineStr">
        <is>
          <t>15. Rascanya</t>
        </is>
      </c>
      <c r="B19" s="13" t="n">
        <v>13</v>
      </c>
      <c r="C19" s="13" t="n">
        <v>235</v>
      </c>
      <c r="D19" s="25" t="n">
        <v>4.144401530783203</v>
      </c>
    </row>
    <row r="20" ht="15" customHeight="1">
      <c r="A20" s="17" t="inlineStr">
        <is>
          <t>16. Benicalap</t>
        </is>
      </c>
      <c r="B20" s="11" t="n">
        <v>13</v>
      </c>
      <c r="C20" s="11" t="n">
        <v>230</v>
      </c>
      <c r="D20" s="12" t="n">
        <v>4.586058382517148</v>
      </c>
    </row>
    <row r="21" ht="15" customHeight="1">
      <c r="A21" s="16" t="inlineStr">
        <is>
          <t>17. Pobles del Nord</t>
        </is>
      </c>
      <c r="B21" s="13" t="n">
        <v>0</v>
      </c>
      <c r="C21" s="13" t="n">
        <v>0</v>
      </c>
      <c r="D21" s="25" t="n">
        <v>0</v>
      </c>
    </row>
    <row r="22" ht="15" customHeight="1">
      <c r="A22" s="17" t="inlineStr">
        <is>
          <t>18. Pobles de l'Oest</t>
        </is>
      </c>
      <c r="B22" s="11" t="n">
        <v>2</v>
      </c>
      <c r="C22" s="11" t="n">
        <v>20</v>
      </c>
      <c r="D22" s="12" t="n">
        <v>1.310530109429264</v>
      </c>
    </row>
    <row r="23" ht="15" customHeight="1">
      <c r="A23" s="16" t="inlineStr">
        <is>
          <t>19. Pobles del Sud</t>
        </is>
      </c>
      <c r="B23" s="13" t="n">
        <v>0</v>
      </c>
      <c r="C23" s="13" t="n">
        <v>29</v>
      </c>
      <c r="D23" s="25" t="n">
        <v>1.315610397858731</v>
      </c>
    </row>
    <row r="24" ht="12.75" customHeight="1">
      <c r="A24" s="5" t="inlineStr">
        <is>
          <t>Nota: Población a 01/01/2024</t>
        </is>
      </c>
      <c r="D24" s="1" t="n"/>
      <c r="E24" s="1" t="n"/>
    </row>
    <row r="25" ht="12.75" customHeight="1">
      <c r="A25" s="5" t="inlineStr">
        <is>
          <t>Fuente: Servicio de Movilidad Sostenible. Ayuntamiento de València.</t>
        </is>
      </c>
    </row>
    <row r="27" ht="15" customHeight="1">
      <c r="A27" s="21" t="n"/>
      <c r="B27" s="21" t="n"/>
      <c r="C27" s="21" t="n"/>
      <c r="D27" s="20" t="n"/>
    </row>
    <row r="28" ht="15" customHeight="1">
      <c r="A28" s="21" t="n"/>
      <c r="B28" s="21" t="n"/>
      <c r="C28" s="21" t="n"/>
      <c r="D28" s="20" t="n"/>
    </row>
    <row r="29" ht="15" customHeight="1">
      <c r="A29" s="21" t="n"/>
      <c r="B29" s="21" t="n"/>
      <c r="C29" s="21" t="n"/>
      <c r="D29" s="20" t="n"/>
    </row>
    <row r="30" ht="15" customHeight="1">
      <c r="A30" s="21" t="n"/>
      <c r="B30" s="21" t="n"/>
      <c r="C30" s="21" t="n"/>
      <c r="D30" s="20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D17"/>
  <sheetViews>
    <sheetView workbookViewId="0">
      <selection activeCell="A1" sqref="A1"/>
    </sheetView>
  </sheetViews>
  <sheetFormatPr baseColWidth="10" defaultColWidth="11.42578125" defaultRowHeight="15" customHeight="1"/>
  <cols>
    <col width="27.140625" customWidth="1" min="1" max="1"/>
    <col width="14.28515625" customWidth="1" min="2" max="4"/>
  </cols>
  <sheetData>
    <row r="1" ht="15.75" customHeight="1">
      <c r="A1" s="33" t="inlineStr">
        <is>
          <t>2. Número de biciletas públicas (Valenbisi) y número de abonos según tipo por mes. 2023</t>
        </is>
      </c>
      <c r="B1" s="7" t="n"/>
    </row>
    <row r="3" ht="30" customHeight="1">
      <c r="A3" s="3" t="inlineStr">
        <is>
          <t>Mes</t>
        </is>
      </c>
      <c r="B3" s="4" t="inlineStr">
        <is>
          <t>Total</t>
        </is>
      </c>
      <c r="C3" s="6" t="inlineStr">
        <is>
          <t>Abonos larga duración</t>
        </is>
      </c>
      <c r="D3" s="6" t="inlineStr">
        <is>
          <t>Abonos corta duración</t>
        </is>
      </c>
    </row>
    <row r="4" ht="15" customHeight="1">
      <c r="A4" s="16" t="inlineStr">
        <is>
          <t>Enero</t>
        </is>
      </c>
      <c r="B4" s="13">
        <f>SUM(C4:D4)</f>
        <v/>
      </c>
      <c r="C4" s="13" t="n">
        <v>37281</v>
      </c>
      <c r="D4" s="13" t="n">
        <v>1341</v>
      </c>
    </row>
    <row r="5" ht="15" customHeight="1">
      <c r="A5" s="17" t="inlineStr">
        <is>
          <t>Febrero</t>
        </is>
      </c>
      <c r="B5" s="11">
        <f>SUM(C5:D5)</f>
        <v/>
      </c>
      <c r="C5" s="11" t="n">
        <v>37401</v>
      </c>
      <c r="D5" s="11" t="n">
        <v>1553</v>
      </c>
    </row>
    <row r="6" ht="15" customHeight="1">
      <c r="A6" s="16" t="inlineStr">
        <is>
          <t>Marzo</t>
        </is>
      </c>
      <c r="B6" s="13">
        <f>SUM(C6:D6)</f>
        <v/>
      </c>
      <c r="C6" s="13" t="n">
        <v>37909</v>
      </c>
      <c r="D6" s="13" t="n">
        <v>2659</v>
      </c>
    </row>
    <row r="7" ht="15" customHeight="1">
      <c r="A7" s="17" t="inlineStr">
        <is>
          <t>Abril</t>
        </is>
      </c>
      <c r="B7" s="11">
        <f>SUM(C7:D7)</f>
        <v/>
      </c>
      <c r="C7" s="11" t="n">
        <v>38043</v>
      </c>
      <c r="D7" s="11" t="n">
        <v>3917</v>
      </c>
    </row>
    <row r="8" ht="15" customHeight="1">
      <c r="A8" s="16" t="inlineStr">
        <is>
          <t>Mayo</t>
        </is>
      </c>
      <c r="B8" s="13">
        <f>SUM(C8:D8)</f>
        <v/>
      </c>
      <c r="C8" s="13" t="n">
        <v>38312</v>
      </c>
      <c r="D8" s="13" t="n">
        <v>3858</v>
      </c>
    </row>
    <row r="9" ht="15" customHeight="1">
      <c r="A9" s="17" t="inlineStr">
        <is>
          <t>Junio</t>
        </is>
      </c>
      <c r="B9" s="11">
        <f>SUM(C9:D9)</f>
        <v/>
      </c>
      <c r="C9" s="11" t="n">
        <v>38544</v>
      </c>
      <c r="D9" s="11" t="n">
        <v>4306</v>
      </c>
    </row>
    <row r="10" ht="15" customHeight="1">
      <c r="A10" s="16" t="inlineStr">
        <is>
          <t>Julio</t>
        </is>
      </c>
      <c r="B10" s="13">
        <f>SUM(C10:D10)</f>
        <v/>
      </c>
      <c r="C10" s="13" t="n">
        <v>38721</v>
      </c>
      <c r="D10" s="13" t="n">
        <v>5673</v>
      </c>
    </row>
    <row r="11" ht="15" customHeight="1">
      <c r="A11" s="17" t="inlineStr">
        <is>
          <t>Agosto</t>
        </is>
      </c>
      <c r="B11" s="11">
        <f>SUM(C11:D11)</f>
        <v/>
      </c>
      <c r="C11" s="11" t="n">
        <v>38826</v>
      </c>
      <c r="D11" s="11" t="n">
        <v>6772</v>
      </c>
    </row>
    <row r="12" ht="15" customHeight="1">
      <c r="A12" s="16" t="inlineStr">
        <is>
          <t>Septiembre</t>
        </is>
      </c>
      <c r="B12" s="13">
        <f>SUM(C12:D12)</f>
        <v/>
      </c>
      <c r="C12" s="13" t="n">
        <v>39487</v>
      </c>
      <c r="D12" s="13" t="n">
        <v>5296</v>
      </c>
    </row>
    <row r="13" ht="15" customHeight="1">
      <c r="A13" s="17" t="inlineStr">
        <is>
          <t>Octubre</t>
        </is>
      </c>
      <c r="B13" s="11">
        <f>SUM(C13:D13)</f>
        <v/>
      </c>
      <c r="C13" s="11" t="n">
        <v>40024</v>
      </c>
      <c r="D13" s="11" t="n">
        <v>5499</v>
      </c>
    </row>
    <row r="14" ht="15" customHeight="1">
      <c r="A14" s="16" t="inlineStr">
        <is>
          <t>Noviembre</t>
        </is>
      </c>
      <c r="B14" s="13">
        <f>SUM(C14:D14)</f>
        <v/>
      </c>
      <c r="C14" s="13" t="n">
        <v>40225</v>
      </c>
      <c r="D14" s="13" t="n">
        <v>4887</v>
      </c>
    </row>
    <row r="15" ht="15" customHeight="1">
      <c r="A15" s="17" t="inlineStr">
        <is>
          <t>Diciembre</t>
        </is>
      </c>
      <c r="B15" s="11">
        <f>SUM(C15:D15)</f>
        <v/>
      </c>
      <c r="C15" s="11" t="n">
        <v>40920</v>
      </c>
      <c r="D15" s="11" t="n">
        <v>5632</v>
      </c>
    </row>
    <row r="16" ht="15" customHeight="1">
      <c r="A16" s="16" t="inlineStr">
        <is>
          <t>Número de bicis (31/12/2023)</t>
        </is>
      </c>
      <c r="B16" s="13" t="n">
        <v>2750</v>
      </c>
      <c r="C16" s="13" t="inlineStr">
        <is>
          <t>-</t>
        </is>
      </c>
      <c r="D16" s="13" t="inlineStr">
        <is>
          <t>-</t>
        </is>
      </c>
    </row>
    <row r="17" ht="12.75" customHeight="1">
      <c r="A17" s="5" t="inlineStr">
        <is>
          <t>Fuente: Servicio de Movilidad Sostenible. Ayuntamiento de València.</t>
        </is>
      </c>
      <c r="C17" s="10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/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1:G19"/>
  <sheetViews>
    <sheetView workbookViewId="0">
      <selection activeCell="A1" sqref="A1"/>
    </sheetView>
  </sheetViews>
  <sheetFormatPr baseColWidth="10" defaultColWidth="11.42578125" defaultRowHeight="15" customHeight="1"/>
  <cols>
    <col width="12.85546875" customWidth="1" min="1" max="1"/>
    <col width="14.28515625" customWidth="1" min="2" max="7"/>
  </cols>
  <sheetData>
    <row r="1" ht="15.75" customHeight="1">
      <c r="A1" s="33" t="inlineStr">
        <is>
          <t>3. Uso de bicicletas públicas (Valenbisi) según tipo de abono y mes. 2023</t>
        </is>
      </c>
      <c r="B1" s="7" t="n"/>
      <c r="C1" s="7" t="n"/>
      <c r="D1" s="7" t="n"/>
      <c r="E1" s="7" t="n"/>
      <c r="F1" s="1" t="n"/>
      <c r="G1" s="1" t="n"/>
    </row>
    <row r="2" ht="15" customHeight="1">
      <c r="A2" s="1" t="n"/>
      <c r="B2" s="1" t="n"/>
      <c r="C2" s="1" t="n"/>
      <c r="D2" s="1" t="n"/>
      <c r="E2" s="1" t="n"/>
      <c r="F2" s="1" t="n"/>
      <c r="G2" s="1" t="n"/>
    </row>
    <row r="3" ht="15" customHeight="1">
      <c r="A3" s="15" t="n"/>
      <c r="B3" s="34" t="inlineStr">
        <is>
          <t>Número de usos</t>
        </is>
      </c>
      <c r="E3" s="19" t="inlineStr">
        <is>
          <t>Media de usos diarios</t>
        </is>
      </c>
    </row>
    <row r="4" ht="30" customHeight="1">
      <c r="A4" s="15" t="inlineStr">
        <is>
          <t>Mes</t>
        </is>
      </c>
      <c r="B4" s="18" t="inlineStr">
        <is>
          <t>Total</t>
        </is>
      </c>
      <c r="C4" s="18" t="inlineStr">
        <is>
          <t>Abonos larga duración</t>
        </is>
      </c>
      <c r="D4" s="18" t="inlineStr">
        <is>
          <t>Abonos corta duración</t>
        </is>
      </c>
      <c r="E4" s="19" t="inlineStr">
        <is>
          <t>Total</t>
        </is>
      </c>
      <c r="F4" s="18" t="inlineStr">
        <is>
          <t>Días laborables</t>
        </is>
      </c>
      <c r="G4" s="18" t="inlineStr">
        <is>
          <t>Días festivos</t>
        </is>
      </c>
    </row>
    <row r="5" ht="15" customHeight="1">
      <c r="A5" s="8" t="inlineStr">
        <is>
          <t>Total</t>
        </is>
      </c>
      <c r="B5" s="9">
        <f>SUM(B6:B17)</f>
        <v/>
      </c>
      <c r="C5" s="9">
        <f>SUM(C6:C17)</f>
        <v/>
      </c>
      <c r="D5" s="9">
        <f>SUM(D6:D17)</f>
        <v/>
      </c>
      <c r="E5" s="9" t="n">
        <v>11944.86767123288</v>
      </c>
      <c r="F5" s="26" t="n">
        <v>13372.55222672065</v>
      </c>
      <c r="G5" s="26" t="n">
        <v>8574.22033898305</v>
      </c>
    </row>
    <row r="6" ht="15" customHeight="1">
      <c r="A6" s="17" t="inlineStr">
        <is>
          <t>Enero</t>
        </is>
      </c>
      <c r="B6" s="11">
        <f>SUM(C6,D6)</f>
        <v/>
      </c>
      <c r="C6" s="11" t="n">
        <v>313754</v>
      </c>
      <c r="D6" s="11" t="n">
        <v>9534</v>
      </c>
      <c r="E6" s="11" t="n">
        <v>10776.26666666667</v>
      </c>
      <c r="F6" s="27">
        <f>248932/21</f>
        <v/>
      </c>
      <c r="G6" s="27">
        <f>74356/10</f>
        <v/>
      </c>
    </row>
    <row r="7" ht="15" customHeight="1">
      <c r="A7" s="16" t="inlineStr">
        <is>
          <t>Febrero</t>
        </is>
      </c>
      <c r="B7" s="13">
        <f>SUM(C7,D7)</f>
        <v/>
      </c>
      <c r="C7" s="13" t="n">
        <v>293022</v>
      </c>
      <c r="D7" s="13" t="n">
        <v>9470</v>
      </c>
      <c r="E7" s="13" t="n">
        <v>10083.06666666667</v>
      </c>
      <c r="F7" s="28">
        <f>237541/20</f>
        <v/>
      </c>
      <c r="G7" s="28">
        <f>64951/8</f>
        <v/>
      </c>
    </row>
    <row r="8" ht="15" customHeight="1">
      <c r="A8" s="17" t="inlineStr">
        <is>
          <t>Marzo</t>
        </is>
      </c>
      <c r="B8" s="11">
        <f>SUM(C8,D8)</f>
        <v/>
      </c>
      <c r="C8" s="11" t="n">
        <v>362101</v>
      </c>
      <c r="D8" s="11" t="n">
        <v>18020</v>
      </c>
      <c r="E8" s="11" t="n">
        <v>12670.7</v>
      </c>
      <c r="F8" s="27">
        <f>305722/23</f>
        <v/>
      </c>
      <c r="G8" s="27">
        <f>74399/8</f>
        <v/>
      </c>
    </row>
    <row r="9" ht="15" customHeight="1">
      <c r="A9" s="16" t="inlineStr">
        <is>
          <t>Abril</t>
        </is>
      </c>
      <c r="B9" s="13">
        <f>SUM(C9,D9)</f>
        <v/>
      </c>
      <c r="C9" s="13" t="n">
        <v>313311</v>
      </c>
      <c r="D9" s="13" t="n">
        <v>27974</v>
      </c>
      <c r="E9" s="13" t="n">
        <v>11376.16666666667</v>
      </c>
      <c r="F9" s="28">
        <f>219466/16</f>
        <v/>
      </c>
      <c r="G9" s="28">
        <f>121819/14</f>
        <v/>
      </c>
    </row>
    <row r="10" ht="15" customHeight="1">
      <c r="A10" s="17" t="inlineStr">
        <is>
          <t>Mayo</t>
        </is>
      </c>
      <c r="B10" s="11">
        <f>SUM(C10,D10)</f>
        <v/>
      </c>
      <c r="C10" s="11" t="n">
        <v>378398</v>
      </c>
      <c r="D10" s="11" t="n">
        <v>29945</v>
      </c>
      <c r="E10" s="11" t="n">
        <v>13611.43333333333</v>
      </c>
      <c r="F10" s="27">
        <f>320946/22</f>
        <v/>
      </c>
      <c r="G10" s="27">
        <f>87397/9</f>
        <v/>
      </c>
    </row>
    <row r="11" ht="15" customHeight="1">
      <c r="A11" s="16" t="inlineStr">
        <is>
          <t>Junio</t>
        </is>
      </c>
      <c r="B11" s="13">
        <f>SUM(C11,D11)</f>
        <v/>
      </c>
      <c r="C11" s="13" t="n">
        <v>344010</v>
      </c>
      <c r="D11" s="13" t="n">
        <v>32702</v>
      </c>
      <c r="E11" s="13" t="n">
        <v>12557.06666666667</v>
      </c>
      <c r="F11" s="28">
        <f>296575/22</f>
        <v/>
      </c>
      <c r="G11" s="28">
        <f>80137/8</f>
        <v/>
      </c>
    </row>
    <row r="12" ht="15" customHeight="1">
      <c r="A12" s="17" t="inlineStr">
        <is>
          <t>Julio</t>
        </is>
      </c>
      <c r="B12" s="11">
        <f>SUM(C12,D12)</f>
        <v/>
      </c>
      <c r="C12" s="11" t="n">
        <v>271475</v>
      </c>
      <c r="D12" s="11" t="n">
        <v>49641</v>
      </c>
      <c r="E12" s="11" t="n">
        <v>10703.86666666667</v>
      </c>
      <c r="F12" s="27">
        <f>237605/21</f>
        <v/>
      </c>
      <c r="G12" s="27">
        <f>83511/10</f>
        <v/>
      </c>
    </row>
    <row r="13" ht="15" customHeight="1">
      <c r="A13" s="16" t="inlineStr">
        <is>
          <t>Agosto</t>
        </is>
      </c>
      <c r="B13" s="13">
        <f>SUM(C13,D13)</f>
        <v/>
      </c>
      <c r="C13" s="13" t="n">
        <v>211666</v>
      </c>
      <c r="D13" s="13" t="n">
        <v>6487</v>
      </c>
      <c r="E13" s="13" t="n">
        <v>7271.766666666666</v>
      </c>
      <c r="F13" s="28">
        <f>210061/22</f>
        <v/>
      </c>
      <c r="G13" s="28">
        <f>8092/9</f>
        <v/>
      </c>
    </row>
    <row r="14" ht="15" customHeight="1">
      <c r="A14" s="17" t="inlineStr">
        <is>
          <t>Septiembre</t>
        </is>
      </c>
      <c r="B14" s="11">
        <f>SUM(C14,D14)</f>
        <v/>
      </c>
      <c r="C14" s="11" t="n">
        <v>388331</v>
      </c>
      <c r="D14" s="11" t="n">
        <v>42302</v>
      </c>
      <c r="E14" s="11" t="n">
        <v>14354.43333333333</v>
      </c>
      <c r="F14" s="27">
        <f>334951/21</f>
        <v/>
      </c>
      <c r="G14" s="27">
        <f>95682/9</f>
        <v/>
      </c>
    </row>
    <row r="15" ht="15" customHeight="1">
      <c r="A15" s="16" t="inlineStr">
        <is>
          <t>Octubre</t>
        </is>
      </c>
      <c r="B15" s="13">
        <f>SUM(C15,D15)</f>
        <v/>
      </c>
      <c r="C15" s="13" t="n">
        <v>431354</v>
      </c>
      <c r="D15" s="13" t="n">
        <v>40234</v>
      </c>
      <c r="E15" s="13" t="n">
        <v>15719.6</v>
      </c>
      <c r="F15" s="28">
        <f>355141/20</f>
        <v/>
      </c>
      <c r="G15" s="28">
        <f>116447/11</f>
        <v/>
      </c>
    </row>
    <row r="16" ht="15" customHeight="1">
      <c r="A16" s="17" t="inlineStr">
        <is>
          <t>Noviembre</t>
        </is>
      </c>
      <c r="B16" s="11">
        <f>SUM(C16,D16)</f>
        <v/>
      </c>
      <c r="C16" s="11" t="n">
        <v>386328</v>
      </c>
      <c r="D16" s="11" t="n">
        <v>24871</v>
      </c>
      <c r="E16" s="11" t="n">
        <v>13706.63333333333</v>
      </c>
      <c r="F16" s="27">
        <f>319048/20</f>
        <v/>
      </c>
      <c r="G16" s="27">
        <f>92151/9</f>
        <v/>
      </c>
    </row>
    <row r="17" ht="15" customHeight="1">
      <c r="A17" s="16" t="inlineStr">
        <is>
          <t>Diciembre</t>
        </is>
      </c>
      <c r="B17" s="13">
        <f>SUM(C17,D17)</f>
        <v/>
      </c>
      <c r="C17" s="13" t="n">
        <v>292446</v>
      </c>
      <c r="D17" s="13" t="n">
        <v>21450</v>
      </c>
      <c r="E17" s="13" t="n">
        <v>10463.2</v>
      </c>
      <c r="F17" s="28">
        <f>201080/18</f>
        <v/>
      </c>
      <c r="G17" s="28">
        <f>112816/13</f>
        <v/>
      </c>
    </row>
    <row r="18" ht="12.75" customHeight="1">
      <c r="A18" s="5" t="inlineStr">
        <is>
          <t>Nota: En días festivos se han incluido todos los sábados, domingos y días de lunes a viernes considerados festivos para el año estudiado en la ciudad de València.</t>
        </is>
      </c>
      <c r="B18" s="13" t="n"/>
      <c r="C18" s="13" t="n"/>
      <c r="D18" s="13" t="n"/>
      <c r="E18" s="13" t="n"/>
      <c r="F18" s="13" t="n"/>
      <c r="G18" s="13" t="n"/>
    </row>
    <row r="19" ht="12.75" customHeight="1">
      <c r="A19" s="5" t="inlineStr">
        <is>
          <t>Fuente: Servicio de Movilidad Sostenible. Ayuntamiento de València.</t>
        </is>
      </c>
      <c r="B19" s="1" t="n"/>
      <c r="C19" s="1" t="n"/>
      <c r="D19" s="1" t="n"/>
      <c r="E19" s="1" t="n"/>
      <c r="F19" s="10" t="n"/>
      <c r="G19" s="1" t="n"/>
    </row>
  </sheetData>
  <mergeCells count="2">
    <mergeCell ref="B3:D3"/>
    <mergeCell ref="E3:G3"/>
  </mergeCells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2025-01-31T10:52:08Z</dcterms:modified>
  <cp:lastModifiedBy>Tomas Morales Lorente</cp:lastModifiedBy>
</cp:coreProperties>
</file>