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94714e0505a96/Desktop/Data Analytics/"/>
    </mc:Choice>
  </mc:AlternateContent>
  <xr:revisionPtr revIDLastSave="0" documentId="8_{530C8919-6134-4F1D-B6A6-29A5FE58F8D8}" xr6:coauthVersionLast="47" xr6:coauthVersionMax="47" xr10:uidLastSave="{00000000-0000-0000-0000-000000000000}"/>
  <bookViews>
    <workbookView xWindow="-120" yWindow="-120" windowWidth="29040" windowHeight="1644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8" l="1" a="1"/>
  <c r="K2" i="8" s="1"/>
  <c r="K3" i="13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J2" i="7" a="1"/>
  <c r="J2" i="7" s="1"/>
  <c r="K2" i="7" a="1"/>
  <c r="K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<sst xmlns="http://schemas.openxmlformats.org/spreadsheetml/2006/main" count="594" uniqueCount="96">
  <si>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</si>
  <si>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</si>
  <si>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</si>
  <si>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</si>
  <si>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</si>
  <si>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</si>
  <si>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</si>
  <si>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</si>
  <si>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</si>
  <si>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</si>
  <si>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</si>
  <si>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</si>
  <si>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</si>
  <si>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</si>
  <si>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</si>
  <si>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</si>
  <si>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</si>
  <si>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</si>
  <si>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</si>
  <si>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</si>
  <si>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</si>
  <si>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</si>
  <si>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</si>
  <si>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</si>
  <si>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</si>
  <si>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</si>
  <si>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</si>
  <si>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</si>
  <si>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</si>
  <si>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</si>
  <si>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</si>
  <si>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</si>
  <si>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</si>
  <si>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</si>
  <si>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</si>
  <si>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</si>
  <si>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</si>
  <si>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</si>
  <si>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</si>
  <si>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</si>
  <si>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</si>
  <si>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</si>
  <si>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</si>
  <si>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</si>
  <si>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</si>
  <si>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</si>
  <si>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</si>
  <si>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</si>
  <si>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</si>
  <si>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</si>
  <si>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</si>
  <si>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</si>
  <si>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</si>
  <si>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</si>
  <si>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</si>
  <si>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</si>
  <si>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</si>
  <si>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</si>
  <si>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</si>
  <si>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</si>
  <si>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</si>
  <si>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</si>
  <si>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</si>
  <si>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</si>
  <si>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</si>
  <si>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</si>
  <si>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</si>
  <si>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</si>
  <si>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</si>
  <si>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</si>
  <si>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</si>
  <si>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</si>
  <si>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</si>
  <si>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</si>
  <si>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</si>
  <si>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</si>
  <si>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</si>
  <si>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</si>
  <si>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</si>
  <si>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</si>
  <si>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</si>
  <si>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</si>
  <si>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</si>
  <si>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</si>
  <si>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</si>
  <si>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</si>
  <si>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LEN</t>
  </si>
  <si>
    <t>FORMULAS LOCATED IN CELLS J3 AND K3</t>
  </si>
  <si>
    <t>FORMULAS LOCATED IN CELLS J2 AND K2</t>
  </si>
  <si>
    <t>FORMULAS LOCATED IN CELL J2</t>
  </si>
  <si>
    <t>FORMULAS LOCATED IN CELLS K2, L2 AND M2</t>
  </si>
  <si>
    <t>FORMULA LOCATED IN CELL J2</t>
  </si>
  <si>
    <t>FORMULAS LOCATED IN CELLS J2 AND L2</t>
  </si>
  <si>
    <t>FORMULAS LOCATED IN CELLS J2, K2 AND L2</t>
  </si>
  <si>
    <t>FORMULAS LOCATED IN CELLS J2, K2, AND L2</t>
  </si>
  <si>
    <t>It removes unwanted spaces on both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</si>
</sst>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6"/>
  <sheetViews>
    <sheetView tabSelected="1" workbookViewId="0">
      <selection activeCell="K3" sqref="K3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7.5703125" bestFit="1" customWidth="1"/>
    <col min="8" max="8" width="9.7109375" bestFit="1" customWidth="1"/>
    <col min="9" max="9" width="10.7109375" bestFit="1" customWidth="1"/>
    <col min="10" max="11" width="9.7109375" bestFit="1" customWidth="1"/>
    <col min="12" max="12" width="36.8554687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78</v>
      </c>
      <c r="K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4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4">
        <v>36000</v>
      </c>
      <c r="H3" s="1">
        <v>36436</v>
      </c>
      <c r="I3" s="1">
        <v>42287</v>
      </c>
      <c r="J3" s="4">
        <f>MAX(G2:G10)</f>
        <v>65000</v>
      </c>
      <c r="K3" s="4">
        <f>MIN(G2:G10)</f>
        <v>36000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4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4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4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4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4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4">
        <v>42000</v>
      </c>
      <c r="H10" s="1">
        <v>37843</v>
      </c>
      <c r="I10" s="1">
        <v>40800</v>
      </c>
    </row>
    <row r="16" spans="1:12" x14ac:dyDescent="0.25">
      <c r="L16" s="5" t="s">
        <v>87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16"/>
  <sheetViews>
    <sheetView workbookViewId="0">
      <selection activeCell="L16" sqref="L16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6.42578125" bestFit="1" customWidth="1"/>
    <col min="11" max="11" width="20.28515625" bestFit="1" customWidth="1"/>
    <col min="12" max="12" width="36.8554687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80</v>
      </c>
      <c r="K1" t="s">
        <v>81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s="6" t="str" cm="1">
        <f t="array" ref="K2:K10">_xlfn.IFS(F2:F10="Salesman","Sales",F2:F10="HR","Fire Immediately?",F2:F10="Regional Manager","Give Christmas Bonus",F2:F10="Receptionist","Hero",F2:F10="Accountant","$",F2:F10="Supplier Relations","Negotiator")</f>
        <v>Sales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s="6" t="str">
        <v>Hero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s="6" t="str">
        <v>Sales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</v>
      </c>
      <c r="K5" s="6" t="str">
        <v>$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</v>
      </c>
      <c r="K6" s="6" t="str">
        <v>Fire Immediately?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  <c r="K7" s="6" t="str">
        <v>Give Christmas Bonus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</v>
      </c>
      <c r="K8" s="6" t="str">
        <v>Negotiator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  <c r="K9" s="6" t="str">
        <v>Sales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</v>
      </c>
      <c r="K10" s="6" t="str">
        <v>$</v>
      </c>
    </row>
    <row r="16" spans="1:12" x14ac:dyDescent="0.25">
      <c r="L16" s="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6"/>
  <sheetViews>
    <sheetView workbookViewId="0">
      <selection activeCell="K18" sqref="K18"/>
    </sheetView>
  </sheetViews>
  <sheetFormatPr defaultColWidth="10.855468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4.28515625" bestFit="1" customWidth="1"/>
    <col min="11" max="11" width="28.5703125" bestFit="1" customWidth="1"/>
    <col min="12" max="12" width="117.2851562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86</v>
      </c>
      <c r="L1" t="s">
        <v>34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6</v>
      </c>
    </row>
    <row r="16" spans="1:12" x14ac:dyDescent="0.25">
      <c r="K16" s="5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6"/>
  <sheetViews>
    <sheetView workbookViewId="0">
      <selection activeCell="K2" sqref="K2"/>
    </sheetView>
  </sheetViews>
  <sheetFormatPr defaultColWidth="14.5703125" defaultRowHeight="15" x14ac:dyDescent="0.25"/>
  <cols>
    <col min="4" max="4" width="8" customWidth="1"/>
    <col min="10" max="10" width="32.28515625" bestFit="1" customWidth="1"/>
    <col min="14" max="14" width="39.5703125" customWidth="1"/>
  </cols>
  <sheetData>
    <row r="1" spans="1:14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84</v>
      </c>
      <c r="L1" t="s">
        <v>85</v>
      </c>
      <c r="M1" t="s">
        <v>85</v>
      </c>
    </row>
    <row r="2" spans="1:14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3" t="s">
        <v>47</v>
      </c>
      <c r="I2" s="3" t="s">
        <v>55</v>
      </c>
      <c r="J2" s="1" t="s">
        <v>38</v>
      </c>
      <c r="K2" t="str" cm="1">
        <f t="array" ref="K2:K10">LEFT(B2:B10, 3)</f>
        <v>Jim</v>
      </c>
      <c r="L2" t="str" cm="1">
        <f t="array" ref="L2:L10">RIGHT(A2:A10, 2)</f>
        <v>01</v>
      </c>
      <c r="M2" t="str" cm="1">
        <f t="array" ref="M2:M10">RIGHT(H2:H10, 4)</f>
        <v>2001</v>
      </c>
    </row>
    <row r="3" spans="1:14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3" t="s">
        <v>48</v>
      </c>
      <c r="I3" s="3" t="s">
        <v>56</v>
      </c>
      <c r="J3" s="1" t="s">
        <v>39</v>
      </c>
      <c r="K3" t="str">
        <v>Pam</v>
      </c>
      <c r="L3" t="str">
        <v>02</v>
      </c>
      <c r="M3" t="str">
        <v>1999</v>
      </c>
    </row>
    <row r="4" spans="1:14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3" t="s">
        <v>49</v>
      </c>
      <c r="I4" s="3" t="s">
        <v>57</v>
      </c>
      <c r="J4" s="1" t="s">
        <v>40</v>
      </c>
      <c r="K4" t="str">
        <v>Dwi</v>
      </c>
      <c r="L4" t="str">
        <v>03</v>
      </c>
      <c r="M4" t="str">
        <v>2000</v>
      </c>
    </row>
    <row r="5" spans="1:14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3" t="s">
        <v>50</v>
      </c>
      <c r="I5" s="3" t="s">
        <v>58</v>
      </c>
      <c r="J5" s="1" t="s">
        <v>41</v>
      </c>
      <c r="K5" t="str">
        <v>Ang</v>
      </c>
      <c r="L5" t="str">
        <v>04</v>
      </c>
      <c r="M5" t="str">
        <v>2000</v>
      </c>
    </row>
    <row r="6" spans="1:14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3" t="s">
        <v>51</v>
      </c>
      <c r="I6" s="3" t="s">
        <v>59</v>
      </c>
      <c r="J6" s="1" t="s">
        <v>42</v>
      </c>
      <c r="K6" t="str">
        <v>Tob</v>
      </c>
      <c r="L6" t="str">
        <v>05</v>
      </c>
      <c r="M6" t="str">
        <v>2001</v>
      </c>
    </row>
    <row r="7" spans="1:14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3" t="s">
        <v>51</v>
      </c>
      <c r="I7" s="3" t="s">
        <v>60</v>
      </c>
      <c r="J7" s="1" t="s">
        <v>43</v>
      </c>
      <c r="K7" t="str">
        <v>Mic</v>
      </c>
      <c r="L7" t="str">
        <v>06</v>
      </c>
      <c r="M7" t="str">
        <v>2001</v>
      </c>
    </row>
    <row r="8" spans="1:14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3" t="s">
        <v>52</v>
      </c>
      <c r="I8" s="3" t="s">
        <v>60</v>
      </c>
      <c r="J8" s="1" t="s">
        <v>44</v>
      </c>
      <c r="K8" t="str">
        <v>Mer</v>
      </c>
      <c r="L8" t="str">
        <v>07</v>
      </c>
      <c r="M8" t="str">
        <v>2003</v>
      </c>
    </row>
    <row r="9" spans="1:14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3" t="s">
        <v>53</v>
      </c>
      <c r="I9" s="3" t="s">
        <v>61</v>
      </c>
      <c r="J9" s="1" t="s">
        <v>45</v>
      </c>
      <c r="K9" t="str">
        <v>Sta</v>
      </c>
      <c r="L9" t="str">
        <v>08</v>
      </c>
      <c r="M9" t="str">
        <v>2002</v>
      </c>
    </row>
    <row r="10" spans="1:14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3" t="s">
        <v>54</v>
      </c>
      <c r="I10" s="3" t="s">
        <v>61</v>
      </c>
      <c r="J10" s="1" t="s">
        <v>46</v>
      </c>
      <c r="K10" t="str">
        <v>Kev</v>
      </c>
      <c r="L10" t="str">
        <v>09</v>
      </c>
      <c r="M10" t="str">
        <v>2003</v>
      </c>
    </row>
    <row r="16" spans="1:14" x14ac:dyDescent="0.25">
      <c r="N16" s="5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6"/>
  <sheetViews>
    <sheetView workbookViewId="0">
      <selection activeCell="K16" sqref="K16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22" customWidth="1"/>
    <col min="11" max="11" width="27.855468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3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03/10/1999</v>
      </c>
      <c r="K3" s="3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04/07/2000</v>
      </c>
      <c r="K4" s="3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05/01/2000</v>
      </c>
      <c r="K5" s="3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06/05/2001</v>
      </c>
      <c r="K6" s="3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07/12/1995</v>
      </c>
      <c r="K7" s="3"/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08/11/2003</v>
      </c>
      <c r="K8" s="3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09/06/2002</v>
      </c>
      <c r="K9" s="3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10/08/2003</v>
      </c>
      <c r="K10" s="3"/>
    </row>
    <row r="12" spans="1:11" x14ac:dyDescent="0.25">
      <c r="H12" s="1"/>
    </row>
    <row r="13" spans="1:11" x14ac:dyDescent="0.25">
      <c r="H13" s="3"/>
    </row>
    <row r="16" spans="1:11" x14ac:dyDescent="0.25">
      <c r="K16" s="5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6"/>
  <sheetViews>
    <sheetView workbookViewId="0">
      <selection activeCell="K1" sqref="K1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26.855468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95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3" t="s">
        <v>6</v>
      </c>
      <c r="C4" s="3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3" t="s">
        <v>14</v>
      </c>
      <c r="C6" s="3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3" t="s">
        <v>8</v>
      </c>
      <c r="C7" s="3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3" t="s">
        <v>32</v>
      </c>
      <c r="C8" s="3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3" t="s">
        <v>16</v>
      </c>
      <c r="C9" s="3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3" t="s">
        <v>10</v>
      </c>
      <c r="C10" s="3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  <row r="16" spans="1:11" x14ac:dyDescent="0.25">
      <c r="K16" s="5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6"/>
  <sheetViews>
    <sheetView workbookViewId="0">
      <selection activeCell="L16" sqref="L16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27.7109375" bestFit="1" customWidth="1"/>
    <col min="11" max="11" width="15.7109375" bestFit="1" customWidth="1"/>
    <col min="12" max="12" width="35.855468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CONCATENATE(B2, ".",C2, "@gmail.com")</f>
        <v>Jim.Halpert@gmail.com</v>
      </c>
      <c r="K2" t="str">
        <f>CONCATENATE(B2,C2)</f>
        <v>JimHalpert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CONCATENATE(B3, ".",C3, "@gmail.com")</f>
        <v>Pam.Beasley@gmail.com</v>
      </c>
      <c r="K3" t="str">
        <f t="shared" ref="K3:K10" si="1">CONCATENATE(B3,C3)</f>
        <v>PamBeasley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Dwight.Schrute@gmail.com</v>
      </c>
      <c r="K4" t="str">
        <f t="shared" si="1"/>
        <v>DwightSchrute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Angela.Martin@gmail.com</v>
      </c>
      <c r="K5" t="str">
        <f t="shared" si="1"/>
        <v>AngelaMartin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Toby.Flenderson@gmail.com</v>
      </c>
      <c r="K6" t="str">
        <f t="shared" si="1"/>
        <v>TobyFlenderson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Michael.Scott@gmail.com</v>
      </c>
      <c r="K7" t="str">
        <f t="shared" si="1"/>
        <v>MichaelScott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Meredith.Palmer@gmail.com</v>
      </c>
      <c r="K8" t="str">
        <f t="shared" si="1"/>
        <v>MeredithPalmer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Stanley.Hudson@gmail.com</v>
      </c>
      <c r="K9" t="str">
        <f t="shared" si="1"/>
        <v>StanleyHudson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Kevin.Malone@gmail.com</v>
      </c>
      <c r="K10" t="str">
        <f t="shared" si="1"/>
        <v>KevinMalone</v>
      </c>
    </row>
    <row r="11" spans="1:12" x14ac:dyDescent="0.25">
      <c r="H11" t="str">
        <f t="shared" ref="H11:H12" si="2">CONCATENATE(B11," ",C11)</f>
        <v xml:space="preserve"> </v>
      </c>
    </row>
    <row r="12" spans="1:12" x14ac:dyDescent="0.25">
      <c r="H12" t="str">
        <f t="shared" si="2"/>
        <v xml:space="preserve"> </v>
      </c>
    </row>
    <row r="16" spans="1:12" x14ac:dyDescent="0.25">
      <c r="L16" s="5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workbookViewId="0">
      <selection activeCell="M16" sqref="M16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style="2" bestFit="1" customWidth="1"/>
    <col min="8" max="8" width="9.7109375" bestFit="1" customWidth="1"/>
    <col min="9" max="9" width="10.7109375" bestFit="1" customWidth="1"/>
    <col min="10" max="10" width="14.42578125" bestFit="1" customWidth="1"/>
    <col min="11" max="11" width="15.28515625" bestFit="1" customWidth="1"/>
    <col min="12" max="12" width="17.28515625" bestFit="1" customWidth="1"/>
    <col min="13" max="13" width="39.2851562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s="2" t="s">
        <v>21</v>
      </c>
      <c r="H1" t="s">
        <v>35</v>
      </c>
      <c r="I1" t="s">
        <v>36</v>
      </c>
      <c r="J1" t="s">
        <v>69</v>
      </c>
      <c r="K1" t="s">
        <v>70</v>
      </c>
      <c r="L1" t="s">
        <v>71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2">
        <v>45000</v>
      </c>
      <c r="H2" s="3" t="s">
        <v>47</v>
      </c>
      <c r="I2" s="3" t="s">
        <v>55</v>
      </c>
      <c r="J2" t="str" cm="1">
        <f t="array" ref="J2:J10">SUBSTITUTE(H2:H10, "/", "-", 1)</f>
        <v>11-2/2001</v>
      </c>
      <c r="K2" t="str" cm="1">
        <f t="array" ref="K2:K10">SUBSTITUTE(H2:H10, "/","-", 2)</f>
        <v>11/2-2001</v>
      </c>
      <c r="L2" t="str" cm="1">
        <f t="array" ref="L2:L10">SUBSTITUTE(H2:H10, "/","-")</f>
        <v>11-2-2001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2">
        <v>36000</v>
      </c>
      <c r="H3" s="3" t="s">
        <v>48</v>
      </c>
      <c r="I3" s="3" t="s">
        <v>56</v>
      </c>
      <c r="J3" t="str">
        <v>10-3/1999</v>
      </c>
      <c r="K3" t="str">
        <v>10/3-1999</v>
      </c>
      <c r="L3" t="str">
        <v>10-3-1999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2">
        <v>63000</v>
      </c>
      <c r="H4" s="3" t="s">
        <v>49</v>
      </c>
      <c r="I4" s="3" t="s">
        <v>57</v>
      </c>
      <c r="J4" t="str">
        <v>7-4/2000</v>
      </c>
      <c r="K4" t="str">
        <v>7/4-2000</v>
      </c>
      <c r="L4" t="str">
        <v>7-4-2000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2">
        <v>47000</v>
      </c>
      <c r="H5" s="3" t="s">
        <v>50</v>
      </c>
      <c r="I5" s="3" t="s">
        <v>58</v>
      </c>
      <c r="J5" t="str">
        <v>1-5/2000</v>
      </c>
      <c r="K5" t="str">
        <v>1/5-2000</v>
      </c>
      <c r="L5" t="str">
        <v>1-5-2000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2">
        <v>50000</v>
      </c>
      <c r="H6" s="3" t="s">
        <v>51</v>
      </c>
      <c r="I6" s="3" t="s">
        <v>59</v>
      </c>
      <c r="J6" t="str">
        <v>5-6/2001</v>
      </c>
      <c r="K6" t="str">
        <v>5/6-2001</v>
      </c>
      <c r="L6" t="str">
        <v>5-6-2001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2">
        <v>65000</v>
      </c>
      <c r="H7" s="3" t="s">
        <v>51</v>
      </c>
      <c r="I7" s="3" t="s">
        <v>60</v>
      </c>
      <c r="J7" t="str">
        <v>5-6/2001</v>
      </c>
      <c r="K7" t="str">
        <v>5/6-2001</v>
      </c>
      <c r="L7" t="str">
        <v>5-6-2001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2">
        <v>41000</v>
      </c>
      <c r="H8" s="3" t="s">
        <v>52</v>
      </c>
      <c r="I8" s="3" t="s">
        <v>60</v>
      </c>
      <c r="J8" t="str">
        <v>11-8/2003</v>
      </c>
      <c r="K8" t="str">
        <v>11/8-2003</v>
      </c>
      <c r="L8" t="str">
        <v>11-8-2003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2">
        <v>48000</v>
      </c>
      <c r="H9" s="3" t="s">
        <v>53</v>
      </c>
      <c r="I9" s="3" t="s">
        <v>61</v>
      </c>
      <c r="J9" t="str">
        <v>6-9/2002</v>
      </c>
      <c r="K9" t="str">
        <v>6/9-2002</v>
      </c>
      <c r="L9" t="str">
        <v>6-9-2002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2">
        <v>42000</v>
      </c>
      <c r="H10" s="3" t="s">
        <v>54</v>
      </c>
      <c r="I10" s="3" t="s">
        <v>61</v>
      </c>
      <c r="J10" t="str">
        <v>8-10/2003</v>
      </c>
      <c r="K10" t="str">
        <v>8/10-2003</v>
      </c>
      <c r="L10" t="str">
        <v>8-10-2003</v>
      </c>
    </row>
    <row r="12" spans="1:13" x14ac:dyDescent="0.25">
      <c r="H12" s="3"/>
      <c r="I12" s="3"/>
    </row>
    <row r="13" spans="1:13" x14ac:dyDescent="0.25">
      <c r="H13" s="3"/>
      <c r="I13" s="3"/>
    </row>
    <row r="14" spans="1:13" x14ac:dyDescent="0.25">
      <c r="H14" s="3"/>
      <c r="I14" s="3"/>
    </row>
    <row r="15" spans="1:13" x14ac:dyDescent="0.25">
      <c r="H15" s="3"/>
      <c r="I15" s="3"/>
    </row>
    <row r="16" spans="1:13" x14ac:dyDescent="0.25">
      <c r="H16" s="3"/>
      <c r="I16" s="3"/>
      <c r="M16" s="5" t="s">
        <v>93</v>
      </c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M16"/>
  <sheetViews>
    <sheetView workbookViewId="0">
      <selection activeCell="M16" sqref="M16"/>
    </sheetView>
  </sheetViews>
  <sheetFormatPr defaultColWidth="13" defaultRowHeight="15" x14ac:dyDescent="0.25"/>
  <cols>
    <col min="13" max="13" width="39.570312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72</v>
      </c>
      <c r="K1" t="s">
        <v>73</v>
      </c>
      <c r="L1" t="s">
        <v>74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"&lt;50000")</f>
        <v>259000</v>
      </c>
      <c r="L2">
        <f>SUMIFS(G2:G10, E2:E10, "Female", D2:D10,"&gt;30")</f>
        <v>88000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  <row r="16" spans="1:13" x14ac:dyDescent="0.25">
      <c r="M16" s="5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M16"/>
  <sheetViews>
    <sheetView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3" max="13" width="39.710937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75</v>
      </c>
      <c r="K1" t="s">
        <v>76</v>
      </c>
      <c r="L1" t="s">
        <v>77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 "&gt;45000")</f>
        <v>5</v>
      </c>
      <c r="L2">
        <f>COUNTIFS(A2:A10, "&gt;1005", E2:E10, "Male")</f>
        <v>3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  <row r="16" spans="1:13" x14ac:dyDescent="0.25">
      <c r="M16" s="5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L16"/>
  <sheetViews>
    <sheetView workbookViewId="0">
      <selection activeCell="K2" sqref="K2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8.42578125" bestFit="1" customWidth="1"/>
    <col min="11" max="11" width="14.7109375" bestFit="1" customWidth="1"/>
    <col min="12" max="12" width="36.2851562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s="2" t="s">
        <v>21</v>
      </c>
      <c r="H1" t="s">
        <v>35</v>
      </c>
      <c r="I1" t="s">
        <v>36</v>
      </c>
      <c r="J1" t="s">
        <v>82</v>
      </c>
      <c r="K1" t="s">
        <v>83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2">
        <v>45000</v>
      </c>
      <c r="H2" s="3" t="s">
        <v>47</v>
      </c>
      <c r="I2" s="3" t="s">
        <v>55</v>
      </c>
      <c r="J2" cm="1">
        <f t="array" ref="J2:J10">_xlfn.DAYS(I2:I10, H2:H10)</f>
        <v>5056</v>
      </c>
      <c r="K2">
        <f>NETWORKDAYS(H2, I2)</f>
        <v>3611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2">
        <v>36000</v>
      </c>
      <c r="H3" s="3" t="s">
        <v>48</v>
      </c>
      <c r="I3" s="3" t="s">
        <v>56</v>
      </c>
      <c r="J3">
        <v>5851</v>
      </c>
      <c r="K3">
        <f t="shared" ref="K3:K10" si="0">NETWORKDAYS(H3, I3)</f>
        <v>4180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2">
        <v>63000</v>
      </c>
      <c r="H4" s="3" t="s">
        <v>49</v>
      </c>
      <c r="I4" s="3" t="s">
        <v>57</v>
      </c>
      <c r="J4">
        <v>6275</v>
      </c>
      <c r="K4">
        <f t="shared" si="0"/>
        <v>4484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2">
        <v>47000</v>
      </c>
      <c r="H5" s="3" t="s">
        <v>50</v>
      </c>
      <c r="I5" s="3" t="s">
        <v>58</v>
      </c>
      <c r="J5">
        <v>5811</v>
      </c>
      <c r="K5">
        <f t="shared" si="0"/>
        <v>4152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2">
        <v>50000</v>
      </c>
      <c r="H6" s="3" t="s">
        <v>51</v>
      </c>
      <c r="I6" s="3" t="s">
        <v>59</v>
      </c>
      <c r="J6">
        <v>5960</v>
      </c>
      <c r="K6">
        <f t="shared" si="0"/>
        <v>4258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2">
        <v>65000</v>
      </c>
      <c r="H7" s="3" t="s">
        <v>51</v>
      </c>
      <c r="I7" s="3" t="s">
        <v>60</v>
      </c>
      <c r="J7">
        <v>4511</v>
      </c>
      <c r="K7">
        <f t="shared" si="0"/>
        <v>3223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2">
        <v>41000</v>
      </c>
      <c r="H8" s="3" t="s">
        <v>52</v>
      </c>
      <c r="I8" s="3" t="s">
        <v>60</v>
      </c>
      <c r="J8">
        <v>3595</v>
      </c>
      <c r="K8">
        <f t="shared" si="0"/>
        <v>2568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2">
        <v>48000</v>
      </c>
      <c r="H9" s="3" t="s">
        <v>53</v>
      </c>
      <c r="I9" s="3" t="s">
        <v>61</v>
      </c>
      <c r="J9">
        <v>4700</v>
      </c>
      <c r="K9">
        <f t="shared" si="0"/>
        <v>3358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2">
        <v>42000</v>
      </c>
      <c r="H10" s="3" t="s">
        <v>54</v>
      </c>
      <c r="I10" s="3" t="s">
        <v>61</v>
      </c>
      <c r="J10">
        <v>4273</v>
      </c>
      <c r="K10">
        <f t="shared" si="0"/>
        <v>3053</v>
      </c>
    </row>
    <row r="16" spans="1:12" x14ac:dyDescent="0.25">
      <c r="L16" s="5" t="s">
        <v>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Rozga</dc:creator>
  <cp:lastModifiedBy>Nick Rozga</cp:lastModifiedBy>
  <cp:lastPrinted>2022-01-14T01:44:25Z</cp:lastPrinted>
  <dcterms:created xsi:type="dcterms:W3CDTF">2021-12-16T14:18:34Z</dcterms:created>
  <dcterms:modified xsi:type="dcterms:W3CDTF">2022-01-15T19:30:59Z</dcterms:modified>
  <cp:contentStatus/>
</cp:coreProperties>
</file>