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 activeTab="1"/>
  </bookViews>
  <sheets>
    <sheet name="Full Kit" sheetId="1" r:id="rId1"/>
    <sheet name="2 Channel" sheetId="2" r:id="rId2"/>
  </sheets>
  <definedNames>
    <definedName name="_xlnm._FilterDatabase" localSheetId="1" hidden="1">'2 Channel'!$A$1:$P$52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2" l="1"/>
  <c r="P18" i="2"/>
  <c r="O19" i="2"/>
  <c r="P19" i="2"/>
  <c r="A15" i="1"/>
  <c r="A15" i="2"/>
  <c r="A34" i="2"/>
  <c r="A31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3" i="2"/>
  <c r="M13" i="2"/>
  <c r="A14" i="2"/>
  <c r="M14" i="2"/>
  <c r="M15" i="2"/>
  <c r="A16" i="2"/>
  <c r="M16" i="2"/>
  <c r="M20" i="2"/>
  <c r="M22" i="2"/>
  <c r="M23" i="2"/>
  <c r="M24" i="2"/>
  <c r="M27" i="2"/>
  <c r="A30" i="2"/>
  <c r="M30" i="2"/>
  <c r="M31" i="2"/>
  <c r="A32" i="2"/>
  <c r="M32" i="2"/>
  <c r="A33" i="2"/>
  <c r="M33" i="2"/>
  <c r="M34" i="2"/>
  <c r="M35" i="2"/>
  <c r="M36" i="2"/>
  <c r="A37" i="2"/>
  <c r="M37" i="2"/>
  <c r="M38" i="2"/>
  <c r="M41" i="2"/>
  <c r="M42" i="2"/>
  <c r="M43" i="2"/>
  <c r="M44" i="2"/>
  <c r="M45" i="2"/>
  <c r="M47" i="2"/>
  <c r="M50" i="2"/>
  <c r="M52" i="2"/>
  <c r="O50" i="2"/>
  <c r="O49" i="2"/>
  <c r="O48" i="2"/>
  <c r="O47" i="2"/>
  <c r="O46" i="2"/>
  <c r="P45" i="2"/>
  <c r="O45" i="2"/>
  <c r="P44" i="2"/>
  <c r="O44" i="2"/>
  <c r="P43" i="2"/>
  <c r="O43" i="2"/>
  <c r="P42" i="2"/>
  <c r="O42" i="2"/>
  <c r="P41" i="2"/>
  <c r="O41" i="2"/>
  <c r="O40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O29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7" i="2"/>
  <c r="O17" i="2"/>
  <c r="P16" i="2"/>
  <c r="O16" i="2"/>
  <c r="P15" i="2"/>
  <c r="O15" i="2"/>
  <c r="P14" i="2"/>
  <c r="O14" i="2"/>
  <c r="P13" i="2"/>
  <c r="O13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43" i="1"/>
  <c r="M15" i="1"/>
  <c r="A32" i="1"/>
  <c r="M32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3" i="1"/>
  <c r="M13" i="1"/>
  <c r="A14" i="1"/>
  <c r="M14" i="1"/>
  <c r="A16" i="1"/>
  <c r="M16" i="1"/>
  <c r="M20" i="1"/>
  <c r="M22" i="1"/>
  <c r="M23" i="1"/>
  <c r="M24" i="1"/>
  <c r="A27" i="1"/>
  <c r="M27" i="1"/>
  <c r="A30" i="1"/>
  <c r="M30" i="1"/>
  <c r="A31" i="1"/>
  <c r="M31" i="1"/>
  <c r="A33" i="1"/>
  <c r="M33" i="1"/>
  <c r="M34" i="1"/>
  <c r="M35" i="1"/>
  <c r="M36" i="1"/>
  <c r="A37" i="1"/>
  <c r="M37" i="1"/>
  <c r="A38" i="1"/>
  <c r="M38" i="1"/>
  <c r="M41" i="1"/>
  <c r="M42" i="1"/>
  <c r="M43" i="1"/>
  <c r="M44" i="1"/>
  <c r="M45" i="1"/>
  <c r="M47" i="1"/>
  <c r="M50" i="1"/>
  <c r="M52" i="1"/>
  <c r="O43" i="1"/>
  <c r="P14" i="1"/>
  <c r="P15" i="1"/>
  <c r="P16" i="1"/>
  <c r="P13" i="1"/>
  <c r="P4" i="1"/>
  <c r="P5" i="1"/>
  <c r="P6" i="1"/>
  <c r="P7" i="1"/>
  <c r="P8" i="1"/>
  <c r="P9" i="1"/>
  <c r="P10" i="1"/>
  <c r="P3" i="1"/>
  <c r="P45" i="1"/>
  <c r="P44" i="1"/>
  <c r="P42" i="1"/>
  <c r="P41" i="1"/>
  <c r="P31" i="1"/>
  <c r="P32" i="1"/>
  <c r="P33" i="1"/>
  <c r="P34" i="1"/>
  <c r="P35" i="1"/>
  <c r="P36" i="1"/>
  <c r="P37" i="1"/>
  <c r="P38" i="1"/>
  <c r="P30" i="1"/>
  <c r="P22" i="1"/>
  <c r="P17" i="1"/>
  <c r="P18" i="1"/>
  <c r="P19" i="1"/>
  <c r="P20" i="1"/>
  <c r="P21" i="1"/>
  <c r="P23" i="1"/>
  <c r="P24" i="1"/>
  <c r="P25" i="1"/>
  <c r="P26" i="1"/>
  <c r="P2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<sst xmlns="http://schemas.openxmlformats.org/spreadsheetml/2006/main" count="512" uniqueCount="211">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</sst>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2"/>
  <sheetViews>
    <sheetView topLeftCell="A31" workbookViewId="0">
      <selection activeCell="K42" sqref="K42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5</v>
      </c>
      <c r="I1" s="1" t="s">
        <v>208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155</v>
      </c>
      <c r="P1" s="23" t="s">
        <v>162</v>
      </c>
    </row>
    <row r="2" spans="1:16" ht="16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6" thickBot="1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16</v>
      </c>
      <c r="I3" s="3" t="s">
        <v>209</v>
      </c>
      <c r="J3" s="3" t="s">
        <v>196</v>
      </c>
      <c r="K3" s="2" t="s">
        <v>197</v>
      </c>
      <c r="L3" s="5">
        <v>1.7</v>
      </c>
      <c r="M3" s="6">
        <f t="shared" ref="M3:M10" si="0">L3*A3</f>
        <v>1.7</v>
      </c>
      <c r="N3" s="4"/>
      <c r="O3" s="4" t="str">
        <f t="shared" ref="O3:O50" si="1">IF(NOT(K3=""),A3&amp;","&amp;K3,"")</f>
        <v>1,399-3654-ND</v>
      </c>
      <c r="P3" t="str">
        <f>"Capacitor - " &amp;A3&amp;"x "&amp;C3</f>
        <v>Capacitor - 1x 10uF</v>
      </c>
    </row>
    <row r="4" spans="1:16" ht="16" thickBot="1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16</v>
      </c>
      <c r="I4" s="3" t="s">
        <v>209</v>
      </c>
      <c r="J4" s="3" t="s">
        <v>194</v>
      </c>
      <c r="K4" s="2" t="s">
        <v>193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16</v>
      </c>
      <c r="I5" s="3" t="s">
        <v>209</v>
      </c>
      <c r="J5" s="3" t="s">
        <v>190</v>
      </c>
      <c r="K5" s="2" t="s">
        <v>191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6" thickBot="1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16</v>
      </c>
      <c r="I6" s="3" t="s">
        <v>209</v>
      </c>
      <c r="J6" s="3" t="s">
        <v>199</v>
      </c>
      <c r="K6" s="2" t="s">
        <v>200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13</v>
      </c>
      <c r="I7" s="3" t="s">
        <v>209</v>
      </c>
      <c r="J7" s="3" t="s">
        <v>201</v>
      </c>
      <c r="K7" s="2" t="s">
        <v>202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6" thickBot="1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16</v>
      </c>
      <c r="I8" s="3" t="s">
        <v>209</v>
      </c>
      <c r="J8" s="3" t="s">
        <v>205</v>
      </c>
      <c r="K8" s="2" t="s">
        <v>206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6" thickBot="1">
      <c r="A9" s="21">
        <f t="shared" si="3"/>
        <v>3</v>
      </c>
      <c r="B9" s="4" t="s">
        <v>154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16</v>
      </c>
      <c r="I9" s="3" t="s">
        <v>209</v>
      </c>
      <c r="J9" s="3" t="s">
        <v>187</v>
      </c>
      <c r="K9" s="2" t="s">
        <v>188</v>
      </c>
      <c r="L9" s="5">
        <v>0.66</v>
      </c>
      <c r="M9" s="6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6" thickBot="1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16</v>
      </c>
      <c r="I10" s="3" t="s">
        <v>209</v>
      </c>
      <c r="J10" s="3" t="s">
        <v>152</v>
      </c>
      <c r="K10" s="2" t="s">
        <v>151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6" thickBot="1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6" thickBot="1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40" thickBot="1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3" t="s">
        <v>209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40" thickBot="1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210</v>
      </c>
      <c r="J14" s="3" t="s">
        <v>27</v>
      </c>
      <c r="K14" s="2" t="s">
        <v>30</v>
      </c>
      <c r="L14" s="5">
        <v>0.39</v>
      </c>
      <c r="M14" s="6">
        <f>L14*A14</f>
        <v>4.68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6" thickBot="1">
      <c r="A15" s="21">
        <f>LEN(B15)-LEN(SUBSTITUTE(B15,",",""))+1</f>
        <v>8</v>
      </c>
      <c r="B15" s="4" t="s">
        <v>94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 t="s">
        <v>210</v>
      </c>
      <c r="J15" s="3"/>
      <c r="K15" s="2" t="s">
        <v>125</v>
      </c>
      <c r="L15" s="5">
        <v>0.47</v>
      </c>
      <c r="M15" s="6">
        <f>L15*A15</f>
        <v>3.76</v>
      </c>
      <c r="N15" s="4"/>
      <c r="O15" s="4" t="str">
        <f t="shared" si="1"/>
        <v>8,160-1139-ND</v>
      </c>
      <c r="P15" t="str">
        <f t="shared" si="4"/>
        <v>Diode - 8x LED-Red</v>
      </c>
    </row>
    <row r="16" spans="1:16" ht="40" thickBot="1">
      <c r="A16" s="21">
        <f>LEN(B16)-LEN(SUBSTITUTE(B16,",",""))+1</f>
        <v>4</v>
      </c>
      <c r="B16" s="4" t="s">
        <v>97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209</v>
      </c>
      <c r="J16" s="3" t="s">
        <v>34</v>
      </c>
      <c r="K16" s="2" t="s">
        <v>35</v>
      </c>
      <c r="L16" s="5">
        <v>0.11</v>
      </c>
      <c r="M16" s="6">
        <f>L16*A16</f>
        <v>0.44</v>
      </c>
      <c r="N16" s="4"/>
      <c r="O16" s="4" t="str">
        <f t="shared" si="1"/>
        <v>4,1N4004-TPMSCT-ND</v>
      </c>
      <c r="P16" t="str">
        <f t="shared" si="4"/>
        <v>Diode - 4x 1N4004</v>
      </c>
    </row>
    <row r="17" spans="1:16" ht="16" thickBot="1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5" si="5">A17&amp;"x "&amp;C17</f>
        <v xml:space="preserve">x </v>
      </c>
    </row>
    <row r="18" spans="1:16" ht="16" thickBot="1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6" thickBot="1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27" thickBot="1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210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6" thickBot="1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40" thickBot="1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144</v>
      </c>
      <c r="I22" s="3" t="s">
        <v>210</v>
      </c>
      <c r="J22" s="3" t="s">
        <v>147</v>
      </c>
      <c r="K22" s="2" t="s">
        <v>143</v>
      </c>
      <c r="L22" s="3">
        <v>0.40200000000000002</v>
      </c>
      <c r="M22" s="6">
        <f>L22*A22</f>
        <v>5.6280000000000001</v>
      </c>
      <c r="N22" s="4" t="s">
        <v>148</v>
      </c>
      <c r="O22" s="4" t="str">
        <f t="shared" si="1"/>
        <v>14,ED2561-ND</v>
      </c>
      <c r="P22" t="str">
        <f>A22&amp;"x "&amp;C22</f>
        <v>14x Dual Terminal Block</v>
      </c>
    </row>
    <row r="23" spans="1:16" ht="16" thickBot="1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/>
      <c r="I23" s="3" t="s">
        <v>210</v>
      </c>
      <c r="J23" s="3"/>
      <c r="K23" s="2" t="s">
        <v>113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40" thickBot="1">
      <c r="A24" s="21">
        <v>2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133</v>
      </c>
      <c r="I24" s="3" t="s">
        <v>210</v>
      </c>
      <c r="J24" s="3" t="s">
        <v>132</v>
      </c>
      <c r="K24" s="2" t="s">
        <v>131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6" thickBot="1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6" thickBot="1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>
      <c r="A27" s="21">
        <f>LEN(B27)-LEN(SUBSTITUTE(B27,",",""))+1</f>
        <v>8</v>
      </c>
      <c r="B27" s="4" t="s">
        <v>121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209</v>
      </c>
      <c r="J27" s="3" t="s">
        <v>111</v>
      </c>
      <c r="K27" s="2" t="s">
        <v>109</v>
      </c>
      <c r="L27" s="6">
        <v>1.51</v>
      </c>
      <c r="M27" s="6">
        <f>L27*A27</f>
        <v>12.08</v>
      </c>
      <c r="N27" s="4"/>
      <c r="O27" s="4" t="str">
        <f t="shared" si="1"/>
        <v>8,497-5896-5-ND</v>
      </c>
      <c r="P27" t="str">
        <f t="shared" si="5"/>
        <v>8x 62A MOSFET N-CH</v>
      </c>
    </row>
    <row r="28" spans="1:16" ht="16" thickBot="1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6" thickBot="1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6" thickBot="1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209</v>
      </c>
      <c r="J30" s="3" t="s">
        <v>47</v>
      </c>
      <c r="K30" s="2" t="s">
        <v>48</v>
      </c>
      <c r="L30" s="5">
        <v>0.08</v>
      </c>
      <c r="M30" s="6">
        <f t="shared" ref="M30:M38" si="6">L30*A30</f>
        <v>0.4</v>
      </c>
      <c r="N30" s="4"/>
      <c r="O30" s="4" t="str">
        <f t="shared" si="1"/>
        <v>5,10.0KXBK-ND</v>
      </c>
      <c r="P30" t="str">
        <f>"Resistor - " &amp; A30&amp;"x "&amp;C30</f>
        <v>Resistor - 5x 10k</v>
      </c>
    </row>
    <row r="31" spans="1:16" ht="16" thickBot="1">
      <c r="A31" s="21">
        <f>LEN(B31)-LEN(SUBSTITUTE(B31,",",""))+1</f>
        <v>12</v>
      </c>
      <c r="B31" s="4" t="s">
        <v>126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209</v>
      </c>
      <c r="J31" s="3" t="s">
        <v>51</v>
      </c>
      <c r="K31" s="2" t="s">
        <v>52</v>
      </c>
      <c r="L31" s="5">
        <v>0.06</v>
      </c>
      <c r="M31" s="6">
        <f t="shared" si="6"/>
        <v>0.72</v>
      </c>
      <c r="N31" s="4"/>
      <c r="O31" s="4" t="str">
        <f t="shared" si="1"/>
        <v>12,1.00KXBK-ND</v>
      </c>
      <c r="P31" t="str">
        <f t="shared" ref="P31:P38" si="7">"Resistor - " &amp; A31&amp;"x "&amp;C31</f>
        <v>Resistor - 12x 1k</v>
      </c>
    </row>
    <row r="32" spans="1:16" ht="40" thickBot="1">
      <c r="A32" s="21">
        <f>LEN(B32)-LEN(SUBSTITUTE(B32,",",""))+1</f>
        <v>8</v>
      </c>
      <c r="B32" s="13" t="s">
        <v>120</v>
      </c>
      <c r="C32" s="14">
        <v>680</v>
      </c>
      <c r="D32" s="7" t="s">
        <v>184</v>
      </c>
      <c r="E32" s="3"/>
      <c r="F32" s="14"/>
      <c r="G32" s="14"/>
      <c r="H32" s="14" t="s">
        <v>185</v>
      </c>
      <c r="I32" s="14" t="s">
        <v>209</v>
      </c>
      <c r="J32" s="7"/>
      <c r="K32" s="2" t="s">
        <v>183</v>
      </c>
      <c r="L32" s="15">
        <v>0.22</v>
      </c>
      <c r="M32" s="6">
        <f t="shared" si="6"/>
        <v>1.76</v>
      </c>
      <c r="N32" s="13" t="s">
        <v>129</v>
      </c>
      <c r="O32" s="4" t="str">
        <f t="shared" si="1"/>
        <v>8,A105963CT-ND</v>
      </c>
      <c r="P32" t="str">
        <f t="shared" si="7"/>
        <v>Resistor - 8x 680</v>
      </c>
    </row>
    <row r="33" spans="1:16" ht="40" thickBot="1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3" t="s">
        <v>209</v>
      </c>
      <c r="J33" s="7" t="s">
        <v>55</v>
      </c>
      <c r="K33" s="2" t="s">
        <v>56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>
      <c r="A34" s="21"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209</v>
      </c>
      <c r="J34" s="3" t="s">
        <v>60</v>
      </c>
      <c r="K34" s="2" t="s">
        <v>61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6" thickBot="1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46</v>
      </c>
      <c r="I35" s="3" t="s">
        <v>209</v>
      </c>
      <c r="J35" s="3" t="s">
        <v>63</v>
      </c>
      <c r="K35" s="2" t="s">
        <v>64</v>
      </c>
      <c r="L35" s="5">
        <v>0.46</v>
      </c>
      <c r="M35" s="6">
        <f t="shared" si="6"/>
        <v>0.46</v>
      </c>
      <c r="N35" s="4" t="s">
        <v>127</v>
      </c>
      <c r="O35" s="4" t="str">
        <f t="shared" si="1"/>
        <v>1,3.9KADCT-ND</v>
      </c>
      <c r="P35" t="str">
        <f t="shared" si="7"/>
        <v>Resistor - 1x 0.1% 3.9k</v>
      </c>
    </row>
    <row r="36" spans="1:16" ht="16" thickBot="1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46</v>
      </c>
      <c r="I36" s="3" t="s">
        <v>209</v>
      </c>
      <c r="J36" s="3" t="s">
        <v>66</v>
      </c>
      <c r="K36" s="2" t="s">
        <v>67</v>
      </c>
      <c r="L36" s="5">
        <v>0.46</v>
      </c>
      <c r="M36" s="6">
        <f t="shared" si="6"/>
        <v>0.46</v>
      </c>
      <c r="N36" s="4" t="s">
        <v>127</v>
      </c>
      <c r="O36" s="4" t="str">
        <f t="shared" si="1"/>
        <v>1,1KADCT-ND</v>
      </c>
      <c r="P36" t="str">
        <f t="shared" si="7"/>
        <v>Resistor - 1x 0.1% 1.0k</v>
      </c>
    </row>
    <row r="37" spans="1:16" ht="16" thickBot="1">
      <c r="A37" s="21">
        <f t="shared" ref="A37:A38" si="8">LEN(B37)-LEN(SUBSTITUTE(B37,",",""))+1</f>
        <v>12</v>
      </c>
      <c r="B37" s="4" t="s">
        <v>128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209</v>
      </c>
      <c r="J37" s="3" t="s">
        <v>70</v>
      </c>
      <c r="K37" s="2" t="s">
        <v>71</v>
      </c>
      <c r="L37" s="5">
        <v>0.1</v>
      </c>
      <c r="M37" s="6">
        <f t="shared" si="6"/>
        <v>1.2000000000000002</v>
      </c>
      <c r="N37" s="4"/>
      <c r="O37" s="4" t="str">
        <f t="shared" si="1"/>
        <v>12,100KXBK-ND</v>
      </c>
      <c r="P37" t="str">
        <f t="shared" si="7"/>
        <v>Resistor - 12x 100k</v>
      </c>
    </row>
    <row r="38" spans="1:16" ht="27" thickBot="1">
      <c r="A38" s="21">
        <f t="shared" si="8"/>
        <v>4</v>
      </c>
      <c r="B38" s="4" t="s">
        <v>91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209</v>
      </c>
      <c r="J38" s="3" t="s">
        <v>73</v>
      </c>
      <c r="K38" s="2" t="s">
        <v>74</v>
      </c>
      <c r="L38" s="5">
        <v>0.27</v>
      </c>
      <c r="M38" s="6">
        <f t="shared" si="6"/>
        <v>1.08</v>
      </c>
      <c r="N38" s="4"/>
      <c r="O38" s="4" t="str">
        <f t="shared" si="1"/>
        <v>4,160YCT-ND</v>
      </c>
      <c r="P38" t="str">
        <f t="shared" si="7"/>
        <v>Resistor - 4x 160</v>
      </c>
    </row>
    <row r="39" spans="1:16" ht="16" thickBot="1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6" thickBot="1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40" thickBot="1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209</v>
      </c>
      <c r="J41" s="3" t="s">
        <v>77</v>
      </c>
      <c r="K41" s="2" t="s">
        <v>77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40" thickBot="1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3"/>
      <c r="K42" s="2" t="s">
        <v>98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>
      <c r="A43" s="24">
        <v>2</v>
      </c>
      <c r="B43" s="13" t="s">
        <v>168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81</v>
      </c>
      <c r="I43" s="14" t="s">
        <v>209</v>
      </c>
      <c r="J43" s="14"/>
      <c r="K43" s="14" t="s">
        <v>172</v>
      </c>
      <c r="L43" s="25">
        <v>2.92</v>
      </c>
      <c r="M43" s="6">
        <f>L43*A43</f>
        <v>5.84</v>
      </c>
      <c r="N43" s="13"/>
      <c r="O43" s="4" t="str">
        <f t="shared" si="1"/>
        <v>2,TC4424EPA-ND</v>
      </c>
      <c r="P43" t="str">
        <f t="shared" si="5"/>
        <v>2x TC4424EPA</v>
      </c>
    </row>
    <row r="44" spans="1:16" ht="27" thickBot="1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81</v>
      </c>
      <c r="I44" s="3" t="s">
        <v>210</v>
      </c>
      <c r="J44" s="3" t="s">
        <v>141</v>
      </c>
      <c r="K44" s="2" t="s">
        <v>138</v>
      </c>
      <c r="L44" s="6">
        <v>1.61</v>
      </c>
      <c r="M44" s="6">
        <f>L44*A44</f>
        <v>1.61</v>
      </c>
      <c r="N44" s="4" t="s">
        <v>137</v>
      </c>
      <c r="O44" s="4" t="str">
        <f t="shared" si="1"/>
        <v>1,24LC512-I/P-ND</v>
      </c>
      <c r="P44" t="str">
        <f t="shared" si="5"/>
        <v>1x 512Kb EEPROM</v>
      </c>
    </row>
    <row r="45" spans="1:16" ht="16" thickBot="1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/>
      <c r="I45" s="3" t="s">
        <v>209</v>
      </c>
      <c r="J45" s="3" t="s">
        <v>103</v>
      </c>
      <c r="K45" s="2" t="s">
        <v>102</v>
      </c>
      <c r="L45" s="6">
        <v>0.5</v>
      </c>
      <c r="M45" s="6">
        <f>L45*A45</f>
        <v>1.5</v>
      </c>
      <c r="N45" s="4"/>
      <c r="O45" s="4" t="str">
        <f t="shared" si="1"/>
        <v>3,AE10011-ND</v>
      </c>
      <c r="P45" t="str">
        <f t="shared" si="5"/>
        <v>3x IC Socket</v>
      </c>
    </row>
    <row r="46" spans="1:16" ht="16" thickBot="1">
      <c r="A46" s="18"/>
      <c r="B46" s="4"/>
      <c r="C46" s="3"/>
      <c r="D46" s="3"/>
      <c r="E46" s="3"/>
      <c r="F46" s="3"/>
      <c r="G46" s="4"/>
      <c r="H46" s="4"/>
      <c r="I46" s="4"/>
      <c r="J46" s="10"/>
      <c r="K46" s="3"/>
      <c r="L46" s="1"/>
      <c r="M46" s="11"/>
      <c r="N46" s="11"/>
      <c r="O46" s="4" t="str">
        <f t="shared" si="1"/>
        <v/>
      </c>
    </row>
    <row r="47" spans="1:16" ht="16" thickBot="1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3"/>
      <c r="K47" s="8"/>
      <c r="L47" s="6"/>
      <c r="M47" s="6">
        <f>L47*A47</f>
        <v>0</v>
      </c>
      <c r="N47" s="11"/>
      <c r="O47" s="4" t="str">
        <f t="shared" si="1"/>
        <v/>
      </c>
    </row>
    <row r="48" spans="1:16" ht="16" thickBot="1">
      <c r="A48" s="18"/>
      <c r="B48" s="4"/>
      <c r="C48" s="3"/>
      <c r="D48" s="3"/>
      <c r="E48" s="3"/>
      <c r="F48" s="3"/>
      <c r="G48" s="4"/>
      <c r="H48" s="4"/>
      <c r="I48" s="4"/>
      <c r="J48" s="10"/>
      <c r="K48" s="3"/>
      <c r="L48" s="1"/>
      <c r="M48" s="11"/>
      <c r="N48" s="11"/>
      <c r="O48" s="4" t="str">
        <f t="shared" si="1"/>
        <v/>
      </c>
    </row>
    <row r="49" spans="1:15" ht="16" thickBot="1">
      <c r="A49" s="18"/>
      <c r="B49" s="4" t="s">
        <v>84</v>
      </c>
      <c r="C49" s="3"/>
      <c r="D49" s="3"/>
      <c r="E49" s="3"/>
      <c r="F49" s="26"/>
      <c r="G49" s="9"/>
      <c r="H49" s="4"/>
      <c r="I49" s="9"/>
      <c r="J49" s="4"/>
      <c r="K49" s="3"/>
      <c r="L49" s="4"/>
      <c r="M49" s="3"/>
      <c r="N49" s="4"/>
      <c r="O49" s="4" t="str">
        <f t="shared" si="1"/>
        <v/>
      </c>
    </row>
    <row r="50" spans="1:15" ht="16" thickBot="1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/>
      <c r="J50" s="3" t="s">
        <v>86</v>
      </c>
      <c r="K50" s="3"/>
      <c r="L50" s="6">
        <v>15</v>
      </c>
      <c r="M50" s="6">
        <f>L50*A50</f>
        <v>15</v>
      </c>
      <c r="N50" s="4"/>
      <c r="O50" s="4" t="str">
        <f t="shared" si="1"/>
        <v/>
      </c>
    </row>
    <row r="51" spans="1:15" ht="27" thickBot="1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/>
      <c r="K51" s="3" t="s">
        <v>115</v>
      </c>
      <c r="L51" s="3">
        <v>61.65</v>
      </c>
      <c r="M51" s="6"/>
      <c r="N51" s="4" t="s">
        <v>117</v>
      </c>
    </row>
    <row r="52" spans="1:15" ht="16" thickBot="1">
      <c r="A52" s="18"/>
      <c r="B52" s="4"/>
      <c r="C52" s="3"/>
      <c r="D52" s="3"/>
      <c r="E52" s="3"/>
      <c r="F52" s="26"/>
      <c r="G52" s="9"/>
      <c r="H52" s="4"/>
      <c r="I52" s="9"/>
      <c r="J52" s="29" t="s">
        <v>87</v>
      </c>
      <c r="K52" s="30"/>
      <c r="L52" s="1" t="s">
        <v>82</v>
      </c>
      <c r="M52" s="12">
        <f>SUM(M2:M51)</f>
        <v>92.787999999999997</v>
      </c>
      <c r="N52" s="11" t="s">
        <v>83</v>
      </c>
    </row>
  </sheetData>
  <mergeCells count="1">
    <mergeCell ref="J52:K52"/>
  </mergeCells>
  <phoneticPr fontId="6" type="noConversion"/>
  <hyperlinks>
    <hyperlink ref="K6" r:id="rId1" display="478-1910-ND"/>
    <hyperlink ref="K14" r:id="rId2"/>
    <hyperlink ref="K20" r:id="rId3"/>
    <hyperlink ref="K30" r:id="rId4"/>
    <hyperlink ref="K34" r:id="rId5"/>
    <hyperlink ref="K35" r:id="rId6"/>
    <hyperlink ref="K36" r:id="rId7"/>
    <hyperlink ref="K37" r:id="rId8"/>
    <hyperlink ref="K42" r:id="rId9"/>
    <hyperlink ref="K3" r:id="rId10" display="478-1842-ND"/>
    <hyperlink ref="K7" r:id="rId11" display="445-5312-ND"/>
    <hyperlink ref="K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2"/>
  <sheetViews>
    <sheetView tabSelected="1" topLeftCell="A29" workbookViewId="0">
      <selection activeCell="B48" sqref="B48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208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155</v>
      </c>
      <c r="P1" s="23" t="s">
        <v>162</v>
      </c>
    </row>
    <row r="2" spans="1:16" ht="16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6" thickBot="1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209</v>
      </c>
      <c r="I3" s="3" t="s">
        <v>16</v>
      </c>
      <c r="J3" s="3" t="s">
        <v>196</v>
      </c>
      <c r="K3" s="2" t="s">
        <v>197</v>
      </c>
      <c r="L3" s="5">
        <v>1.7</v>
      </c>
      <c r="M3" s="6">
        <f t="shared" ref="M3:M10" si="0">L3*A3</f>
        <v>1.7</v>
      </c>
      <c r="N3" s="4"/>
      <c r="O3" s="4" t="str">
        <f t="shared" ref="O3:O50" si="1">IF(NOT(K3=""),A3&amp;","&amp;K3,"")</f>
        <v>1,399-3654-ND</v>
      </c>
      <c r="P3" t="str">
        <f>"Capacitor - " &amp;A3&amp;"x "&amp;C3</f>
        <v>Capacitor - 1x 10uF</v>
      </c>
    </row>
    <row r="4" spans="1:16" ht="16" thickBot="1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209</v>
      </c>
      <c r="I4" s="3" t="s">
        <v>16</v>
      </c>
      <c r="J4" s="3" t="s">
        <v>194</v>
      </c>
      <c r="K4" s="2" t="s">
        <v>193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209</v>
      </c>
      <c r="I5" s="3" t="s">
        <v>16</v>
      </c>
      <c r="J5" s="3" t="s">
        <v>190</v>
      </c>
      <c r="K5" s="2" t="s">
        <v>191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6" thickBot="1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209</v>
      </c>
      <c r="I6" s="3" t="s">
        <v>16</v>
      </c>
      <c r="J6" s="3" t="s">
        <v>199</v>
      </c>
      <c r="K6" s="2" t="s">
        <v>200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209</v>
      </c>
      <c r="I7" s="3" t="s">
        <v>13</v>
      </c>
      <c r="J7" s="3" t="s">
        <v>201</v>
      </c>
      <c r="K7" s="2" t="s">
        <v>202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6" thickBot="1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209</v>
      </c>
      <c r="I8" s="3" t="s">
        <v>16</v>
      </c>
      <c r="J8" s="3" t="s">
        <v>205</v>
      </c>
      <c r="K8" s="2" t="s">
        <v>206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6" thickBot="1">
      <c r="A9" s="21">
        <f t="shared" si="3"/>
        <v>2</v>
      </c>
      <c r="B9" s="27" t="s">
        <v>182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209</v>
      </c>
      <c r="I9" s="3" t="s">
        <v>16</v>
      </c>
      <c r="J9" s="3" t="s">
        <v>187</v>
      </c>
      <c r="K9" s="2" t="s">
        <v>188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6" thickBot="1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209</v>
      </c>
      <c r="I10" s="3" t="s">
        <v>16</v>
      </c>
      <c r="J10" s="3" t="s">
        <v>152</v>
      </c>
      <c r="K10" s="2" t="s">
        <v>151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6" thickBot="1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6" thickBot="1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27" thickBot="1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209</v>
      </c>
      <c r="I13" s="3" t="s">
        <v>24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27" thickBot="1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210</v>
      </c>
      <c r="I14" s="3" t="s">
        <v>29</v>
      </c>
      <c r="J14" s="3" t="s">
        <v>27</v>
      </c>
      <c r="K14" s="2" t="s">
        <v>30</v>
      </c>
      <c r="L14" s="5">
        <v>0.27</v>
      </c>
      <c r="M14" s="6">
        <f>L14*A14</f>
        <v>3.24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6" thickBot="1">
      <c r="A15" s="21">
        <f>LEN(B15)-LEN(SUBSTITUTE(B15,",",""))+1</f>
        <v>4</v>
      </c>
      <c r="B15" s="27" t="s">
        <v>177</v>
      </c>
      <c r="C15" s="3" t="s">
        <v>31</v>
      </c>
      <c r="D15" s="3" t="s">
        <v>124</v>
      </c>
      <c r="E15" s="3" t="s">
        <v>96</v>
      </c>
      <c r="F15" s="3"/>
      <c r="G15" s="3"/>
      <c r="H15" s="3" t="s">
        <v>210</v>
      </c>
      <c r="I15" s="3"/>
      <c r="J15" s="3"/>
      <c r="K15" s="2" t="s">
        <v>125</v>
      </c>
      <c r="L15" s="5">
        <v>0.47</v>
      </c>
      <c r="M15" s="6">
        <f>L15*A15</f>
        <v>1.88</v>
      </c>
      <c r="N15" s="4"/>
      <c r="O15" s="4" t="str">
        <f t="shared" si="1"/>
        <v>4,160-1139-ND</v>
      </c>
      <c r="P15" t="str">
        <f t="shared" si="4"/>
        <v>Diode - 4x LED-Red</v>
      </c>
    </row>
    <row r="16" spans="1:16" ht="27" thickBot="1">
      <c r="A16" s="21">
        <f>LEN(B16)-LEN(SUBSTITUTE(B16,",",""))+1</f>
        <v>2</v>
      </c>
      <c r="B16" s="27" t="s">
        <v>176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209</v>
      </c>
      <c r="I16" s="3" t="s">
        <v>29</v>
      </c>
      <c r="J16" s="3" t="s">
        <v>34</v>
      </c>
      <c r="K16" s="2" t="s">
        <v>35</v>
      </c>
      <c r="L16" s="5">
        <v>0.11</v>
      </c>
      <c r="M16" s="6">
        <f>L16*A16</f>
        <v>0.22</v>
      </c>
      <c r="N16" s="4"/>
      <c r="O16" s="4" t="str">
        <f t="shared" si="1"/>
        <v>2,1N4004-TPMSCT-ND</v>
      </c>
      <c r="P16" t="str">
        <f t="shared" si="4"/>
        <v>Diode - 2x 1N4004</v>
      </c>
    </row>
    <row r="17" spans="1:16" ht="16" thickBot="1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5" si="5">A17&amp;"x "&amp;C17</f>
        <v xml:space="preserve">x </v>
      </c>
    </row>
    <row r="18" spans="1:16" ht="16" thickBot="1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6" thickBot="1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27" thickBot="1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210</v>
      </c>
      <c r="I20" s="3" t="s">
        <v>39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6" thickBot="1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27" thickBot="1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210</v>
      </c>
      <c r="I22" s="3" t="s">
        <v>144</v>
      </c>
      <c r="J22" s="3" t="s">
        <v>147</v>
      </c>
      <c r="K22" s="2" t="s">
        <v>143</v>
      </c>
      <c r="L22" s="3">
        <v>0.40200000000000002</v>
      </c>
      <c r="M22" s="6">
        <f>L22*A22</f>
        <v>5.6280000000000001</v>
      </c>
      <c r="N22" s="4" t="s">
        <v>148</v>
      </c>
      <c r="O22" s="4" t="str">
        <f t="shared" si="1"/>
        <v>14,ED2561-ND</v>
      </c>
      <c r="P22" t="str">
        <f>A22&amp;"x "&amp;C22</f>
        <v>14x Dual Terminal Block</v>
      </c>
    </row>
    <row r="23" spans="1:16" ht="16" thickBot="1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 t="s">
        <v>210</v>
      </c>
      <c r="I23" s="3"/>
      <c r="J23" s="3"/>
      <c r="K23" s="2" t="s">
        <v>113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40" thickBot="1">
      <c r="A24" s="21">
        <v>2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210</v>
      </c>
      <c r="I24" s="3" t="s">
        <v>133</v>
      </c>
      <c r="J24" s="3" t="s">
        <v>132</v>
      </c>
      <c r="K24" s="2" t="s">
        <v>131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6" thickBot="1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6" thickBot="1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>
      <c r="A27" s="21">
        <v>6</v>
      </c>
      <c r="B27" s="27" t="s">
        <v>175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209</v>
      </c>
      <c r="I27" s="3" t="s">
        <v>43</v>
      </c>
      <c r="J27" s="3" t="s">
        <v>111</v>
      </c>
      <c r="K27" s="2" t="s">
        <v>109</v>
      </c>
      <c r="L27" s="6">
        <v>1.51</v>
      </c>
      <c r="M27" s="6">
        <f>L27*A27</f>
        <v>9.06</v>
      </c>
      <c r="N27" s="4"/>
      <c r="O27" s="4" t="str">
        <f t="shared" si="1"/>
        <v>6,497-5896-5-ND</v>
      </c>
      <c r="P27" t="str">
        <f t="shared" si="5"/>
        <v>6x 62A MOSFET N-CH</v>
      </c>
    </row>
    <row r="28" spans="1:16" ht="16" thickBot="1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6" thickBot="1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6" thickBot="1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209</v>
      </c>
      <c r="I30" s="3" t="s">
        <v>46</v>
      </c>
      <c r="J30" s="3" t="s">
        <v>47</v>
      </c>
      <c r="K30" s="2" t="s">
        <v>48</v>
      </c>
      <c r="L30" s="5">
        <v>0.08</v>
      </c>
      <c r="M30" s="6">
        <f t="shared" ref="M30:M38" si="6">L30*A30</f>
        <v>0.4</v>
      </c>
      <c r="N30" s="4"/>
      <c r="O30" s="4" t="str">
        <f t="shared" si="1"/>
        <v>5,10.0KXBK-ND</v>
      </c>
      <c r="P30" t="str">
        <f>"Resistor - " &amp; A30&amp;"x "&amp;C30</f>
        <v>Resistor - 5x 10k</v>
      </c>
    </row>
    <row r="31" spans="1:16" ht="16" thickBot="1">
      <c r="A31" s="21">
        <f>LEN(B31)-LEN(SUBSTITUTE(B31,",",""))+1</f>
        <v>8</v>
      </c>
      <c r="B31" s="27" t="s">
        <v>174</v>
      </c>
      <c r="C31" s="3" t="s">
        <v>49</v>
      </c>
      <c r="D31" s="3" t="s">
        <v>50</v>
      </c>
      <c r="E31" s="3"/>
      <c r="F31" s="3"/>
      <c r="G31" s="3">
        <v>32</v>
      </c>
      <c r="H31" s="3" t="s">
        <v>209</v>
      </c>
      <c r="I31" s="3" t="s">
        <v>46</v>
      </c>
      <c r="J31" s="3" t="s">
        <v>51</v>
      </c>
      <c r="K31" s="2" t="s">
        <v>52</v>
      </c>
      <c r="L31" s="5">
        <v>0.06</v>
      </c>
      <c r="M31" s="6">
        <f t="shared" si="6"/>
        <v>0.48</v>
      </c>
      <c r="N31" s="4"/>
      <c r="O31" s="4" t="str">
        <f t="shared" si="1"/>
        <v>8,1.00KXBK-ND</v>
      </c>
      <c r="P31" t="str">
        <f t="shared" ref="P31:P38" si="7">"Resistor - " &amp; A31&amp;"x "&amp;C31</f>
        <v>Resistor - 8x 1k</v>
      </c>
    </row>
    <row r="32" spans="1:16" ht="31" customHeight="1" thickBot="1">
      <c r="A32" s="21">
        <f>LEN(B32)-LEN(SUBSTITUTE(B32,",",""))+1</f>
        <v>4</v>
      </c>
      <c r="B32" s="28" t="s">
        <v>181</v>
      </c>
      <c r="C32" s="14">
        <v>680</v>
      </c>
      <c r="D32" s="7" t="s">
        <v>184</v>
      </c>
      <c r="E32" s="3"/>
      <c r="F32" s="14"/>
      <c r="G32" s="14"/>
      <c r="H32" s="14" t="s">
        <v>209</v>
      </c>
      <c r="I32" s="14" t="s">
        <v>185</v>
      </c>
      <c r="J32" s="7"/>
      <c r="K32" s="2" t="s">
        <v>183</v>
      </c>
      <c r="L32" s="15">
        <v>0.22</v>
      </c>
      <c r="M32" s="6">
        <f t="shared" si="6"/>
        <v>0.88</v>
      </c>
      <c r="N32" s="13" t="s">
        <v>129</v>
      </c>
      <c r="O32" s="4" t="str">
        <f t="shared" si="1"/>
        <v>4,A105963CT-ND</v>
      </c>
      <c r="P32" t="str">
        <f t="shared" si="7"/>
        <v>Resistor - 4x 680</v>
      </c>
    </row>
    <row r="33" spans="1:16" ht="27" thickBot="1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209</v>
      </c>
      <c r="I33" s="3" t="s">
        <v>54</v>
      </c>
      <c r="J33" s="7" t="s">
        <v>55</v>
      </c>
      <c r="K33" s="2" t="s">
        <v>56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>
      <c r="A34" s="21">
        <f>LEN(B34)-LEN(SUBSTITUTE(B34,",",""))+1</f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209</v>
      </c>
      <c r="I34" s="3" t="s">
        <v>59</v>
      </c>
      <c r="J34" s="3" t="s">
        <v>60</v>
      </c>
      <c r="K34" s="2" t="s">
        <v>61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6" thickBot="1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209</v>
      </c>
      <c r="I35" s="3" t="s">
        <v>46</v>
      </c>
      <c r="J35" s="3" t="s">
        <v>63</v>
      </c>
      <c r="K35" s="2" t="s">
        <v>64</v>
      </c>
      <c r="L35" s="5">
        <v>0.46</v>
      </c>
      <c r="M35" s="6">
        <f t="shared" si="6"/>
        <v>0.46</v>
      </c>
      <c r="N35" s="4" t="s">
        <v>127</v>
      </c>
      <c r="O35" s="4" t="str">
        <f t="shared" si="1"/>
        <v>1,3.9KADCT-ND</v>
      </c>
      <c r="P35" t="str">
        <f t="shared" si="7"/>
        <v>Resistor - 1x 0.1% 3.9k</v>
      </c>
    </row>
    <row r="36" spans="1:16" ht="16" thickBot="1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209</v>
      </c>
      <c r="I36" s="3" t="s">
        <v>46</v>
      </c>
      <c r="J36" s="3" t="s">
        <v>66</v>
      </c>
      <c r="K36" s="2" t="s">
        <v>67</v>
      </c>
      <c r="L36" s="5">
        <v>0.46</v>
      </c>
      <c r="M36" s="6">
        <f t="shared" si="6"/>
        <v>0.46</v>
      </c>
      <c r="N36" s="4" t="s">
        <v>127</v>
      </c>
      <c r="O36" s="4" t="str">
        <f t="shared" si="1"/>
        <v>1,1KADCT-ND</v>
      </c>
      <c r="P36" t="str">
        <f t="shared" si="7"/>
        <v>Resistor - 1x 0.1% 1.0k</v>
      </c>
    </row>
    <row r="37" spans="1:16" ht="16" thickBot="1">
      <c r="A37" s="21">
        <f t="shared" ref="A37:A38" si="8">LEN(B37)-LEN(SUBSTITUTE(B37,",",""))+1</f>
        <v>8</v>
      </c>
      <c r="B37" s="27" t="s">
        <v>180</v>
      </c>
      <c r="C37" s="3" t="s">
        <v>68</v>
      </c>
      <c r="D37" s="3" t="s">
        <v>69</v>
      </c>
      <c r="E37" s="3"/>
      <c r="F37" s="3"/>
      <c r="G37" s="3">
        <v>17</v>
      </c>
      <c r="H37" s="3" t="s">
        <v>209</v>
      </c>
      <c r="I37" s="3" t="s">
        <v>46</v>
      </c>
      <c r="J37" s="3" t="s">
        <v>70</v>
      </c>
      <c r="K37" s="2" t="s">
        <v>71</v>
      </c>
      <c r="L37" s="5">
        <v>0.1</v>
      </c>
      <c r="M37" s="6">
        <f t="shared" si="6"/>
        <v>0.8</v>
      </c>
      <c r="N37" s="4"/>
      <c r="O37" s="4" t="str">
        <f t="shared" si="1"/>
        <v>8,100KXBK-ND</v>
      </c>
      <c r="P37" t="str">
        <f t="shared" si="7"/>
        <v>Resistor - 8x 100k</v>
      </c>
    </row>
    <row r="38" spans="1:16" ht="27" thickBot="1">
      <c r="A38" s="21">
        <v>3</v>
      </c>
      <c r="B38" s="27" t="s">
        <v>178</v>
      </c>
      <c r="C38" s="3">
        <v>160</v>
      </c>
      <c r="D38" s="3" t="s">
        <v>72</v>
      </c>
      <c r="E38" s="3"/>
      <c r="F38" s="3"/>
      <c r="G38" s="3">
        <v>4</v>
      </c>
      <c r="H38" s="3" t="s">
        <v>209</v>
      </c>
      <c r="I38" s="3" t="s">
        <v>46</v>
      </c>
      <c r="J38" s="3" t="s">
        <v>73</v>
      </c>
      <c r="K38" s="2" t="s">
        <v>74</v>
      </c>
      <c r="L38" s="5">
        <v>0.27</v>
      </c>
      <c r="M38" s="6">
        <f t="shared" si="6"/>
        <v>0.81</v>
      </c>
      <c r="N38" s="4"/>
      <c r="O38" s="4" t="str">
        <f t="shared" si="1"/>
        <v>3,160YCT-ND</v>
      </c>
      <c r="P38" t="str">
        <f t="shared" si="7"/>
        <v>Resistor - 3x 160</v>
      </c>
    </row>
    <row r="39" spans="1:16" ht="16" thickBot="1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6" thickBot="1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27" thickBot="1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209</v>
      </c>
      <c r="I41" s="3" t="s">
        <v>80</v>
      </c>
      <c r="J41" s="3" t="s">
        <v>77</v>
      </c>
      <c r="K41" s="2" t="s">
        <v>77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27" thickBot="1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/>
      <c r="I42" s="3" t="s">
        <v>76</v>
      </c>
      <c r="J42" s="3"/>
      <c r="K42" s="2" t="s">
        <v>98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>
      <c r="A43" s="21">
        <v>1</v>
      </c>
      <c r="B43" s="13" t="s">
        <v>179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209</v>
      </c>
      <c r="I43" s="14" t="s">
        <v>81</v>
      </c>
      <c r="J43" s="14"/>
      <c r="K43" s="14" t="s">
        <v>172</v>
      </c>
      <c r="L43" s="25">
        <v>2.92</v>
      </c>
      <c r="M43" s="6">
        <f>L43*A43</f>
        <v>2.92</v>
      </c>
      <c r="N43" s="13"/>
      <c r="O43" s="4" t="str">
        <f t="shared" si="1"/>
        <v>1,TC4424EPA-ND</v>
      </c>
      <c r="P43" t="str">
        <f t="shared" si="5"/>
        <v>1x TC4424EPA</v>
      </c>
    </row>
    <row r="44" spans="1:16" ht="27" hidden="1" thickBot="1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210</v>
      </c>
      <c r="I44" s="3" t="s">
        <v>81</v>
      </c>
      <c r="J44" s="3" t="s">
        <v>141</v>
      </c>
      <c r="K44" s="2" t="s">
        <v>138</v>
      </c>
      <c r="L44" s="6">
        <v>1.61</v>
      </c>
      <c r="M44" s="6">
        <f>L44*A44</f>
        <v>1.61</v>
      </c>
      <c r="N44" s="4" t="s">
        <v>137</v>
      </c>
      <c r="O44" s="4" t="str">
        <f t="shared" si="1"/>
        <v>1,24LC512-I/P-ND</v>
      </c>
      <c r="P44" t="str">
        <f t="shared" si="5"/>
        <v>1x 512Kb EEPROM</v>
      </c>
    </row>
    <row r="45" spans="1:16" ht="16" thickBot="1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 t="s">
        <v>209</v>
      </c>
      <c r="I45" s="3"/>
      <c r="J45" s="3" t="s">
        <v>103</v>
      </c>
      <c r="K45" s="2" t="s">
        <v>102</v>
      </c>
      <c r="L45" s="6">
        <v>0.5</v>
      </c>
      <c r="M45" s="6">
        <f>L45*A45</f>
        <v>1.5</v>
      </c>
      <c r="N45" s="4"/>
      <c r="O45" s="4" t="str">
        <f t="shared" si="1"/>
        <v>3,AE10011-ND</v>
      </c>
      <c r="P45" t="str">
        <f t="shared" si="5"/>
        <v>3x IC Socket</v>
      </c>
    </row>
    <row r="46" spans="1:16" ht="16" thickBot="1">
      <c r="A46" s="18"/>
      <c r="B46" s="4"/>
      <c r="C46" s="3"/>
      <c r="D46" s="3"/>
      <c r="E46" s="3"/>
      <c r="F46" s="3"/>
      <c r="G46" s="4"/>
      <c r="H46" s="4"/>
      <c r="I46" s="4"/>
      <c r="J46" s="10"/>
      <c r="K46" s="3"/>
      <c r="L46" s="1"/>
      <c r="M46" s="11"/>
      <c r="N46" s="11"/>
      <c r="O46" s="4" t="str">
        <f t="shared" si="1"/>
        <v/>
      </c>
    </row>
    <row r="47" spans="1:16" ht="16" thickBot="1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3"/>
      <c r="K47" s="8"/>
      <c r="L47" s="6"/>
      <c r="M47" s="6">
        <f>L47*A47</f>
        <v>0</v>
      </c>
      <c r="N47" s="11"/>
      <c r="O47" s="4" t="str">
        <f t="shared" si="1"/>
        <v/>
      </c>
    </row>
    <row r="48" spans="1:16" ht="16" thickBot="1">
      <c r="A48" s="18"/>
      <c r="B48" s="4"/>
      <c r="C48" s="3"/>
      <c r="D48" s="3"/>
      <c r="E48" s="3"/>
      <c r="F48" s="3"/>
      <c r="G48" s="4"/>
      <c r="H48" s="4"/>
      <c r="I48" s="4"/>
      <c r="J48" s="10"/>
      <c r="K48" s="3"/>
      <c r="L48" s="1"/>
      <c r="M48" s="11"/>
      <c r="N48" s="11"/>
      <c r="O48" s="4" t="str">
        <f t="shared" si="1"/>
        <v/>
      </c>
    </row>
    <row r="49" spans="1:15" ht="16" thickBot="1">
      <c r="A49" s="18"/>
      <c r="B49" s="4" t="s">
        <v>84</v>
      </c>
      <c r="C49" s="3"/>
      <c r="D49" s="3"/>
      <c r="E49" s="3"/>
      <c r="F49" s="26"/>
      <c r="G49" s="9"/>
      <c r="H49" s="9"/>
      <c r="I49" s="4"/>
      <c r="J49" s="4"/>
      <c r="K49" s="3"/>
      <c r="L49" s="4"/>
      <c r="M49" s="3"/>
      <c r="N49" s="4"/>
      <c r="O49" s="4" t="str">
        <f t="shared" si="1"/>
        <v/>
      </c>
    </row>
    <row r="50" spans="1:15" ht="16" thickBot="1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/>
      <c r="I50" s="3" t="s">
        <v>86</v>
      </c>
      <c r="J50" s="3" t="s">
        <v>86</v>
      </c>
      <c r="K50" s="3"/>
      <c r="L50" s="6">
        <v>15</v>
      </c>
      <c r="M50" s="6">
        <f>L50*A50</f>
        <v>15</v>
      </c>
      <c r="N50" s="4"/>
      <c r="O50" s="4" t="str">
        <f t="shared" si="1"/>
        <v/>
      </c>
    </row>
    <row r="51" spans="1:15" ht="27" thickBot="1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/>
      <c r="K51" s="3" t="s">
        <v>115</v>
      </c>
      <c r="L51" s="3">
        <v>61.65</v>
      </c>
      <c r="M51" s="6"/>
      <c r="N51" s="4" t="s">
        <v>117</v>
      </c>
    </row>
    <row r="52" spans="1:15" ht="16" thickBot="1">
      <c r="A52" s="18"/>
      <c r="B52" s="4"/>
      <c r="C52" s="3"/>
      <c r="D52" s="3"/>
      <c r="E52" s="3"/>
      <c r="F52" s="26"/>
      <c r="G52" s="9"/>
      <c r="H52" s="9"/>
      <c r="I52" s="4"/>
      <c r="J52" s="29" t="s">
        <v>87</v>
      </c>
      <c r="K52" s="30"/>
      <c r="L52" s="1" t="s">
        <v>82</v>
      </c>
      <c r="M52" s="12">
        <f>SUM(M2:M51)</f>
        <v>80.858000000000004</v>
      </c>
      <c r="N52" s="11" t="s">
        <v>83</v>
      </c>
    </row>
  </sheetData>
  <autoFilter ref="A1:P52"/>
  <mergeCells count="1">
    <mergeCell ref="J52:K52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4" r:id="rId4"/>
    <hyperlink ref="K20" r:id="rId5"/>
    <hyperlink ref="K30" r:id="rId6"/>
    <hyperlink ref="K34" r:id="rId7"/>
    <hyperlink ref="K35" r:id="rId8"/>
    <hyperlink ref="K36" r:id="rId9"/>
    <hyperlink ref="K37" r:id="rId10"/>
    <hyperlink ref="K42" r:id="rId11"/>
    <hyperlink ref="K6" r:id="rId12" display="478-1910-ND"/>
  </hyperlinks>
  <pageMargins left="0.75000000000000011" right="0.75000000000000011" top="1" bottom="1" header="0.5" footer="0.5"/>
  <pageSetup paperSize="9" scale="34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2015-05-01T12:25:15Z</dcterms:modified>
</cp:coreProperties>
</file>