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edor\Desktop\Учеба Skypro\ДЗ\"/>
    </mc:Choice>
  </mc:AlternateContent>
  <xr:revisionPtr revIDLastSave="0" documentId="13_ncr:1_{AF159131-84E6-4FCA-986B-0645D749C4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Решение" sheetId="2" r:id="rId1"/>
    <sheet name="DATA" sheetId="1" r:id="rId2"/>
  </sheets>
  <definedNames>
    <definedName name="_xlcn.WorksheetConnection_DATAA1I25011" hidden="1">DATA!$A$1:$I$2501</definedName>
  </definedNames>
  <calcPr calcId="191029"/>
  <pivotCaches>
    <pivotCache cacheId="9" r:id="rId3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DATA!$A$1:$I$250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date_come" columnId="date_come">
                <x16:calculatedTimeColumn columnName="date_come (Год)" columnId="date_come (Год)" contentType="years" isSelected="1"/>
                <x16:calculatedTimeColumn columnName="date_come (Квартал)" columnId="date_come (Квартал)" contentType="quarters" isSelected="1"/>
                <x16:calculatedTimeColumn columnName="date_come (Индекс месяца)" columnId="date_come (Индекс месяца)" contentType="monthsindex" isSelected="1"/>
                <x16:calculatedTimeColumn columnName="date_come (Месяц)" columnId="date_come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G24" i="2"/>
  <c r="H24" i="2"/>
  <c r="I24" i="2"/>
  <c r="J24" i="2"/>
  <c r="L24" i="2"/>
  <c r="M24" i="2"/>
  <c r="N24" i="2"/>
  <c r="C25" i="2"/>
  <c r="D25" i="2"/>
  <c r="E25" i="2"/>
  <c r="F25" i="2"/>
  <c r="G25" i="2"/>
  <c r="H25" i="2"/>
  <c r="I25" i="2"/>
  <c r="J25" i="2"/>
  <c r="L25" i="2"/>
  <c r="M25" i="2"/>
  <c r="N25" i="2"/>
  <c r="C26" i="2"/>
  <c r="D26" i="2"/>
  <c r="E26" i="2"/>
  <c r="F26" i="2"/>
  <c r="G26" i="2"/>
  <c r="H26" i="2"/>
  <c r="I26" i="2"/>
  <c r="J26" i="2"/>
  <c r="L26" i="2"/>
  <c r="M26" i="2"/>
  <c r="N26" i="2"/>
  <c r="C27" i="2"/>
  <c r="D27" i="2"/>
  <c r="E27" i="2"/>
  <c r="F27" i="2"/>
  <c r="G27" i="2"/>
  <c r="H27" i="2"/>
  <c r="I27" i="2"/>
  <c r="J27" i="2"/>
  <c r="L27" i="2"/>
  <c r="M27" i="2"/>
  <c r="N27" i="2"/>
  <c r="C28" i="2"/>
  <c r="D28" i="2"/>
  <c r="E28" i="2"/>
  <c r="F28" i="2"/>
  <c r="G28" i="2"/>
  <c r="H28" i="2"/>
  <c r="I28" i="2"/>
  <c r="J28" i="2"/>
  <c r="L28" i="2"/>
  <c r="M28" i="2"/>
  <c r="N28" i="2"/>
  <c r="C29" i="2"/>
  <c r="D29" i="2"/>
  <c r="E29" i="2"/>
  <c r="F29" i="2"/>
  <c r="G29" i="2"/>
  <c r="H29" i="2"/>
  <c r="I29" i="2"/>
  <c r="J29" i="2"/>
  <c r="L29" i="2"/>
  <c r="M29" i="2"/>
  <c r="N29" i="2"/>
  <c r="C30" i="2"/>
  <c r="D30" i="2"/>
  <c r="E30" i="2"/>
  <c r="F30" i="2"/>
  <c r="G30" i="2"/>
  <c r="H30" i="2"/>
  <c r="I30" i="2"/>
  <c r="J30" i="2"/>
  <c r="L30" i="2"/>
  <c r="M30" i="2"/>
  <c r="N30" i="2"/>
  <c r="C31" i="2"/>
  <c r="D31" i="2"/>
  <c r="E31" i="2"/>
  <c r="F31" i="2"/>
  <c r="G31" i="2"/>
  <c r="H31" i="2"/>
  <c r="I31" i="2"/>
  <c r="J31" i="2"/>
  <c r="L31" i="2"/>
  <c r="M31" i="2"/>
  <c r="N31" i="2"/>
  <c r="C32" i="2"/>
  <c r="D32" i="2"/>
  <c r="E32" i="2"/>
  <c r="F32" i="2"/>
  <c r="G32" i="2"/>
  <c r="H32" i="2"/>
  <c r="I32" i="2"/>
  <c r="J32" i="2"/>
  <c r="L32" i="2"/>
  <c r="M32" i="2"/>
  <c r="N32" i="2"/>
  <c r="N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15F559-90D9-4A79-BFAF-A405B9ACFCC6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51C8A4-11FA-4E90-A148-3F780D5E4A0C}" name="WorksheetConnection_DATA!$A$1:$I$2501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DATAA1I25011"/>
        </x15:connection>
      </ext>
    </extLst>
  </connection>
</connections>
</file>

<file path=xl/sharedStrings.xml><?xml version="1.0" encoding="utf-8"?>
<sst xmlns="http://schemas.openxmlformats.org/spreadsheetml/2006/main" count="53" uniqueCount="35">
  <si>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</si>
  <si>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</si>
  <si>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</si>
  <si>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</si>
  <si>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</si>
  <si>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</si>
  <si>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</si>
  <si>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</si>
  <si>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</si>
  <si>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</si>
  <si>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</si>
  <si>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</si>
  <si>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</si>
  <si>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</si>
  <si>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</si>
  <si>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</si>
  <si>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</si>
  <si>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</si>
  <si>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</si>
  <si>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Когорта</t>
  </si>
  <si>
    <t>30 дней</t>
  </si>
  <si>
    <t>60 дней</t>
  </si>
  <si>
    <t>90 дней</t>
  </si>
  <si>
    <t>120 дней</t>
  </si>
  <si>
    <t>150 дней</t>
  </si>
  <si>
    <t>180 дней</t>
  </si>
  <si>
    <t>LT</t>
  </si>
  <si>
    <t>ARPU</t>
  </si>
  <si>
    <t>LTR</t>
  </si>
  <si>
    <t>COSTS</t>
  </si>
  <si>
    <t>COSTS_VAR</t>
  </si>
  <si>
    <t>LTV</t>
  </si>
  <si>
    <t>Прибыль</t>
  </si>
  <si>
    <t>Число разных элементов в столбце id_client</t>
  </si>
  <si>
    <t>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</si>
</sst>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71" formatCode="_-* #,##0\ &quot;₽&quot;_-;\-* #,##0\ &quot;₽&quot;_-;_-* &quot;-&quot;??\ &quot;₽&quot;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1" applyFont="1"/>
    <xf numFmtId="0" fontId="0" fillId="0" borderId="1" xfId="0" applyBorder="1"/>
    <xf numFmtId="2" fontId="0" fillId="0" borderId="0" xfId="0" applyNumberFormat="1"/>
    <xf numFmtId="0" fontId="1" fillId="0" borderId="0" xfId="0" applyFont="1"/>
    <xf numFmtId="0" fontId="0" fillId="2" borderId="0" xfId="0" applyFill="1"/>
    <xf numFmtId="9" fontId="0" fillId="2" borderId="0" xfId="1" applyFont="1" applyFill="1"/>
    <xf numFmtId="2" fontId="0" fillId="2" borderId="0" xfId="0" applyNumberFormat="1" applyFill="1"/>
    <xf numFmtId="2" fontId="0" fillId="2" borderId="0" xfId="1" applyNumberFormat="1" applyFont="1" applyFill="1"/>
    <xf numFmtId="0" fontId="0" fillId="3" borderId="0" xfId="0" applyFill="1"/>
    <xf numFmtId="9" fontId="0" fillId="3" borderId="0" xfId="1" applyFont="1" applyFill="1"/>
    <xf numFmtId="2" fontId="0" fillId="3" borderId="0" xfId="0" applyNumberFormat="1" applyFill="1"/>
    <xf numFmtId="2" fontId="0" fillId="3" borderId="0" xfId="1" applyNumberFormat="1" applyFont="1" applyFill="1"/>
    <xf numFmtId="0" fontId="0" fillId="0" borderId="0" xfId="0" applyFill="1"/>
    <xf numFmtId="9" fontId="0" fillId="0" borderId="0" xfId="1" applyFont="1" applyFill="1"/>
    <xf numFmtId="2" fontId="0" fillId="0" borderId="0" xfId="0" applyNumberFormat="1" applyFill="1"/>
    <xf numFmtId="2" fontId="0" fillId="0" borderId="0" xfId="1" applyNumberFormat="1" applyFont="1" applyFill="1"/>
    <xf numFmtId="9" fontId="0" fillId="0" borderId="2" xfId="1" applyFont="1" applyBorder="1"/>
    <xf numFmtId="171" fontId="0" fillId="0" borderId="0" xfId="2" applyNumberFormat="1" applyFont="1"/>
    <xf numFmtId="171" fontId="0" fillId="0" borderId="2" xfId="2" applyNumberFormat="1" applyFont="1" applyBorder="1"/>
    <xf numFmtId="171" fontId="0" fillId="0" borderId="0" xfId="2" applyNumberFormat="1" applyFont="1" applyFill="1" applyBorder="1"/>
    <xf numFmtId="0" fontId="0" fillId="0" borderId="0" xfId="0" applyNumberFormat="1"/>
    <xf numFmtId="10" fontId="0" fillId="4" borderId="0" xfId="1" applyNumberFormat="1" applyFont="1" applyFill="1"/>
    <xf numFmtId="9" fontId="0" fillId="2" borderId="0" xfId="1" applyNumberFormat="1" applyFont="1" applyFill="1"/>
    <xf numFmtId="9" fontId="0" fillId="0" borderId="0" xfId="1" applyNumberFormat="1" applyFont="1"/>
    <xf numFmtId="0" fontId="0" fillId="0" borderId="2" xfId="0" applyFill="1" applyBorder="1"/>
    <xf numFmtId="9" fontId="0" fillId="0" borderId="2" xfId="1" applyFont="1" applyFill="1" applyBorder="1"/>
    <xf numFmtId="2" fontId="0" fillId="0" borderId="2" xfId="0" applyNumberFormat="1" applyFill="1" applyBorder="1"/>
    <xf numFmtId="2" fontId="0" fillId="0" borderId="2" xfId="1" applyNumberFormat="1" applyFont="1" applyFill="1" applyBorder="1"/>
    <xf numFmtId="171" fontId="0" fillId="2" borderId="0" xfId="2" applyNumberFormat="1" applyFont="1" applyFill="1"/>
    <xf numFmtId="171" fontId="0" fillId="3" borderId="0" xfId="2" applyNumberFormat="1" applyFont="1" applyFill="1"/>
  </cellXfs>
  <cellStyles count="3">
    <cellStyle name="Денежный" xfId="2" builtinId="4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customschemas.google.com/relationships/workbookmetadata" Target="metadata"/><Relationship Id="rId10" Type="http://schemas.openxmlformats.org/officeDocument/2006/relationships/powerPivotData" Target="model/item.data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dor" refreshedDate="45036.832005902776" backgroundQuery="1" createdVersion="8" refreshedVersion="8" minRefreshableVersion="3" recordCount="0" supportSubquery="1" supportAdvancedDrill="1" xr:uid="{C292050B-C943-4311-8D4A-9C6F4C0C460C}">
  <cacheSource type="external" connectionId="1"/>
  <cacheFields count="2">
    <cacheField name="[Диапазон].[date_come (Месяц)].[date_come (Месяц)]" caption="date_come (Месяц)" numFmtId="0" hierarchy="11" level="1">
      <sharedItems count="9">
        <s v="янв"/>
        <s v="фев"/>
        <s v="мар"/>
        <s v="апр"/>
        <s v="май"/>
        <s v="июн"/>
        <s v="окт"/>
        <s v="ноя"/>
        <s v="дек"/>
      </sharedItems>
    </cacheField>
    <cacheField name="[Measures].[Число разных элементов в столбце id_client]" caption="Число разных элементов в столбце id_client" numFmtId="0" hierarchy="16" level="32767"/>
  </cacheFields>
  <cacheHierarchies count="24">
    <cacheHierarchy uniqueName="[Диапазон].[id_client]" caption="id_client" attribute="1" defaultMemberUniqueName="[Диапазон].[id_client].[All]" allUniqueName="[Диапазон].[id_client].[All]" dimensionUniqueName="[Диапазон]" displayFolder="" count="0" memberValueDatatype="20" unbalanced="0"/>
    <cacheHierarchy uniqueName="[Диапазон].[date_come]" caption="date_come" attribute="1" time="1" defaultMemberUniqueName="[Диапазон].[date_come].[All]" allUniqueName="[Диапазон].[date_come].[All]" dimensionUniqueName="[Диапазон]" displayFolder="" count="0" memberValueDatatype="7" unbalanced="0"/>
    <cacheHierarchy uniqueName="[Диапазон].[flag_30]" caption="flag_30" attribute="1" defaultMemberUniqueName="[Диапазон].[flag_30].[All]" allUniqueName="[Диапазон].[flag_30].[All]" dimensionUniqueName="[Диапазон]" displayFolder="" count="0" memberValueDatatype="20" unbalanced="0"/>
    <cacheHierarchy uniqueName="[Диапазон].[flag_60]" caption="flag_60" attribute="1" defaultMemberUniqueName="[Диапазон].[flag_60].[All]" allUniqueName="[Диапазон].[flag_60].[All]" dimensionUniqueName="[Диапазон]" displayFolder="" count="0" memberValueDatatype="20" unbalanced="0"/>
    <cacheHierarchy uniqueName="[Диапазон].[flag_90]" caption="flag_90" attribute="1" defaultMemberUniqueName="[Диапазон].[flag_90].[All]" allUniqueName="[Диапазон].[flag_90].[All]" dimensionUniqueName="[Диапазон]" displayFolder="" count="0" memberValueDatatype="20" unbalanced="0"/>
    <cacheHierarchy uniqueName="[Диапазон].[flag_120]" caption="flag_120" attribute="1" defaultMemberUniqueName="[Диапазон].[flag_120].[All]" allUniqueName="[Диапазон].[flag_120].[All]" dimensionUniqueName="[Диапазон]" displayFolder="" count="0" memberValueDatatype="20" unbalanced="0"/>
    <cacheHierarchy uniqueName="[Диапазон].[flag_150]" caption="flag_150" attribute="1" defaultMemberUniqueName="[Диапазон].[flag_150].[All]" allUniqueName="[Диапазон].[flag_150].[All]" dimensionUniqueName="[Диапазон]" displayFolder="" count="0" memberValueDatatype="20" unbalanced="0"/>
    <cacheHierarchy uniqueName="[Диапазон].[flag_180]" caption="flag_180" attribute="1" defaultMemberUniqueName="[Диапазон].[flag_180].[All]" allUniqueName="[Диапазон].[flag_180].[All]" dimensionUniqueName="[Диапазон]" displayFolder="" count="0" memberValueDatatype="20" unbalanced="0"/>
    <cacheHierarchy uniqueName="[Диапазон].[COST]" caption="COST" attribute="1" defaultMemberUniqueName="[Диапазон].[COST].[All]" allUniqueName="[Диапазон].[COST].[All]" dimensionUniqueName="[Диапазон]" displayFolder="" count="0" memberValueDatatype="20" unbalanced="0"/>
    <cacheHierarchy uniqueName="[Диапазон].[date_come (Год)]" caption="date_come (Год)" attribute="1" defaultMemberUniqueName="[Диапазон].[date_come (Год)].[All]" allUniqueName="[Диапазон].[date_come (Год)].[All]" dimensionUniqueName="[Диапазон]" displayFolder="" count="0" memberValueDatatype="130" unbalanced="0"/>
    <cacheHierarchy uniqueName="[Диапазон].[date_come (Квартал)]" caption="date_come (Квартал)" attribute="1" defaultMemberUniqueName="[Диапазон].[date_come (Квартал)].[All]" allUniqueName="[Диапазон].[date_come (Квартал)].[All]" dimensionUniqueName="[Диапазон]" displayFolder="" count="0" memberValueDatatype="130" unbalanced="0"/>
    <cacheHierarchy uniqueName="[Диапазон].[date_come (Месяц)]" caption="date_come (Месяц)" attribute="1" defaultMemberUniqueName="[Диапазон].[date_come (Месяц)].[All]" allUniqueName="[Диапазон].[date_come (Месяц)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date_come (Индекс месяца)]" caption="date_come (Индекс месяца)" attribute="1" defaultMemberUniqueName="[Диапазон].[date_come (Индекс месяца)].[All]" allUniqueName="[Диапазон].[date_come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id_client]" caption="Сумма по столбцу id_clien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разных элементов в столбце id_client]" caption="Число разных элементов в столбце id_client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flag_30]" caption="Сумма по столбцу flag_3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flag_60]" caption="Сумма по столбцу flag_6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flag_90]" caption="Сумма по столбцу flag_9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flag_120]" caption="Сумма по столбцу flag_12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flag_150]" caption="Сумма по столбцу flag_15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flag_180]" caption="Сумма по столбцу flag_180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COST]" caption="Сумма по столбцу COST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87E2A-DD74-49BF-976D-C9999B4AE4EB}" name="Сводная таблица3" cacheId="9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>
  <location ref="A2:B11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Число разных элементов в столбце id_cli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Число разных элементов в столбце id_clie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2475-FA9E-4690-9662-64F475B1F80C}">
  <dimension ref="A2:O33"/>
  <sheetViews>
    <sheetView topLeftCell="A7" workbookViewId="0">
      <selection activeCell="L24" sqref="L24"/>
    </sheetView>
  </sheetViews>
  <sheetFormatPr defaultRowHeight="14.4" x14ac:dyDescent="0.3"/>
  <cols>
    <col min="1" max="1" width="17" bestFit="1" customWidth="1"/>
    <col min="2" max="2" width="40.109375" bestFit="1" customWidth="1"/>
    <col min="3" max="7" width="25" bestFit="1" customWidth="1"/>
    <col min="11" max="11" width="10.44140625" bestFit="1" customWidth="1"/>
    <col min="13" max="13" width="13.77734375" bestFit="1" customWidth="1"/>
    <col min="14" max="14" width="10.21875" bestFit="1" customWidth="1"/>
  </cols>
  <sheetData>
    <row r="2" spans="1:12" x14ac:dyDescent="0.3">
      <c r="A2" s="3" t="s">
        <v>9</v>
      </c>
      <c r="B2" t="s">
        <v>33</v>
      </c>
    </row>
    <row r="3" spans="1:12" x14ac:dyDescent="0.3">
      <c r="A3" s="4" t="s">
        <v>13</v>
      </c>
      <c r="B3" s="26">
        <v>300</v>
      </c>
    </row>
    <row r="4" spans="1:12" x14ac:dyDescent="0.3">
      <c r="A4" s="4" t="s">
        <v>14</v>
      </c>
      <c r="B4" s="26">
        <v>245</v>
      </c>
    </row>
    <row r="5" spans="1:12" x14ac:dyDescent="0.3">
      <c r="A5" s="4" t="s">
        <v>15</v>
      </c>
      <c r="B5" s="26">
        <v>274</v>
      </c>
    </row>
    <row r="6" spans="1:12" x14ac:dyDescent="0.3">
      <c r="A6" s="4" t="s">
        <v>16</v>
      </c>
      <c r="B6" s="26">
        <v>250</v>
      </c>
    </row>
    <row r="7" spans="1:12" x14ac:dyDescent="0.3">
      <c r="A7" s="4" t="s">
        <v>17</v>
      </c>
      <c r="B7" s="26">
        <v>265</v>
      </c>
    </row>
    <row r="8" spans="1:12" x14ac:dyDescent="0.3">
      <c r="A8" s="4" t="s">
        <v>18</v>
      </c>
      <c r="B8" s="26">
        <v>268</v>
      </c>
    </row>
    <row r="9" spans="1:12" x14ac:dyDescent="0.3">
      <c r="A9" s="4" t="s">
        <v>10</v>
      </c>
      <c r="B9" s="26">
        <v>274</v>
      </c>
    </row>
    <row r="10" spans="1:12" x14ac:dyDescent="0.3">
      <c r="A10" s="4" t="s">
        <v>11</v>
      </c>
      <c r="B10" s="26">
        <v>308</v>
      </c>
    </row>
    <row r="11" spans="1:12" x14ac:dyDescent="0.3">
      <c r="A11" s="4" t="s">
        <v>12</v>
      </c>
      <c r="B11" s="26">
        <v>316</v>
      </c>
    </row>
    <row r="13" spans="1:12" x14ac:dyDescent="0.3">
      <c r="A13" s="5" t="s">
        <v>19</v>
      </c>
      <c r="B13" s="9" t="s">
        <v>34</v>
      </c>
      <c r="C13" s="5" t="s">
        <v>20</v>
      </c>
      <c r="D13" s="5" t="s">
        <v>21</v>
      </c>
      <c r="E13" s="5" t="s">
        <v>22</v>
      </c>
      <c r="F13" s="5" t="s">
        <v>23</v>
      </c>
      <c r="G13" s="5" t="s">
        <v>24</v>
      </c>
      <c r="H13" s="5" t="s">
        <v>25</v>
      </c>
    </row>
    <row r="14" spans="1:12" x14ac:dyDescent="0.3">
      <c r="A14" t="s">
        <v>13</v>
      </c>
      <c r="B14">
        <v>300</v>
      </c>
      <c r="C14">
        <v>233</v>
      </c>
      <c r="D14">
        <v>171</v>
      </c>
      <c r="E14">
        <v>107</v>
      </c>
      <c r="F14">
        <v>53</v>
      </c>
      <c r="G14">
        <v>27</v>
      </c>
      <c r="H14">
        <v>9</v>
      </c>
      <c r="L14" s="5" t="s">
        <v>27</v>
      </c>
    </row>
    <row r="15" spans="1:12" x14ac:dyDescent="0.3">
      <c r="A15" t="s">
        <v>14</v>
      </c>
      <c r="B15">
        <v>245</v>
      </c>
      <c r="C15">
        <v>192</v>
      </c>
      <c r="D15">
        <v>137</v>
      </c>
      <c r="E15">
        <v>85</v>
      </c>
      <c r="F15">
        <v>39</v>
      </c>
      <c r="G15">
        <v>18</v>
      </c>
      <c r="H15">
        <v>3</v>
      </c>
      <c r="L15" s="8">
        <v>300</v>
      </c>
    </row>
    <row r="16" spans="1:12" x14ac:dyDescent="0.3">
      <c r="A16" t="s">
        <v>15</v>
      </c>
      <c r="B16">
        <v>274</v>
      </c>
      <c r="C16">
        <v>139</v>
      </c>
      <c r="D16">
        <v>109</v>
      </c>
      <c r="E16">
        <v>82</v>
      </c>
      <c r="F16">
        <v>31</v>
      </c>
      <c r="G16">
        <v>14</v>
      </c>
      <c r="H16">
        <v>5</v>
      </c>
    </row>
    <row r="17" spans="1:14" x14ac:dyDescent="0.3">
      <c r="A17" t="s">
        <v>16</v>
      </c>
      <c r="B17">
        <v>250</v>
      </c>
      <c r="C17">
        <v>202</v>
      </c>
      <c r="D17">
        <v>151</v>
      </c>
      <c r="E17">
        <v>88</v>
      </c>
      <c r="F17">
        <v>44</v>
      </c>
      <c r="G17">
        <v>25</v>
      </c>
      <c r="H17">
        <v>11</v>
      </c>
    </row>
    <row r="18" spans="1:14" x14ac:dyDescent="0.3">
      <c r="A18" t="s">
        <v>17</v>
      </c>
      <c r="B18">
        <v>265</v>
      </c>
      <c r="C18">
        <v>214</v>
      </c>
      <c r="D18">
        <v>164</v>
      </c>
      <c r="E18">
        <v>146</v>
      </c>
      <c r="F18">
        <v>72</v>
      </c>
      <c r="G18">
        <v>37</v>
      </c>
      <c r="H18">
        <v>8</v>
      </c>
    </row>
    <row r="19" spans="1:14" x14ac:dyDescent="0.3">
      <c r="A19" t="s">
        <v>18</v>
      </c>
      <c r="B19">
        <v>268</v>
      </c>
      <c r="C19">
        <v>201</v>
      </c>
      <c r="D19">
        <v>154</v>
      </c>
      <c r="E19">
        <v>79</v>
      </c>
      <c r="F19">
        <v>37</v>
      </c>
      <c r="G19">
        <v>18</v>
      </c>
      <c r="H19">
        <v>0</v>
      </c>
    </row>
    <row r="20" spans="1:14" x14ac:dyDescent="0.3">
      <c r="A20" t="s">
        <v>10</v>
      </c>
      <c r="B20">
        <v>274</v>
      </c>
      <c r="C20">
        <v>230</v>
      </c>
      <c r="D20">
        <v>175</v>
      </c>
      <c r="E20">
        <v>104</v>
      </c>
      <c r="F20">
        <v>42</v>
      </c>
      <c r="G20">
        <v>22</v>
      </c>
      <c r="H20">
        <v>9</v>
      </c>
    </row>
    <row r="21" spans="1:14" x14ac:dyDescent="0.3">
      <c r="A21" t="s">
        <v>11</v>
      </c>
      <c r="B21">
        <v>308</v>
      </c>
      <c r="C21">
        <v>257</v>
      </c>
      <c r="D21">
        <v>190</v>
      </c>
      <c r="E21">
        <v>118</v>
      </c>
      <c r="F21">
        <v>53</v>
      </c>
      <c r="G21">
        <v>27</v>
      </c>
      <c r="H21">
        <v>13</v>
      </c>
    </row>
    <row r="22" spans="1:14" ht="15" thickBot="1" x14ac:dyDescent="0.35">
      <c r="A22" s="7" t="s">
        <v>12</v>
      </c>
      <c r="B22" s="7">
        <v>316</v>
      </c>
      <c r="C22" s="7">
        <v>249</v>
      </c>
      <c r="D22" s="7">
        <v>196</v>
      </c>
      <c r="E22" s="7">
        <v>111</v>
      </c>
      <c r="F22" s="7">
        <v>51</v>
      </c>
      <c r="G22" s="7">
        <v>22</v>
      </c>
      <c r="H22" s="7">
        <v>10</v>
      </c>
    </row>
    <row r="23" spans="1:14" x14ac:dyDescent="0.3">
      <c r="I23" s="5" t="s">
        <v>26</v>
      </c>
      <c r="J23" s="5" t="s">
        <v>28</v>
      </c>
      <c r="K23" s="5" t="s">
        <v>29</v>
      </c>
      <c r="L23" s="9" t="s">
        <v>30</v>
      </c>
      <c r="M23" s="9" t="s">
        <v>31</v>
      </c>
      <c r="N23" s="9" t="s">
        <v>32</v>
      </c>
    </row>
    <row r="24" spans="1:14" x14ac:dyDescent="0.3">
      <c r="A24" s="14" t="s">
        <v>13</v>
      </c>
      <c r="B24" s="15">
        <v>1</v>
      </c>
      <c r="C24" s="15">
        <f>C14/$B$14</f>
        <v>0.77666666666666662</v>
      </c>
      <c r="D24" s="15">
        <f>D14/$B$14</f>
        <v>0.56999999999999995</v>
      </c>
      <c r="E24" s="15">
        <f>E14/$B$14</f>
        <v>0.35666666666666669</v>
      </c>
      <c r="F24" s="15">
        <f>F14/$B$14</f>
        <v>0.17666666666666667</v>
      </c>
      <c r="G24" s="15">
        <f>G14/$B$14</f>
        <v>0.09</v>
      </c>
      <c r="H24" s="15">
        <f>H14/$B$14</f>
        <v>0.03</v>
      </c>
      <c r="I24" s="16">
        <f>C24/2+H24/2+SUM(D24:G24)</f>
        <v>1.5966666666666667</v>
      </c>
      <c r="J24" s="17">
        <f>I24*$L$15</f>
        <v>479</v>
      </c>
      <c r="K24" s="14">
        <v>55040</v>
      </c>
      <c r="L24" s="16">
        <f>K24/B14</f>
        <v>183.46666666666667</v>
      </c>
      <c r="M24" s="16">
        <f>J24-L24</f>
        <v>295.5333333333333</v>
      </c>
      <c r="N24" s="35">
        <f>M24*C14</f>
        <v>68859.266666666663</v>
      </c>
    </row>
    <row r="25" spans="1:14" x14ac:dyDescent="0.3">
      <c r="A25" s="18" t="s">
        <v>14</v>
      </c>
      <c r="B25" s="19">
        <v>1</v>
      </c>
      <c r="C25" s="6">
        <f>C15/$B$15</f>
        <v>0.78367346938775506</v>
      </c>
      <c r="D25" s="6">
        <f>D15/$B$15</f>
        <v>0.5591836734693878</v>
      </c>
      <c r="E25" s="6">
        <f>E15/$B$15</f>
        <v>0.34693877551020408</v>
      </c>
      <c r="F25" s="6">
        <f>F15/$B$15</f>
        <v>0.15918367346938775</v>
      </c>
      <c r="G25" s="29">
        <f>G15/$B$15</f>
        <v>7.3469387755102047E-2</v>
      </c>
      <c r="H25" s="6">
        <f>H15/$B$15</f>
        <v>1.2244897959183673E-2</v>
      </c>
      <c r="I25" s="20">
        <f>C25/2+H25/2+SUM(D25:G25)</f>
        <v>1.536734693877551</v>
      </c>
      <c r="J25" s="21">
        <f>I25*$L$15</f>
        <v>461.0204081632653</v>
      </c>
      <c r="K25" s="18">
        <v>17110</v>
      </c>
      <c r="L25" s="20">
        <f>K25/B15</f>
        <v>69.836734693877546</v>
      </c>
      <c r="M25" s="20">
        <f>J25-L25</f>
        <v>391.18367346938777</v>
      </c>
      <c r="N25" s="23">
        <f>M25*C15</f>
        <v>75107.265306122456</v>
      </c>
    </row>
    <row r="26" spans="1:14" x14ac:dyDescent="0.3">
      <c r="A26" s="14" t="s">
        <v>15</v>
      </c>
      <c r="B26" s="15">
        <v>1</v>
      </c>
      <c r="C26" s="15">
        <f>C16/$B$16</f>
        <v>0.50729927007299269</v>
      </c>
      <c r="D26" s="15">
        <f>D16/$B$16</f>
        <v>0.3978102189781022</v>
      </c>
      <c r="E26" s="15">
        <f>E16/$B$16</f>
        <v>0.29927007299270075</v>
      </c>
      <c r="F26" s="15">
        <f>F16/$B$16</f>
        <v>0.11313868613138686</v>
      </c>
      <c r="G26" s="15">
        <f>G16/$B$16</f>
        <v>5.1094890510948905E-2</v>
      </c>
      <c r="H26" s="15">
        <f>H16/$B$16</f>
        <v>1.824817518248175E-2</v>
      </c>
      <c r="I26" s="16">
        <f>C26/2+H26/2+SUM(D26:G26)</f>
        <v>1.1240875912408761</v>
      </c>
      <c r="J26" s="17">
        <f>I26*$L$15</f>
        <v>337.22627737226281</v>
      </c>
      <c r="K26" s="14">
        <v>19242</v>
      </c>
      <c r="L26" s="16">
        <f>K26/B16</f>
        <v>70.226277372262771</v>
      </c>
      <c r="M26" s="16">
        <f>J26-L26</f>
        <v>267.00000000000006</v>
      </c>
      <c r="N26" s="35">
        <f>M26*C16</f>
        <v>37113.000000000007</v>
      </c>
    </row>
    <row r="27" spans="1:14" x14ac:dyDescent="0.3">
      <c r="A27" s="18" t="s">
        <v>16</v>
      </c>
      <c r="B27" s="19">
        <v>1</v>
      </c>
      <c r="C27" s="6">
        <f>C17/$B$17</f>
        <v>0.80800000000000005</v>
      </c>
      <c r="D27" s="6">
        <f>D17/$B$17</f>
        <v>0.60399999999999998</v>
      </c>
      <c r="E27" s="6">
        <f>E17/$B$17</f>
        <v>0.35199999999999998</v>
      </c>
      <c r="F27" s="6">
        <f>F17/$B$17</f>
        <v>0.17599999999999999</v>
      </c>
      <c r="G27" s="6">
        <f>G17/$B$17</f>
        <v>0.1</v>
      </c>
      <c r="H27" s="6">
        <f>H17/$B$17</f>
        <v>4.3999999999999997E-2</v>
      </c>
      <c r="I27" s="20">
        <f>C27/2+H27/2+SUM(D27:G27)</f>
        <v>1.6579999999999999</v>
      </c>
      <c r="J27" s="21">
        <f>I27*$L$15</f>
        <v>497.4</v>
      </c>
      <c r="K27" s="18">
        <v>17552</v>
      </c>
      <c r="L27" s="20">
        <f>K27/B17</f>
        <v>70.207999999999998</v>
      </c>
      <c r="M27" s="20">
        <f>J27-L27</f>
        <v>427.19200000000001</v>
      </c>
      <c r="N27" s="23">
        <f>M27*C17</f>
        <v>86292.784</v>
      </c>
    </row>
    <row r="28" spans="1:14" x14ac:dyDescent="0.3">
      <c r="A28" s="10" t="s">
        <v>17</v>
      </c>
      <c r="B28" s="11">
        <v>1</v>
      </c>
      <c r="C28" s="28">
        <f>C18/$B$18</f>
        <v>0.8075471698113208</v>
      </c>
      <c r="D28" s="11">
        <f>D18/$B$18</f>
        <v>0.61886792452830186</v>
      </c>
      <c r="E28" s="11">
        <f>E18/$B$18</f>
        <v>0.55094339622641508</v>
      </c>
      <c r="F28" s="11">
        <f>F18/$B$18</f>
        <v>0.27169811320754716</v>
      </c>
      <c r="G28" s="11">
        <f>G18/$B$18</f>
        <v>0.13962264150943396</v>
      </c>
      <c r="H28" s="11">
        <f>H18/$B$18</f>
        <v>3.0188679245283019E-2</v>
      </c>
      <c r="I28" s="12">
        <f>C28/2+H28/2+SUM(D28:G28)</f>
        <v>2</v>
      </c>
      <c r="J28" s="13">
        <f>I28*$L$15</f>
        <v>600</v>
      </c>
      <c r="K28" s="10">
        <v>18886</v>
      </c>
      <c r="L28" s="12">
        <f>K28/B18</f>
        <v>71.26792452830189</v>
      </c>
      <c r="M28" s="12">
        <f>J28-L28</f>
        <v>528.73207547169807</v>
      </c>
      <c r="N28" s="34">
        <f>M28*C18</f>
        <v>113148.66415094338</v>
      </c>
    </row>
    <row r="29" spans="1:14" x14ac:dyDescent="0.3">
      <c r="A29" s="18" t="s">
        <v>18</v>
      </c>
      <c r="B29" s="19">
        <v>1</v>
      </c>
      <c r="C29" s="6">
        <f>C19/$B$19</f>
        <v>0.75</v>
      </c>
      <c r="D29" s="6">
        <f>D19/$B$19</f>
        <v>0.57462686567164178</v>
      </c>
      <c r="E29" s="6">
        <f>E19/$B$19</f>
        <v>0.29477611940298509</v>
      </c>
      <c r="F29" s="6">
        <f>F19/$B$19</f>
        <v>0.13805970149253732</v>
      </c>
      <c r="G29" s="6">
        <f>G19/$B$19</f>
        <v>6.7164179104477612E-2</v>
      </c>
      <c r="H29" s="6">
        <f>H19/$B$19</f>
        <v>0</v>
      </c>
      <c r="I29" s="20">
        <f>C29/2+H29/2+SUM(D29:G29)</f>
        <v>1.449626865671642</v>
      </c>
      <c r="J29" s="21">
        <f>I29*$L$15</f>
        <v>434.88805970149258</v>
      </c>
      <c r="K29" s="18">
        <v>18878</v>
      </c>
      <c r="L29" s="20">
        <f>K29/B19</f>
        <v>70.440298507462686</v>
      </c>
      <c r="M29" s="20">
        <f>J29-L29</f>
        <v>364.44776119402991</v>
      </c>
      <c r="N29" s="23">
        <f>M29*C19</f>
        <v>73254.000000000015</v>
      </c>
    </row>
    <row r="30" spans="1:14" x14ac:dyDescent="0.3">
      <c r="A30" s="18" t="s">
        <v>10</v>
      </c>
      <c r="B30" s="19">
        <v>1</v>
      </c>
      <c r="C30" s="6">
        <f>C20/$B$20</f>
        <v>0.83941605839416056</v>
      </c>
      <c r="D30" s="6">
        <f>D20/$B$20</f>
        <v>0.63868613138686137</v>
      </c>
      <c r="E30" s="6">
        <f>E20/$B$20</f>
        <v>0.37956204379562042</v>
      </c>
      <c r="F30" s="6">
        <f>F20/$B$20</f>
        <v>0.15328467153284672</v>
      </c>
      <c r="G30" s="6">
        <f>G20/$B$20</f>
        <v>8.0291970802919707E-2</v>
      </c>
      <c r="H30" s="6">
        <f>H20/$B$20</f>
        <v>3.2846715328467155E-2</v>
      </c>
      <c r="I30" s="20">
        <f>C30/2+H30/2+SUM(D30:G30)</f>
        <v>1.687956204379562</v>
      </c>
      <c r="J30" s="21">
        <f>I30*$L$15</f>
        <v>506.38686131386856</v>
      </c>
      <c r="K30" s="18">
        <v>19242</v>
      </c>
      <c r="L30" s="20">
        <f>K30/B20</f>
        <v>70.226277372262771</v>
      </c>
      <c r="M30" s="20">
        <f>J30-L30</f>
        <v>436.16058394160581</v>
      </c>
      <c r="N30" s="23">
        <f>M30*C20</f>
        <v>100316.93430656934</v>
      </c>
    </row>
    <row r="31" spans="1:14" x14ac:dyDescent="0.3">
      <c r="A31" s="10" t="s">
        <v>11</v>
      </c>
      <c r="B31" s="11">
        <v>1</v>
      </c>
      <c r="C31" s="11">
        <f>C21/$B$21</f>
        <v>0.83441558441558439</v>
      </c>
      <c r="D31" s="11">
        <f>D21/$B$21</f>
        <v>0.61688311688311692</v>
      </c>
      <c r="E31" s="11">
        <f>E21/$B$21</f>
        <v>0.38311688311688313</v>
      </c>
      <c r="F31" s="11">
        <f>F21/$B$21</f>
        <v>0.17207792207792208</v>
      </c>
      <c r="G31" s="11">
        <f>G21/$B$21</f>
        <v>8.7662337662337664E-2</v>
      </c>
      <c r="H31" s="11">
        <f>H21/$B$21</f>
        <v>4.2207792207792208E-2</v>
      </c>
      <c r="I31" s="12">
        <f>C31/2+H31/2+SUM(D31:G31)</f>
        <v>1.698051948051948</v>
      </c>
      <c r="J31" s="13">
        <f>I31*$L$15</f>
        <v>509.41558441558442</v>
      </c>
      <c r="K31" s="10">
        <v>11132</v>
      </c>
      <c r="L31" s="12">
        <f>K31/B21</f>
        <v>36.142857142857146</v>
      </c>
      <c r="M31" s="12">
        <f>J31-L31</f>
        <v>473.27272727272725</v>
      </c>
      <c r="N31" s="34">
        <f>M31*C21</f>
        <v>121631.0909090909</v>
      </c>
    </row>
    <row r="32" spans="1:14" x14ac:dyDescent="0.3">
      <c r="A32" s="30" t="s">
        <v>12</v>
      </c>
      <c r="B32" s="31">
        <v>1</v>
      </c>
      <c r="C32" s="22">
        <f>C22/$B$22</f>
        <v>0.78797468354430378</v>
      </c>
      <c r="D32" s="22">
        <f>D22/$B$22</f>
        <v>0.620253164556962</v>
      </c>
      <c r="E32" s="22">
        <f>E22/$B$22</f>
        <v>0.35126582278481011</v>
      </c>
      <c r="F32" s="22">
        <f>F22/$B$22</f>
        <v>0.16139240506329114</v>
      </c>
      <c r="G32" s="22">
        <f>G22/$B$22</f>
        <v>6.9620253164556958E-2</v>
      </c>
      <c r="H32" s="22">
        <f>H22/$B$22</f>
        <v>3.1645569620253167E-2</v>
      </c>
      <c r="I32" s="32">
        <f>C32/2+H32/2+SUM(D32:G32)</f>
        <v>1.6123417721518987</v>
      </c>
      <c r="J32" s="33">
        <f>I32*$L$15</f>
        <v>483.70253164556959</v>
      </c>
      <c r="K32" s="30">
        <v>22121</v>
      </c>
      <c r="L32" s="32">
        <f>K32/B22</f>
        <v>70.00316455696202</v>
      </c>
      <c r="M32" s="32">
        <f>J32-L32</f>
        <v>413.69936708860757</v>
      </c>
      <c r="N32" s="24">
        <f>M32*C22</f>
        <v>103011.14240506329</v>
      </c>
    </row>
    <row r="33" spans="14:15" x14ac:dyDescent="0.3">
      <c r="N33" s="25">
        <f>SUM(N24:N32)</f>
        <v>778734.14774445607</v>
      </c>
      <c r="O33" s="27">
        <v>0.10680000000000001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tabSelected="1" workbookViewId="0">
      <selection activeCell="C2" sqref="C2"/>
    </sheetView>
  </sheetViews>
  <sheetFormatPr defaultColWidth="14.44140625" defaultRowHeight="15" customHeight="1" x14ac:dyDescent="0.3"/>
  <cols>
    <col min="1" max="1" width="8.6640625" customWidth="1"/>
    <col min="2" max="2" width="10.33203125" customWidth="1"/>
    <col min="3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3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3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3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3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3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3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3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3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3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3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3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3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3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3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3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3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3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3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3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3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3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3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3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3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3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3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3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3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3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3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3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3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3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3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3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3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3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3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3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3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3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3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3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3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3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3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3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3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3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3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3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3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3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3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3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3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3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3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3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3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3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3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3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3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3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3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3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3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3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3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3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3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3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3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3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3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3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3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3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3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3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3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3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3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3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3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3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3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3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3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3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3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3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3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3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3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3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3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3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3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3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3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3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3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3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3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3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3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3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3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3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3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3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3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3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3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3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3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3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3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3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3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3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3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3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3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3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3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3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3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3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3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3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3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3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3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3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3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3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3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3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3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3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3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3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3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3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3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3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3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3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3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3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3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3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3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3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3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3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3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3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3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3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3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3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3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3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3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3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3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3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3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3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3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3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3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3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3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3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3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3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3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3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3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3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3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3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3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3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3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3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3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3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3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3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3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3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3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3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3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3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3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3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3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3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3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3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3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3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3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3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3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3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3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3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3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3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3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3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3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3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3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3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3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3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3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3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3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3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3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3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3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3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3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3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3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3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3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3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3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3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3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3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3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3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3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3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3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3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3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3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3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3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3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3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3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3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3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3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3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3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3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3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3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3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3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3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3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3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3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3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3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3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3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3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3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3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3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3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3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3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3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3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3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3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3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3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3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3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3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3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3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3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3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3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3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3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3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3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3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3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3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3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3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3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3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3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3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3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3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3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3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3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3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3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3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3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3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3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3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3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3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3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3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3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3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3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3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3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3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3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3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3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3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3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3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3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3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3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3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3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3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3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3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3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3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3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3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3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3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3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3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3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3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3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3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3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3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3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3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3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3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3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3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3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3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3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3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3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3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3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3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3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3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3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3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3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3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3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3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3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3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3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3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3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3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3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3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3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3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3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3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3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3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3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3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3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3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3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3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3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3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3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3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3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3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3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3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3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3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3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3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3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3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3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3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3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3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3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3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3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3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3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3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3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3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3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3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3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3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3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3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3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3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3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3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3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3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3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3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3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3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3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3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3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3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3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3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3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3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3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3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3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3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3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3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3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3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3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3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3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3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3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3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3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3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3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3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3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3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3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3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3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3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3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3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3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3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3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3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3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3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3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3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3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3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3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3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3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3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3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3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3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3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3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3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3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3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3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3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3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3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3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3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3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3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3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3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3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3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3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3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3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3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3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3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3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3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3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3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3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3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3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3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3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3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3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3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3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3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3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3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3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3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3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3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3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3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3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3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3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3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3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3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3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3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3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3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3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3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3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3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3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3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3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3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3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3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3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3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3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3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3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3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3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3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3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3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3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3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3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3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3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3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3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3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3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3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3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3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3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3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3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3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3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3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3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3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3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3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3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3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3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3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3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3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3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3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3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3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3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3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3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3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3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3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3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3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3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3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3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3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3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3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3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3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3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3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3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3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3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3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3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3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3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3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3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3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3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3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3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3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3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3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3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3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3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3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3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3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3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3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3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3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3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3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3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3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3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3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3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3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3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3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3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3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3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3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3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3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3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3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3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3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3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3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3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3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3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3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3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3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3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3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3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3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3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3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3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3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3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3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3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3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3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3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3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3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3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3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3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3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3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3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3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3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3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3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3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3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3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3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3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3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3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3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3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3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3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3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3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3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3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3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3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3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3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3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3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3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3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3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3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3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3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3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3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3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3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3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3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3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3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3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3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3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3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3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3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3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3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3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3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3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3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3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3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3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3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3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3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3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3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3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3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3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3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3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3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3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3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3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3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3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3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3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3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3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3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3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3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3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3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3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3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3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3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3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3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3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3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3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3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3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3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3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3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3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3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3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3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3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3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3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3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3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3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3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3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3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3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3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3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3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3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3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3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3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3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3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3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3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3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3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3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3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3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3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3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3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3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3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3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3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3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3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3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3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3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3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3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3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3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3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3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3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3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3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3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3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3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3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3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3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3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3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3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3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3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3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3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3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3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3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3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3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3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3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3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3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3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3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3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3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3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3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3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3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3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3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3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3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3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3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3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3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3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3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3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3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3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3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3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3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3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3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3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3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3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3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3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3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3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3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3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3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3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3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3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3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3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3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3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3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3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3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3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3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3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3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3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3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3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3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3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3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3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3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3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3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3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3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3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3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3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3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3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3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3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3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3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3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3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3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3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3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3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3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3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3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3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3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3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3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3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3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3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3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3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3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3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3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3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3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3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3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3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3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3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3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3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3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3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3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3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3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3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3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3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3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3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3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3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3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3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3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3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3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3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3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3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3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3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3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3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3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3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3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3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3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3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3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3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3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3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3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3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3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3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3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3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3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3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3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3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3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3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3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3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3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3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3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3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3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3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3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3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3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3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3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3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3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3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3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3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3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3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3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3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3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3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3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3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3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3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3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3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3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3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3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3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3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3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3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3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3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3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3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3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3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3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3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3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3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3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3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3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3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3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3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3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3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3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3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3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3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3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3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3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3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3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3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3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3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3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3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3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3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3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3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3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3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3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3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3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3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3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3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3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3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3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3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3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3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3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3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3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3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3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3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3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3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3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3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3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3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3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3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3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3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3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3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3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3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3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3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3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3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3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3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3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3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3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3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3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3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3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3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3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3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3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3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3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3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3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3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3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3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3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3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3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3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3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3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3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3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3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3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3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3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3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3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3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3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3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3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3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3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3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3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3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3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3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3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3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3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3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3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3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3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3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3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3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3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3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3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3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3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3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3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3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3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3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3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3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3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3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3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3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3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3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3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3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3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3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3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3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3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3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3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3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3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3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3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3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3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3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3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3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3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3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3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3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3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3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3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3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3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3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3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3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3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3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3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3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3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3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3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3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3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3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3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3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3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3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3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3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3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3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3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3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3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3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3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3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3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3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3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3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3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3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3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3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3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3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3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3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3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3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3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3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3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3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3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3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3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3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3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3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3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3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3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3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3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3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3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3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3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3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3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3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3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3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3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3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3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3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3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3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3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3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3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3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3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3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3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3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3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3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3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3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3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3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3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3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3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3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3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3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3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3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3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3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3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3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3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3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3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3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3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3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3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3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3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3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3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3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3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3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3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3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3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3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3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3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3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3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3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3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3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3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3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3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3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3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3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3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3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3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3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3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3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3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3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3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3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3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3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3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3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3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3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3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3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3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3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3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3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3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3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3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3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3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3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3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3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3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3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3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3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3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3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3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3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3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3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3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3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3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3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3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3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3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3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3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3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3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3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3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3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3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3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3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3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3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3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3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3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3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3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3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3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3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3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3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3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3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3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3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3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3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3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3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3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3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3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3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3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3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3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3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3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3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3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3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3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3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3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3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3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3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3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3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3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3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3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3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3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3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3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3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3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3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3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3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3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3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3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3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3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3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3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3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3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3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3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3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3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3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3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3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3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3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3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3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3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3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3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3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3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3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3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3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3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3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3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3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3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3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3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3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3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3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3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3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3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3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3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3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3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3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3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3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3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3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3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3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3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3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3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3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3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3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3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3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3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3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3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3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3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3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3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3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3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3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3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3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3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3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3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3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3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3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3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3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3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3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3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3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3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3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3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3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3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3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3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3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3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3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3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3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3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3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3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3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3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3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3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3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3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3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3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3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3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3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3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3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3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3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3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3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3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3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3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3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3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3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3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3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3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3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3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3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3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3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3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3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3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3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3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3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3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3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3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3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3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3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3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3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3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3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3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3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3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3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3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3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3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3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3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3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3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3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3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3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3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3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3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3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3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3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3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3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3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3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3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3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3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3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3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3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3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3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3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3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3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3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3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3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3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3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3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3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3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3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3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3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3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3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3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3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3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3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3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3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3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3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3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3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3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3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3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3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3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3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3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3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3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3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3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3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3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3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3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3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3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3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3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3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3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3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3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3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3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3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3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3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3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3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3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3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3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3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3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3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3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3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3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3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3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3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3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3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3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3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3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3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3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3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3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3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3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3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3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3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3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3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3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3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3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3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3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3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3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3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3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3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3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3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3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3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3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3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3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3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3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3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3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3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3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3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3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3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3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3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3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3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3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3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3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3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3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3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3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3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3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3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3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3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3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3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3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3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3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3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3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3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3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3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3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3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3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3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3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3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3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3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3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3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3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3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3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3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3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3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3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3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3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3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3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3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3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3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3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3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3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3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3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3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3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3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3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3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3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3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3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3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3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3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3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3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3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3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3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3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3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3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3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3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3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3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3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3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3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3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3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3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3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3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3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3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3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3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3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3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3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3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3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3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3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3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3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3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3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3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3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3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3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3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3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3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3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3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3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3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3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3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3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3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3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3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3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3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3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3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3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3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3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3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3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3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3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3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3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3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3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3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3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3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3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3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3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3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3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3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3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3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3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3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3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3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3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3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3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3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3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3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3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3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3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3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3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3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3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3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3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3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3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3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3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3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3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3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3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3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3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3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3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3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3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3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3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3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3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3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3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3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3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3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3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3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3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3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3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3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3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3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3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3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3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3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3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3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3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3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3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3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3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3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3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3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3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3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3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3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3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3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3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3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3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3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3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3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3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3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3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3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3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3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3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3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3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3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3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3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3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3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3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3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3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3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3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3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3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3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3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3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3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3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3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3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3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3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3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3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3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3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3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3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3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3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3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3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3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3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3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3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3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3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3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3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3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3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3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3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3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3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3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3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3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3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3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3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3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3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3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3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3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3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3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3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3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3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3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3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3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3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3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3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3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3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3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3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3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3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3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3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3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3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3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3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3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3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3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3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3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3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3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3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3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3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3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3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3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3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3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3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3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3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3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3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3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3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3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3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3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3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3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3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3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3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3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3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3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3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3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3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3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3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3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3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3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3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3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3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3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3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3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3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3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3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3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3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3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3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3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3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3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3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3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3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3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3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3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3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3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3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3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3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3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3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3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3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3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3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3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3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3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3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3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3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3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3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3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3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3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3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3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3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3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3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3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3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3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3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3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3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3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3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3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3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3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3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3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3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3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3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3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3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3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3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3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3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3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3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3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3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3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3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3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3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3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3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3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3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3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3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3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3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3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3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3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3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3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3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3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3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3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3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3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3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3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3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3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3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3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3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3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3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3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3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3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3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3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3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3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3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3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3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3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3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3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3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3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3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3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3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3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3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3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3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3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3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3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3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3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3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3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3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3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3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3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3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3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3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3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3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3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3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3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3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3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3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3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3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3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3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3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3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3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3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3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3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3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3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3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3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3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3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3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3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3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3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3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3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3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3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3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3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3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3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3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3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3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3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3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3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3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3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3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3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3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3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3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3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3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3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3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3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3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3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3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3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3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3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3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3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3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3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3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3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3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3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3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3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3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3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3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3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3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3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3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3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3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3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3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3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3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3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3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3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3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3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3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3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3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3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3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3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3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3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3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3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3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3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3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3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3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3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3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3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3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3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3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3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3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3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3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3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3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3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3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3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3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3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3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3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3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3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3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3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3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3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3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3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3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3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3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3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3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3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3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3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3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3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3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3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3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3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3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3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3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3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3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3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3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3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3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3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3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3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3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3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3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3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3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3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3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3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3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3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3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3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3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3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3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3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3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3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3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3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3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3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3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3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3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3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3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3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3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3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3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3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3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3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3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3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3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3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3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3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3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3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3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3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3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3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3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3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3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3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3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3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3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3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3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3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3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3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3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3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3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3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3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3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3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3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3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3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3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3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3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3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3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3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3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3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3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3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3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3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3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3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3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3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3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3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3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3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3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3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3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3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3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3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3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3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3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3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3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3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3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3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3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3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3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3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3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3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fedor</cp:lastModifiedBy>
  <dcterms:created xsi:type="dcterms:W3CDTF">2015-06-05T18:19:34Z</dcterms:created>
  <dcterms:modified xsi:type="dcterms:W3CDTF">2023-04-20T17:26:09Z</dcterms:modified>
</cp:coreProperties>
</file>