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605" windowHeight="7755" tabRatio="812"/>
  </bookViews>
  <sheets>
    <sheet name="Table-1-2" sheetId="13" r:id="rId1"/>
    <sheet name="Table-3-4" sheetId="49" r:id="rId2"/>
    <sheet name="Table-5" sheetId="54" r:id="rId3"/>
    <sheet name="Table-6A" sheetId="84" r:id="rId4"/>
    <sheet name="Table-6B-C" sheetId="47" r:id="rId5"/>
    <sheet name="Table-6D-E" sheetId="67" r:id="rId6"/>
    <sheet name="Table-6F-7 " sheetId="86" r:id="rId7"/>
    <sheet name="Table-8-9-10 " sheetId="87" r:id="rId8"/>
    <sheet name="Table-11A-B" sheetId="56" r:id="rId9"/>
    <sheet name="Table-12-13" sheetId="60" r:id="rId10"/>
    <sheet name="Table-13B-C" sheetId="70" r:id="rId11"/>
    <sheet name="Table14" sheetId="89" r:id="rId12"/>
    <sheet name="Table15-16" sheetId="90" r:id="rId13"/>
    <sheet name="Table-17A-B-C" sheetId="69" r:id="rId14"/>
    <sheet name="Table-17D-E-F" sheetId="61" r:id="rId15"/>
    <sheet name="Table-18-19" sheetId="52" r:id="rId16"/>
    <sheet name="Table20" sheetId="22" r:id="rId17"/>
    <sheet name="Table-20-B" sheetId="23" r:id="rId18"/>
    <sheet name="Table-20-C" sheetId="73" r:id="rId19"/>
    <sheet name="Table-21" sheetId="64" r:id="rId20"/>
    <sheet name="Table-22" sheetId="25" r:id="rId21"/>
    <sheet name="Table22a" sheetId="28" r:id="rId22"/>
    <sheet name="Table22b" sheetId="74" r:id="rId23"/>
    <sheet name="Table22BH" sheetId="75" r:id="rId24"/>
    <sheet name="Table22C" sheetId="76" r:id="rId25"/>
    <sheet name="Table22CH" sheetId="77" r:id="rId26"/>
    <sheet name="Table23" sheetId="31" r:id="rId27"/>
    <sheet name="Table-24A" sheetId="78" r:id="rId28"/>
    <sheet name="Table-24B" sheetId="79" r:id="rId29"/>
    <sheet name="Table-24C" sheetId="80" r:id="rId30"/>
    <sheet name="Table-25A" sheetId="32" r:id="rId31"/>
    <sheet name="Table-25B" sheetId="81" r:id="rId32"/>
    <sheet name="Table-25C" sheetId="82" r:id="rId33"/>
    <sheet name="Table-26" sheetId="38" r:id="rId34"/>
    <sheet name="Table-27" sheetId="83" r:id="rId35"/>
    <sheet name="Table-28" sheetId="63" r:id="rId36"/>
    <sheet name="Sheet1" sheetId="66" state="hidden" r:id="rId37"/>
    <sheet name="Table-29-30" sheetId="72" r:id="rId38"/>
    <sheet name="Sheet2" sheetId="91" r:id="rId39"/>
  </sheets>
  <externalReferences>
    <externalReference r:id="rId40"/>
  </externalReferences>
  <definedNames>
    <definedName name="_xlnm.Print_Area" localSheetId="36">Sheet1!$A$1:$K$39</definedName>
    <definedName name="_xlnm.Print_Area" localSheetId="8">'Table-11A-B'!$C$1:$L$23</definedName>
    <definedName name="_xlnm.Print_Area" localSheetId="0">'Table-1-2'!$B$2:$I$21</definedName>
    <definedName name="_xlnm.Print_Area" localSheetId="9">'Table-12-13'!$C$1:$L$32</definedName>
    <definedName name="_xlnm.Print_Area" localSheetId="10">'Table-13B-C'!$A$1:$C$34</definedName>
    <definedName name="_xlnm.Print_Area" localSheetId="11">Table14!$A$1:$F$20</definedName>
    <definedName name="_xlnm.Print_Area" localSheetId="13">'Table-17A-B-C'!$A$1:$F$24</definedName>
    <definedName name="_xlnm.Print_Area" localSheetId="14">'Table-17D-E-F'!$A$1:$G$28</definedName>
    <definedName name="_xlnm.Print_Area" localSheetId="15">'Table-18-19'!$A$1:$H$40</definedName>
    <definedName name="_xlnm.Print_Area" localSheetId="16">Table20!$A$1:$P$30</definedName>
    <definedName name="_xlnm.Print_Area" localSheetId="17">'Table-20-B'!$A$1:$P$25</definedName>
    <definedName name="_xlnm.Print_Area" localSheetId="18">'Table-20-C'!$A$1:$P$24</definedName>
    <definedName name="_xlnm.Print_Area" localSheetId="19">'Table-21'!$A$1:$M$27</definedName>
    <definedName name="_xlnm.Print_Area" localSheetId="20">'Table-22'!$A$1:$J$24</definedName>
    <definedName name="_xlnm.Print_Area" localSheetId="21">Table22a!$A$1:$M$25</definedName>
    <definedName name="_xlnm.Print_Area" localSheetId="22">Table22b!$A$1:$J$20</definedName>
    <definedName name="_xlnm.Print_Area" localSheetId="23">Table22BH!$A$1:$M$20</definedName>
    <definedName name="_xlnm.Print_Area" localSheetId="24">Table22C!$A$1:$J$20</definedName>
    <definedName name="_xlnm.Print_Area" localSheetId="25">Table22CH!$A$1:$M$21</definedName>
    <definedName name="_xlnm.Print_Area" localSheetId="26">Table23!$A$1:$F$26</definedName>
    <definedName name="_xlnm.Print_Area" localSheetId="27">'Table-24A'!$A$1:$H$27</definedName>
    <definedName name="_xlnm.Print_Area" localSheetId="28">'Table-24B'!$A$1:$H$20</definedName>
    <definedName name="_xlnm.Print_Area" localSheetId="29">'Table-24C'!$A$1:$H$20</definedName>
    <definedName name="_xlnm.Print_Area" localSheetId="30">'Table-25A'!$A$1:$M$22</definedName>
    <definedName name="_xlnm.Print_Area" localSheetId="31">'Table-25B'!$A$1:$M$27</definedName>
    <definedName name="_xlnm.Print_Area" localSheetId="32">'Table-25C'!$A$1:$M$27</definedName>
    <definedName name="_xlnm.Print_Area" localSheetId="33">'Table-26'!$A$1:$F$26</definedName>
    <definedName name="_xlnm.Print_Area" localSheetId="34">'Table-27'!$A$1:$F$27</definedName>
    <definedName name="_xlnm.Print_Area" localSheetId="35">'Table-28'!$A$1:$D$22</definedName>
    <definedName name="_xlnm.Print_Area" localSheetId="37">'Table-29-30'!$A$1:$G$34</definedName>
    <definedName name="_xlnm.Print_Area" localSheetId="1">'Table-3-4'!$A$1:$G$16</definedName>
    <definedName name="_xlnm.Print_Area" localSheetId="2">'Table-5'!$A$1:$D$30</definedName>
    <definedName name="_xlnm.Print_Area" localSheetId="3">'Table-6A'!$A$1:$J$25</definedName>
    <definedName name="_xlnm.Print_Area" localSheetId="4">'Table-6B-C'!$A$1:$C$31</definedName>
    <definedName name="_xlnm.Print_Area" localSheetId="5">'Table-6D-E'!$A$1:$D$25</definedName>
    <definedName name="_xlnm.Print_Area" localSheetId="6">'Table-6F-7 '!$A$1:$K$29</definedName>
    <definedName name="_xlnm.Print_Area" localSheetId="7">'Table-8-9-10 '!$A$1:$J$29</definedName>
    <definedName name="_xlnm.Print_Titles" localSheetId="12">'Table15-16'!$B:$B,'Table15-16'!$1:$4</definedName>
    <definedName name="_xlnm.Print_Titles" localSheetId="16">Table20!$A:$A</definedName>
    <definedName name="_xlnm.Print_Titles" localSheetId="17">'Table-20-B'!$A:$A</definedName>
    <definedName name="_xlnm.Print_Titles" localSheetId="18">'Table-20-C'!$A:$A</definedName>
    <definedName name="_xlnm.Print_Titles" localSheetId="19">'Table-21'!$A:$A</definedName>
  </definedNames>
  <calcPr calcId="125725" calcMode="manual"/>
</workbook>
</file>

<file path=xl/calcChain.xml><?xml version="1.0" encoding="utf-8"?>
<calcChain xmlns="http://schemas.openxmlformats.org/spreadsheetml/2006/main">
  <c r="H2" i="23"/>
  <c r="D19" i="22"/>
  <c r="J24" i="72"/>
  <c r="J23"/>
  <c r="J22"/>
  <c r="I21"/>
  <c r="J21"/>
  <c r="I24" l="1"/>
  <c r="I23"/>
  <c r="I22"/>
  <c r="I20"/>
  <c r="E27" i="61" l="1"/>
  <c r="C27"/>
  <c r="B27"/>
  <c r="G26"/>
  <c r="D26"/>
  <c r="D25"/>
  <c r="G24"/>
  <c r="D24"/>
  <c r="G23"/>
  <c r="D23"/>
  <c r="G22"/>
  <c r="D22"/>
  <c r="C18"/>
  <c r="B18"/>
  <c r="D17"/>
  <c r="D16"/>
  <c r="D15"/>
  <c r="D14"/>
  <c r="G13"/>
  <c r="G18" s="1"/>
  <c r="D13"/>
  <c r="C9"/>
  <c r="B9"/>
  <c r="D8"/>
  <c r="D7"/>
  <c r="D6"/>
  <c r="G5"/>
  <c r="D5"/>
  <c r="G4"/>
  <c r="D4"/>
  <c r="D22" i="69"/>
  <c r="C22"/>
  <c r="K16" i="31"/>
  <c r="K17"/>
  <c r="K18"/>
  <c r="J16"/>
  <c r="J17"/>
  <c r="J18"/>
  <c r="I16"/>
  <c r="I17"/>
  <c r="I18"/>
  <c r="H16"/>
  <c r="H17"/>
  <c r="H18"/>
  <c r="G16"/>
  <c r="G17"/>
  <c r="G18"/>
  <c r="D18" i="61" l="1"/>
  <c r="D27"/>
  <c r="G27"/>
  <c r="D9"/>
  <c r="K19" i="13"/>
  <c r="U16" i="28" s="1"/>
  <c r="L19" i="13"/>
  <c r="J19"/>
  <c r="T16" i="28" s="1"/>
  <c r="R16"/>
  <c r="Q16"/>
  <c r="O16"/>
  <c r="N16"/>
  <c r="O18" i="25"/>
  <c r="N18"/>
  <c r="L18"/>
  <c r="K18"/>
  <c r="K15" i="13"/>
  <c r="R18" i="25" s="1"/>
  <c r="L15" i="13"/>
  <c r="L17" s="1"/>
  <c r="J15"/>
  <c r="J17" s="1"/>
  <c r="K17" l="1"/>
  <c r="Q18" i="25"/>
  <c r="R20" i="64"/>
  <c r="R19"/>
  <c r="R18"/>
  <c r="C13" i="13"/>
  <c r="E20" i="73"/>
  <c r="B20"/>
  <c r="P14"/>
  <c r="P16"/>
  <c r="P17"/>
  <c r="P18"/>
  <c r="P19"/>
  <c r="P20"/>
  <c r="P21"/>
  <c r="P22"/>
  <c r="P13"/>
  <c r="M7"/>
  <c r="M8"/>
  <c r="M9"/>
  <c r="M10"/>
  <c r="M11"/>
  <c r="M12"/>
  <c r="M13"/>
  <c r="M15"/>
  <c r="M16"/>
  <c r="M17"/>
  <c r="M18"/>
  <c r="M19"/>
  <c r="M21"/>
  <c r="M22"/>
  <c r="M6"/>
  <c r="J14"/>
  <c r="J15"/>
  <c r="J16"/>
  <c r="J17"/>
  <c r="J18"/>
  <c r="J21"/>
  <c r="J22"/>
  <c r="J12"/>
  <c r="G7"/>
  <c r="G8"/>
  <c r="G9"/>
  <c r="G10"/>
  <c r="G11"/>
  <c r="G12"/>
  <c r="G13"/>
  <c r="G14"/>
  <c r="G15"/>
  <c r="G16"/>
  <c r="G17"/>
  <c r="G18"/>
  <c r="G19"/>
  <c r="G21"/>
  <c r="G22"/>
  <c r="G6"/>
  <c r="D7"/>
  <c r="D8"/>
  <c r="D9"/>
  <c r="D10"/>
  <c r="D11"/>
  <c r="D12"/>
  <c r="D13"/>
  <c r="D14"/>
  <c r="D15"/>
  <c r="D16"/>
  <c r="D17"/>
  <c r="D18"/>
  <c r="D19"/>
  <c r="D21"/>
  <c r="D22"/>
  <c r="D6"/>
  <c r="E20" i="23"/>
  <c r="B20"/>
  <c r="P8" i="22" l="1"/>
  <c r="P9"/>
  <c r="P10"/>
  <c r="P11"/>
  <c r="P12"/>
  <c r="P13"/>
  <c r="P14"/>
  <c r="P15"/>
  <c r="P16"/>
  <c r="P17"/>
  <c r="P18"/>
  <c r="P19"/>
  <c r="P20"/>
  <c r="P7"/>
  <c r="P6"/>
  <c r="M7"/>
  <c r="M8"/>
  <c r="M9"/>
  <c r="M10"/>
  <c r="M11"/>
  <c r="M13"/>
  <c r="M14"/>
  <c r="M15"/>
  <c r="M16"/>
  <c r="M17"/>
  <c r="M18"/>
  <c r="S16" i="28" s="1"/>
  <c r="M19" i="22"/>
  <c r="M20"/>
  <c r="M6"/>
  <c r="J12"/>
  <c r="J13"/>
  <c r="J15"/>
  <c r="J17"/>
  <c r="J18"/>
  <c r="J19"/>
  <c r="J20"/>
  <c r="J11"/>
  <c r="J10"/>
  <c r="G7"/>
  <c r="G8"/>
  <c r="G9"/>
  <c r="G10"/>
  <c r="G11"/>
  <c r="G12"/>
  <c r="G13"/>
  <c r="G14"/>
  <c r="G15"/>
  <c r="G16"/>
  <c r="G17"/>
  <c r="G18"/>
  <c r="P18" i="25" s="1"/>
  <c r="G19" i="22"/>
  <c r="G20"/>
  <c r="G6"/>
  <c r="D7"/>
  <c r="D8"/>
  <c r="D9"/>
  <c r="D10"/>
  <c r="D11"/>
  <c r="D12"/>
  <c r="D13"/>
  <c r="D14"/>
  <c r="D15"/>
  <c r="D18"/>
  <c r="D20"/>
  <c r="D6"/>
  <c r="P14" i="23"/>
  <c r="P16"/>
  <c r="P17"/>
  <c r="P18"/>
  <c r="P19"/>
  <c r="P20"/>
  <c r="P21"/>
  <c r="P22"/>
  <c r="P13"/>
  <c r="M7"/>
  <c r="M8"/>
  <c r="M9"/>
  <c r="M10"/>
  <c r="M11"/>
  <c r="M12"/>
  <c r="M13"/>
  <c r="M14"/>
  <c r="M15"/>
  <c r="M16"/>
  <c r="M17"/>
  <c r="M18"/>
  <c r="M19"/>
  <c r="M21"/>
  <c r="M22"/>
  <c r="M6"/>
  <c r="J13"/>
  <c r="J14"/>
  <c r="J15"/>
  <c r="J16"/>
  <c r="J17"/>
  <c r="J18"/>
  <c r="J19"/>
  <c r="J21"/>
  <c r="J22"/>
  <c r="J12"/>
  <c r="G7"/>
  <c r="G8"/>
  <c r="G9"/>
  <c r="G10"/>
  <c r="G11"/>
  <c r="G12"/>
  <c r="G13"/>
  <c r="G14"/>
  <c r="G15"/>
  <c r="G16"/>
  <c r="G17"/>
  <c r="G18"/>
  <c r="G19"/>
  <c r="G21"/>
  <c r="G22"/>
  <c r="G6"/>
  <c r="D7"/>
  <c r="D8"/>
  <c r="D9"/>
  <c r="D10"/>
  <c r="D11"/>
  <c r="D12"/>
  <c r="D13"/>
  <c r="D14"/>
  <c r="D15"/>
  <c r="D16"/>
  <c r="D17"/>
  <c r="D18"/>
  <c r="D19"/>
  <c r="D21"/>
  <c r="D22"/>
  <c r="D6"/>
  <c r="R20" i="22"/>
  <c r="Q19"/>
  <c r="Q18"/>
  <c r="O23" i="52"/>
  <c r="J28"/>
  <c r="C18" i="67"/>
  <c r="P16" i="28" l="1"/>
  <c r="V16"/>
  <c r="S18" i="25"/>
  <c r="M18"/>
  <c r="H18" i="13"/>
  <c r="G14"/>
  <c r="G13"/>
  <c r="C14"/>
  <c r="H16"/>
  <c r="H14"/>
  <c r="H13"/>
  <c r="G18"/>
  <c r="G16"/>
  <c r="F18"/>
  <c r="F16"/>
  <c r="F14"/>
  <c r="F13"/>
  <c r="E18"/>
  <c r="E14"/>
  <c r="E13"/>
  <c r="D18"/>
  <c r="D16"/>
  <c r="D14"/>
  <c r="C18"/>
  <c r="C15" l="1"/>
  <c r="F6" i="86"/>
  <c r="F7"/>
  <c r="F8"/>
  <c r="F9"/>
  <c r="F10"/>
  <c r="F11"/>
  <c r="F12"/>
  <c r="F13"/>
  <c r="F14"/>
  <c r="F15"/>
  <c r="F5"/>
  <c r="C6"/>
  <c r="I6" s="1"/>
  <c r="Q6" s="1"/>
  <c r="C7"/>
  <c r="C8"/>
  <c r="C9"/>
  <c r="C10"/>
  <c r="C11"/>
  <c r="C12"/>
  <c r="C13"/>
  <c r="I13" s="1"/>
  <c r="Q13" s="1"/>
  <c r="C14"/>
  <c r="I14" s="1"/>
  <c r="Q14" s="1"/>
  <c r="C15"/>
  <c r="C5"/>
  <c r="I9" l="1"/>
  <c r="Q9" s="1"/>
  <c r="I5"/>
  <c r="Q5" s="1"/>
  <c r="I8"/>
  <c r="Q8" s="1"/>
  <c r="I15"/>
  <c r="Q15" s="1"/>
  <c r="I7"/>
  <c r="Q7" s="1"/>
  <c r="I11"/>
  <c r="Q11" s="1"/>
  <c r="I10"/>
  <c r="Q10" s="1"/>
  <c r="I12"/>
  <c r="Q12" s="1"/>
  <c r="K23" i="60"/>
  <c r="K24"/>
  <c r="K25"/>
  <c r="K26"/>
  <c r="K27"/>
  <c r="K28"/>
  <c r="K29"/>
  <c r="I30"/>
  <c r="G30"/>
  <c r="D25" i="54" l="1"/>
  <c r="D18"/>
  <c r="D7"/>
  <c r="P20" i="84"/>
  <c r="O20"/>
  <c r="P19"/>
  <c r="O19"/>
  <c r="Q16"/>
  <c r="P16"/>
  <c r="Q15"/>
  <c r="P15"/>
  <c r="Q14"/>
  <c r="P14"/>
  <c r="Q13"/>
  <c r="P13"/>
  <c r="Q12"/>
  <c r="P12"/>
  <c r="Q11"/>
  <c r="P11"/>
  <c r="Q10"/>
  <c r="P10"/>
  <c r="J10"/>
  <c r="G10"/>
  <c r="D10"/>
  <c r="Q9"/>
  <c r="P9"/>
  <c r="Q8"/>
  <c r="P8"/>
  <c r="R8" s="1"/>
  <c r="J8"/>
  <c r="G8"/>
  <c r="D8"/>
  <c r="I7"/>
  <c r="I9" s="1"/>
  <c r="I11" s="1"/>
  <c r="H7"/>
  <c r="F7"/>
  <c r="F9" s="1"/>
  <c r="F11" s="1"/>
  <c r="E7"/>
  <c r="E9" s="1"/>
  <c r="C7"/>
  <c r="C9" s="1"/>
  <c r="C11" s="1"/>
  <c r="B7"/>
  <c r="J6"/>
  <c r="G6"/>
  <c r="D6"/>
  <c r="K6" s="1"/>
  <c r="J5"/>
  <c r="G5"/>
  <c r="D5"/>
  <c r="K5" s="1"/>
  <c r="N30" i="47"/>
  <c r="R29"/>
  <c r="M29" s="1"/>
  <c r="N29" s="1"/>
  <c r="N28"/>
  <c r="N27"/>
  <c r="N26"/>
  <c r="N25"/>
  <c r="R24"/>
  <c r="N24"/>
  <c r="N23"/>
  <c r="N22"/>
  <c r="N21"/>
  <c r="N20"/>
  <c r="N19"/>
  <c r="N18"/>
  <c r="E17"/>
  <c r="L15"/>
  <c r="I15"/>
  <c r="L14"/>
  <c r="I14"/>
  <c r="L13"/>
  <c r="I13"/>
  <c r="L12"/>
  <c r="I12"/>
  <c r="E12"/>
  <c r="L11"/>
  <c r="I11"/>
  <c r="L10"/>
  <c r="I10"/>
  <c r="L8"/>
  <c r="I8"/>
  <c r="L7"/>
  <c r="I7"/>
  <c r="L6"/>
  <c r="I6"/>
  <c r="L5"/>
  <c r="I5"/>
  <c r="L9"/>
  <c r="I9"/>
  <c r="L4"/>
  <c r="I4"/>
  <c r="L3"/>
  <c r="I3"/>
  <c r="D3"/>
  <c r="F15" s="1"/>
  <c r="R9" i="84" l="1"/>
  <c r="R11"/>
  <c r="R13"/>
  <c r="R15"/>
  <c r="Q19"/>
  <c r="D7"/>
  <c r="J7"/>
  <c r="R10"/>
  <c r="R12"/>
  <c r="R14"/>
  <c r="R16"/>
  <c r="Q20"/>
  <c r="F12" i="47"/>
  <c r="E11" i="84"/>
  <c r="G11" s="1"/>
  <c r="G9"/>
  <c r="G7"/>
  <c r="B9"/>
  <c r="H9"/>
  <c r="F3" i="47"/>
  <c r="F9"/>
  <c r="F6"/>
  <c r="F8"/>
  <c r="F11"/>
  <c r="F14"/>
  <c r="F4"/>
  <c r="F5"/>
  <c r="F7"/>
  <c r="F10"/>
  <c r="F13"/>
  <c r="K6" i="87"/>
  <c r="K7"/>
  <c r="K8"/>
  <c r="K9"/>
  <c r="K5"/>
  <c r="L5"/>
  <c r="M6" s="1"/>
  <c r="B11" i="84" l="1"/>
  <c r="D11" s="1"/>
  <c r="D9"/>
  <c r="H11"/>
  <c r="J11" s="1"/>
  <c r="J9"/>
  <c r="K22" i="60"/>
  <c r="K30" s="1"/>
  <c r="M5" i="87" l="1"/>
  <c r="I15" i="83" l="1"/>
  <c r="I14"/>
  <c r="I13"/>
  <c r="I12"/>
  <c r="I11"/>
  <c r="I10"/>
  <c r="I9"/>
  <c r="I8"/>
  <c r="J10" i="81"/>
  <c r="J9"/>
  <c r="J8"/>
  <c r="G3" i="73"/>
  <c r="H2"/>
  <c r="H1"/>
  <c r="G3" i="23"/>
  <c r="K1" i="22"/>
  <c r="L15" i="49" l="1"/>
  <c r="K15"/>
  <c r="J15"/>
  <c r="L14"/>
  <c r="K14"/>
  <c r="J14"/>
  <c r="L13"/>
  <c r="K13"/>
  <c r="J13"/>
  <c r="L7"/>
  <c r="K7"/>
  <c r="J7"/>
  <c r="L6"/>
  <c r="K6"/>
  <c r="J6"/>
  <c r="L5"/>
  <c r="K5"/>
  <c r="J5"/>
  <c r="F15" i="13" l="1"/>
  <c r="F17" s="1"/>
  <c r="H15"/>
  <c r="H17" s="1"/>
  <c r="H19" s="1"/>
  <c r="G15"/>
  <c r="G17" s="1"/>
  <c r="G19" s="1"/>
  <c r="F19" l="1"/>
  <c r="I9" i="38" l="1"/>
  <c r="I8"/>
  <c r="I11"/>
  <c r="I12"/>
  <c r="I13"/>
  <c r="I14"/>
  <c r="I15"/>
  <c r="I10"/>
  <c r="A61" i="52" l="1"/>
  <c r="J17" i="66" l="1"/>
  <c r="J18"/>
  <c r="J6" l="1"/>
  <c r="J7"/>
  <c r="J8"/>
  <c r="J9"/>
  <c r="J10"/>
  <c r="J11"/>
  <c r="J12"/>
  <c r="J13"/>
  <c r="J14"/>
  <c r="J15"/>
  <c r="J16"/>
  <c r="J5"/>
  <c r="L16" i="60" l="1"/>
  <c r="K16"/>
  <c r="J16"/>
  <c r="L15"/>
  <c r="K15"/>
  <c r="J15"/>
  <c r="L14"/>
  <c r="K14"/>
  <c r="J14"/>
  <c r="L8"/>
  <c r="K8"/>
  <c r="J8"/>
  <c r="L7"/>
  <c r="K7"/>
  <c r="J7"/>
  <c r="L6"/>
  <c r="K6"/>
  <c r="J6"/>
  <c r="E15" i="13" l="1"/>
  <c r="E17" s="1"/>
  <c r="E19" s="1"/>
  <c r="D15"/>
  <c r="D17" s="1"/>
  <c r="D19" s="1"/>
  <c r="C17"/>
  <c r="C19" s="1"/>
  <c r="G10" i="64" l="1"/>
  <c r="D10"/>
  <c r="M9"/>
  <c r="G9"/>
  <c r="D9"/>
  <c r="M8"/>
  <c r="G8"/>
  <c r="D8"/>
  <c r="M7"/>
  <c r="G7"/>
  <c r="D7"/>
  <c r="M6"/>
  <c r="G6"/>
  <c r="D6"/>
  <c r="M5"/>
  <c r="G5"/>
  <c r="D5"/>
</calcChain>
</file>

<file path=xl/sharedStrings.xml><?xml version="1.0" encoding="utf-8"?>
<sst xmlns="http://schemas.openxmlformats.org/spreadsheetml/2006/main" count="6233" uniqueCount="620">
  <si>
    <t>Total</t>
  </si>
  <si>
    <t>SC</t>
  </si>
  <si>
    <t>ST</t>
  </si>
  <si>
    <t>Male</t>
  </si>
  <si>
    <t>Female</t>
  </si>
  <si>
    <t>Primary</t>
  </si>
  <si>
    <t>Secondary</t>
  </si>
  <si>
    <t>Senior Secondary</t>
  </si>
  <si>
    <t>Boys</t>
  </si>
  <si>
    <t>Girls</t>
  </si>
  <si>
    <t>I-X</t>
  </si>
  <si>
    <t>Pupil Teacher Ratio</t>
  </si>
  <si>
    <t>Category</t>
  </si>
  <si>
    <t>Appeared*</t>
  </si>
  <si>
    <t>Passed#</t>
  </si>
  <si>
    <t>Science</t>
  </si>
  <si>
    <t>Law</t>
  </si>
  <si>
    <t>Revenue</t>
  </si>
  <si>
    <t>Capital</t>
  </si>
  <si>
    <t>Expenditure on Education by Education Department</t>
  </si>
  <si>
    <t>Expenditure as % of GDP</t>
  </si>
  <si>
    <t>Elementary Education</t>
  </si>
  <si>
    <t>Secondary Education</t>
  </si>
  <si>
    <t>University &amp; Higher Education</t>
  </si>
  <si>
    <t>Adult Education</t>
  </si>
  <si>
    <t>Technical Education</t>
  </si>
  <si>
    <t>Total (Education)</t>
  </si>
  <si>
    <t>Census year</t>
  </si>
  <si>
    <t>Persons</t>
  </si>
  <si>
    <t>Females</t>
  </si>
  <si>
    <t>Year</t>
  </si>
  <si>
    <t>1960-61</t>
  </si>
  <si>
    <t>1970-71</t>
  </si>
  <si>
    <t>1990-91</t>
  </si>
  <si>
    <t>2002-03</t>
  </si>
  <si>
    <t>2003-04</t>
  </si>
  <si>
    <t>2004-05</t>
  </si>
  <si>
    <t>1950-51</t>
  </si>
  <si>
    <t>2005-06</t>
  </si>
  <si>
    <t>2006-07</t>
  </si>
  <si>
    <t>2007-08</t>
  </si>
  <si>
    <t>1980-81</t>
  </si>
  <si>
    <t>2000-01</t>
  </si>
  <si>
    <t>2001-02</t>
  </si>
  <si>
    <t>Higher Education</t>
  </si>
  <si>
    <t xml:space="preserve">Primary School </t>
  </si>
  <si>
    <t>Males</t>
  </si>
  <si>
    <t>Pass percentage</t>
  </si>
  <si>
    <t xml:space="preserve">Higher Education </t>
  </si>
  <si>
    <t>Ph.D</t>
  </si>
  <si>
    <t>Level</t>
  </si>
  <si>
    <t>Age group</t>
  </si>
  <si>
    <t>Management</t>
  </si>
  <si>
    <t>NA</t>
  </si>
  <si>
    <t>Post Graduate</t>
  </si>
  <si>
    <t>1983-84</t>
  </si>
  <si>
    <t>1986-87</t>
  </si>
  <si>
    <t>1989-90</t>
  </si>
  <si>
    <t>1992-93</t>
  </si>
  <si>
    <t>1995-96</t>
  </si>
  <si>
    <t>1996-97</t>
  </si>
  <si>
    <t>1997-98</t>
  </si>
  <si>
    <t>1998-99</t>
  </si>
  <si>
    <t>1994-95</t>
  </si>
  <si>
    <t xml:space="preserve">Primary </t>
  </si>
  <si>
    <t xml:space="preserve">Others </t>
  </si>
  <si>
    <t>ALL</t>
  </si>
  <si>
    <t>2009-10(P)</t>
  </si>
  <si>
    <t>Year/ Classes</t>
  </si>
  <si>
    <t>Type</t>
  </si>
  <si>
    <t>Number</t>
  </si>
  <si>
    <t>Institution of National Importance</t>
  </si>
  <si>
    <t>Type of Institution</t>
  </si>
  <si>
    <t>* - Includes Regular &amp; Private Students.</t>
  </si>
  <si>
    <t>#- Includes Students Passed in Annual &amp; Supplementary Examinations.</t>
  </si>
  <si>
    <t>All</t>
  </si>
  <si>
    <t xml:space="preserve"> Sector</t>
  </si>
  <si>
    <t>Centre</t>
  </si>
  <si>
    <t>Expenditure on Education by Other  Departments</t>
  </si>
  <si>
    <t>Corresponding Level of Education</t>
  </si>
  <si>
    <t xml:space="preserve"> I-XII</t>
  </si>
  <si>
    <t>Upper Primary</t>
  </si>
  <si>
    <t>I-XII</t>
  </si>
  <si>
    <t>Appeared</t>
  </si>
  <si>
    <t>Passed</t>
  </si>
  <si>
    <t>1951-52</t>
  </si>
  <si>
    <t xml:space="preserve">RE: Revised Estimate </t>
  </si>
  <si>
    <t>BE: Budget Estimate</t>
  </si>
  <si>
    <t>Primary                                                                                                                                                  (I-V)</t>
  </si>
  <si>
    <t xml:space="preserve"> Upper Primary </t>
  </si>
  <si>
    <t>(IX-XII)</t>
  </si>
  <si>
    <t xml:space="preserve">Upper Primary School </t>
  </si>
  <si>
    <t>6-10 Years</t>
  </si>
  <si>
    <t>11-13 Years</t>
  </si>
  <si>
    <t>6-13 Years</t>
  </si>
  <si>
    <t>14-15 Years</t>
  </si>
  <si>
    <t>6-15 Years</t>
  </si>
  <si>
    <t>16-17 Years</t>
  </si>
  <si>
    <t>6-17 Years</t>
  </si>
  <si>
    <t>18-23 Years</t>
  </si>
  <si>
    <t>Table-3 : Literacy Rates( 7+ Age Group)</t>
  </si>
  <si>
    <t>Table-4: Adult  Literacy Rates(15+ Age Group)</t>
  </si>
  <si>
    <t>EDUCATIONAL STATISTICS AT A GLANCE</t>
  </si>
  <si>
    <t>Primary                                                (I-V)</t>
  </si>
  <si>
    <t>Upper Primary                          (VI-VIII)</t>
  </si>
  <si>
    <t>Elementary                                     (I-VIII)</t>
  </si>
  <si>
    <t>Secondary                               (IX-X)</t>
  </si>
  <si>
    <t>Sr.  Secondary                        ( XI-XII)</t>
  </si>
  <si>
    <t>Level/   Year</t>
  </si>
  <si>
    <t>Type of School/     Years</t>
  </si>
  <si>
    <t>Table-11: Examination Results</t>
  </si>
  <si>
    <t>Numbers of Students (in Lakh)</t>
  </si>
  <si>
    <t>Table-12: Open School Examination Results</t>
  </si>
  <si>
    <t>Central University</t>
  </si>
  <si>
    <t>All Categories</t>
  </si>
  <si>
    <t>Commerce</t>
  </si>
  <si>
    <t>2008-09</t>
  </si>
  <si>
    <t>Integrated</t>
  </si>
  <si>
    <t>Deemed University</t>
  </si>
  <si>
    <t>Central Open University</t>
  </si>
  <si>
    <t>State Open University</t>
  </si>
  <si>
    <t>Institutions under State Legislature Act</t>
  </si>
  <si>
    <t>MPhil</t>
  </si>
  <si>
    <t>Note: Percentages may not tally exactly due to rounding off</t>
  </si>
  <si>
    <t>Diploma</t>
  </si>
  <si>
    <t>PG Diploma</t>
  </si>
  <si>
    <t xml:space="preserve">Higher Education -Total </t>
  </si>
  <si>
    <t>College for Professio-nal Education</t>
  </si>
  <si>
    <t>Certificate</t>
  </si>
  <si>
    <t>Under Graduate</t>
  </si>
  <si>
    <t>State Public University</t>
  </si>
  <si>
    <t>State Private University</t>
  </si>
  <si>
    <t>2009-10</t>
  </si>
  <si>
    <t>2010-11</t>
  </si>
  <si>
    <t>India 1950-51 to 1965-66' published by Ministry of HRD </t>
  </si>
  <si>
    <t>(ii) Data in respect of 1970-71 to 1980-81 have been taken from 'Education in India Vol-I' </t>
  </si>
  <si>
    <t>published by Ministry of HRD </t>
  </si>
  <si>
    <t>(iii) Data in respect of 1985-86  to 1995-96 have been  taken  from UGC and  therefore is </t>
  </si>
  <si>
    <t>1950-51 </t>
  </si>
  <si>
    <t>351222 </t>
  </si>
  <si>
    <t>11.3% </t>
  </si>
  <si>
    <t>1955-56 </t>
  </si>
  <si>
    <t>630313 </t>
  </si>
  <si>
    <t>12.8% </t>
  </si>
  <si>
    <t>1960-61 </t>
  </si>
  <si>
    <t>795014 </t>
  </si>
  <si>
    <t>17.4% </t>
  </si>
  <si>
    <t>1965-66 </t>
  </si>
  <si>
    <t>1159000 </t>
  </si>
  <si>
    <t>17.5% </t>
  </si>
  <si>
    <t>1970-71 </t>
  </si>
  <si>
    <t>2587967 </t>
  </si>
  <si>
    <t>21.9% </t>
  </si>
  <si>
    <t>1975-76 </t>
  </si>
  <si>
    <t>3392729 </t>
  </si>
  <si>
    <t>23.6% </t>
  </si>
  <si>
    <t>1980-81 </t>
  </si>
  <si>
    <t>3561620 </t>
  </si>
  <si>
    <t>26.7% </t>
  </si>
  <si>
    <t>1985-86 </t>
  </si>
  <si>
    <t>2537545 </t>
  </si>
  <si>
    <t>29.6% </t>
  </si>
  <si>
    <t>1990-91 </t>
  </si>
  <si>
    <t>3368610 </t>
  </si>
  <si>
    <t>31.6% </t>
  </si>
  <si>
    <t>1995-96 </t>
  </si>
  <si>
    <t>4210398 </t>
  </si>
  <si>
    <t>36.0% </t>
  </si>
  <si>
    <t>2000-01 </t>
  </si>
  <si>
    <t>5443829 </t>
  </si>
  <si>
    <t>36.9% </t>
  </si>
  <si>
    <t>2001-02 </t>
  </si>
  <si>
    <t>5795417 </t>
  </si>
  <si>
    <t>39.3% </t>
  </si>
  <si>
    <t>2002-03 </t>
  </si>
  <si>
    <t>6681558 </t>
  </si>
  <si>
    <t>37.7% </t>
  </si>
  <si>
    <t>2003-04 </t>
  </si>
  <si>
    <t>7044205 </t>
  </si>
  <si>
    <t>37.1% </t>
  </si>
  <si>
    <t>2004-05 </t>
  </si>
  <si>
    <t>8191957 </t>
  </si>
  <si>
    <t>2005-06 </t>
  </si>
  <si>
    <t>8831748 </t>
  </si>
  <si>
    <t>38.3% </t>
  </si>
  <si>
    <t>2006-07 </t>
  </si>
  <si>
    <t>9593315 </t>
  </si>
  <si>
    <t>2007-08 </t>
  </si>
  <si>
    <t>10573890 </t>
  </si>
  <si>
    <t>38.6% </t>
  </si>
  <si>
    <t>2008­09 </t>
  </si>
  <si>
    <t>11227810 </t>
  </si>
  <si>
    <t>7272515 </t>
  </si>
  <si>
    <t>18500325 </t>
  </si>
  <si>
    <t xml:space="preserve">          not consistent with the data published by Ministry of HRD </t>
  </si>
  <si>
    <t xml:space="preserve">(iv) Data in respect  of 2000-01  to 2006-07 have been  taken  from 'Selected Educatioonal 
Statistics' published by Ministry of HRD 
Statistics' published by Ministry of HRD 
  </t>
  </si>
  <si>
    <t xml:space="preserve">(iv) Data in respect  of 2009-10 have been  taken  from 'Statistics of Higher &amp; Technical Education 2009-10(P) 
Statistics' published by Ministry of HRD 
Statistics' published by Ministry of HRD 
  </t>
  </si>
  <si>
    <t xml:space="preserve">(iv) Data in respect  of 2010-11 have been  taken  from the Report on AISHE 2010-11. 
Statistics' published by Ministry of HRD 
Statistics' published by Ministry of HRD 
  </t>
  </si>
  <si>
    <t>(i) Data in respect of 1950-51 to 1965-66 have been taken from 'Educational Statistics in </t>
  </si>
  <si>
    <t>Source: </t>
  </si>
  <si>
    <t xml:space="preserve">      Statistics' published by Ministry of HRD </t>
  </si>
  <si>
    <t>   Total </t>
  </si>
  <si>
    <t>Girls </t>
  </si>
  <si>
    <t>     1950­51 TO 2010-11</t>
  </si>
  <si>
    <t> GROWTH IN ENROLMENT IN HIGHER EDUCATION FROM </t>
  </si>
  <si>
    <t>Percentage of Girls   Enrolment to Total </t>
  </si>
  <si>
    <t>Discipline</t>
  </si>
  <si>
    <t>Ph.D.</t>
  </si>
  <si>
    <t>Agriculture &amp; Allied</t>
  </si>
  <si>
    <t>Engineering &amp; Technology</t>
  </si>
  <si>
    <t>Foreign Language</t>
  </si>
  <si>
    <t>Home Science</t>
  </si>
  <si>
    <t>Indian Language</t>
  </si>
  <si>
    <t>Medical Science</t>
  </si>
  <si>
    <t>Social Science</t>
  </si>
  <si>
    <t>Arts/ Humanities/ Social Sciences</t>
  </si>
  <si>
    <t>Upper Primary                         (VI-VIII)</t>
  </si>
  <si>
    <t>Expenditure on Education                                          (Rs. Crore)</t>
  </si>
  <si>
    <t>Stand Alone Institution</t>
  </si>
  <si>
    <t>PGDM</t>
  </si>
  <si>
    <t>Mode</t>
  </si>
  <si>
    <t>Regular</t>
  </si>
  <si>
    <t xml:space="preserve">Distance </t>
  </si>
  <si>
    <t>NEPAL</t>
  </si>
  <si>
    <t>AFGHANISTAN</t>
  </si>
  <si>
    <t>BHUTAN</t>
  </si>
  <si>
    <t>SUDAN</t>
  </si>
  <si>
    <t>UNITED STATES</t>
  </si>
  <si>
    <t>IRAQ</t>
  </si>
  <si>
    <t>SRI LANKA</t>
  </si>
  <si>
    <t>MALAYSIA</t>
  </si>
  <si>
    <t>b</t>
  </si>
  <si>
    <t>g</t>
  </si>
  <si>
    <t>Diploma Level Nursing</t>
  </si>
  <si>
    <t>Diploma Level Teacher Training</t>
  </si>
  <si>
    <t>Loan &amp; Advances</t>
  </si>
  <si>
    <t>Diploma Level Technical</t>
  </si>
  <si>
    <t>(In absolute numbers)</t>
  </si>
  <si>
    <t>Ph.D Total</t>
  </si>
  <si>
    <t>PH.D</t>
  </si>
  <si>
    <t>%</t>
  </si>
  <si>
    <t>M.Phil</t>
  </si>
  <si>
    <t>Post Guaduate</t>
  </si>
  <si>
    <t>M.Phil Total</t>
  </si>
  <si>
    <t>Institute under Ministries</t>
  </si>
  <si>
    <t>Education</t>
  </si>
  <si>
    <t>Oriental Learning</t>
  </si>
  <si>
    <t>IT &amp; Computer</t>
  </si>
  <si>
    <t>PG Total</t>
  </si>
  <si>
    <t xml:space="preserve"> </t>
  </si>
  <si>
    <t>2011-12</t>
  </si>
  <si>
    <t>2012-13(P)</t>
  </si>
  <si>
    <t>Under  Graduate</t>
  </si>
  <si>
    <t>Data Source :</t>
  </si>
  <si>
    <t>Agriculture</t>
  </si>
  <si>
    <t>Higher Education*</t>
  </si>
  <si>
    <t>lit</t>
  </si>
  <si>
    <t>Country</t>
  </si>
  <si>
    <t>All  Countries</t>
  </si>
  <si>
    <t>Primary (I-V)</t>
  </si>
  <si>
    <t>Elementary (I-VIII)</t>
  </si>
  <si>
    <t>Secondary (IX-X)</t>
  </si>
  <si>
    <t>NA: Not  Available</t>
  </si>
  <si>
    <t>(in lakhs)</t>
  </si>
  <si>
    <t xml:space="preserve"> Senior Secondary  School </t>
  </si>
  <si>
    <t>Secondary ( IX-X)</t>
  </si>
  <si>
    <t xml:space="preserve"> Senior Secondary 
( XI-XII)</t>
  </si>
  <si>
    <t>Note: from 1980-81 to 1990-91, figures for Class XI-XII include Class IX-X</t>
  </si>
  <si>
    <t xml:space="preserve">Secondary  </t>
  </si>
  <si>
    <t>Secondary
(IX-X)</t>
  </si>
  <si>
    <t xml:space="preserve">Senior Secondary 
(XI-XII)
16-17years  </t>
  </si>
  <si>
    <t xml:space="preserve">Secondary 
 (IX-X) 
14-15years </t>
  </si>
  <si>
    <t>Higher Education 
 18-23 years</t>
  </si>
  <si>
    <t>Upper Primary (VI-VIII)</t>
  </si>
  <si>
    <t>Data Source:</t>
  </si>
  <si>
    <t>For School Education:-</t>
  </si>
  <si>
    <t>Programme</t>
  </si>
  <si>
    <t>B.A.-Bachelor of Arts</t>
  </si>
  <si>
    <t>B.Com.-Bachelor of Commerce</t>
  </si>
  <si>
    <t>B.Sc.-Bachelor of Science</t>
  </si>
  <si>
    <t>B.Tech.-Bachelor of Technology</t>
  </si>
  <si>
    <t>B.E.-Bachelor of Engineering</t>
  </si>
  <si>
    <t>B.Ed.-Bachelor of Education</t>
  </si>
  <si>
    <t>M.A.-Master of Arts</t>
  </si>
  <si>
    <t>M.Sc.-Master of Science</t>
  </si>
  <si>
    <t>M.B.A.- Master of Business Administration</t>
  </si>
  <si>
    <t>M.Com.-Master of Commerce</t>
  </si>
  <si>
    <t>Note: from 1950-51 to 1990-91, figures for Class XI-XII include Class IX-X</t>
  </si>
  <si>
    <t>A:  Class X  2010</t>
  </si>
  <si>
    <t>A: Class X  2010</t>
  </si>
  <si>
    <t xml:space="preserve">           B:Class XII 2010</t>
  </si>
  <si>
    <t xml:space="preserve">A:  Expenditure (Centre+States/UTs)  on Education </t>
  </si>
  <si>
    <t>Table-13:  Examination Result (Higher Education)</t>
  </si>
  <si>
    <t>Countries</t>
  </si>
  <si>
    <t>USA</t>
  </si>
  <si>
    <t>UK</t>
  </si>
  <si>
    <t>India</t>
  </si>
  <si>
    <t>China</t>
  </si>
  <si>
    <t>South Africa</t>
  </si>
  <si>
    <t>Pakistan</t>
  </si>
  <si>
    <t>Bangladesh</t>
  </si>
  <si>
    <t>Nepal</t>
  </si>
  <si>
    <t>Sri Lanka</t>
  </si>
  <si>
    <t>Brazil</t>
  </si>
  <si>
    <t>Russia</t>
  </si>
  <si>
    <t>Tertiary</t>
  </si>
  <si>
    <t>Primary
(I-V)</t>
  </si>
  <si>
    <t>Lower Secondary
(VI-VIII)</t>
  </si>
  <si>
    <t>Upper Secondary
(IX-XII)</t>
  </si>
  <si>
    <t>Germany</t>
  </si>
  <si>
    <t>Mobility Rate</t>
  </si>
  <si>
    <t>Inbound Mobility Rate</t>
  </si>
  <si>
    <t>Gross Enrolment Ratio</t>
  </si>
  <si>
    <t>Public Expenditure on Education as percent of GDP</t>
  </si>
  <si>
    <t>Upper Primary
(VI-VIII)</t>
  </si>
  <si>
    <t>Elementary
(I-VIII)</t>
  </si>
  <si>
    <t>Senior Secondary
(XI-XII)</t>
  </si>
  <si>
    <t>Number of Teachers</t>
  </si>
  <si>
    <t>Senior Secondary (XI-XII)</t>
  </si>
  <si>
    <t>B:  Class XII 2010</t>
  </si>
  <si>
    <t xml:space="preserve">B:  Expenditure (Centre+States/UTs)  on Education </t>
  </si>
  <si>
    <t xml:space="preserve">C:  Expenditure (Centre+States/UTs)  on Education </t>
  </si>
  <si>
    <t>States/ UTs</t>
  </si>
  <si>
    <t>State/ UTs</t>
  </si>
  <si>
    <t>Level/
Year</t>
  </si>
  <si>
    <t>University</t>
  </si>
  <si>
    <t>A: All Categories of Students</t>
  </si>
  <si>
    <t>B: Scheduled Caste Students</t>
  </si>
  <si>
    <t xml:space="preserve"> Upper Primary
(VI-VIII)</t>
  </si>
  <si>
    <t>C: Scheduled Tribes Students</t>
  </si>
  <si>
    <t>Primary
( I-V)
6-10 Years</t>
  </si>
  <si>
    <t>Upper primary
(VI-VIII)
11-13 Years</t>
  </si>
  <si>
    <t>Elementary
(I-VIII)
6-13 Years</t>
  </si>
  <si>
    <t>(IX-XII)
 14-17 years</t>
  </si>
  <si>
    <t>A : All Categories of Students</t>
  </si>
  <si>
    <t>B : Scheduled Caste Students</t>
  </si>
  <si>
    <t>C : Scheduled Tribes  Students</t>
  </si>
  <si>
    <t>C : Scheduled Tribes Students</t>
  </si>
  <si>
    <t>Upper Primary
 (VI-VIII)</t>
  </si>
  <si>
    <t>Secondary
( IX-X)</t>
  </si>
  <si>
    <t>Classes/
Year</t>
  </si>
  <si>
    <t>Total Expenditure on Education by Education &amp; other  Departments
(Rs. crore)</t>
  </si>
  <si>
    <t>GDP at Current price
(at Factor cost)
(Rs. crore)</t>
  </si>
  <si>
    <t xml:space="preserve"> Expenditure on Education by Education &amp; other Departments as % of GDP</t>
  </si>
  <si>
    <t>2012-13</t>
  </si>
  <si>
    <t xml:space="preserve">Expenditure on Education
 (Rs. Crore) </t>
  </si>
  <si>
    <t xml:space="preserve">  </t>
  </si>
  <si>
    <t xml:space="preserve">                                                                  </t>
  </si>
  <si>
    <t>NIGERIA</t>
  </si>
  <si>
    <t xml:space="preserve"> Top 11 Countries</t>
  </si>
  <si>
    <t>2013-14</t>
  </si>
  <si>
    <t>State Private Open University</t>
  </si>
  <si>
    <t>B.A.(Hons)-Bachelor of Arts (Honors)</t>
  </si>
  <si>
    <t>B.C.A.-Bachelor of Computer Applications</t>
  </si>
  <si>
    <t>B.Sc.(Hons)-Bachelor of Science (Honors)</t>
  </si>
  <si>
    <t>B.B.A.-Bachelor of Business Administration</t>
  </si>
  <si>
    <r>
      <t>44.7</t>
    </r>
    <r>
      <rPr>
        <vertAlign val="superscript"/>
        <sz val="11"/>
        <color theme="1"/>
        <rFont val="Cambria"/>
        <family val="1"/>
        <scheme val="major"/>
      </rPr>
      <t>-1</t>
    </r>
  </si>
  <si>
    <r>
      <t>99.1</t>
    </r>
    <r>
      <rPr>
        <vertAlign val="superscript"/>
        <sz val="11"/>
        <color theme="1"/>
        <rFont val="Cambria"/>
        <family val="1"/>
        <scheme val="major"/>
      </rPr>
      <t>-1</t>
    </r>
  </si>
  <si>
    <r>
      <t>76.1</t>
    </r>
    <r>
      <rPr>
        <vertAlign val="superscript"/>
        <sz val="11"/>
        <color theme="1"/>
        <rFont val="Cambria"/>
        <family val="1"/>
        <scheme val="major"/>
      </rPr>
      <t>-1</t>
    </r>
  </si>
  <si>
    <r>
      <t>36.9</t>
    </r>
    <r>
      <rPr>
        <vertAlign val="superscript"/>
        <sz val="11"/>
        <color rgb="FF002060"/>
        <rFont val="Cambria"/>
        <family val="1"/>
        <scheme val="major"/>
      </rPr>
      <t>-1</t>
    </r>
  </si>
  <si>
    <r>
      <t>18.5</t>
    </r>
    <r>
      <rPr>
        <vertAlign val="superscript"/>
        <sz val="11"/>
        <color rgb="FF002060"/>
        <rFont val="Cambria"/>
        <family val="1"/>
        <scheme val="major"/>
      </rPr>
      <t>-1</t>
    </r>
  </si>
  <si>
    <r>
      <t>33.2</t>
    </r>
    <r>
      <rPr>
        <vertAlign val="superscript"/>
        <sz val="11"/>
        <color rgb="FF002060"/>
        <rFont val="Cambria"/>
        <family val="1"/>
        <scheme val="major"/>
      </rPr>
      <t>-1</t>
    </r>
  </si>
  <si>
    <r>
      <t>15.7</t>
    </r>
    <r>
      <rPr>
        <vertAlign val="superscript"/>
        <sz val="11"/>
        <color rgb="FF002060"/>
        <rFont val="Cambria"/>
        <family val="1"/>
        <scheme val="major"/>
      </rPr>
      <t>-1</t>
    </r>
  </si>
  <si>
    <r>
      <t>17.5</t>
    </r>
    <r>
      <rPr>
        <vertAlign val="superscript"/>
        <sz val="11"/>
        <color rgb="FF002060"/>
        <rFont val="Cambria"/>
        <family val="1"/>
        <scheme val="major"/>
      </rPr>
      <t>-1</t>
    </r>
  </si>
  <si>
    <r>
      <t>21.7</t>
    </r>
    <r>
      <rPr>
        <vertAlign val="superscript"/>
        <sz val="11"/>
        <color rgb="FF002060"/>
        <rFont val="Cambria"/>
        <family val="1"/>
        <scheme val="major"/>
      </rPr>
      <t>-2</t>
    </r>
  </si>
  <si>
    <r>
      <t>18.2</t>
    </r>
    <r>
      <rPr>
        <vertAlign val="superscript"/>
        <sz val="11"/>
        <color rgb="FF002060"/>
        <rFont val="Cambria"/>
        <family val="1"/>
        <scheme val="major"/>
      </rPr>
      <t>-2</t>
    </r>
  </si>
  <si>
    <r>
      <t>19.5</t>
    </r>
    <r>
      <rPr>
        <vertAlign val="superscript"/>
        <sz val="11"/>
        <color rgb="FF002060"/>
        <rFont val="Cambria"/>
        <family val="1"/>
        <scheme val="major"/>
      </rPr>
      <t>-3</t>
    </r>
  </si>
  <si>
    <r>
      <t>60.0</t>
    </r>
    <r>
      <rPr>
        <vertAlign val="superscript"/>
        <sz val="11"/>
        <color rgb="FF002060"/>
        <rFont val="Cambria"/>
        <family val="1"/>
        <scheme val="major"/>
      </rPr>
      <t>-1</t>
    </r>
  </si>
  <si>
    <r>
      <t>45.2</t>
    </r>
    <r>
      <rPr>
        <vertAlign val="superscript"/>
        <sz val="11"/>
        <color rgb="FF002060"/>
        <rFont val="Cambria"/>
        <family val="1"/>
        <scheme val="major"/>
      </rPr>
      <t>-3</t>
    </r>
  </si>
  <si>
    <r>
      <t>14.4</t>
    </r>
    <r>
      <rPr>
        <vertAlign val="superscript"/>
        <sz val="11"/>
        <color rgb="FF002060"/>
        <rFont val="Cambria"/>
        <family val="1"/>
        <scheme val="major"/>
      </rPr>
      <t>-2</t>
    </r>
  </si>
  <si>
    <t>Outbound Mobility Ratio</t>
  </si>
  <si>
    <r>
      <t>0.1</t>
    </r>
    <r>
      <rPr>
        <vertAlign val="superscript"/>
        <sz val="11"/>
        <color rgb="FF002060"/>
        <rFont val="Cambria"/>
        <family val="1"/>
        <scheme val="major"/>
      </rPr>
      <t>-5</t>
    </r>
  </si>
  <si>
    <r>
      <t>0.2</t>
    </r>
    <r>
      <rPr>
        <vertAlign val="superscript"/>
        <sz val="11"/>
        <color rgb="FF002060"/>
        <rFont val="Cambria"/>
        <family val="1"/>
        <scheme val="major"/>
      </rPr>
      <t>-2</t>
    </r>
  </si>
  <si>
    <r>
      <t>0.3</t>
    </r>
    <r>
      <rPr>
        <vertAlign val="superscript"/>
        <sz val="11"/>
        <color rgb="FF002060"/>
        <rFont val="Cambria"/>
        <family val="1"/>
        <scheme val="major"/>
      </rPr>
      <t>-1</t>
    </r>
  </si>
  <si>
    <r>
      <t>7.1</t>
    </r>
    <r>
      <rPr>
        <vertAlign val="superscript"/>
        <sz val="11"/>
        <color rgb="FF002060"/>
        <rFont val="Cambria"/>
        <family val="1"/>
        <scheme val="major"/>
      </rPr>
      <t>-1</t>
    </r>
  </si>
  <si>
    <r>
      <t>0.03</t>
    </r>
    <r>
      <rPr>
        <vertAlign val="superscript"/>
        <sz val="11"/>
        <color rgb="FF002060"/>
        <rFont val="Cambria"/>
        <family val="1"/>
        <scheme val="major"/>
      </rPr>
      <t>-3</t>
    </r>
  </si>
  <si>
    <r>
      <t>1.8</t>
    </r>
    <r>
      <rPr>
        <vertAlign val="superscript"/>
        <sz val="11"/>
        <color rgb="FF002060"/>
        <rFont val="Cambria"/>
        <family val="1"/>
        <scheme val="major"/>
      </rPr>
      <t>-1</t>
    </r>
  </si>
  <si>
    <r>
      <t>4.1</t>
    </r>
    <r>
      <rPr>
        <vertAlign val="superscript"/>
        <sz val="11"/>
        <color rgb="FF002060"/>
        <rFont val="Cambria"/>
        <family val="1"/>
        <scheme val="major"/>
      </rPr>
      <t>-1</t>
    </r>
  </si>
  <si>
    <r>
      <t>3.9</t>
    </r>
    <r>
      <rPr>
        <vertAlign val="superscript"/>
        <sz val="11"/>
        <color rgb="FF002060"/>
        <rFont val="Cambria"/>
        <family val="1"/>
        <scheme val="major"/>
      </rPr>
      <t>-1</t>
    </r>
  </si>
  <si>
    <r>
      <t>1.1</t>
    </r>
    <r>
      <rPr>
        <vertAlign val="superscript"/>
        <sz val="11"/>
        <color rgb="FF002060"/>
        <rFont val="Cambria"/>
        <family val="1"/>
        <scheme val="major"/>
      </rPr>
      <t>-2</t>
    </r>
  </si>
  <si>
    <r>
      <t>0.4</t>
    </r>
    <r>
      <rPr>
        <vertAlign val="superscript"/>
        <sz val="11"/>
        <color rgb="FF002060"/>
        <rFont val="Cambria"/>
        <family val="1"/>
        <scheme val="major"/>
      </rPr>
      <t>-1</t>
    </r>
  </si>
  <si>
    <r>
      <t>2.1</t>
    </r>
    <r>
      <rPr>
        <vertAlign val="superscript"/>
        <sz val="11"/>
        <color rgb="FF002060"/>
        <rFont val="Cambria"/>
        <family val="1"/>
        <scheme val="major"/>
      </rPr>
      <t>-1</t>
    </r>
  </si>
  <si>
    <r>
      <t>4.3</t>
    </r>
    <r>
      <rPr>
        <vertAlign val="superscript"/>
        <sz val="11"/>
        <color rgb="FF002060"/>
        <rFont val="Cambria"/>
        <family val="1"/>
        <scheme val="major"/>
      </rPr>
      <t>-1</t>
    </r>
  </si>
  <si>
    <r>
      <t>6.3</t>
    </r>
    <r>
      <rPr>
        <vertAlign val="superscript"/>
        <sz val="11"/>
        <color rgb="FF002060"/>
        <rFont val="Cambria"/>
        <family val="1"/>
        <scheme val="major"/>
      </rPr>
      <t>-1</t>
    </r>
  </si>
  <si>
    <r>
      <t>0.7</t>
    </r>
    <r>
      <rPr>
        <vertAlign val="superscript"/>
        <sz val="11"/>
        <color rgb="FF002060"/>
        <rFont val="Cambria"/>
        <family val="1"/>
        <scheme val="major"/>
      </rPr>
      <t>-1</t>
    </r>
  </si>
  <si>
    <r>
      <t>0.6</t>
    </r>
    <r>
      <rPr>
        <vertAlign val="superscript"/>
        <sz val="11"/>
        <color rgb="FF002060"/>
        <rFont val="Cambria"/>
        <family val="1"/>
        <scheme val="major"/>
      </rPr>
      <t>-2</t>
    </r>
  </si>
  <si>
    <r>
      <t>5.4</t>
    </r>
    <r>
      <rPr>
        <vertAlign val="superscript"/>
        <sz val="11"/>
        <color rgb="FF002060"/>
        <rFont val="Cambria"/>
        <family val="1"/>
        <scheme val="major"/>
      </rPr>
      <t>-1</t>
    </r>
  </si>
  <si>
    <r>
      <t>1.1</t>
    </r>
    <r>
      <rPr>
        <vertAlign val="superscript"/>
        <sz val="11"/>
        <color rgb="FF002060"/>
        <rFont val="Cambria"/>
        <family val="1"/>
        <scheme val="major"/>
      </rPr>
      <t>-1</t>
    </r>
  </si>
  <si>
    <r>
      <t>0.12</t>
    </r>
    <r>
      <rPr>
        <vertAlign val="superscript"/>
        <sz val="11"/>
        <color rgb="FF002060"/>
        <rFont val="Cambria"/>
        <family val="1"/>
        <scheme val="major"/>
      </rPr>
      <t>-1</t>
    </r>
  </si>
  <si>
    <t>girls</t>
  </si>
  <si>
    <t>www.censusindia.gov.in/Census_Data_2001/India_at_glance/Popul.aspx</t>
  </si>
  <si>
    <t>Table-6  A : Level-wise Enrolment in School &amp; Higher Education 2014-15</t>
  </si>
  <si>
    <t>For Higher Education:- 
(i) figure for 1950-51 to 2009-10 from M/o HRD</t>
  </si>
  <si>
    <t>(ii) figure for 2010-11 to 2014-15 (P) taken from M/o HRD</t>
  </si>
  <si>
    <r>
      <t xml:space="preserve">(ii) figure for 2010-11 to </t>
    </r>
    <r>
      <rPr>
        <i/>
        <sz val="11"/>
        <color theme="3"/>
        <rFont val="Cambria"/>
        <family val="1"/>
        <scheme val="major"/>
      </rPr>
      <t xml:space="preserve">2014-15(P) </t>
    </r>
    <r>
      <rPr>
        <i/>
        <sz val="11"/>
        <color rgb="FF002060"/>
        <rFont val="Cambria"/>
        <family val="1"/>
        <scheme val="major"/>
      </rPr>
      <t>taken from M/o HRD</t>
    </r>
  </si>
  <si>
    <r>
      <t xml:space="preserve">(ii) figure for 2010-11 to </t>
    </r>
    <r>
      <rPr>
        <i/>
        <sz val="11"/>
        <color theme="8" tint="-0.499984740745262"/>
        <rFont val="Cambria"/>
        <family val="1"/>
        <scheme val="major"/>
      </rPr>
      <t>2014-15 (P)</t>
    </r>
    <r>
      <rPr>
        <i/>
        <sz val="11"/>
        <color rgb="FF002060"/>
        <rFont val="Cambria"/>
        <family val="1"/>
        <scheme val="major"/>
      </rPr>
      <t xml:space="preserve"> taken from M/o HRD</t>
    </r>
  </si>
  <si>
    <r>
      <rPr>
        <i/>
        <sz val="11"/>
        <color theme="3"/>
        <rFont val="Cambria"/>
        <family val="1"/>
        <scheme val="major"/>
      </rPr>
      <t xml:space="preserve">(ii) figure for 2010-11 to 2014-15 (P) </t>
    </r>
    <r>
      <rPr>
        <i/>
        <sz val="11"/>
        <color rgb="FF002060"/>
        <rFont val="Cambria"/>
        <family val="1"/>
        <scheme val="major"/>
      </rPr>
      <t>taken from M/o HRD</t>
    </r>
  </si>
  <si>
    <r>
      <t>(ii) figure for 2010-11 to</t>
    </r>
    <r>
      <rPr>
        <i/>
        <sz val="11"/>
        <color rgb="FFFF0000"/>
        <rFont val="Cambria"/>
        <family val="1"/>
        <scheme val="major"/>
      </rPr>
      <t xml:space="preserve"> </t>
    </r>
    <r>
      <rPr>
        <i/>
        <sz val="11"/>
        <color theme="3"/>
        <rFont val="Cambria"/>
        <family val="1"/>
        <scheme val="major"/>
      </rPr>
      <t xml:space="preserve">2014-15 (P) </t>
    </r>
    <r>
      <rPr>
        <i/>
        <sz val="11"/>
        <color rgb="FF002060"/>
        <rFont val="Cambria"/>
        <family val="1"/>
        <scheme val="major"/>
      </rPr>
      <t>taken from M/o HRD</t>
    </r>
  </si>
  <si>
    <t xml:space="preserve">       Gross Domestic Product (GDP)(RS in Crore)</t>
  </si>
  <si>
    <r>
      <t>1.62</t>
    </r>
    <r>
      <rPr>
        <vertAlign val="superscript"/>
        <sz val="11"/>
        <color theme="1"/>
        <rFont val="Cambria"/>
        <family val="1"/>
        <scheme val="major"/>
      </rPr>
      <t>-1</t>
    </r>
  </si>
  <si>
    <t>UNITED ARAB EMIRATES</t>
  </si>
  <si>
    <t>Data source: AISHE 2014-15 (F) Report</t>
  </si>
  <si>
    <t xml:space="preserve">Male </t>
  </si>
  <si>
    <t>School Education*</t>
  </si>
  <si>
    <t>* Figures related to School Education are provisional.</t>
  </si>
  <si>
    <r>
      <rPr>
        <b/>
        <sz val="11"/>
        <color rgb="FF002060"/>
        <rFont val="Cambria"/>
        <family val="1"/>
        <scheme val="major"/>
      </rPr>
      <t>For Higher Education :</t>
    </r>
    <r>
      <rPr>
        <sz val="11"/>
        <color rgb="FF002060"/>
        <rFont val="Cambria"/>
        <family val="1"/>
        <scheme val="major"/>
      </rPr>
      <t xml:space="preserve"> Ministry of Human Resource Development, Government of India (website: http://mhrd.gov.in/statist)</t>
    </r>
  </si>
  <si>
    <r>
      <rPr>
        <b/>
        <sz val="11"/>
        <color rgb="FF002060"/>
        <rFont val="Cambria"/>
        <family val="1"/>
        <scheme val="major"/>
      </rPr>
      <t>For School Education :</t>
    </r>
    <r>
      <rPr>
        <sz val="11"/>
        <color rgb="FF002060"/>
        <rFont val="Cambria"/>
        <family val="1"/>
        <scheme val="major"/>
      </rPr>
      <t xml:space="preserve"> National University of Educational Planning &amp; Administration, New Delhi (website: http://dise.in/)</t>
    </r>
  </si>
  <si>
    <t>For School Education : National University of Educational Planning &amp; Administration, New Delhi (website: http://dise.in/)</t>
  </si>
  <si>
    <t>Higher Education#</t>
  </si>
  <si>
    <r>
      <rPr>
        <b/>
        <i/>
        <sz val="10"/>
        <color rgb="FF002060"/>
        <rFont val="Cambria"/>
        <family val="1"/>
        <scheme val="major"/>
      </rPr>
      <t>For Higher Education :</t>
    </r>
    <r>
      <rPr>
        <i/>
        <sz val="10"/>
        <color rgb="FF002060"/>
        <rFont val="Cambria"/>
        <family val="1"/>
        <scheme val="major"/>
      </rPr>
      <t xml:space="preserve"> Ministry of Human Resource Development, Government of India (website: http://mhrd.gov.in/statist)</t>
    </r>
  </si>
  <si>
    <t>2014-15*</t>
  </si>
  <si>
    <t>Ministry of Human Resource Development, Government of India (website: http://mhrd.gov.in/statist)</t>
  </si>
  <si>
    <t xml:space="preserve"> NA-Not Available</t>
  </si>
  <si>
    <t>IRAN, ISLAMIC REPUBLIC OF</t>
  </si>
  <si>
    <t>College</t>
  </si>
  <si>
    <t>(in hundreds)</t>
  </si>
  <si>
    <t>2013-14*</t>
  </si>
  <si>
    <t>(i) figure from 2001-02 to 2011-12: Ministry of Human Resource Development, Government of India (website: http://mhrd.gov.in/statist)</t>
  </si>
  <si>
    <t>(i) figure from 1950-51 to 2011-12: Ministry of Human Resource Development, Government of India (website: http://mhrd.gov.in/statist)</t>
  </si>
  <si>
    <t>#Does not include Stand Alone Institutions</t>
  </si>
  <si>
    <t xml:space="preserve">   Table-2: Estimated Population by Age Group-2013 &amp; 14</t>
  </si>
  <si>
    <r>
      <t xml:space="preserve">2.0 </t>
    </r>
    <r>
      <rPr>
        <vertAlign val="superscript"/>
        <sz val="11"/>
        <color rgb="FF002060"/>
        <rFont val="Cambria"/>
        <family val="1"/>
        <scheme val="major"/>
      </rPr>
      <t>-1</t>
    </r>
  </si>
  <si>
    <r>
      <t xml:space="preserve">0.3 </t>
    </r>
    <r>
      <rPr>
        <vertAlign val="superscript"/>
        <sz val="11"/>
        <color rgb="FF002060"/>
        <rFont val="Cambria"/>
        <family val="1"/>
        <scheme val="major"/>
      </rPr>
      <t>-1</t>
    </r>
  </si>
  <si>
    <r>
      <t xml:space="preserve">1.97 </t>
    </r>
    <r>
      <rPr>
        <vertAlign val="superscript"/>
        <sz val="11"/>
        <color theme="1"/>
        <rFont val="Cambria"/>
        <family val="1"/>
        <scheme val="major"/>
      </rPr>
      <t>-1</t>
    </r>
  </si>
  <si>
    <t>Contd.</t>
  </si>
  <si>
    <t>Others</t>
  </si>
  <si>
    <t xml:space="preserve">Senior Secondary </t>
  </si>
  <si>
    <t>Medical Science Total</t>
  </si>
  <si>
    <t>L.L.B.-Bachelor of Law or Laws</t>
  </si>
  <si>
    <t>Upper Primary 
(VI-VIII)</t>
  </si>
  <si>
    <t>Arts/Humanities/Social Sciences</t>
  </si>
  <si>
    <t>Engineering &amp; Technology Total</t>
  </si>
  <si>
    <t xml:space="preserve">Commerce </t>
  </si>
  <si>
    <t>Law Total</t>
  </si>
  <si>
    <t>2012-13*</t>
  </si>
  <si>
    <t>UP-2012-13</t>
  </si>
  <si>
    <t>M</t>
  </si>
  <si>
    <t>F</t>
  </si>
  <si>
    <t>T</t>
  </si>
  <si>
    <t>P2012-13</t>
  </si>
  <si>
    <t>UP</t>
  </si>
  <si>
    <t>S</t>
  </si>
  <si>
    <t>SS</t>
  </si>
  <si>
    <t>IX-XII</t>
  </si>
  <si>
    <t xml:space="preserve">Primary                                      </t>
  </si>
  <si>
    <t xml:space="preserve"> Upper Primary                                        </t>
  </si>
  <si>
    <t>2011-12*</t>
  </si>
  <si>
    <t>(In crore)</t>
  </si>
  <si>
    <t>(In thousand)</t>
  </si>
  <si>
    <t xml:space="preserve"> (In percentage)</t>
  </si>
  <si>
    <t>(In percentage)</t>
  </si>
  <si>
    <r>
      <rPr>
        <b/>
        <sz val="11"/>
        <color rgb="FF002060"/>
        <rFont val="Cambria"/>
        <family val="1"/>
        <scheme val="major"/>
      </rPr>
      <t>*</t>
    </r>
    <r>
      <rPr>
        <sz val="11"/>
        <color rgb="FF002060"/>
        <rFont val="Cambria"/>
        <family val="1"/>
        <scheme val="major"/>
      </rPr>
      <t xml:space="preserve"> Figures related to School Education are provisional.</t>
    </r>
  </si>
  <si>
    <t>NA:Not Available</t>
  </si>
  <si>
    <t xml:space="preserve">Higher Education Total </t>
  </si>
  <si>
    <t>Table-5: Number of Institutions by Type 2014-15</t>
  </si>
  <si>
    <t>Table: 6B- Percentage Enrolment in various Disciplines at Ph.D &amp; Post Graduate level in Higher Education 2014-15</t>
  </si>
  <si>
    <t>Table: 6C- Percentage Enrolment in various Disciplines at Under Graduate level in Higher Education  2014-15</t>
  </si>
  <si>
    <t>Table 6E: Enrolment in Higher Education through Regular 
&amp; Distance Mode 2014-15</t>
  </si>
  <si>
    <t>Percentage of Total</t>
  </si>
  <si>
    <t>Table 6D: Percentage Enrolment in various Programmes in Higher Education  2014-15</t>
  </si>
  <si>
    <t>Table 7: Gross Enrolment Ratio(GER)  2014-15</t>
  </si>
  <si>
    <t>Numbers of Students (In thousand)</t>
  </si>
  <si>
    <t xml:space="preserve"> Table-13:  Examination Result
(Higher Education) </t>
  </si>
  <si>
    <t>B: Percentage Out-turn/Pass Out in various Disciplines at  
       Ph.D &amp; Post Graduate Level in Higher Education 2014-15</t>
  </si>
  <si>
    <t>C: Percentage Out-turn/Pass Out in various Disciplines at Under Graduate Level in Higher Education 2014-15</t>
  </si>
  <si>
    <t>1951-1971: Aged  group 5 and above, 1981-2011: Aged group 7 and above</t>
  </si>
  <si>
    <t>(In lakh)</t>
  </si>
  <si>
    <t xml:space="preserve"> (In lakh)</t>
  </si>
  <si>
    <t>Table 6F: Enrolment of Foreign Students in Higher Education  2014-15</t>
  </si>
  <si>
    <t>* Figures related to School Education are provisional</t>
  </si>
  <si>
    <t>(ii) figure for 2012-13 &amp; 2014-15: National University of Educational Planning &amp; Administration, New Delhi (website: http://dise.in/)</t>
  </si>
  <si>
    <t>(i) figures for 1950-51 to 2011-12: Ministry of Human Resource Development, Government of India (website:http://mhrd.gov.in/statist)</t>
  </si>
  <si>
    <t>(i) figures for 1950-51 to 2011-12: Ministry of Human Resource Development, Government of India (website: http://mhrd.gov.in/statist)</t>
  </si>
  <si>
    <t>Table-9: Gender Parity Index(GPI) 2014-15</t>
  </si>
  <si>
    <t>Table-8: Number of Teachers and Pupil Teacher  Ratio (PTR) by Type of  Institution  2014-15</t>
  </si>
  <si>
    <t>Table-10: Level-wise Average Annual Drop-Out Rate in School Education (2013-14)*</t>
  </si>
  <si>
    <t>For School Education:</t>
  </si>
  <si>
    <t>Data Source: Same as Table 22(A)</t>
  </si>
  <si>
    <t>NA: Provisional</t>
  </si>
  <si>
    <t>#: Standalone Institutions have not been taken into account in PTR.</t>
  </si>
  <si>
    <t>2012-13(RE)*</t>
  </si>
  <si>
    <t>2013-14(BE)*</t>
  </si>
  <si>
    <t>* Base year has been revised from 2004-05 to 2011-12</t>
  </si>
  <si>
    <r>
      <t>4.93</t>
    </r>
    <r>
      <rPr>
        <vertAlign val="superscript"/>
        <sz val="11"/>
        <color theme="1"/>
        <rFont val="Cambria"/>
        <family val="1"/>
        <scheme val="major"/>
      </rPr>
      <t>-2</t>
    </r>
  </si>
  <si>
    <r>
      <t>4.15</t>
    </r>
    <r>
      <rPr>
        <vertAlign val="superscript"/>
        <sz val="11"/>
        <color theme="1"/>
        <rFont val="Cambria"/>
        <family val="1"/>
        <scheme val="major"/>
      </rPr>
      <t>-2</t>
    </r>
  </si>
  <si>
    <r>
      <t>5.68</t>
    </r>
    <r>
      <rPr>
        <vertAlign val="superscript"/>
        <sz val="11"/>
        <color theme="1"/>
        <rFont val="Cambria"/>
        <family val="1"/>
        <scheme val="major"/>
      </rPr>
      <t>-1</t>
    </r>
  </si>
  <si>
    <r>
      <t>5.22</t>
    </r>
    <r>
      <rPr>
        <vertAlign val="superscript"/>
        <sz val="11"/>
        <color theme="1"/>
        <rFont val="Cambria"/>
        <family val="1"/>
        <scheme val="major"/>
      </rPr>
      <t>-3</t>
    </r>
  </si>
  <si>
    <r>
      <t>17.3</t>
    </r>
    <r>
      <rPr>
        <vertAlign val="superscript"/>
        <sz val="11"/>
        <color rgb="FF002060"/>
        <rFont val="Cambria"/>
        <family val="1"/>
        <scheme val="major"/>
      </rPr>
      <t>-1</t>
    </r>
  </si>
  <si>
    <r>
      <t>20.5</t>
    </r>
    <r>
      <rPr>
        <vertAlign val="superscript"/>
        <sz val="11"/>
        <color rgb="FF002060"/>
        <rFont val="Cambria"/>
        <family val="1"/>
        <scheme val="major"/>
      </rPr>
      <t>-1</t>
    </r>
  </si>
  <si>
    <t xml:space="preserve">Primary
</t>
  </si>
  <si>
    <t>2014-15</t>
  </si>
  <si>
    <t>2012-13(RE)</t>
  </si>
  <si>
    <t>2013-14(BE)</t>
  </si>
  <si>
    <t>M.Phil.</t>
  </si>
  <si>
    <t>National Average Mean Score</t>
  </si>
  <si>
    <t>English</t>
  </si>
  <si>
    <t>Mathematics</t>
  </si>
  <si>
    <t>Modern Indian Language(MDL)</t>
  </si>
  <si>
    <t>Gender-wise</t>
  </si>
  <si>
    <t>Area-wise</t>
  </si>
  <si>
    <t>Rural</t>
  </si>
  <si>
    <t>Urban</t>
  </si>
  <si>
    <t>Category-wise</t>
  </si>
  <si>
    <t>OBC</t>
  </si>
  <si>
    <t>Institution Mgmt-wise</t>
  </si>
  <si>
    <t>Govt.</t>
  </si>
  <si>
    <t>Govt. Aided</t>
  </si>
  <si>
    <t>Private</t>
  </si>
  <si>
    <t xml:space="preserve">Table </t>
  </si>
  <si>
    <t>State/UTs &amp; Boards</t>
  </si>
  <si>
    <t xml:space="preserve">Mean Achievement </t>
  </si>
  <si>
    <t>Andhra Pradesh</t>
  </si>
  <si>
    <t>Arunachal Pradesh</t>
  </si>
  <si>
    <t>Assam</t>
  </si>
  <si>
    <t>Delhi</t>
  </si>
  <si>
    <t>Gao</t>
  </si>
  <si>
    <t>Gujarat</t>
  </si>
  <si>
    <t>Haryana</t>
  </si>
  <si>
    <t>Himachal Pradesh</t>
  </si>
  <si>
    <t>Jammu &amp; Kashmir</t>
  </si>
  <si>
    <t>Karnataka</t>
  </si>
  <si>
    <t>Kerala</t>
  </si>
  <si>
    <t>Madhya Pradesh</t>
  </si>
  <si>
    <t>Maharashtra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</si>
  <si>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</si>
  <si>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</si>
  <si>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</si>
  <si>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</si>
  <si>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</si>
  <si>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</si>
  <si>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</si>
  <si>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</si>
  <si>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</si>
  <si>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</si>
  <si>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Uttarakhand</t>
  </si>
  <si>
    <t>West Bengal</t>
  </si>
  <si>
    <t>A &amp; N Island</t>
  </si>
  <si>
    <t>Chandigarh</t>
  </si>
  <si>
    <t>D &amp; N Haveli</t>
  </si>
  <si>
    <t>Daman &amp; Diu</t>
  </si>
  <si>
    <t>Lakshadweep</t>
  </si>
  <si>
    <t>Puducherry</t>
  </si>
  <si>
    <t>CBSE</t>
  </si>
  <si>
    <t>ICSE</t>
  </si>
  <si>
    <t>National</t>
  </si>
  <si>
    <t xml:space="preserve">Table 14: Subject-wise Mean Achievement Score of Students at National level </t>
  </si>
  <si>
    <t>Table-17: Public Expenditure on Education</t>
  </si>
  <si>
    <t>Table-19: Number of Recognised Educational Institutions</t>
  </si>
  <si>
    <t xml:space="preserve">Table-20: Level-wise Enrolment </t>
  </si>
  <si>
    <t>Table-21: Number of Teachers by Type of School</t>
  </si>
  <si>
    <t xml:space="preserve">Table-22 : Gross Enrolment Ratio(GER) </t>
  </si>
  <si>
    <t xml:space="preserve">Table-22: Gross Enrolment Ratio(GER) </t>
  </si>
  <si>
    <t>Table-23: Number of Female per hundred Male Enrolled  by Stages of Education</t>
  </si>
  <si>
    <t>Table-24: Gender Parity Index (GPI)</t>
  </si>
  <si>
    <t>Table-25 : Average Annual Drop-Out Rate in School Education</t>
  </si>
  <si>
    <t>Table-25: Average Annual Drop-Out Rate in School Education</t>
  </si>
  <si>
    <t>Table-25: Average Annual Drop-Out Rates in School Education</t>
  </si>
  <si>
    <t>Table-26: Number of Female Teachers per Hundred Male Teachers</t>
  </si>
  <si>
    <t xml:space="preserve">  A : Level-wise Out-turn/Pass out in Higher Education-2014-15</t>
  </si>
  <si>
    <t>Column1</t>
  </si>
  <si>
    <t>Column2</t>
  </si>
  <si>
    <t>Column3</t>
  </si>
  <si>
    <t>Column4</t>
  </si>
  <si>
    <t>Column5</t>
  </si>
  <si>
    <t>Table-27: Pupil Teacher Ratio (PTR)</t>
  </si>
  <si>
    <t>Table-28: Public Expenditure on Education and</t>
  </si>
  <si>
    <t>Table-29:  International Comparison on GER &amp; Public Expenditure on Education as % of GDP-2014</t>
  </si>
  <si>
    <t>Table-30: International Comparison on PTR &amp; Mobility -2014</t>
  </si>
  <si>
    <t>PTR</t>
  </si>
  <si>
    <t>15: State-wise  Mean Achievement Score of students in English</t>
  </si>
  <si>
    <t>16:  State-wise  Mean Achievement Score of students in Mathematics</t>
  </si>
  <si>
    <t>Data Source: Same as Table 24(A)</t>
  </si>
  <si>
    <r>
      <t xml:space="preserve">Data Source: </t>
    </r>
    <r>
      <rPr>
        <sz val="10"/>
        <color rgb="FF002060"/>
        <rFont val="Cambria"/>
        <family val="1"/>
        <scheme val="major"/>
      </rPr>
      <t>Same as Table 20(A)</t>
    </r>
  </si>
  <si>
    <r>
      <rPr>
        <b/>
        <sz val="10"/>
        <color rgb="FF002060"/>
        <rFont val="Cambria"/>
        <family val="1"/>
        <scheme val="major"/>
      </rPr>
      <t>Data Source:</t>
    </r>
    <r>
      <rPr>
        <sz val="10"/>
        <color rgb="FF002060"/>
        <rFont val="Cambria"/>
        <family val="1"/>
        <scheme val="major"/>
      </rPr>
      <t xml:space="preserve"> Office of the Registrar General &amp; Census Commissioner, India (website: http://censusindia.gov.in/)</t>
    </r>
  </si>
  <si>
    <r>
      <rPr>
        <b/>
        <sz val="10"/>
        <color theme="7" tint="-0.499984740745262"/>
        <rFont val="Cambria"/>
        <family val="1"/>
        <scheme val="major"/>
      </rPr>
      <t xml:space="preserve">Data Source: </t>
    </r>
    <r>
      <rPr>
        <sz val="10"/>
        <color theme="7" tint="-0.499984740745262"/>
        <rFont val="Cambria"/>
        <family val="1"/>
        <scheme val="major"/>
      </rPr>
      <t>Ministry of Human Resource Development, Government of India (website: http://mhrd.gov.in/statist)</t>
    </r>
  </si>
  <si>
    <r>
      <rPr>
        <b/>
        <sz val="10"/>
        <color rgb="FF002060"/>
        <rFont val="Cambria"/>
        <family val="1"/>
        <scheme val="major"/>
      </rPr>
      <t>For Higher Education :</t>
    </r>
    <r>
      <rPr>
        <sz val="10"/>
        <color rgb="FF002060"/>
        <rFont val="Cambria"/>
        <family val="1"/>
        <scheme val="major"/>
      </rPr>
      <t xml:space="preserve"> Ministry of Human Resource Development, Government of India (website: http://mhrd.gov.in/statist)</t>
    </r>
  </si>
  <si>
    <r>
      <rPr>
        <b/>
        <sz val="10"/>
        <color rgb="FF002060"/>
        <rFont val="Cambria"/>
        <family val="1"/>
        <scheme val="major"/>
      </rPr>
      <t>Data Source:</t>
    </r>
    <r>
      <rPr>
        <sz val="10"/>
        <color rgb="FF002060"/>
        <rFont val="Cambria"/>
        <family val="1"/>
        <scheme val="major"/>
      </rPr>
      <t xml:space="preserve"> Ministry of Human Resource Development, Government of India (website: http://mhrd.gov.in/statist)</t>
    </r>
  </si>
  <si>
    <r>
      <rPr>
        <b/>
        <sz val="10"/>
        <color rgb="FF002060"/>
        <rFont val="Cambria"/>
        <family val="1"/>
        <scheme val="major"/>
      </rPr>
      <t>Data Source:</t>
    </r>
    <r>
      <rPr>
        <sz val="10"/>
        <color rgb="FF002060"/>
        <rFont val="Cambria"/>
        <family val="1"/>
        <scheme val="major"/>
      </rPr>
      <t xml:space="preserve"> Ministry of Human Resource Development, Government of India
(website: http://mhrd.gov.in/statist)</t>
    </r>
  </si>
  <si>
    <r>
      <rPr>
        <b/>
        <sz val="10"/>
        <color rgb="FF002060"/>
        <rFont val="Cambria"/>
        <family val="1"/>
        <scheme val="major"/>
      </rPr>
      <t>Data Source:</t>
    </r>
    <r>
      <rPr>
        <sz val="10"/>
        <color rgb="FF002060"/>
        <rFont val="Cambria"/>
        <family val="1"/>
        <scheme val="major"/>
      </rPr>
      <t xml:space="preserve"> Ministry of Human Resource Development, Government of India 
(website: http://mhrd.gov.in/statist)</t>
    </r>
  </si>
  <si>
    <r>
      <rPr>
        <b/>
        <sz val="10"/>
        <color rgb="FF002060"/>
        <rFont val="Cambria"/>
        <family val="1"/>
        <scheme val="major"/>
      </rPr>
      <t xml:space="preserve">For School Education : </t>
    </r>
    <r>
      <rPr>
        <sz val="10"/>
        <color rgb="FF002060"/>
        <rFont val="Cambria"/>
        <family val="1"/>
        <scheme val="major"/>
      </rPr>
      <t>National University of Educational Planning &amp; Administration, New Delhi 
(website: http://dise.in/)</t>
    </r>
  </si>
  <si>
    <r>
      <rPr>
        <b/>
        <sz val="10"/>
        <color rgb="FF002060"/>
        <rFont val="Cambria"/>
        <family val="1"/>
        <scheme val="major"/>
      </rPr>
      <t>For Higher Education :</t>
    </r>
    <r>
      <rPr>
        <sz val="10"/>
        <color rgb="FF002060"/>
        <rFont val="Cambria"/>
        <family val="1"/>
        <scheme val="major"/>
      </rPr>
      <t xml:space="preserve"> Ministry of Human Resource Development, Government of India 
(website: http://mhrd.gov.in/statist)</t>
    </r>
  </si>
  <si>
    <r>
      <rPr>
        <b/>
        <sz val="10"/>
        <color rgb="FF002060"/>
        <rFont val="Cambria"/>
        <family val="1"/>
        <scheme val="major"/>
      </rPr>
      <t>Data Source :</t>
    </r>
    <r>
      <rPr>
        <sz val="10"/>
        <color rgb="FF002060"/>
        <rFont val="Cambria"/>
        <family val="1"/>
        <scheme val="major"/>
      </rPr>
      <t xml:space="preserve"> Same as Table 6</t>
    </r>
  </si>
  <si>
    <r>
      <rPr>
        <b/>
        <sz val="10"/>
        <color rgb="FF002060"/>
        <rFont val="Cambria"/>
        <family val="1"/>
        <scheme val="major"/>
      </rPr>
      <t xml:space="preserve">Data Source: </t>
    </r>
    <r>
      <rPr>
        <sz val="10"/>
        <color rgb="FF002060"/>
        <rFont val="Cambria"/>
        <family val="1"/>
        <scheme val="major"/>
      </rPr>
      <t xml:space="preserve">
</t>
    </r>
    <r>
      <rPr>
        <b/>
        <sz val="10"/>
        <color rgb="FF002060"/>
        <rFont val="Cambria"/>
        <family val="1"/>
        <scheme val="major"/>
      </rPr>
      <t xml:space="preserve">For School Education : </t>
    </r>
    <r>
      <rPr>
        <sz val="10"/>
        <color rgb="FF002060"/>
        <rFont val="Cambria"/>
        <family val="1"/>
        <scheme val="major"/>
      </rPr>
      <t>National University of Educational Planning &amp; Administration, New Delhi (website: http://dise.in/)</t>
    </r>
  </si>
  <si>
    <r>
      <rPr>
        <b/>
        <sz val="10"/>
        <color rgb="FF002060"/>
        <rFont val="Cambria"/>
        <family val="1"/>
        <scheme val="major"/>
      </rPr>
      <t>Data Source:</t>
    </r>
    <r>
      <rPr>
        <sz val="10"/>
        <color rgb="FF002060"/>
        <rFont val="Cambria"/>
        <family val="1"/>
        <scheme val="major"/>
      </rPr>
      <t xml:space="preserve"> Ministry of Human Resource Development, Government of India
 (website: http://mhrd.gov.in/statist)</t>
    </r>
  </si>
  <si>
    <t>Overall Finding 
(In Percent Correct)</t>
  </si>
  <si>
    <r>
      <t xml:space="preserve">Source : </t>
    </r>
    <r>
      <rPr>
        <sz val="10"/>
        <color theme="1"/>
        <rFont val="Cambria"/>
        <family val="1"/>
        <scheme val="major"/>
      </rPr>
      <t>National Achievement  Survey (NAS) Class X- 2015, NCERT</t>
    </r>
  </si>
  <si>
    <r>
      <rPr>
        <b/>
        <sz val="10"/>
        <color theme="1"/>
        <rFont val="Cambria"/>
        <family val="1"/>
        <scheme val="major"/>
      </rPr>
      <t xml:space="preserve">Source </t>
    </r>
    <r>
      <rPr>
        <sz val="10"/>
        <color theme="1"/>
        <rFont val="Cambria"/>
        <family val="1"/>
        <scheme val="major"/>
      </rPr>
      <t>: National Achievement  Survey (NAS) Class X- 2015, NCERT</t>
    </r>
  </si>
  <si>
    <r>
      <t xml:space="preserve">      by Type- Revised Estimate - 2012-13                  </t>
    </r>
    <r>
      <rPr>
        <b/>
        <sz val="11"/>
        <color rgb="FF002060"/>
        <rFont val="Cambria"/>
        <family val="1"/>
        <scheme val="major"/>
      </rPr>
      <t xml:space="preserve">    (In crore)</t>
    </r>
  </si>
  <si>
    <r>
      <t xml:space="preserve">      by Type- Budget Estimate -2013-14                     </t>
    </r>
    <r>
      <rPr>
        <b/>
        <sz val="11"/>
        <color rgb="FF002060"/>
        <rFont val="Cambria"/>
        <family val="1"/>
        <scheme val="major"/>
      </rPr>
      <t xml:space="preserve">   (In crore)</t>
    </r>
  </si>
  <si>
    <r>
      <t xml:space="preserve">      by Type- 2011-12                                                           </t>
    </r>
    <r>
      <rPr>
        <b/>
        <sz val="11"/>
        <color rgb="FF002060"/>
        <rFont val="Cambria"/>
        <family val="1"/>
        <scheme val="major"/>
      </rPr>
      <t xml:space="preserve">  (In crore)</t>
    </r>
  </si>
  <si>
    <t>E: Expenditure (Revenue) on Education by Education and Other Departments  by Sector - Revised Estimate -2012-13</t>
  </si>
  <si>
    <t>F: Expenditure (Revenue) on  Education by Education and Other Departments  by Sector - Budget Estimate -2013-14</t>
  </si>
  <si>
    <t xml:space="preserve">
  D: Expenditure (Revenue) on Education by Education and Other Departments by Sector -2011-12</t>
  </si>
  <si>
    <t>`</t>
  </si>
  <si>
    <t xml:space="preserve">       Table-18: Literacy Rates</t>
  </si>
  <si>
    <t>p</t>
  </si>
  <si>
    <t xml:space="preserve">                                 A: All Categories of Students</t>
  </si>
  <si>
    <t xml:space="preserve">              B: Scheduled Caste Students</t>
  </si>
  <si>
    <t xml:space="preserve">           Table-20: Level-wise Enrolment </t>
  </si>
  <si>
    <t xml:space="preserve">             Table-20: Level-wise Enrolment </t>
  </si>
  <si>
    <r>
      <rPr>
        <b/>
        <i/>
        <sz val="10"/>
        <color rgb="FF002060"/>
        <rFont val="Cambria"/>
        <family val="1"/>
        <scheme val="major"/>
      </rPr>
      <t>For Higher Education:-</t>
    </r>
    <r>
      <rPr>
        <i/>
        <sz val="10"/>
        <color rgb="FF002060"/>
        <rFont val="Cambria"/>
        <family val="1"/>
        <scheme val="major"/>
      </rPr>
      <t xml:space="preserve">
Ministry of Human Resource Development, Government of India (website: http://mhrd.gov.in/statist)</t>
    </r>
  </si>
  <si>
    <r>
      <rPr>
        <b/>
        <i/>
        <sz val="10"/>
        <color rgb="FF002060"/>
        <rFont val="Cambria"/>
        <family val="1"/>
        <scheme val="major"/>
      </rPr>
      <t>For Higher Education:</t>
    </r>
    <r>
      <rPr>
        <i/>
        <sz val="10"/>
        <color rgb="FF002060"/>
        <rFont val="Cambria"/>
        <family val="1"/>
        <scheme val="major"/>
      </rPr>
      <t xml:space="preserve">
Ministry of Human Resource Development, Government of India (website: http://mhrd.gov.in/statist)</t>
    </r>
  </si>
  <si>
    <r>
      <rPr>
        <b/>
        <sz val="10"/>
        <color rgb="FF002060"/>
        <rFont val="Cambria"/>
        <family val="1"/>
        <scheme val="major"/>
      </rPr>
      <t xml:space="preserve">Data Source: </t>
    </r>
    <r>
      <rPr>
        <sz val="10"/>
        <color rgb="FF002060"/>
        <rFont val="Cambria"/>
        <family val="1"/>
        <scheme val="major"/>
      </rPr>
      <t xml:space="preserve">
</t>
    </r>
    <r>
      <rPr>
        <b/>
        <sz val="10"/>
        <color rgb="FF002060"/>
        <rFont val="Cambria"/>
        <family val="1"/>
        <scheme val="major"/>
      </rPr>
      <t xml:space="preserve">For School Education : </t>
    </r>
    <r>
      <rPr>
        <sz val="10"/>
        <color rgb="FF002060"/>
        <rFont val="Cambria"/>
        <family val="1"/>
        <scheme val="major"/>
      </rPr>
      <t>National University of Educational Planning &amp; Administration, New Delhi 
(website: http://dise.in/)</t>
    </r>
  </si>
  <si>
    <r>
      <t xml:space="preserve">Data Source: </t>
    </r>
    <r>
      <rPr>
        <sz val="10"/>
        <color rgb="FF002060"/>
        <rFont val="Cambria"/>
        <family val="1"/>
        <scheme val="major"/>
      </rPr>
      <t>Same as Table 25(A)</t>
    </r>
  </si>
  <si>
    <t>(i) figures for 1950-51 to 2011-12: Ministry of Human Resource Development,  Government of India (website:http://mhrd.gov.in/statist)</t>
  </si>
  <si>
    <r>
      <t>26</t>
    </r>
    <r>
      <rPr>
        <vertAlign val="superscript"/>
        <sz val="11"/>
        <color theme="1"/>
        <rFont val="Cambria"/>
        <family val="1"/>
        <scheme val="major"/>
      </rPr>
      <t>#</t>
    </r>
  </si>
  <si>
    <r>
      <t>24</t>
    </r>
    <r>
      <rPr>
        <vertAlign val="superscript"/>
        <sz val="11"/>
        <color theme="1"/>
        <rFont val="Cambria"/>
        <family val="1"/>
        <scheme val="major"/>
      </rPr>
      <t>#</t>
    </r>
  </si>
  <si>
    <r>
      <t>23</t>
    </r>
    <r>
      <rPr>
        <vertAlign val="superscript"/>
        <sz val="11"/>
        <color theme="1"/>
        <rFont val="Cambria"/>
        <family val="1"/>
        <scheme val="major"/>
      </rPr>
      <t>#</t>
    </r>
  </si>
  <si>
    <r>
      <t>25</t>
    </r>
    <r>
      <rPr>
        <vertAlign val="superscript"/>
        <sz val="11"/>
        <color theme="1"/>
        <rFont val="Cambria"/>
        <family val="1"/>
        <scheme val="major"/>
      </rPr>
      <t>#</t>
    </r>
  </si>
  <si>
    <r>
      <t>111.9</t>
    </r>
    <r>
      <rPr>
        <vertAlign val="superscript"/>
        <sz val="11"/>
        <rFont val="Cambria"/>
        <family val="1"/>
        <scheme val="major"/>
      </rPr>
      <t>-3</t>
    </r>
  </si>
  <si>
    <r>
      <t>101.6</t>
    </r>
    <r>
      <rPr>
        <vertAlign val="superscript"/>
        <sz val="11"/>
        <rFont val="Cambria"/>
        <family val="1"/>
        <scheme val="major"/>
      </rPr>
      <t>-1</t>
    </r>
  </si>
  <si>
    <r>
      <t>19.7</t>
    </r>
    <r>
      <rPr>
        <vertAlign val="superscript"/>
        <sz val="11"/>
        <rFont val="Cambria"/>
        <family val="1"/>
        <scheme val="major"/>
      </rPr>
      <t>-1</t>
    </r>
  </si>
  <si>
    <r>
      <t>40.2</t>
    </r>
    <r>
      <rPr>
        <vertAlign val="superscript"/>
        <sz val="11"/>
        <rFont val="Arial"/>
        <family val="2"/>
      </rPr>
      <t>-3</t>
    </r>
  </si>
  <si>
    <r>
      <t>21.2</t>
    </r>
    <r>
      <rPr>
        <vertAlign val="superscript"/>
        <sz val="11"/>
        <rFont val="Arial"/>
        <family val="2"/>
      </rPr>
      <t>-1</t>
    </r>
  </si>
  <si>
    <r>
      <t>A</t>
    </r>
    <r>
      <rPr>
        <vertAlign val="superscript"/>
        <sz val="10"/>
        <color theme="1"/>
        <rFont val="Cambria"/>
        <family val="1"/>
        <scheme val="major"/>
      </rPr>
      <t>-x</t>
    </r>
    <r>
      <rPr>
        <sz val="10"/>
        <color theme="1"/>
        <rFont val="Cambria"/>
        <family val="1"/>
        <scheme val="major"/>
      </rPr>
      <t>: x years back data, the value was A</t>
    </r>
  </si>
  <si>
    <r>
      <t>India :</t>
    </r>
    <r>
      <rPr>
        <sz val="10"/>
        <color theme="1"/>
        <rFont val="Cambria"/>
        <family val="1"/>
        <scheme val="major"/>
      </rPr>
      <t xml:space="preserve"> MHRD Publications and website of UIS.</t>
    </r>
  </si>
  <si>
    <r>
      <rPr>
        <b/>
        <sz val="10"/>
        <color theme="1"/>
        <rFont val="Cambria"/>
        <family val="1"/>
        <scheme val="major"/>
      </rPr>
      <t xml:space="preserve">Rest of Countries : </t>
    </r>
    <r>
      <rPr>
        <sz val="10"/>
        <color theme="1"/>
        <rFont val="Cambria"/>
        <family val="1"/>
        <scheme val="major"/>
      </rPr>
      <t>Figures are taken from UIS( Data extracted on 5th Oct,2016,05:04,(GMT) from UIS site;http://www.uis.unesco.org)</t>
    </r>
  </si>
  <si>
    <r>
      <rPr>
        <b/>
        <sz val="10"/>
        <color rgb="FF002060"/>
        <rFont val="Cambria"/>
        <family val="1"/>
        <scheme val="major"/>
      </rPr>
      <t xml:space="preserve">Data Source: </t>
    </r>
    <r>
      <rPr>
        <sz val="10"/>
        <color rgb="FF002060"/>
        <rFont val="Cambria"/>
        <family val="1"/>
        <scheme val="major"/>
      </rPr>
      <t>Office of the Registrar General &amp; Census Commissioner, India (website: http://censusindia.gov.in/)</t>
    </r>
  </si>
  <si>
    <t xml:space="preserve">                 Table-1: Population Census- 2001 &amp; 2011</t>
  </si>
  <si>
    <r>
      <rPr>
        <b/>
        <sz val="10"/>
        <color rgb="FF002060"/>
        <rFont val="Cambria"/>
        <family val="1"/>
        <scheme val="major"/>
      </rPr>
      <t>For School Education :</t>
    </r>
    <r>
      <rPr>
        <sz val="10"/>
        <color rgb="FF002060"/>
        <rFont val="Cambria"/>
        <family val="1"/>
        <scheme val="major"/>
      </rPr>
      <t xml:space="preserve"> National University of Educational Planning &amp; Administration, New Delhi 
(website: http://dise.in/)</t>
    </r>
  </si>
</sst>
</file>

<file path=xl/styles.xml><?xml version="1.0" encoding="utf-8"?>
<styleSheet xmlns="http://schemas.openxmlformats.org/spreadsheetml/2006/main">
  <numFmts count="9">
    <numFmt numFmtId="164" formatCode="0.0"/>
    <numFmt numFmtId="165" formatCode="#,##0.0"/>
    <numFmt numFmtId="166" formatCode="0.0%"/>
    <numFmt numFmtId="167" formatCode="0.000"/>
    <numFmt numFmtId="168" formatCode="#0"/>
    <numFmt numFmtId="169" formatCode="#0.00"/>
    <numFmt numFmtId="170" formatCode="_-* #,##0.00_-;\-* #,##0.00_-;_-* &quot;-&quot;??_-;_-@_-"/>
    <numFmt numFmtId="171" formatCode="#\ ???/???"/>
    <numFmt numFmtId="172" formatCode="##0"/>
  </numFmts>
  <fonts count="95">
    <font>
      <sz val="11"/>
      <color theme="1"/>
      <name val="Calibri"/>
      <family val="2"/>
      <scheme val="minor"/>
    </font>
    <font>
      <b/>
      <sz val="11"/>
      <color theme="7" tint="-0.499984740745262"/>
      <name val="Cambria"/>
      <family val="1"/>
      <scheme val="major"/>
    </font>
    <font>
      <sz val="11"/>
      <color theme="7" tint="-0.499984740745262"/>
      <name val="Cambria"/>
      <family val="1"/>
      <scheme val="major"/>
    </font>
    <font>
      <b/>
      <sz val="12"/>
      <color theme="7" tint="-0.499984740745262"/>
      <name val="Cambria"/>
      <family val="1"/>
      <scheme val="major"/>
    </font>
    <font>
      <sz val="11"/>
      <color theme="1" tint="4.9989318521683403E-2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2"/>
      <color theme="4"/>
      <name val="Cambria"/>
      <family val="1"/>
      <scheme val="major"/>
    </font>
    <font>
      <sz val="11"/>
      <color theme="4" tint="-0.249977111117893"/>
      <name val="Cambria"/>
      <family val="1"/>
      <scheme val="major"/>
    </font>
    <font>
      <sz val="11"/>
      <color theme="7"/>
      <name val="Cambria"/>
      <family val="1"/>
      <scheme val="major"/>
    </font>
    <font>
      <sz val="12"/>
      <color theme="7" tint="-0.499984740745262"/>
      <name val="Cambria"/>
      <family val="1"/>
      <scheme val="major"/>
    </font>
    <font>
      <sz val="12"/>
      <name val="Cambria"/>
      <family val="1"/>
      <scheme val="major"/>
    </font>
    <font>
      <sz val="12"/>
      <color theme="7"/>
      <name val="Calibri"/>
      <family val="2"/>
      <scheme val="minor"/>
    </font>
    <font>
      <b/>
      <sz val="12"/>
      <color theme="3"/>
      <name val="Cambria"/>
      <family val="1"/>
      <scheme val="major"/>
    </font>
    <font>
      <sz val="11"/>
      <color theme="3"/>
      <name val="Calibri"/>
      <family val="2"/>
      <scheme val="minor"/>
    </font>
    <font>
      <sz val="11"/>
      <color rgb="FFFF0000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9"/>
      <color rgb="FF000000"/>
      <name val="SansSerif"/>
      <family val="2"/>
    </font>
    <font>
      <sz val="11"/>
      <color rgb="FF000000"/>
      <name val="SansSerif"/>
      <family val="2"/>
    </font>
    <font>
      <b/>
      <sz val="12"/>
      <color theme="9" tint="-0.499984740745262"/>
      <name val="Cambria"/>
      <family val="1"/>
      <scheme val="major"/>
    </font>
    <font>
      <sz val="11"/>
      <color rgb="FF002060"/>
      <name val="Cambria"/>
      <family val="1"/>
      <scheme val="major"/>
    </font>
    <font>
      <b/>
      <sz val="11"/>
      <color rgb="FF002060"/>
      <name val="Cambria"/>
      <family val="1"/>
      <scheme val="major"/>
    </font>
    <font>
      <sz val="11"/>
      <color theme="5" tint="-0.499984740745262"/>
      <name val="Cambria"/>
      <family val="1"/>
      <scheme val="major"/>
    </font>
    <font>
      <b/>
      <i/>
      <sz val="12"/>
      <color theme="9" tint="-0.499984740745262"/>
      <name val="Cambria"/>
      <family val="1"/>
      <scheme val="major"/>
    </font>
    <font>
      <b/>
      <sz val="13"/>
      <color theme="7" tint="-0.499984740745262"/>
      <name val="Cambria"/>
      <family val="1"/>
      <scheme val="major"/>
    </font>
    <font>
      <sz val="11"/>
      <color rgb="FF003366"/>
      <name val="Cambria"/>
      <family val="1"/>
      <scheme val="major"/>
    </font>
    <font>
      <sz val="11"/>
      <color theme="8" tint="-0.499984740745262"/>
      <name val="Cambria"/>
      <family val="1"/>
      <scheme val="major"/>
    </font>
    <font>
      <b/>
      <sz val="11"/>
      <color theme="8" tint="-0.499984740745262"/>
      <name val="Cambria"/>
      <family val="1"/>
      <scheme val="major"/>
    </font>
    <font>
      <sz val="11"/>
      <color theme="5" tint="-0.249977111117893"/>
      <name val="Cambria"/>
      <family val="1"/>
      <scheme val="major"/>
    </font>
    <font>
      <sz val="11"/>
      <color theme="9" tint="-0.499984740745262"/>
      <name val="Cambria"/>
      <family val="1"/>
      <scheme val="major"/>
    </font>
    <font>
      <sz val="11"/>
      <color theme="7" tint="-0.249977111117893"/>
      <name val="Calibri"/>
      <family val="2"/>
      <scheme val="minor"/>
    </font>
    <font>
      <b/>
      <sz val="11"/>
      <color theme="5" tint="-0.499984740745262"/>
      <name val="Cambria"/>
      <family val="1"/>
      <scheme val="major"/>
    </font>
    <font>
      <sz val="11"/>
      <color theme="3" tint="-0.499984740745262"/>
      <name val="Cambria"/>
      <family val="1"/>
      <scheme val="major"/>
    </font>
    <font>
      <b/>
      <sz val="11"/>
      <color theme="3" tint="-0.499984740745262"/>
      <name val="Cambria"/>
      <family val="1"/>
      <scheme val="major"/>
    </font>
    <font>
      <b/>
      <sz val="13"/>
      <color rgb="FF002060"/>
      <name val="Cambria"/>
      <family val="1"/>
      <scheme val="major"/>
    </font>
    <font>
      <b/>
      <sz val="11"/>
      <color rgb="FF003366"/>
      <name val="Cambria"/>
      <family val="1"/>
      <scheme val="major"/>
    </font>
    <font>
      <b/>
      <sz val="13"/>
      <color theme="3"/>
      <name val="Cambria"/>
      <family val="1"/>
      <scheme val="major"/>
    </font>
    <font>
      <b/>
      <sz val="11"/>
      <color rgb="FF7030A0"/>
      <name val="Cambria"/>
      <family val="1"/>
      <scheme val="major"/>
    </font>
    <font>
      <sz val="10"/>
      <color rgb="FF002060"/>
      <name val="Cambria"/>
      <family val="1"/>
      <scheme val="major"/>
    </font>
    <font>
      <sz val="11"/>
      <color rgb="FF7030A0"/>
      <name val="Cambria"/>
      <family val="1"/>
      <scheme val="major"/>
    </font>
    <font>
      <i/>
      <sz val="11"/>
      <color rgb="FF002060"/>
      <name val="Cambria"/>
      <family val="1"/>
      <scheme val="major"/>
    </font>
    <font>
      <b/>
      <sz val="10"/>
      <color rgb="FF002060"/>
      <name val="Cambria"/>
      <family val="1"/>
      <scheme val="major"/>
    </font>
    <font>
      <b/>
      <sz val="10"/>
      <color theme="7" tint="-0.499984740745262"/>
      <name val="Cambria"/>
      <family val="1"/>
      <scheme val="major"/>
    </font>
    <font>
      <sz val="10"/>
      <color theme="1"/>
      <name val="Calibri"/>
      <family val="2"/>
      <scheme val="minor"/>
    </font>
    <font>
      <i/>
      <sz val="10"/>
      <color rgb="FF002060"/>
      <name val="Cambria"/>
      <family val="1"/>
      <scheme val="major"/>
    </font>
    <font>
      <i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.5"/>
      <color rgb="FF002060"/>
      <name val="Cambria"/>
      <family val="1"/>
      <scheme val="major"/>
    </font>
    <font>
      <sz val="10.5"/>
      <color theme="1"/>
      <name val="Calibri"/>
      <family val="2"/>
      <scheme val="minor"/>
    </font>
    <font>
      <b/>
      <i/>
      <sz val="11"/>
      <color rgb="FF002060"/>
      <name val="Cambria"/>
      <family val="1"/>
      <scheme val="major"/>
    </font>
    <font>
      <i/>
      <sz val="11"/>
      <color rgb="FFFF0000"/>
      <name val="Cambria"/>
      <family val="1"/>
      <scheme val="major"/>
    </font>
    <font>
      <b/>
      <sz val="13"/>
      <color theme="1"/>
      <name val="Cambria"/>
      <family val="1"/>
      <scheme val="major"/>
    </font>
    <font>
      <i/>
      <sz val="11"/>
      <color theme="3"/>
      <name val="Cambria"/>
      <family val="1"/>
      <scheme val="major"/>
    </font>
    <font>
      <b/>
      <sz val="13"/>
      <color theme="7" tint="-0.249977111117893"/>
      <name val="Cambria"/>
      <family val="1"/>
      <scheme val="major"/>
    </font>
    <font>
      <i/>
      <sz val="11"/>
      <color theme="8" tint="-0.499984740745262"/>
      <name val="Cambria"/>
      <family val="1"/>
      <scheme val="major"/>
    </font>
    <font>
      <vertAlign val="superscript"/>
      <sz val="11"/>
      <color theme="1"/>
      <name val="Cambria"/>
      <family val="1"/>
      <scheme val="major"/>
    </font>
    <font>
      <vertAlign val="superscript"/>
      <sz val="11"/>
      <color rgb="FF002060"/>
      <name val="Cambria"/>
      <family val="1"/>
      <scheme val="major"/>
    </font>
    <font>
      <u/>
      <sz val="9.9"/>
      <color theme="10"/>
      <name val="Calibri"/>
      <family val="2"/>
    </font>
    <font>
      <u/>
      <sz val="12"/>
      <color theme="10"/>
      <name val="Calibri"/>
      <family val="2"/>
    </font>
    <font>
      <sz val="12"/>
      <color rgb="FFFF0000"/>
      <name val="Calibri"/>
      <family val="2"/>
      <scheme val="minor"/>
    </font>
    <font>
      <b/>
      <i/>
      <sz val="10"/>
      <color rgb="FF002060"/>
      <name val="Cambria"/>
      <family val="1"/>
      <scheme val="maj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Cambria"/>
      <family val="1"/>
      <scheme val="major"/>
    </font>
    <font>
      <sz val="11"/>
      <color theme="9" tint="0.7999816888943144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12"/>
      <name val="Cambria"/>
      <family val="1"/>
      <scheme val="major"/>
    </font>
    <font>
      <sz val="10"/>
      <color theme="7" tint="-0.499984740745262"/>
      <name val="Cambria"/>
      <family val="1"/>
      <scheme val="major"/>
    </font>
    <font>
      <b/>
      <sz val="11"/>
      <color rgb="FF1A4652"/>
      <name val="Cambria"/>
      <family val="1"/>
      <scheme val="major"/>
    </font>
    <font>
      <sz val="10"/>
      <name val="Cambria"/>
      <family val="1"/>
      <scheme val="major"/>
    </font>
    <font>
      <b/>
      <sz val="1"/>
      <color rgb="FF002060"/>
      <name val="Cambria"/>
      <family val="1"/>
      <scheme val="major"/>
    </font>
    <font>
      <b/>
      <sz val="11"/>
      <color theme="9" tint="-0.499984740745262"/>
      <name val="Cambria"/>
      <family val="1"/>
      <scheme val="major"/>
    </font>
    <font>
      <b/>
      <i/>
      <sz val="11"/>
      <color theme="9" tint="-0.499984740745262"/>
      <name val="Cambria"/>
      <family val="1"/>
      <scheme val="major"/>
    </font>
    <font>
      <b/>
      <sz val="10"/>
      <color theme="1" tint="4.9989318521683403E-2"/>
      <name val="Cambria"/>
      <family val="1"/>
      <scheme val="major"/>
    </font>
    <font>
      <b/>
      <sz val="10"/>
      <color theme="3"/>
      <name val="Cambria"/>
      <family val="1"/>
      <scheme val="major"/>
    </font>
    <font>
      <vertAlign val="superscript"/>
      <sz val="11"/>
      <name val="Cambria"/>
      <family val="1"/>
      <scheme val="major"/>
    </font>
    <font>
      <vertAlign val="superscript"/>
      <sz val="11"/>
      <name val="Arial"/>
      <family val="2"/>
    </font>
    <font>
      <vertAlign val="superscript"/>
      <sz val="10"/>
      <color theme="1"/>
      <name val="Cambria"/>
      <family val="1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3DBEE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theme="5"/>
      </patternFill>
    </fill>
    <fill>
      <patternFill patternType="solid">
        <fgColor theme="9" tint="0.59999389629810485"/>
        <bgColor theme="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9" fillId="0" borderId="0"/>
    <xf numFmtId="0" fontId="9" fillId="0" borderId="0"/>
    <xf numFmtId="9" fontId="27" fillId="0" borderId="0" applyFont="0" applyFill="0" applyBorder="0" applyAlignment="0" applyProtection="0"/>
    <xf numFmtId="0" fontId="27" fillId="0" borderId="0"/>
    <xf numFmtId="0" fontId="9" fillId="0" borderId="0"/>
    <xf numFmtId="0" fontId="27" fillId="0" borderId="0"/>
    <xf numFmtId="170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</cellStyleXfs>
  <cellXfs count="776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left"/>
    </xf>
    <xf numFmtId="2" fontId="6" fillId="2" borderId="0" xfId="0" applyNumberFormat="1" applyFont="1" applyFill="1" applyBorder="1" applyAlignment="1">
      <alignment horizontal="center"/>
    </xf>
    <xf numFmtId="2" fontId="18" fillId="2" borderId="0" xfId="0" applyNumberFormat="1" applyFont="1" applyFill="1" applyBorder="1" applyAlignment="1">
      <alignment horizontal="center"/>
    </xf>
    <xf numFmtId="1" fontId="0" fillId="0" borderId="0" xfId="0" applyNumberFormat="1" applyBorder="1"/>
    <xf numFmtId="0" fontId="25" fillId="2" borderId="0" xfId="0" applyFont="1" applyFill="1" applyBorder="1"/>
    <xf numFmtId="0" fontId="26" fillId="2" borderId="0" xfId="2" applyFont="1" applyFill="1" applyBorder="1" applyAlignment="1">
      <alignment horizontal="right" vertical="center"/>
    </xf>
    <xf numFmtId="0" fontId="28" fillId="0" borderId="0" xfId="0" applyFont="1" applyBorder="1"/>
    <xf numFmtId="0" fontId="11" fillId="0" borderId="0" xfId="0" applyFont="1" applyBorder="1"/>
    <xf numFmtId="0" fontId="8" fillId="0" borderId="0" xfId="0" applyFont="1" applyBorder="1" applyAlignment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right" vertical="center"/>
    </xf>
    <xf numFmtId="1" fontId="1" fillId="2" borderId="0" xfId="0" applyNumberFormat="1" applyFont="1" applyFill="1" applyBorder="1" applyAlignment="1">
      <alignment horizontal="right" vertical="center"/>
    </xf>
    <xf numFmtId="0" fontId="12" fillId="2" borderId="0" xfId="0" applyFont="1" applyFill="1" applyBorder="1" applyAlignment="1">
      <alignment horizontal="right" vertical="center"/>
    </xf>
    <xf numFmtId="0" fontId="5" fillId="0" borderId="0" xfId="4" applyFont="1" applyFill="1" applyBorder="1" applyAlignment="1">
      <alignment horizontal="center" vertical="center" wrapText="1"/>
    </xf>
    <xf numFmtId="0" fontId="31" fillId="3" borderId="0" xfId="0" applyNumberFormat="1" applyFont="1" applyFill="1" applyBorder="1" applyAlignment="1" applyProtection="1">
      <alignment horizontal="right" vertical="center" wrapText="1"/>
    </xf>
    <xf numFmtId="1" fontId="11" fillId="0" borderId="0" xfId="0" applyNumberFormat="1" applyFont="1" applyBorder="1" applyAlignment="1">
      <alignment horizontal="right" vertical="center"/>
    </xf>
    <xf numFmtId="168" fontId="32" fillId="3" borderId="0" xfId="2" applyNumberFormat="1" applyFont="1" applyFill="1" applyBorder="1" applyAlignment="1" applyProtection="1">
      <alignment horizontal="right" vertical="center" wrapText="1"/>
    </xf>
    <xf numFmtId="1" fontId="24" fillId="0" borderId="0" xfId="0" applyNumberFormat="1" applyFont="1" applyBorder="1" applyAlignment="1">
      <alignment vertical="center"/>
    </xf>
    <xf numFmtId="0" fontId="0" fillId="0" borderId="0" xfId="0" applyBorder="1" applyAlignment="1">
      <alignment wrapText="1"/>
    </xf>
    <xf numFmtId="0" fontId="7" fillId="0" borderId="0" xfId="0" applyFont="1" applyBorder="1" applyAlignment="1">
      <alignment wrapText="1"/>
    </xf>
    <xf numFmtId="2" fontId="0" fillId="0" borderId="0" xfId="0" applyNumberFormat="1" applyBorder="1"/>
    <xf numFmtId="169" fontId="32" fillId="3" borderId="0" xfId="2" applyNumberFormat="1" applyFont="1" applyFill="1" applyBorder="1" applyAlignment="1" applyProtection="1">
      <alignment horizontal="right" vertical="center" wrapText="1"/>
    </xf>
    <xf numFmtId="0" fontId="20" fillId="0" borderId="0" xfId="2" applyFont="1" applyBorder="1" applyAlignment="1">
      <alignment vertical="center"/>
    </xf>
    <xf numFmtId="164" fontId="0" fillId="0" borderId="0" xfId="0" applyNumberFormat="1" applyBorder="1"/>
    <xf numFmtId="0" fontId="1" fillId="2" borderId="0" xfId="0" applyFont="1" applyFill="1" applyBorder="1" applyAlignment="1">
      <alignment horizontal="center" vertical="center"/>
    </xf>
    <xf numFmtId="0" fontId="6" fillId="0" borderId="0" xfId="0" applyFont="1" applyBorder="1"/>
    <xf numFmtId="0" fontId="12" fillId="2" borderId="0" xfId="2" applyFont="1" applyFill="1" applyBorder="1" applyAlignment="1">
      <alignment horizontal="right" vertical="center"/>
    </xf>
    <xf numFmtId="0" fontId="33" fillId="0" borderId="0" xfId="0" applyFont="1" applyBorder="1" applyAlignment="1">
      <alignment horizontal="left"/>
    </xf>
    <xf numFmtId="165" fontId="42" fillId="4" borderId="1" xfId="0" applyNumberFormat="1" applyFont="1" applyFill="1" applyBorder="1" applyAlignment="1">
      <alignment horizontal="center" vertical="center"/>
    </xf>
    <xf numFmtId="0" fontId="0" fillId="2" borderId="0" xfId="0" applyFill="1" applyBorder="1"/>
    <xf numFmtId="1" fontId="12" fillId="2" borderId="0" xfId="2" applyNumberFormat="1" applyFont="1" applyFill="1" applyBorder="1" applyAlignment="1">
      <alignment horizontal="right" vertical="center"/>
    </xf>
    <xf numFmtId="1" fontId="0" fillId="2" borderId="0" xfId="0" applyNumberFormat="1" applyFill="1" applyBorder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 vertical="top"/>
    </xf>
    <xf numFmtId="2" fontId="2" fillId="2" borderId="0" xfId="0" applyNumberFormat="1" applyFont="1" applyFill="1" applyBorder="1" applyAlignment="1">
      <alignment horizontal="center" vertical="top"/>
    </xf>
    <xf numFmtId="0" fontId="35" fillId="0" borderId="0" xfId="0" applyFont="1" applyBorder="1"/>
    <xf numFmtId="0" fontId="10" fillId="0" borderId="0" xfId="0" applyFont="1" applyBorder="1" applyAlignment="1">
      <alignment horizontal="left" vertical="top" wrapText="1"/>
    </xf>
    <xf numFmtId="0" fontId="54" fillId="0" borderId="0" xfId="0" applyFont="1" applyBorder="1" applyAlignment="1">
      <alignment vertical="center"/>
    </xf>
    <xf numFmtId="0" fontId="5" fillId="0" borderId="0" xfId="0" applyFont="1" applyBorder="1"/>
    <xf numFmtId="0" fontId="7" fillId="0" borderId="0" xfId="0" applyFont="1" applyBorder="1" applyAlignment="1">
      <alignment vertical="center"/>
    </xf>
    <xf numFmtId="0" fontId="48" fillId="0" borderId="0" xfId="0" applyFont="1" applyBorder="1" applyAlignment="1">
      <alignment horizontal="center"/>
    </xf>
    <xf numFmtId="0" fontId="16" fillId="0" borderId="0" xfId="0" applyFont="1" applyFill="1" applyBorder="1" applyAlignment="1"/>
    <xf numFmtId="0" fontId="3" fillId="0" borderId="0" xfId="0" applyFont="1" applyFill="1" applyBorder="1" applyAlignment="1"/>
    <xf numFmtId="0" fontId="15" fillId="0" borderId="0" xfId="0" applyFont="1" applyBorder="1" applyAlignment="1">
      <alignment vertical="center"/>
    </xf>
    <xf numFmtId="0" fontId="29" fillId="0" borderId="0" xfId="0" applyFont="1" applyBorder="1"/>
    <xf numFmtId="0" fontId="0" fillId="0" borderId="0" xfId="0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 wrapText="1"/>
    </xf>
    <xf numFmtId="0" fontId="14" fillId="0" borderId="0" xfId="0" applyFont="1" applyBorder="1"/>
    <xf numFmtId="0" fontId="14" fillId="0" borderId="0" xfId="0" applyFont="1" applyBorder="1" applyAlignment="1">
      <alignment horizontal="right"/>
    </xf>
    <xf numFmtId="0" fontId="14" fillId="0" borderId="0" xfId="0" applyFont="1" applyBorder="1" applyAlignment="1">
      <alignment horizontal="center"/>
    </xf>
    <xf numFmtId="166" fontId="14" fillId="0" borderId="0" xfId="3" applyNumberFormat="1" applyFont="1" applyBorder="1" applyAlignment="1">
      <alignment horizontal="center"/>
    </xf>
    <xf numFmtId="166" fontId="0" fillId="0" borderId="0" xfId="3" applyNumberFormat="1" applyFont="1" applyBorder="1" applyAlignment="1">
      <alignment horizontal="left"/>
    </xf>
    <xf numFmtId="0" fontId="0" fillId="0" borderId="0" xfId="0" applyBorder="1" applyAlignment="1"/>
    <xf numFmtId="0" fontId="17" fillId="0" borderId="0" xfId="0" applyFont="1" applyBorder="1" applyAlignment="1">
      <alignment vertical="top" wrapText="1"/>
    </xf>
    <xf numFmtId="0" fontId="23" fillId="0" borderId="0" xfId="0" applyFont="1" applyBorder="1"/>
    <xf numFmtId="0" fontId="0" fillId="0" borderId="0" xfId="0" applyFont="1" applyBorder="1"/>
    <xf numFmtId="0" fontId="44" fillId="0" borderId="0" xfId="0" applyFont="1" applyBorder="1"/>
    <xf numFmtId="0" fontId="21" fillId="0" borderId="0" xfId="0" applyFont="1" applyBorder="1"/>
    <xf numFmtId="167" fontId="0" fillId="0" borderId="0" xfId="0" applyNumberFormat="1" applyBorder="1"/>
    <xf numFmtId="166" fontId="0" fillId="0" borderId="0" xfId="3" applyNumberFormat="1" applyFont="1" applyBorder="1"/>
    <xf numFmtId="1" fontId="28" fillId="0" borderId="0" xfId="0" applyNumberFormat="1" applyFont="1" applyBorder="1"/>
    <xf numFmtId="0" fontId="50" fillId="0" borderId="0" xfId="0" applyFont="1" applyBorder="1" applyAlignment="1">
      <alignment horizontal="center" vertical="center"/>
    </xf>
    <xf numFmtId="0" fontId="34" fillId="6" borderId="1" xfId="0" applyFont="1" applyFill="1" applyBorder="1" applyAlignment="1">
      <alignment horizontal="right" vertical="center"/>
    </xf>
    <xf numFmtId="0" fontId="35" fillId="6" borderId="1" xfId="0" applyFont="1" applyFill="1" applyBorder="1" applyAlignment="1">
      <alignment horizontal="right" vertical="center"/>
    </xf>
    <xf numFmtId="0" fontId="19" fillId="7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30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0" fillId="14" borderId="0" xfId="0" applyFill="1" applyBorder="1" applyAlignment="1">
      <alignment vertical="center"/>
    </xf>
    <xf numFmtId="0" fontId="12" fillId="14" borderId="0" xfId="0" applyFont="1" applyFill="1" applyBorder="1" applyAlignment="1">
      <alignment horizontal="right" vertical="center"/>
    </xf>
    <xf numFmtId="1" fontId="57" fillId="0" borderId="0" xfId="0" applyNumberFormat="1" applyFont="1" applyBorder="1" applyAlignment="1">
      <alignment vertical="center"/>
    </xf>
    <xf numFmtId="0" fontId="57" fillId="0" borderId="0" xfId="0" applyFont="1" applyBorder="1" applyAlignment="1">
      <alignment vertical="center"/>
    </xf>
    <xf numFmtId="0" fontId="58" fillId="0" borderId="0" xfId="0" applyFont="1" applyBorder="1" applyAlignment="1">
      <alignment vertical="center"/>
    </xf>
    <xf numFmtId="0" fontId="59" fillId="0" borderId="0" xfId="0" applyFont="1" applyBorder="1" applyAlignment="1">
      <alignment vertical="center"/>
    </xf>
    <xf numFmtId="0" fontId="59" fillId="0" borderId="0" xfId="0" applyFont="1" applyBorder="1" applyAlignment="1">
      <alignment vertical="center" wrapText="1"/>
    </xf>
    <xf numFmtId="1" fontId="57" fillId="0" borderId="0" xfId="0" applyNumberFormat="1" applyFont="1" applyBorder="1" applyAlignment="1">
      <alignment vertical="center" wrapText="1"/>
    </xf>
    <xf numFmtId="0" fontId="57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4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5" fillId="2" borderId="0" xfId="0" applyFont="1" applyFill="1" applyBorder="1" applyAlignment="1">
      <alignment vertical="center"/>
    </xf>
    <xf numFmtId="0" fontId="51" fillId="0" borderId="0" xfId="0" quotePrefix="1" applyFont="1" applyBorder="1" applyAlignment="1">
      <alignment vertical="center"/>
    </xf>
    <xf numFmtId="0" fontId="11" fillId="8" borderId="1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 wrapText="1"/>
    </xf>
    <xf numFmtId="0" fontId="48" fillId="0" borderId="0" xfId="0" applyFont="1" applyBorder="1" applyAlignment="1"/>
    <xf numFmtId="0" fontId="35" fillId="0" borderId="0" xfId="0" applyFont="1" applyBorder="1" applyAlignment="1">
      <alignment horizontal="right"/>
    </xf>
    <xf numFmtId="0" fontId="48" fillId="0" borderId="0" xfId="0" applyFont="1" applyBorder="1" applyAlignment="1">
      <alignment horizontal="right"/>
    </xf>
    <xf numFmtId="0" fontId="34" fillId="12" borderId="1" xfId="0" applyFont="1" applyFill="1" applyBorder="1" applyAlignment="1">
      <alignment horizontal="center" vertical="center" wrapText="1"/>
    </xf>
    <xf numFmtId="1" fontId="34" fillId="12" borderId="1" xfId="0" applyNumberFormat="1" applyFont="1" applyFill="1" applyBorder="1" applyAlignment="1">
      <alignment horizontal="center" vertical="center" wrapText="1"/>
    </xf>
    <xf numFmtId="0" fontId="34" fillId="11" borderId="1" xfId="0" applyFont="1" applyFill="1" applyBorder="1" applyAlignment="1">
      <alignment horizontal="left" vertical="center"/>
    </xf>
    <xf numFmtId="164" fontId="43" fillId="10" borderId="1" xfId="0" applyNumberFormat="1" applyFont="1" applyFill="1" applyBorder="1" applyAlignment="1">
      <alignment horizontal="right" vertical="center"/>
    </xf>
    <xf numFmtId="0" fontId="57" fillId="2" borderId="0" xfId="0" applyFont="1" applyFill="1" applyBorder="1" applyAlignment="1">
      <alignment vertical="center"/>
    </xf>
    <xf numFmtId="0" fontId="56" fillId="9" borderId="1" xfId="0" applyFont="1" applyFill="1" applyBorder="1" applyAlignment="1">
      <alignment horizontal="center" vertical="center" wrapText="1"/>
    </xf>
    <xf numFmtId="2" fontId="2" fillId="10" borderId="1" xfId="0" applyNumberFormat="1" applyFont="1" applyFill="1" applyBorder="1" applyAlignment="1">
      <alignment horizontal="center" vertical="center"/>
    </xf>
    <xf numFmtId="2" fontId="19" fillId="10" borderId="1" xfId="2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/>
    <xf numFmtId="164" fontId="53" fillId="5" borderId="1" xfId="0" applyNumberFormat="1" applyFont="1" applyFill="1" applyBorder="1" applyAlignment="1">
      <alignment horizontal="center"/>
    </xf>
    <xf numFmtId="0" fontId="11" fillId="10" borderId="1" xfId="0" applyFont="1" applyFill="1" applyBorder="1" applyAlignment="1"/>
    <xf numFmtId="164" fontId="11" fillId="10" borderId="1" xfId="0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61" fillId="0" borderId="0" xfId="0" applyFont="1" applyBorder="1" applyAlignment="1">
      <alignment vertical="center"/>
    </xf>
    <xf numFmtId="0" fontId="62" fillId="0" borderId="0" xfId="0" applyFont="1" applyBorder="1"/>
    <xf numFmtId="0" fontId="61" fillId="0" borderId="0" xfId="0" applyFont="1" applyBorder="1" applyAlignment="1">
      <alignment vertical="top"/>
    </xf>
    <xf numFmtId="0" fontId="52" fillId="0" borderId="0" xfId="0" applyFont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 wrapText="1"/>
    </xf>
    <xf numFmtId="0" fontId="31" fillId="3" borderId="0" xfId="0" applyNumberFormat="1" applyFont="1" applyFill="1" applyBorder="1" applyAlignment="1" applyProtection="1">
      <alignment vertical="center" wrapText="1"/>
    </xf>
    <xf numFmtId="1" fontId="6" fillId="5" borderId="1" xfId="0" applyNumberFormat="1" applyFont="1" applyFill="1" applyBorder="1" applyAlignment="1">
      <alignment vertical="center"/>
    </xf>
    <xf numFmtId="164" fontId="0" fillId="0" borderId="0" xfId="0" applyNumberFormat="1" applyBorder="1" applyAlignment="1">
      <alignment vertical="top"/>
    </xf>
    <xf numFmtId="0" fontId="0" fillId="0" borderId="0" xfId="0" applyBorder="1" applyAlignment="1">
      <alignment horizontal="right"/>
    </xf>
    <xf numFmtId="0" fontId="48" fillId="2" borderId="0" xfId="0" applyFont="1" applyFill="1" applyBorder="1" applyAlignment="1">
      <alignment wrapText="1"/>
    </xf>
    <xf numFmtId="0" fontId="1" fillId="14" borderId="0" xfId="0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14" borderId="0" xfId="0" applyNumberFormat="1" applyFill="1" applyBorder="1"/>
    <xf numFmtId="1" fontId="24" fillId="0" borderId="0" xfId="0" applyNumberFormat="1" applyFont="1" applyFill="1" applyBorder="1" applyAlignment="1">
      <alignment horizontal="left" vertical="center"/>
    </xf>
    <xf numFmtId="0" fontId="72" fillId="0" borderId="0" xfId="14" applyFont="1" applyBorder="1" applyAlignment="1" applyProtection="1"/>
    <xf numFmtId="0" fontId="73" fillId="0" borderId="0" xfId="0" applyFont="1" applyBorder="1"/>
    <xf numFmtId="171" fontId="0" fillId="0" borderId="0" xfId="0" applyNumberFormat="1" applyBorder="1"/>
    <xf numFmtId="0" fontId="34" fillId="0" borderId="0" xfId="0" applyFont="1" applyBorder="1" applyAlignment="1">
      <alignment horizontal="left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39" fillId="6" borderId="0" xfId="0" applyFont="1" applyFill="1" applyBorder="1" applyAlignment="1">
      <alignment horizontal="right" vertical="center"/>
    </xf>
    <xf numFmtId="0" fontId="34" fillId="2" borderId="4" xfId="0" applyFont="1" applyFill="1" applyBorder="1" applyAlignment="1">
      <alignment wrapText="1"/>
    </xf>
    <xf numFmtId="0" fontId="34" fillId="0" borderId="0" xfId="0" applyFont="1" applyBorder="1" applyAlignment="1">
      <alignment vertical="center" wrapText="1"/>
    </xf>
    <xf numFmtId="0" fontId="34" fillId="0" borderId="0" xfId="4" applyFont="1" applyBorder="1" applyAlignment="1">
      <alignment vertical="center" wrapText="1"/>
    </xf>
    <xf numFmtId="164" fontId="34" fillId="0" borderId="0" xfId="0" applyNumberFormat="1" applyFont="1" applyFill="1" applyBorder="1" applyAlignment="1">
      <alignment horizontal="right" vertical="center"/>
    </xf>
    <xf numFmtId="0" fontId="12" fillId="0" borderId="1" xfId="4" applyFont="1" applyFill="1" applyBorder="1" applyAlignment="1">
      <alignment horizontal="left" vertical="center" wrapText="1"/>
    </xf>
    <xf numFmtId="172" fontId="75" fillId="0" borderId="1" xfId="9" applyNumberFormat="1" applyFont="1" applyBorder="1" applyAlignment="1">
      <alignment vertical="center"/>
    </xf>
    <xf numFmtId="172" fontId="0" fillId="0" borderId="0" xfId="0" applyNumberFormat="1" applyBorder="1"/>
    <xf numFmtId="0" fontId="0" fillId="0" borderId="1" xfId="0" applyBorder="1"/>
    <xf numFmtId="1" fontId="0" fillId="0" borderId="1" xfId="0" applyNumberFormat="1" applyBorder="1"/>
    <xf numFmtId="1" fontId="34" fillId="14" borderId="1" xfId="0" applyNumberFormat="1" applyFont="1" applyFill="1" applyBorder="1" applyAlignment="1">
      <alignment horizontal="center" vertical="center" wrapText="1"/>
    </xf>
    <xf numFmtId="1" fontId="0" fillId="14" borderId="1" xfId="0" applyNumberFormat="1" applyFill="1" applyBorder="1"/>
    <xf numFmtId="0" fontId="0" fillId="14" borderId="1" xfId="0" applyFill="1" applyBorder="1"/>
    <xf numFmtId="0" fontId="0" fillId="14" borderId="0" xfId="0" applyFill="1" applyBorder="1"/>
    <xf numFmtId="1" fontId="11" fillId="10" borderId="1" xfId="5" applyNumberFormat="1" applyFont="1" applyFill="1" applyBorder="1" applyAlignment="1">
      <alignment horizontal="right" vertical="center"/>
    </xf>
    <xf numFmtId="0" fontId="34" fillId="12" borderId="9" xfId="0" applyFont="1" applyFill="1" applyBorder="1" applyAlignment="1">
      <alignment horizontal="right" vertical="center"/>
    </xf>
    <xf numFmtId="0" fontId="76" fillId="0" borderId="0" xfId="0" applyFont="1" applyBorder="1"/>
    <xf numFmtId="0" fontId="22" fillId="0" borderId="0" xfId="0" applyFont="1" applyBorder="1" applyAlignment="1">
      <alignment vertical="center"/>
    </xf>
    <xf numFmtId="0" fontId="51" fillId="0" borderId="0" xfId="0" applyFont="1" applyBorder="1" applyAlignment="1">
      <alignment horizontal="right" vertical="center"/>
    </xf>
    <xf numFmtId="0" fontId="58" fillId="0" borderId="0" xfId="0" applyFont="1" applyBorder="1" applyAlignment="1">
      <alignment vertical="center" wrapText="1"/>
    </xf>
    <xf numFmtId="0" fontId="54" fillId="2" borderId="0" xfId="0" applyFont="1" applyFill="1" applyBorder="1" applyAlignment="1">
      <alignment vertical="top" wrapText="1"/>
    </xf>
    <xf numFmtId="0" fontId="58" fillId="0" borderId="0" xfId="0" applyFont="1" applyBorder="1" applyAlignment="1">
      <alignment horizontal="left" vertical="center" wrapText="1"/>
    </xf>
    <xf numFmtId="1" fontId="11" fillId="10" borderId="3" xfId="5" applyNumberFormat="1" applyFont="1" applyFill="1" applyBorder="1" applyAlignment="1">
      <alignment horizontal="right" vertical="center"/>
    </xf>
    <xf numFmtId="0" fontId="34" fillId="12" borderId="14" xfId="0" applyFont="1" applyFill="1" applyBorder="1" applyAlignment="1">
      <alignment horizontal="right" vertical="center"/>
    </xf>
    <xf numFmtId="0" fontId="34" fillId="13" borderId="1" xfId="0" applyFont="1" applyFill="1" applyBorder="1" applyAlignment="1">
      <alignment horizontal="right" vertical="center"/>
    </xf>
    <xf numFmtId="16" fontId="2" fillId="13" borderId="1" xfId="0" applyNumberFormat="1" applyFont="1" applyFill="1" applyBorder="1" applyAlignment="1">
      <alignment horizontal="left" vertical="top" wrapText="1"/>
    </xf>
    <xf numFmtId="0" fontId="34" fillId="4" borderId="1" xfId="0" applyFont="1" applyFill="1" applyBorder="1" applyAlignment="1">
      <alignment horizontal="right" vertical="center"/>
    </xf>
    <xf numFmtId="0" fontId="35" fillId="4" borderId="1" xfId="0" applyFont="1" applyFill="1" applyBorder="1" applyAlignment="1">
      <alignment horizontal="right" vertical="center"/>
    </xf>
    <xf numFmtId="0" fontId="34" fillId="13" borderId="1" xfId="0" applyFont="1" applyFill="1" applyBorder="1" applyAlignment="1">
      <alignment vertical="center" wrapText="1"/>
    </xf>
    <xf numFmtId="0" fontId="35" fillId="13" borderId="1" xfId="0" applyFont="1" applyFill="1" applyBorder="1" applyAlignment="1">
      <alignment vertical="center" wrapText="1"/>
    </xf>
    <xf numFmtId="0" fontId="35" fillId="13" borderId="1" xfId="0" applyFont="1" applyFill="1" applyBorder="1" applyAlignment="1">
      <alignment horizontal="right" vertical="center"/>
    </xf>
    <xf numFmtId="0" fontId="6" fillId="13" borderId="1" xfId="0" applyFont="1" applyFill="1" applyBorder="1" applyAlignment="1">
      <alignment horizontal="left"/>
    </xf>
    <xf numFmtId="0" fontId="34" fillId="13" borderId="1" xfId="0" applyFont="1" applyFill="1" applyBorder="1" applyAlignment="1">
      <alignment horizontal="left" vertical="center" wrapText="1"/>
    </xf>
    <xf numFmtId="2" fontId="34" fillId="13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41" fillId="13" borderId="1" xfId="0" applyFont="1" applyFill="1" applyBorder="1" applyAlignment="1">
      <alignment horizontal="left" vertical="center"/>
    </xf>
    <xf numFmtId="165" fontId="42" fillId="13" borderId="1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left" vertical="center"/>
    </xf>
    <xf numFmtId="165" fontId="42" fillId="0" borderId="1" xfId="0" applyNumberFormat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top" wrapText="1"/>
    </xf>
    <xf numFmtId="0" fontId="36" fillId="0" borderId="1" xfId="4" applyFont="1" applyFill="1" applyBorder="1" applyAlignment="1">
      <alignment horizontal="left" vertical="center"/>
    </xf>
    <xf numFmtId="0" fontId="12" fillId="13" borderId="1" xfId="4" applyFont="1" applyFill="1" applyBorder="1" applyAlignment="1">
      <alignment horizontal="left" vertical="center" wrapText="1"/>
    </xf>
    <xf numFmtId="0" fontId="1" fillId="12" borderId="1" xfId="0" applyFont="1" applyFill="1" applyBorder="1" applyAlignment="1">
      <alignment horizontal="left" vertical="center" wrapText="1"/>
    </xf>
    <xf numFmtId="164" fontId="6" fillId="1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164" fontId="6" fillId="0" borderId="1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/>
    </xf>
    <xf numFmtId="0" fontId="12" fillId="12" borderId="1" xfId="0" applyFont="1" applyFill="1" applyBorder="1" applyAlignment="1">
      <alignment horizontal="center" vertical="center"/>
    </xf>
    <xf numFmtId="0" fontId="47" fillId="0" borderId="6" xfId="0" applyFont="1" applyFill="1" applyBorder="1" applyAlignment="1"/>
    <xf numFmtId="0" fontId="47" fillId="0" borderId="3" xfId="0" applyFont="1" applyFill="1" applyBorder="1" applyAlignment="1"/>
    <xf numFmtId="0" fontId="47" fillId="0" borderId="2" xfId="0" applyFont="1" applyFill="1" applyBorder="1" applyAlignment="1"/>
    <xf numFmtId="0" fontId="47" fillId="13" borderId="2" xfId="0" applyFont="1" applyFill="1" applyBorder="1" applyAlignment="1"/>
    <xf numFmtId="0" fontId="47" fillId="13" borderId="6" xfId="0" applyFont="1" applyFill="1" applyBorder="1" applyAlignment="1"/>
    <xf numFmtId="0" fontId="47" fillId="13" borderId="3" xfId="0" applyFont="1" applyFill="1" applyBorder="1" applyAlignment="1"/>
    <xf numFmtId="2" fontId="6" fillId="0" borderId="1" xfId="6" applyNumberFormat="1" applyFont="1" applyFill="1" applyBorder="1" applyAlignment="1">
      <alignment horizontal="left" vertical="center"/>
    </xf>
    <xf numFmtId="0" fontId="5" fillId="12" borderId="1" xfId="4" applyFont="1" applyFill="1" applyBorder="1" applyAlignment="1">
      <alignment horizontal="center" vertical="center" wrapText="1"/>
    </xf>
    <xf numFmtId="2" fontId="34" fillId="13" borderId="1" xfId="4" applyNumberFormat="1" applyFont="1" applyFill="1" applyBorder="1" applyAlignment="1">
      <alignment horizontal="left" vertical="center" wrapText="1"/>
    </xf>
    <xf numFmtId="0" fontId="12" fillId="12" borderId="1" xfId="0" applyFont="1" applyFill="1" applyBorder="1" applyAlignment="1">
      <alignment vertical="center"/>
    </xf>
    <xf numFmtId="0" fontId="12" fillId="12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2" fontId="0" fillId="0" borderId="0" xfId="0" applyNumberFormat="1" applyFill="1" applyBorder="1"/>
    <xf numFmtId="0" fontId="11" fillId="13" borderId="1" xfId="0" applyFont="1" applyFill="1" applyBorder="1" applyAlignment="1">
      <alignment vertical="center" wrapText="1"/>
    </xf>
    <xf numFmtId="0" fontId="12" fillId="13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/>
    </xf>
    <xf numFmtId="0" fontId="34" fillId="0" borderId="1" xfId="0" applyFont="1" applyFill="1" applyBorder="1" applyAlignment="1"/>
    <xf numFmtId="0" fontId="34" fillId="0" borderId="1" xfId="0" applyFont="1" applyFill="1" applyBorder="1" applyAlignment="1">
      <alignment horizontal="right" indent="2"/>
    </xf>
    <xf numFmtId="1" fontId="34" fillId="0" borderId="1" xfId="0" applyNumberFormat="1" applyFont="1" applyFill="1" applyBorder="1" applyAlignment="1">
      <alignment horizontal="right" indent="2"/>
    </xf>
    <xf numFmtId="0" fontId="34" fillId="0" borderId="1" xfId="0" applyFont="1" applyFill="1" applyBorder="1" applyAlignment="1">
      <alignment horizontal="left"/>
    </xf>
    <xf numFmtId="0" fontId="34" fillId="13" borderId="1" xfId="0" applyFont="1" applyFill="1" applyBorder="1" applyAlignment="1"/>
    <xf numFmtId="0" fontId="34" fillId="13" borderId="1" xfId="0" applyFont="1" applyFill="1" applyBorder="1" applyAlignment="1">
      <alignment horizontal="right" indent="2"/>
    </xf>
    <xf numFmtId="1" fontId="34" fillId="13" borderId="1" xfId="0" applyNumberFormat="1" applyFont="1" applyFill="1" applyBorder="1" applyAlignment="1">
      <alignment horizontal="right" indent="2"/>
    </xf>
    <xf numFmtId="0" fontId="34" fillId="0" borderId="1" xfId="0" applyFont="1" applyFill="1" applyBorder="1" applyAlignment="1">
      <alignment horizontal="left" vertical="center"/>
    </xf>
    <xf numFmtId="0" fontId="34" fillId="13" borderId="1" xfId="0" applyFont="1" applyFill="1" applyBorder="1" applyAlignment="1">
      <alignment horizontal="left" vertical="center"/>
    </xf>
    <xf numFmtId="0" fontId="35" fillId="15" borderId="1" xfId="0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center" vertical="center" wrapText="1" shrinkToFit="1"/>
    </xf>
    <xf numFmtId="164" fontId="34" fillId="0" borderId="1" xfId="0" applyNumberFormat="1" applyFont="1" applyFill="1" applyBorder="1" applyAlignment="1">
      <alignment horizontal="center" vertical="center"/>
    </xf>
    <xf numFmtId="164" fontId="34" fillId="13" borderId="1" xfId="0" applyNumberFormat="1" applyFont="1" applyFill="1" applyBorder="1" applyAlignment="1">
      <alignment horizontal="center" vertical="center"/>
    </xf>
    <xf numFmtId="0" fontId="35" fillId="13" borderId="1" xfId="0" applyFont="1" applyFill="1" applyBorder="1" applyAlignment="1">
      <alignment horizontal="center" vertical="center" wrapText="1" shrinkToFit="1"/>
    </xf>
    <xf numFmtId="0" fontId="34" fillId="16" borderId="1" xfId="0" applyFont="1" applyFill="1" applyBorder="1" applyAlignment="1">
      <alignment horizontal="left" vertical="center"/>
    </xf>
    <xf numFmtId="0" fontId="36" fillId="13" borderId="1" xfId="0" applyFont="1" applyFill="1" applyBorder="1" applyAlignment="1">
      <alignment horizontal="left" vertical="center"/>
    </xf>
    <xf numFmtId="0" fontId="36" fillId="13" borderId="1" xfId="0" applyFont="1" applyFill="1" applyBorder="1" applyAlignment="1">
      <alignment horizontal="center" vertical="center" wrapText="1"/>
    </xf>
    <xf numFmtId="0" fontId="36" fillId="13" borderId="1" xfId="0" applyFont="1" applyFill="1" applyBorder="1" applyAlignment="1">
      <alignment horizontal="center" vertical="center"/>
    </xf>
    <xf numFmtId="1" fontId="36" fillId="13" borderId="1" xfId="0" applyNumberFormat="1" applyFont="1" applyFill="1" applyBorder="1" applyAlignment="1">
      <alignment horizontal="center" vertical="center"/>
    </xf>
    <xf numFmtId="0" fontId="36" fillId="13" borderId="1" xfId="0" applyFont="1" applyFill="1" applyBorder="1" applyAlignment="1">
      <alignment vertical="center"/>
    </xf>
    <xf numFmtId="0" fontId="36" fillId="0" borderId="1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45" fillId="12" borderId="1" xfId="0" applyFont="1" applyFill="1" applyBorder="1" applyAlignment="1">
      <alignment horizontal="center" vertical="center"/>
    </xf>
    <xf numFmtId="0" fontId="45" fillId="12" borderId="1" xfId="0" applyFont="1" applyFill="1" applyBorder="1" applyAlignment="1">
      <alignment horizontal="center" vertical="center" wrapText="1" shrinkToFit="1"/>
    </xf>
    <xf numFmtId="0" fontId="45" fillId="12" borderId="1" xfId="0" applyFont="1" applyFill="1" applyBorder="1" applyAlignment="1">
      <alignment horizontal="center" vertical="center" wrapText="1"/>
    </xf>
    <xf numFmtId="2" fontId="11" fillId="0" borderId="1" xfId="0" applyNumberFormat="1" applyFont="1" applyFill="1" applyBorder="1" applyAlignment="1">
      <alignment horizontal="center" vertical="center"/>
    </xf>
    <xf numFmtId="2" fontId="11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left" vertical="center"/>
    </xf>
    <xf numFmtId="1" fontId="11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0" fontId="36" fillId="0" borderId="1" xfId="0" applyFont="1" applyFill="1" applyBorder="1" applyAlignment="1">
      <alignment horizontal="left"/>
    </xf>
    <xf numFmtId="0" fontId="36" fillId="13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vertical="center"/>
    </xf>
    <xf numFmtId="2" fontId="53" fillId="13" borderId="1" xfId="0" applyNumberFormat="1" applyFont="1" applyFill="1" applyBorder="1" applyAlignment="1">
      <alignment horizontal="center" vertical="center"/>
    </xf>
    <xf numFmtId="2" fontId="53" fillId="0" borderId="1" xfId="0" applyNumberFormat="1" applyFont="1" applyFill="1" applyBorder="1" applyAlignment="1">
      <alignment horizontal="center" vertical="center"/>
    </xf>
    <xf numFmtId="0" fontId="36" fillId="13" borderId="1" xfId="4" applyFont="1" applyFill="1" applyBorder="1" applyAlignment="1">
      <alignment horizontal="left" vertical="center"/>
    </xf>
    <xf numFmtId="2" fontId="6" fillId="2" borderId="1" xfId="0" applyNumberFormat="1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43" fillId="2" borderId="1" xfId="0" applyFont="1" applyFill="1" applyBorder="1" applyAlignment="1">
      <alignment horizontal="left" vertical="center" wrapText="1"/>
    </xf>
    <xf numFmtId="0" fontId="43" fillId="13" borderId="1" xfId="0" applyFont="1" applyFill="1" applyBorder="1" applyAlignment="1">
      <alignment horizontal="left" vertical="center" wrapText="1"/>
    </xf>
    <xf numFmtId="0" fontId="34" fillId="12" borderId="1" xfId="0" applyFont="1" applyFill="1" applyBorder="1" applyAlignment="1">
      <alignment horizontal="left" vertical="center"/>
    </xf>
    <xf numFmtId="0" fontId="34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2" fontId="39" fillId="13" borderId="1" xfId="4" applyNumberFormat="1" applyFont="1" applyFill="1" applyBorder="1" applyAlignment="1">
      <alignment horizontal="center" vertical="center" wrapText="1"/>
    </xf>
    <xf numFmtId="2" fontId="39" fillId="2" borderId="1" xfId="4" applyNumberFormat="1" applyFont="1" applyFill="1" applyBorder="1" applyAlignment="1">
      <alignment horizontal="center" vertical="center" wrapText="1"/>
    </xf>
    <xf numFmtId="1" fontId="39" fillId="13" borderId="1" xfId="4" applyNumberFormat="1" applyFont="1" applyFill="1" applyBorder="1" applyAlignment="1">
      <alignment horizontal="center" vertical="center" wrapText="1"/>
    </xf>
    <xf numFmtId="1" fontId="39" fillId="0" borderId="1" xfId="4" applyNumberFormat="1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/>
    </xf>
    <xf numFmtId="0" fontId="78" fillId="17" borderId="1" xfId="0" applyFont="1" applyFill="1" applyBorder="1" applyAlignment="1">
      <alignment horizontal="center" vertical="center" wrapText="1"/>
    </xf>
    <xf numFmtId="0" fontId="79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0" fontId="80" fillId="17" borderId="1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81" fillId="0" borderId="0" xfId="0" applyFont="1" applyAlignment="1">
      <alignment horizontal="center" vertical="center"/>
    </xf>
    <xf numFmtId="0" fontId="81" fillId="0" borderId="0" xfId="0" applyFont="1" applyFill="1" applyAlignment="1">
      <alignment vertical="center"/>
    </xf>
    <xf numFmtId="0" fontId="82" fillId="0" borderId="1" xfId="0" applyFont="1" applyBorder="1" applyAlignment="1">
      <alignment horizontal="center" vertical="center"/>
    </xf>
    <xf numFmtId="0" fontId="82" fillId="5" borderId="1" xfId="0" applyFont="1" applyFill="1" applyBorder="1" applyAlignment="1">
      <alignment horizontal="center" vertical="center"/>
    </xf>
    <xf numFmtId="0" fontId="81" fillId="0" borderId="1" xfId="0" applyFont="1" applyFill="1" applyBorder="1" applyAlignment="1">
      <alignment horizontal="center" vertical="center"/>
    </xf>
    <xf numFmtId="0" fontId="81" fillId="0" borderId="1" xfId="0" applyFont="1" applyBorder="1" applyAlignment="1">
      <alignment horizontal="center" vertical="center"/>
    </xf>
    <xf numFmtId="0" fontId="81" fillId="18" borderId="1" xfId="0" applyFont="1" applyFill="1" applyBorder="1" applyAlignment="1">
      <alignment horizontal="center" vertical="center"/>
    </xf>
    <xf numFmtId="0" fontId="81" fillId="0" borderId="0" xfId="0" applyFont="1" applyAlignment="1">
      <alignment vertical="center"/>
    </xf>
    <xf numFmtId="0" fontId="13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left" vertical="center"/>
    </xf>
    <xf numFmtId="0" fontId="34" fillId="0" borderId="0" xfId="4" applyFont="1" applyBorder="1" applyAlignment="1">
      <alignment horizontal="left" vertical="center" wrapText="1"/>
    </xf>
    <xf numFmtId="0" fontId="5" fillId="1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/>
    </xf>
    <xf numFmtId="0" fontId="13" fillId="19" borderId="1" xfId="0" applyFont="1" applyFill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/>
    </xf>
    <xf numFmtId="164" fontId="43" fillId="2" borderId="0" xfId="0" applyNumberFormat="1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 wrapText="1"/>
    </xf>
    <xf numFmtId="2" fontId="12" fillId="2" borderId="0" xfId="0" applyNumberFormat="1" applyFont="1" applyFill="1" applyBorder="1" applyAlignment="1">
      <alignment horizontal="right" vertical="center"/>
    </xf>
    <xf numFmtId="0" fontId="34" fillId="2" borderId="0" xfId="0" applyFont="1" applyFill="1" applyBorder="1" applyAlignment="1">
      <alignment horizontal="left" wrapText="1"/>
    </xf>
    <xf numFmtId="1" fontId="13" fillId="0" borderId="8" xfId="0" applyNumberFormat="1" applyFont="1" applyBorder="1" applyAlignment="1">
      <alignment horizontal="right" vertical="center" wrapText="1"/>
    </xf>
    <xf numFmtId="0" fontId="79" fillId="0" borderId="8" xfId="0" applyFont="1" applyBorder="1" applyAlignment="1">
      <alignment horizontal="right" vertical="center" wrapText="1"/>
    </xf>
    <xf numFmtId="0" fontId="0" fillId="0" borderId="1" xfId="0" applyBorder="1" applyAlignment="1">
      <alignment vertical="center"/>
    </xf>
    <xf numFmtId="0" fontId="34" fillId="11" borderId="0" xfId="0" applyFont="1" applyFill="1" applyBorder="1" applyAlignment="1">
      <alignment horizontal="left" vertical="center"/>
    </xf>
    <xf numFmtId="164" fontId="43" fillId="10" borderId="0" xfId="0" applyNumberFormat="1" applyFont="1" applyFill="1" applyBorder="1" applyAlignment="1">
      <alignment horizontal="right" vertical="center"/>
    </xf>
    <xf numFmtId="0" fontId="10" fillId="12" borderId="1" xfId="0" applyFont="1" applyFill="1" applyBorder="1" applyAlignment="1">
      <alignment horizontal="center" vertical="center" wrapText="1"/>
    </xf>
    <xf numFmtId="2" fontId="6" fillId="13" borderId="1" xfId="0" applyNumberFormat="1" applyFont="1" applyFill="1" applyBorder="1" applyAlignment="1">
      <alignment horizontal="center" vertical="center"/>
    </xf>
    <xf numFmtId="1" fontId="6" fillId="13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39" fillId="2" borderId="7" xfId="4" applyFont="1" applyFill="1" applyBorder="1" applyAlignment="1">
      <alignment horizontal="left" vertical="center" wrapText="1"/>
    </xf>
    <xf numFmtId="2" fontId="39" fillId="2" borderId="7" xfId="4" applyNumberFormat="1" applyFont="1" applyFill="1" applyBorder="1" applyAlignment="1">
      <alignment horizontal="center" vertical="center" wrapText="1"/>
    </xf>
    <xf numFmtId="0" fontId="41" fillId="1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left" vertical="center" wrapText="1"/>
    </xf>
    <xf numFmtId="2" fontId="2" fillId="13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49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39" fillId="13" borderId="1" xfId="4" applyFont="1" applyFill="1" applyBorder="1" applyAlignment="1">
      <alignment vertical="center" wrapText="1"/>
    </xf>
    <xf numFmtId="0" fontId="39" fillId="2" borderId="1" xfId="4" applyFont="1" applyFill="1" applyBorder="1" applyAlignment="1">
      <alignment vertical="center" wrapText="1"/>
    </xf>
    <xf numFmtId="2" fontId="5" fillId="12" borderId="1" xfId="4" applyNumberFormat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164" fontId="43" fillId="13" borderId="1" xfId="0" applyNumberFormat="1" applyFont="1" applyFill="1" applyBorder="1" applyAlignment="1">
      <alignment horizontal="center" vertical="center"/>
    </xf>
    <xf numFmtId="164" fontId="43" fillId="0" borderId="1" xfId="0" applyNumberFormat="1" applyFont="1" applyFill="1" applyBorder="1" applyAlignment="1">
      <alignment horizontal="center" vertical="center"/>
    </xf>
    <xf numFmtId="164" fontId="43" fillId="13" borderId="1" xfId="0" applyNumberFormat="1" applyFont="1" applyFill="1" applyBorder="1" applyAlignment="1">
      <alignment horizontal="center"/>
    </xf>
    <xf numFmtId="0" fontId="36" fillId="13" borderId="1" xfId="4" applyFont="1" applyFill="1" applyBorder="1" applyAlignment="1">
      <alignment horizontal="left" vertical="center" wrapText="1"/>
    </xf>
    <xf numFmtId="2" fontId="36" fillId="13" borderId="1" xfId="4" applyNumberFormat="1" applyFont="1" applyFill="1" applyBorder="1" applyAlignment="1">
      <alignment horizontal="center" wrapText="1"/>
    </xf>
    <xf numFmtId="2" fontId="36" fillId="0" borderId="1" xfId="4" applyNumberFormat="1" applyFont="1" applyFill="1" applyBorder="1" applyAlignment="1">
      <alignment horizontal="center" wrapText="1"/>
    </xf>
    <xf numFmtId="0" fontId="10" fillId="13" borderId="1" xfId="0" applyFont="1" applyFill="1" applyBorder="1" applyAlignment="1">
      <alignment horizontal="center" vertical="center" wrapText="1"/>
    </xf>
    <xf numFmtId="2" fontId="12" fillId="13" borderId="1" xfId="0" applyNumberFormat="1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1" fontId="43" fillId="13" borderId="1" xfId="0" applyNumberFormat="1" applyFont="1" applyFill="1" applyBorder="1" applyAlignment="1">
      <alignment horizontal="center"/>
    </xf>
    <xf numFmtId="0" fontId="43" fillId="13" borderId="1" xfId="0" applyFont="1" applyFill="1" applyBorder="1" applyAlignment="1">
      <alignment horizontal="center"/>
    </xf>
    <xf numFmtId="1" fontId="43" fillId="2" borderId="1" xfId="0" applyNumberFormat="1" applyFont="1" applyFill="1" applyBorder="1" applyAlignment="1">
      <alignment horizontal="center"/>
    </xf>
    <xf numFmtId="0" fontId="43" fillId="2" borderId="1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1" fontId="4" fillId="13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4" fillId="13" borderId="1" xfId="0" applyNumberFormat="1" applyFont="1" applyFill="1" applyBorder="1" applyAlignment="1">
      <alignment horizontal="center" vertical="center"/>
    </xf>
    <xf numFmtId="164" fontId="43" fillId="13" borderId="1" xfId="0" applyNumberFormat="1" applyFont="1" applyFill="1" applyBorder="1" applyAlignment="1">
      <alignment horizontal="center" vertical="center" wrapText="1"/>
    </xf>
    <xf numFmtId="0" fontId="34" fillId="16" borderId="1" xfId="0" applyFont="1" applyFill="1" applyBorder="1" applyAlignment="1">
      <alignment horizontal="center" vertical="center"/>
    </xf>
    <xf numFmtId="164" fontId="34" fillId="16" borderId="1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64" fontId="43" fillId="12" borderId="1" xfId="0" applyNumberFormat="1" applyFont="1" applyFill="1" applyBorder="1" applyAlignment="1">
      <alignment horizontal="center" vertical="center" wrapText="1"/>
    </xf>
    <xf numFmtId="164" fontId="43" fillId="12" borderId="1" xfId="0" applyNumberFormat="1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164" fontId="34" fillId="2" borderId="1" xfId="0" applyNumberFormat="1" applyFont="1" applyFill="1" applyBorder="1" applyAlignment="1">
      <alignment horizontal="center" vertical="center"/>
    </xf>
    <xf numFmtId="0" fontId="34" fillId="13" borderId="1" xfId="0" applyFont="1" applyFill="1" applyBorder="1" applyAlignment="1">
      <alignment horizontal="right" vertical="center" indent="2"/>
    </xf>
    <xf numFmtId="0" fontId="34" fillId="0" borderId="1" xfId="0" applyFont="1" applyFill="1" applyBorder="1" applyAlignment="1">
      <alignment horizontal="right" vertical="center" indent="2"/>
    </xf>
    <xf numFmtId="2" fontId="34" fillId="0" borderId="1" xfId="0" applyNumberFormat="1" applyFont="1" applyFill="1" applyBorder="1" applyAlignment="1">
      <alignment horizontal="right" vertical="center" indent="2"/>
    </xf>
    <xf numFmtId="2" fontId="34" fillId="13" borderId="1" xfId="0" applyNumberFormat="1" applyFont="1" applyFill="1" applyBorder="1" applyAlignment="1">
      <alignment horizontal="right" vertical="center" indent="2"/>
    </xf>
    <xf numFmtId="0" fontId="5" fillId="12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" fillId="13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center" vertical="center" wrapText="1"/>
    </xf>
    <xf numFmtId="2" fontId="2" fillId="13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4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 wrapText="1" shrinkToFit="1"/>
    </xf>
    <xf numFmtId="0" fontId="35" fillId="12" borderId="1" xfId="0" applyFont="1" applyFill="1" applyBorder="1" applyAlignment="1">
      <alignment horizontal="center" vertical="center" wrapText="1"/>
    </xf>
    <xf numFmtId="0" fontId="35" fillId="12" borderId="1" xfId="0" applyFont="1" applyFill="1" applyBorder="1" applyAlignment="1">
      <alignment horizontal="center" vertical="center"/>
    </xf>
    <xf numFmtId="0" fontId="35" fillId="12" borderId="1" xfId="0" applyFont="1" applyFill="1" applyBorder="1" applyAlignment="1">
      <alignment horizontal="center" vertical="center" wrapText="1" shrinkToFit="1"/>
    </xf>
    <xf numFmtId="0" fontId="55" fillId="0" borderId="0" xfId="0" applyFont="1" applyBorder="1" applyAlignment="1">
      <alignment vertical="center"/>
    </xf>
    <xf numFmtId="0" fontId="55" fillId="0" borderId="0" xfId="0" applyFont="1" applyBorder="1" applyAlignment="1">
      <alignment horizontal="left" vertical="top" wrapText="1"/>
    </xf>
    <xf numFmtId="0" fontId="35" fillId="15" borderId="1" xfId="0" applyFont="1" applyFill="1" applyBorder="1" applyAlignment="1">
      <alignment horizontal="center" vertical="center" wrapText="1"/>
    </xf>
    <xf numFmtId="0" fontId="35" fillId="13" borderId="1" xfId="0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left" vertical="top" wrapText="1"/>
    </xf>
    <xf numFmtId="0" fontId="54" fillId="0" borderId="0" xfId="0" applyFont="1" applyBorder="1" applyAlignment="1">
      <alignment horizontal="left" vertical="top" wrapText="1"/>
    </xf>
    <xf numFmtId="0" fontId="35" fillId="13" borderId="1" xfId="0" applyFont="1" applyFill="1" applyBorder="1" applyAlignment="1">
      <alignment horizontal="center" vertical="center"/>
    </xf>
    <xf numFmtId="0" fontId="34" fillId="13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left" vertical="top" wrapText="1" indent="1"/>
    </xf>
    <xf numFmtId="0" fontId="2" fillId="13" borderId="1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left" vertical="center" wrapText="1" indent="1"/>
    </xf>
    <xf numFmtId="164" fontId="42" fillId="13" borderId="1" xfId="0" applyNumberFormat="1" applyFont="1" applyFill="1" applyBorder="1" applyAlignment="1">
      <alignment horizontal="center" vertical="center"/>
    </xf>
    <xf numFmtId="164" fontId="42" fillId="0" borderId="1" xfId="0" applyNumberFormat="1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1" fontId="6" fillId="13" borderId="1" xfId="0" applyNumberFormat="1" applyFont="1" applyFill="1" applyBorder="1" applyAlignment="1">
      <alignment horizontal="right" vertical="center" indent="1"/>
    </xf>
    <xf numFmtId="1" fontId="6" fillId="0" borderId="1" xfId="0" applyNumberFormat="1" applyFont="1" applyFill="1" applyBorder="1" applyAlignment="1">
      <alignment horizontal="right" vertical="center" indent="1"/>
    </xf>
    <xf numFmtId="1" fontId="5" fillId="13" borderId="1" xfId="0" applyNumberFormat="1" applyFont="1" applyFill="1" applyBorder="1" applyAlignment="1">
      <alignment vertical="center"/>
    </xf>
    <xf numFmtId="1" fontId="5" fillId="0" borderId="1" xfId="0" applyNumberFormat="1" applyFont="1" applyFill="1" applyBorder="1" applyAlignment="1">
      <alignment horizontal="left" vertical="center" indent="1"/>
    </xf>
    <xf numFmtId="0" fontId="57" fillId="0" borderId="0" xfId="0" applyFont="1" applyBorder="1"/>
    <xf numFmtId="0" fontId="1" fillId="12" borderId="1" xfId="4" applyFont="1" applyFill="1" applyBorder="1" applyAlignment="1">
      <alignment horizontal="center" vertical="center"/>
    </xf>
    <xf numFmtId="0" fontId="1" fillId="12" borderId="1" xfId="4" applyFont="1" applyFill="1" applyBorder="1" applyAlignment="1">
      <alignment horizontal="center" vertical="center" wrapText="1"/>
    </xf>
    <xf numFmtId="2" fontId="36" fillId="13" borderId="1" xfId="0" applyNumberFormat="1" applyFont="1" applyFill="1" applyBorder="1" applyAlignment="1">
      <alignment horizontal="right" vertical="center" indent="5"/>
    </xf>
    <xf numFmtId="2" fontId="36" fillId="13" borderId="1" xfId="0" applyNumberFormat="1" applyFont="1" applyFill="1" applyBorder="1" applyAlignment="1">
      <alignment horizontal="right" vertical="center" indent="6"/>
    </xf>
    <xf numFmtId="2" fontId="36" fillId="0" borderId="1" xfId="0" applyNumberFormat="1" applyFont="1" applyFill="1" applyBorder="1" applyAlignment="1">
      <alignment horizontal="right" vertical="center" indent="6"/>
    </xf>
    <xf numFmtId="2" fontId="36" fillId="13" borderId="1" xfId="4" applyNumberFormat="1" applyFont="1" applyFill="1" applyBorder="1" applyAlignment="1">
      <alignment horizontal="right" vertical="center" wrapText="1" indent="5"/>
    </xf>
    <xf numFmtId="2" fontId="36" fillId="0" borderId="1" xfId="4" applyNumberFormat="1" applyFont="1" applyFill="1" applyBorder="1" applyAlignment="1">
      <alignment horizontal="right" vertical="center" wrapText="1" indent="5"/>
    </xf>
    <xf numFmtId="0" fontId="39" fillId="13" borderId="1" xfId="4" applyFont="1" applyFill="1" applyBorder="1" applyAlignment="1">
      <alignment horizontal="right" wrapText="1" indent="4"/>
    </xf>
    <xf numFmtId="0" fontId="39" fillId="0" borderId="1" xfId="4" applyFont="1" applyFill="1" applyBorder="1" applyAlignment="1">
      <alignment horizontal="right" wrapText="1" indent="4"/>
    </xf>
    <xf numFmtId="0" fontId="39" fillId="13" borderId="1" xfId="4" applyNumberFormat="1" applyFont="1" applyFill="1" applyBorder="1" applyAlignment="1">
      <alignment horizontal="left" vertical="center" wrapText="1" indent="2"/>
    </xf>
    <xf numFmtId="0" fontId="39" fillId="0" borderId="1" xfId="4" applyNumberFormat="1" applyFont="1" applyFill="1" applyBorder="1" applyAlignment="1">
      <alignment horizontal="left" vertical="center" wrapText="1" indent="2"/>
    </xf>
    <xf numFmtId="0" fontId="49" fillId="13" borderId="1" xfId="4" applyNumberFormat="1" applyFont="1" applyFill="1" applyBorder="1" applyAlignment="1">
      <alignment horizontal="left" vertical="center" wrapText="1" indent="2"/>
    </xf>
    <xf numFmtId="1" fontId="49" fillId="13" borderId="1" xfId="4" applyNumberFormat="1" applyFont="1" applyFill="1" applyBorder="1" applyAlignment="1">
      <alignment horizontal="center" vertical="center" wrapText="1"/>
    </xf>
    <xf numFmtId="0" fontId="5" fillId="12" borderId="1" xfId="4" applyNumberFormat="1" applyFont="1" applyFill="1" applyBorder="1" applyAlignment="1">
      <alignment horizontal="left" vertical="center" wrapText="1" indent="2"/>
    </xf>
    <xf numFmtId="0" fontId="12" fillId="12" borderId="1" xfId="4" applyFont="1" applyFill="1" applyBorder="1" applyAlignment="1">
      <alignment horizontal="center" vertical="center" wrapText="1"/>
    </xf>
    <xf numFmtId="0" fontId="12" fillId="12" borderId="1" xfId="4" applyFont="1" applyFill="1" applyBorder="1" applyAlignment="1">
      <alignment horizontal="center" vertical="center"/>
    </xf>
    <xf numFmtId="0" fontId="85" fillId="13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4" fillId="2" borderId="0" xfId="0" applyFont="1" applyFill="1" applyBorder="1" applyAlignment="1">
      <alignment horizontal="left"/>
    </xf>
    <xf numFmtId="2" fontId="84" fillId="2" borderId="0" xfId="0" applyNumberFormat="1" applyFont="1" applyFill="1" applyBorder="1" applyAlignment="1">
      <alignment horizontal="center"/>
    </xf>
    <xf numFmtId="0" fontId="84" fillId="2" borderId="0" xfId="0" applyFont="1" applyFill="1" applyBorder="1" applyAlignment="1">
      <alignment horizontal="left" vertical="top"/>
    </xf>
    <xf numFmtId="2" fontId="84" fillId="2" borderId="0" xfId="0" applyNumberFormat="1" applyFont="1" applyFill="1" applyBorder="1" applyAlignment="1">
      <alignment horizontal="center" vertical="top"/>
    </xf>
    <xf numFmtId="164" fontId="57" fillId="0" borderId="0" xfId="0" applyNumberFormat="1" applyFont="1" applyBorder="1"/>
    <xf numFmtId="0" fontId="86" fillId="2" borderId="0" xfId="0" applyFont="1" applyFill="1" applyBorder="1" applyAlignment="1"/>
    <xf numFmtId="0" fontId="84" fillId="2" borderId="0" xfId="0" applyFont="1" applyFill="1" applyBorder="1" applyAlignment="1">
      <alignment horizontal="left" vertical="center"/>
    </xf>
    <xf numFmtId="2" fontId="34" fillId="13" borderId="1" xfId="4" applyNumberFormat="1" applyFont="1" applyFill="1" applyBorder="1" applyAlignment="1">
      <alignment horizontal="right" vertical="center" wrapText="1" indent="7"/>
    </xf>
    <xf numFmtId="2" fontId="6" fillId="0" borderId="1" xfId="6" applyNumberFormat="1" applyFont="1" applyFill="1" applyBorder="1" applyAlignment="1">
      <alignment horizontal="right" vertical="center" indent="7"/>
    </xf>
    <xf numFmtId="0" fontId="5" fillId="12" borderId="1" xfId="4" applyFont="1" applyFill="1" applyBorder="1" applyAlignment="1">
      <alignment horizontal="center" wrapText="1"/>
    </xf>
    <xf numFmtId="0" fontId="11" fillId="2" borderId="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right" vertical="center"/>
    </xf>
    <xf numFmtId="0" fontId="5" fillId="13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2" fontId="34" fillId="13" borderId="1" xfId="0" applyNumberFormat="1" applyFont="1" applyFill="1" applyBorder="1" applyAlignment="1">
      <alignment horizontal="right" vertical="center"/>
    </xf>
    <xf numFmtId="2" fontId="34" fillId="2" borderId="1" xfId="0" applyNumberFormat="1" applyFont="1" applyFill="1" applyBorder="1" applyAlignment="1">
      <alignment horizontal="right" vertical="center"/>
    </xf>
    <xf numFmtId="2" fontId="35" fillId="2" borderId="1" xfId="0" applyNumberFormat="1" applyFont="1" applyFill="1" applyBorder="1" applyAlignment="1">
      <alignment horizontal="right" vertical="center"/>
    </xf>
    <xf numFmtId="0" fontId="48" fillId="0" borderId="4" xfId="0" applyFont="1" applyBorder="1" applyAlignment="1">
      <alignment vertical="center"/>
    </xf>
    <xf numFmtId="0" fontId="34" fillId="13" borderId="1" xfId="0" applyFont="1" applyFill="1" applyBorder="1" applyAlignment="1">
      <alignment vertical="center"/>
    </xf>
    <xf numFmtId="0" fontId="35" fillId="0" borderId="4" xfId="0" applyFont="1" applyBorder="1" applyAlignment="1">
      <alignment vertical="center"/>
    </xf>
    <xf numFmtId="0" fontId="35" fillId="0" borderId="4" xfId="0" applyFont="1" applyBorder="1" applyAlignment="1">
      <alignment horizontal="right" vertical="center" indent="2"/>
    </xf>
    <xf numFmtId="0" fontId="87" fillId="0" borderId="4" xfId="0" applyFont="1" applyBorder="1" applyAlignment="1">
      <alignment horizontal="right" vertical="center"/>
    </xf>
    <xf numFmtId="0" fontId="60" fillId="0" borderId="0" xfId="0" applyFont="1" applyBorder="1"/>
    <xf numFmtId="0" fontId="60" fillId="0" borderId="0" xfId="0" applyFont="1" applyBorder="1" applyAlignment="1">
      <alignment horizontal="right"/>
    </xf>
    <xf numFmtId="0" fontId="48" fillId="0" borderId="0" xfId="0" applyFont="1" applyBorder="1" applyAlignment="1">
      <alignment vertical="center"/>
    </xf>
    <xf numFmtId="164" fontId="43" fillId="13" borderId="1" xfId="0" applyNumberFormat="1" applyFont="1" applyFill="1" applyBorder="1" applyAlignment="1">
      <alignment horizontal="right" vertical="center" indent="1"/>
    </xf>
    <xf numFmtId="164" fontId="43" fillId="13" borderId="1" xfId="0" applyNumberFormat="1" applyFont="1" applyFill="1" applyBorder="1" applyAlignment="1">
      <alignment horizontal="right" vertical="center" indent="2"/>
    </xf>
    <xf numFmtId="164" fontId="43" fillId="2" borderId="1" xfId="0" applyNumberFormat="1" applyFont="1" applyFill="1" applyBorder="1" applyAlignment="1">
      <alignment horizontal="right" vertical="center" indent="2"/>
    </xf>
    <xf numFmtId="164" fontId="43" fillId="13" borderId="1" xfId="0" applyNumberFormat="1" applyFont="1" applyFill="1" applyBorder="1" applyAlignment="1">
      <alignment horizontal="right" vertical="center" indent="3"/>
    </xf>
    <xf numFmtId="164" fontId="43" fillId="2" borderId="1" xfId="0" applyNumberFormat="1" applyFont="1" applyFill="1" applyBorder="1" applyAlignment="1">
      <alignment horizontal="right" vertical="center" indent="3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0" fillId="0" borderId="0" xfId="0" applyFont="1" applyBorder="1" applyAlignment="1">
      <alignment horizontal="right" vertical="center"/>
    </xf>
    <xf numFmtId="0" fontId="88" fillId="0" borderId="0" xfId="0" applyFont="1" applyBorder="1" applyAlignment="1">
      <alignment horizontal="left"/>
    </xf>
    <xf numFmtId="0" fontId="89" fillId="0" borderId="0" xfId="0" applyFont="1" applyBorder="1" applyAlignment="1"/>
    <xf numFmtId="0" fontId="34" fillId="0" borderId="1" xfId="0" applyFont="1" applyFill="1" applyBorder="1" applyAlignment="1">
      <alignment vertical="center"/>
    </xf>
    <xf numFmtId="0" fontId="34" fillId="13" borderId="1" xfId="0" applyFont="1" applyFill="1" applyBorder="1" applyAlignment="1">
      <alignment horizontal="right" vertical="center" indent="1"/>
    </xf>
    <xf numFmtId="1" fontId="34" fillId="13" borderId="1" xfId="0" applyNumberFormat="1" applyFont="1" applyFill="1" applyBorder="1" applyAlignment="1">
      <alignment horizontal="right" vertical="center" indent="1"/>
    </xf>
    <xf numFmtId="0" fontId="34" fillId="0" borderId="1" xfId="0" applyFont="1" applyFill="1" applyBorder="1" applyAlignment="1">
      <alignment horizontal="right" vertical="center" indent="1"/>
    </xf>
    <xf numFmtId="1" fontId="34" fillId="0" borderId="1" xfId="0" applyNumberFormat="1" applyFont="1" applyFill="1" applyBorder="1" applyAlignment="1">
      <alignment horizontal="right" vertical="center" indent="1"/>
    </xf>
    <xf numFmtId="1" fontId="39" fillId="13" borderId="1" xfId="0" applyNumberFormat="1" applyFont="1" applyFill="1" applyBorder="1" applyAlignment="1">
      <alignment horizontal="right" vertical="center" indent="1"/>
    </xf>
    <xf numFmtId="1" fontId="39" fillId="0" borderId="1" xfId="0" applyNumberFormat="1" applyFont="1" applyFill="1" applyBorder="1" applyAlignment="1">
      <alignment horizontal="right" vertical="center" indent="1"/>
    </xf>
    <xf numFmtId="1" fontId="34" fillId="13" borderId="1" xfId="0" applyNumberFormat="1" applyFont="1" applyFill="1" applyBorder="1" applyAlignment="1">
      <alignment horizontal="right" vertical="center" indent="2"/>
    </xf>
    <xf numFmtId="1" fontId="34" fillId="0" borderId="1" xfId="0" applyNumberFormat="1" applyFont="1" applyFill="1" applyBorder="1" applyAlignment="1">
      <alignment horizontal="right" vertical="center" indent="2"/>
    </xf>
    <xf numFmtId="1" fontId="39" fillId="13" borderId="1" xfId="0" applyNumberFormat="1" applyFont="1" applyFill="1" applyBorder="1" applyAlignment="1">
      <alignment horizontal="right" vertical="center" indent="2"/>
    </xf>
    <xf numFmtId="1" fontId="39" fillId="0" borderId="1" xfId="0" applyNumberFormat="1" applyFont="1" applyFill="1" applyBorder="1" applyAlignment="1">
      <alignment horizontal="right" vertical="center" indent="2"/>
    </xf>
    <xf numFmtId="0" fontId="55" fillId="0" borderId="5" xfId="0" applyFont="1" applyBorder="1" applyAlignment="1">
      <alignment vertical="center"/>
    </xf>
    <xf numFmtId="0" fontId="34" fillId="13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1" fontId="34" fillId="0" borderId="1" xfId="0" applyNumberFormat="1" applyFont="1" applyFill="1" applyBorder="1" applyAlignment="1">
      <alignment horizontal="center"/>
    </xf>
    <xf numFmtId="164" fontId="6" fillId="14" borderId="0" xfId="0" applyNumberFormat="1" applyFont="1" applyFill="1" applyBorder="1"/>
    <xf numFmtId="0" fontId="6" fillId="14" borderId="0" xfId="0" applyFont="1" applyFill="1" applyBorder="1"/>
    <xf numFmtId="164" fontId="43" fillId="13" borderId="1" xfId="0" applyNumberFormat="1" applyFont="1" applyFill="1" applyBorder="1" applyAlignment="1">
      <alignment horizontal="right" vertical="center" wrapText="1" indent="1"/>
    </xf>
    <xf numFmtId="164" fontId="43" fillId="0" borderId="1" xfId="0" applyNumberFormat="1" applyFont="1" applyFill="1" applyBorder="1" applyAlignment="1">
      <alignment horizontal="right" vertical="center" indent="1"/>
    </xf>
    <xf numFmtId="164" fontId="34" fillId="13" borderId="1" xfId="2" applyNumberFormat="1" applyFont="1" applyFill="1" applyBorder="1" applyAlignment="1">
      <alignment horizontal="center" vertical="center"/>
    </xf>
    <xf numFmtId="164" fontId="34" fillId="0" borderId="1" xfId="2" applyNumberFormat="1" applyFont="1" applyFill="1" applyBorder="1" applyAlignment="1">
      <alignment horizontal="center" vertical="center"/>
    </xf>
    <xf numFmtId="0" fontId="55" fillId="0" borderId="0" xfId="0" applyFont="1" applyBorder="1" applyAlignment="1">
      <alignment horizontal="left"/>
    </xf>
    <xf numFmtId="0" fontId="55" fillId="0" borderId="0" xfId="0" applyFont="1" applyBorder="1" applyAlignment="1"/>
    <xf numFmtId="0" fontId="90" fillId="2" borderId="0" xfId="0" applyFont="1" applyFill="1" applyBorder="1" applyAlignment="1">
      <alignment horizontal="right"/>
    </xf>
    <xf numFmtId="164" fontId="86" fillId="0" borderId="0" xfId="0" applyNumberFormat="1" applyFont="1" applyBorder="1" applyAlignment="1">
      <alignment horizontal="right" vertical="center"/>
    </xf>
    <xf numFmtId="0" fontId="52" fillId="0" borderId="0" xfId="0" applyFont="1" applyBorder="1"/>
    <xf numFmtId="0" fontId="74" fillId="0" borderId="0" xfId="0" applyFont="1" applyBorder="1" applyAlignment="1">
      <alignment vertical="top"/>
    </xf>
    <xf numFmtId="0" fontId="58" fillId="0" borderId="0" xfId="0" applyFont="1" applyBorder="1" applyAlignment="1">
      <alignment vertical="top"/>
    </xf>
    <xf numFmtId="0" fontId="55" fillId="0" borderId="0" xfId="0" applyFont="1" applyBorder="1" applyAlignment="1">
      <alignment horizontal="left" vertical="top"/>
    </xf>
    <xf numFmtId="0" fontId="52" fillId="0" borderId="0" xfId="0" applyFont="1" applyBorder="1" applyAlignment="1">
      <alignment horizontal="left"/>
    </xf>
    <xf numFmtId="0" fontId="6" fillId="0" borderId="0" xfId="0" applyFont="1"/>
    <xf numFmtId="164" fontId="6" fillId="0" borderId="0" xfId="0" applyNumberFormat="1" applyFont="1" applyBorder="1"/>
    <xf numFmtId="164" fontId="52" fillId="0" borderId="0" xfId="0" applyNumberFormat="1" applyFont="1" applyFill="1" applyBorder="1" applyAlignment="1">
      <alignment horizontal="right" vertical="center"/>
    </xf>
    <xf numFmtId="0" fontId="91" fillId="0" borderId="0" xfId="0" applyFont="1" applyFill="1" applyBorder="1" applyAlignment="1">
      <alignment horizontal="left" vertical="center"/>
    </xf>
    <xf numFmtId="0" fontId="6" fillId="2" borderId="0" xfId="0" applyFont="1" applyFill="1" applyBorder="1"/>
    <xf numFmtId="0" fontId="6" fillId="2" borderId="0" xfId="0" applyFont="1" applyFill="1" applyBorder="1" applyAlignment="1">
      <alignment vertical="center"/>
    </xf>
    <xf numFmtId="1" fontId="36" fillId="0" borderId="1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left"/>
    </xf>
    <xf numFmtId="0" fontId="60" fillId="2" borderId="0" xfId="0" applyFont="1" applyFill="1" applyBorder="1"/>
    <xf numFmtId="0" fontId="58" fillId="0" borderId="0" xfId="0" applyFont="1" applyBorder="1" applyAlignment="1">
      <alignment horizontal="left"/>
    </xf>
    <xf numFmtId="2" fontId="6" fillId="2" borderId="0" xfId="0" applyNumberFormat="1" applyFont="1" applyFill="1" applyBorder="1"/>
    <xf numFmtId="2" fontId="2" fillId="13" borderId="1" xfId="2" applyNumberFormat="1" applyFont="1" applyFill="1" applyBorder="1" applyAlignment="1">
      <alignment horizontal="center" vertical="center"/>
    </xf>
    <xf numFmtId="2" fontId="2" fillId="0" borderId="1" xfId="2" applyNumberFormat="1" applyFont="1" applyFill="1" applyBorder="1" applyAlignment="1">
      <alignment horizontal="center" vertical="center"/>
    </xf>
    <xf numFmtId="0" fontId="57" fillId="2" borderId="0" xfId="0" applyFont="1" applyFill="1" applyBorder="1"/>
    <xf numFmtId="0" fontId="57" fillId="2" borderId="0" xfId="0" applyFont="1" applyFill="1" applyBorder="1" applyAlignment="1">
      <alignment horizontal="right"/>
    </xf>
    <xf numFmtId="0" fontId="60" fillId="2" borderId="0" xfId="0" applyFont="1" applyFill="1" applyBorder="1" applyAlignment="1">
      <alignment vertical="center"/>
    </xf>
    <xf numFmtId="2" fontId="86" fillId="0" borderId="0" xfId="0" applyNumberFormat="1" applyFont="1" applyFill="1" applyBorder="1" applyAlignment="1">
      <alignment horizontal="center" vertical="center"/>
    </xf>
    <xf numFmtId="1" fontId="6" fillId="2" borderId="0" xfId="0" applyNumberFormat="1" applyFont="1" applyFill="1" applyBorder="1"/>
    <xf numFmtId="0" fontId="77" fillId="0" borderId="0" xfId="0" applyFont="1" applyFill="1" applyBorder="1" applyAlignment="1">
      <alignment horizontal="center" vertical="center"/>
    </xf>
    <xf numFmtId="1" fontId="77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7" fillId="0" borderId="0" xfId="0" applyFont="1" applyBorder="1"/>
    <xf numFmtId="1" fontId="6" fillId="0" borderId="0" xfId="0" applyNumberFormat="1" applyFont="1" applyBorder="1"/>
    <xf numFmtId="0" fontId="34" fillId="9" borderId="1" xfId="0" applyFont="1" applyFill="1" applyBorder="1" applyAlignment="1">
      <alignment horizontal="left" vertical="center"/>
    </xf>
    <xf numFmtId="2" fontId="34" fillId="9" borderId="1" xfId="0" applyNumberFormat="1" applyFont="1" applyFill="1" applyBorder="1" applyAlignment="1">
      <alignment horizontal="center" vertical="center"/>
    </xf>
    <xf numFmtId="0" fontId="55" fillId="0" borderId="0" xfId="0" applyFont="1" applyBorder="1"/>
    <xf numFmtId="0" fontId="55" fillId="0" borderId="0" xfId="0" applyFont="1" applyFill="1" applyBorder="1" applyAlignment="1">
      <alignment horizontal="left" vertical="center"/>
    </xf>
    <xf numFmtId="164" fontId="6" fillId="13" borderId="1" xfId="0" applyNumberFormat="1" applyFont="1" applyFill="1" applyBorder="1" applyAlignment="1">
      <alignment horizontal="right" vertical="center" indent="1"/>
    </xf>
    <xf numFmtId="164" fontId="6" fillId="0" borderId="1" xfId="0" applyNumberFormat="1" applyFont="1" applyFill="1" applyBorder="1" applyAlignment="1">
      <alignment horizontal="right" vertical="center" indent="1"/>
    </xf>
    <xf numFmtId="164" fontId="34" fillId="13" borderId="1" xfId="0" applyNumberFormat="1" applyFont="1" applyFill="1" applyBorder="1" applyAlignment="1">
      <alignment horizontal="right" vertical="center" indent="1"/>
    </xf>
    <xf numFmtId="164" fontId="34" fillId="0" borderId="1" xfId="0" applyNumberFormat="1" applyFont="1" applyFill="1" applyBorder="1" applyAlignment="1">
      <alignment horizontal="right" vertical="center" indent="1"/>
    </xf>
    <xf numFmtId="164" fontId="34" fillId="13" borderId="1" xfId="0" applyNumberFormat="1" applyFont="1" applyFill="1" applyBorder="1" applyAlignment="1">
      <alignment horizontal="right" vertical="center" indent="2"/>
    </xf>
    <xf numFmtId="164" fontId="34" fillId="0" borderId="1" xfId="0" applyNumberFormat="1" applyFont="1" applyFill="1" applyBorder="1" applyAlignment="1">
      <alignment horizontal="right" vertical="center" indent="2"/>
    </xf>
    <xf numFmtId="0" fontId="8" fillId="0" borderId="0" xfId="0" applyFont="1" applyBorder="1"/>
    <xf numFmtId="0" fontId="41" fillId="13" borderId="7" xfId="0" applyFont="1" applyFill="1" applyBorder="1" applyAlignment="1">
      <alignment horizontal="left" vertical="center"/>
    </xf>
    <xf numFmtId="165" fontId="42" fillId="13" borderId="7" xfId="0" applyNumberFormat="1" applyFont="1" applyFill="1" applyBorder="1" applyAlignment="1">
      <alignment horizontal="center" vertical="center"/>
    </xf>
    <xf numFmtId="164" fontId="42" fillId="13" borderId="7" xfId="0" applyNumberFormat="1" applyFont="1" applyFill="1" applyBorder="1" applyAlignment="1">
      <alignment horizontal="center" vertical="center"/>
    </xf>
    <xf numFmtId="1" fontId="34" fillId="13" borderId="1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52" fillId="0" borderId="0" xfId="0" applyFont="1" applyBorder="1" applyAlignment="1">
      <alignment horizontal="left" wrapText="1"/>
    </xf>
    <xf numFmtId="0" fontId="35" fillId="12" borderId="1" xfId="0" applyFont="1" applyFill="1" applyBorder="1" applyAlignment="1">
      <alignment horizontal="center" vertical="center"/>
    </xf>
    <xf numFmtId="0" fontId="0" fillId="12" borderId="1" xfId="0" applyFont="1" applyFill="1" applyBorder="1"/>
    <xf numFmtId="0" fontId="35" fillId="13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35" fillId="13" borderId="2" xfId="0" applyFont="1" applyFill="1" applyBorder="1" applyAlignment="1">
      <alignment horizontal="center" vertical="center"/>
    </xf>
    <xf numFmtId="0" fontId="35" fillId="13" borderId="3" xfId="0" applyFont="1" applyFill="1" applyBorder="1" applyAlignment="1">
      <alignment horizontal="center" vertical="center"/>
    </xf>
    <xf numFmtId="0" fontId="34" fillId="13" borderId="2" xfId="0" applyFont="1" applyFill="1" applyBorder="1" applyAlignment="1">
      <alignment horizontal="center" vertical="center"/>
    </xf>
    <xf numFmtId="0" fontId="34" fillId="13" borderId="3" xfId="0" applyFont="1" applyFill="1" applyBorder="1" applyAlignment="1">
      <alignment horizontal="center" vertical="center"/>
    </xf>
    <xf numFmtId="0" fontId="48" fillId="0" borderId="0" xfId="0" applyFont="1" applyBorder="1" applyAlignment="1">
      <alignment horizontal="left"/>
    </xf>
    <xf numFmtId="0" fontId="35" fillId="0" borderId="4" xfId="0" applyFont="1" applyBorder="1" applyAlignment="1">
      <alignment horizontal="right"/>
    </xf>
    <xf numFmtId="0" fontId="34" fillId="13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84" fillId="2" borderId="5" xfId="0" applyFont="1" applyFill="1" applyBorder="1" applyAlignment="1">
      <alignment horizontal="left" vertical="top" wrapText="1"/>
    </xf>
    <xf numFmtId="0" fontId="5" fillId="12" borderId="1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center"/>
    </xf>
    <xf numFmtId="0" fontId="35" fillId="0" borderId="4" xfId="0" applyFont="1" applyFill="1" applyBorder="1" applyAlignment="1">
      <alignment horizontal="right"/>
    </xf>
    <xf numFmtId="0" fontId="52" fillId="2" borderId="5" xfId="0" applyFont="1" applyFill="1" applyBorder="1" applyAlignment="1">
      <alignment horizontal="left" wrapText="1"/>
    </xf>
    <xf numFmtId="0" fontId="3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1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40" fillId="12" borderId="1" xfId="0" applyFont="1" applyFill="1" applyBorder="1" applyAlignment="1">
      <alignment horizontal="center"/>
    </xf>
    <xf numFmtId="0" fontId="48" fillId="0" borderId="4" xfId="0" applyFont="1" applyBorder="1" applyAlignment="1">
      <alignment horizontal="center" vertical="center" wrapText="1"/>
    </xf>
    <xf numFmtId="0" fontId="34" fillId="4" borderId="2" xfId="0" applyFont="1" applyFill="1" applyBorder="1" applyAlignment="1">
      <alignment vertical="center" wrapText="1"/>
    </xf>
    <xf numFmtId="0" fontId="34" fillId="4" borderId="3" xfId="0" applyFont="1" applyFill="1" applyBorder="1" applyAlignment="1">
      <alignment vertical="center" wrapText="1"/>
    </xf>
    <xf numFmtId="0" fontId="35" fillId="4" borderId="2" xfId="0" applyFont="1" applyFill="1" applyBorder="1" applyAlignment="1">
      <alignment vertical="center" wrapText="1"/>
    </xf>
    <xf numFmtId="0" fontId="35" fillId="4" borderId="3" xfId="0" applyFont="1" applyFill="1" applyBorder="1" applyAlignment="1">
      <alignment vertical="center" wrapText="1"/>
    </xf>
    <xf numFmtId="0" fontId="35" fillId="13" borderId="7" xfId="0" applyFont="1" applyFill="1" applyBorder="1" applyAlignment="1">
      <alignment vertical="center" wrapText="1"/>
    </xf>
    <xf numFmtId="0" fontId="35" fillId="13" borderId="9" xfId="0" applyFont="1" applyFill="1" applyBorder="1" applyAlignment="1">
      <alignment vertical="center" wrapText="1"/>
    </xf>
    <xf numFmtId="0" fontId="35" fillId="13" borderId="8" xfId="0" applyFont="1" applyFill="1" applyBorder="1" applyAlignment="1">
      <alignment vertical="center" wrapText="1"/>
    </xf>
    <xf numFmtId="0" fontId="35" fillId="4" borderId="7" xfId="0" applyFont="1" applyFill="1" applyBorder="1" applyAlignment="1">
      <alignment horizontal="center" vertical="center" wrapText="1"/>
    </xf>
    <xf numFmtId="0" fontId="35" fillId="4" borderId="9" xfId="0" applyFont="1" applyFill="1" applyBorder="1" applyAlignment="1">
      <alignment horizontal="center" vertical="center" wrapText="1"/>
    </xf>
    <xf numFmtId="0" fontId="35" fillId="4" borderId="8" xfId="0" applyFont="1" applyFill="1" applyBorder="1" applyAlignment="1">
      <alignment horizontal="center" vertical="center" wrapText="1"/>
    </xf>
    <xf numFmtId="0" fontId="35" fillId="4" borderId="2" xfId="0" applyFont="1" applyFill="1" applyBorder="1" applyAlignment="1">
      <alignment horizontal="center" vertical="center"/>
    </xf>
    <xf numFmtId="0" fontId="35" fillId="4" borderId="3" xfId="0" applyFont="1" applyFill="1" applyBorder="1" applyAlignment="1">
      <alignment horizontal="center" vertical="center"/>
    </xf>
    <xf numFmtId="0" fontId="35" fillId="13" borderId="7" xfId="0" applyFont="1" applyFill="1" applyBorder="1" applyAlignment="1">
      <alignment horizontal="center" vertical="center" wrapText="1"/>
    </xf>
    <xf numFmtId="0" fontId="35" fillId="13" borderId="9" xfId="0" applyFont="1" applyFill="1" applyBorder="1" applyAlignment="1">
      <alignment horizontal="center" vertical="center" wrapText="1"/>
    </xf>
    <xf numFmtId="0" fontId="35" fillId="13" borderId="8" xfId="0" applyFont="1" applyFill="1" applyBorder="1" applyAlignment="1">
      <alignment horizontal="center" vertical="center" wrapText="1"/>
    </xf>
    <xf numFmtId="0" fontId="35" fillId="13" borderId="2" xfId="0" applyFont="1" applyFill="1" applyBorder="1" applyAlignment="1">
      <alignment vertical="center" wrapText="1"/>
    </xf>
    <xf numFmtId="0" fontId="35" fillId="13" borderId="3" xfId="0" applyFont="1" applyFill="1" applyBorder="1" applyAlignment="1">
      <alignment vertical="center" wrapText="1"/>
    </xf>
    <xf numFmtId="0" fontId="34" fillId="0" borderId="0" xfId="0" applyFont="1" applyBorder="1" applyAlignment="1">
      <alignment horizontal="left" vertical="center" wrapText="1"/>
    </xf>
    <xf numFmtId="0" fontId="35" fillId="0" borderId="5" xfId="0" applyFont="1" applyBorder="1" applyAlignment="1">
      <alignment horizontal="left" vertical="center" wrapText="1"/>
    </xf>
    <xf numFmtId="0" fontId="52" fillId="0" borderId="0" xfId="0" applyFont="1" applyBorder="1" applyAlignment="1">
      <alignment horizontal="left" vertical="center" wrapText="1"/>
    </xf>
    <xf numFmtId="0" fontId="55" fillId="0" borderId="0" xfId="0" applyFont="1" applyBorder="1" applyAlignment="1">
      <alignment horizontal="left" vertical="center" wrapText="1"/>
    </xf>
    <xf numFmtId="0" fontId="1" fillId="12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0" fontId="52" fillId="0" borderId="5" xfId="4" applyFont="1" applyBorder="1" applyAlignment="1">
      <alignment horizontal="left" vertical="center" wrapText="1"/>
    </xf>
    <xf numFmtId="0" fontId="39" fillId="0" borderId="1" xfId="4" applyFont="1" applyFill="1" applyBorder="1" applyAlignment="1">
      <alignment wrapText="1"/>
    </xf>
    <xf numFmtId="0" fontId="39" fillId="13" borderId="1" xfId="4" applyFont="1" applyFill="1" applyBorder="1" applyAlignment="1">
      <alignment wrapText="1"/>
    </xf>
    <xf numFmtId="0" fontId="38" fillId="0" borderId="4" xfId="4" applyFont="1" applyBorder="1" applyAlignment="1">
      <alignment horizontal="center" vertical="center" wrapText="1"/>
    </xf>
    <xf numFmtId="0" fontId="38" fillId="0" borderId="0" xfId="4" applyFont="1" applyBorder="1" applyAlignment="1">
      <alignment horizontal="center" vertical="center" wrapText="1"/>
    </xf>
    <xf numFmtId="0" fontId="5" fillId="12" borderId="2" xfId="4" applyFont="1" applyFill="1" applyBorder="1" applyAlignment="1">
      <alignment horizontal="center" vertical="center"/>
    </xf>
    <xf numFmtId="0" fontId="5" fillId="12" borderId="3" xfId="4" applyFont="1" applyFill="1" applyBorder="1" applyAlignment="1">
      <alignment horizontal="center" vertical="center"/>
    </xf>
    <xf numFmtId="0" fontId="65" fillId="0" borderId="4" xfId="4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2" fillId="0" borderId="0" xfId="4" applyFont="1" applyBorder="1" applyAlignment="1">
      <alignment horizontal="left" vertical="center" wrapText="1"/>
    </xf>
    <xf numFmtId="0" fontId="38" fillId="0" borderId="4" xfId="0" applyFont="1" applyBorder="1" applyAlignment="1">
      <alignment horizontal="center" vertical="center" wrapText="1"/>
    </xf>
    <xf numFmtId="0" fontId="49" fillId="12" borderId="2" xfId="0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horizontal="center" vertical="center"/>
    </xf>
    <xf numFmtId="0" fontId="49" fillId="12" borderId="3" xfId="0" applyFont="1" applyFill="1" applyBorder="1" applyAlignment="1">
      <alignment horizontal="center" vertical="center"/>
    </xf>
    <xf numFmtId="0" fontId="85" fillId="13" borderId="2" xfId="0" applyFont="1" applyFill="1" applyBorder="1" applyAlignment="1">
      <alignment horizontal="right" vertical="center" wrapText="1" indent="6"/>
    </xf>
    <xf numFmtId="0" fontId="85" fillId="13" borderId="6" xfId="0" applyFont="1" applyFill="1" applyBorder="1" applyAlignment="1">
      <alignment horizontal="right" vertical="center" wrapText="1" indent="6"/>
    </xf>
    <xf numFmtId="0" fontId="85" fillId="13" borderId="3" xfId="0" applyFont="1" applyFill="1" applyBorder="1" applyAlignment="1">
      <alignment horizontal="right" vertical="center" wrapText="1" indent="6"/>
    </xf>
    <xf numFmtId="0" fontId="35" fillId="0" borderId="1" xfId="0" applyFont="1" applyFill="1" applyBorder="1" applyAlignment="1">
      <alignment horizontal="center" vertical="center" wrapText="1"/>
    </xf>
    <xf numFmtId="172" fontId="11" fillId="13" borderId="2" xfId="0" applyNumberFormat="1" applyFont="1" applyFill="1" applyBorder="1" applyAlignment="1">
      <alignment horizontal="right" vertical="center" indent="6"/>
    </xf>
    <xf numFmtId="0" fontId="11" fillId="13" borderId="6" xfId="0" applyFont="1" applyFill="1" applyBorder="1" applyAlignment="1">
      <alignment horizontal="right" vertical="center" indent="6"/>
    </xf>
    <xf numFmtId="0" fontId="11" fillId="13" borderId="3" xfId="0" applyFont="1" applyFill="1" applyBorder="1" applyAlignment="1">
      <alignment horizontal="right" vertical="center" indent="6"/>
    </xf>
    <xf numFmtId="172" fontId="11" fillId="13" borderId="1" xfId="0" applyNumberFormat="1" applyFont="1" applyFill="1" applyBorder="1" applyAlignment="1">
      <alignment horizontal="right" vertical="center" indent="6"/>
    </xf>
    <xf numFmtId="0" fontId="11" fillId="13" borderId="1" xfId="0" applyFont="1" applyFill="1" applyBorder="1" applyAlignment="1">
      <alignment horizontal="right" vertical="center" indent="6"/>
    </xf>
    <xf numFmtId="172" fontId="11" fillId="0" borderId="2" xfId="0" applyNumberFormat="1" applyFont="1" applyFill="1" applyBorder="1" applyAlignment="1">
      <alignment horizontal="right" vertical="center" indent="6"/>
    </xf>
    <xf numFmtId="0" fontId="11" fillId="0" borderId="6" xfId="0" applyFont="1" applyFill="1" applyBorder="1" applyAlignment="1">
      <alignment horizontal="right" vertical="center" indent="6"/>
    </xf>
    <xf numFmtId="0" fontId="11" fillId="0" borderId="3" xfId="0" applyFont="1" applyFill="1" applyBorder="1" applyAlignment="1">
      <alignment horizontal="right" vertical="center" indent="6"/>
    </xf>
    <xf numFmtId="172" fontId="11" fillId="0" borderId="1" xfId="0" applyNumberFormat="1" applyFont="1" applyFill="1" applyBorder="1" applyAlignment="1">
      <alignment horizontal="right" vertical="center" indent="6"/>
    </xf>
    <xf numFmtId="0" fontId="11" fillId="0" borderId="1" xfId="0" applyFont="1" applyFill="1" applyBorder="1" applyAlignment="1">
      <alignment horizontal="right" vertical="center" indent="6"/>
    </xf>
    <xf numFmtId="172" fontId="11" fillId="13" borderId="6" xfId="0" applyNumberFormat="1" applyFont="1" applyFill="1" applyBorder="1" applyAlignment="1">
      <alignment horizontal="right" vertical="center" indent="6"/>
    </xf>
    <xf numFmtId="172" fontId="11" fillId="13" borderId="3" xfId="0" applyNumberFormat="1" applyFont="1" applyFill="1" applyBorder="1" applyAlignment="1">
      <alignment horizontal="right" vertical="center" indent="6"/>
    </xf>
    <xf numFmtId="0" fontId="1" fillId="12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52" fillId="0" borderId="6" xfId="4" applyFont="1" applyBorder="1" applyAlignment="1">
      <alignment horizontal="left" vertical="center" wrapText="1"/>
    </xf>
    <xf numFmtId="0" fontId="38" fillId="0" borderId="6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52" fillId="0" borderId="5" xfId="0" applyFont="1" applyBorder="1" applyAlignment="1">
      <alignment horizontal="left" vertical="center" wrapText="1"/>
    </xf>
    <xf numFmtId="0" fontId="35" fillId="0" borderId="0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left" vertical="center" wrapText="1"/>
    </xf>
    <xf numFmtId="2" fontId="2" fillId="13" borderId="1" xfId="0" applyNumberFormat="1" applyFont="1" applyFill="1" applyBorder="1" applyAlignment="1">
      <alignment horizontal="center" vertical="center"/>
    </xf>
    <xf numFmtId="0" fontId="41" fillId="0" borderId="4" xfId="0" applyFont="1" applyBorder="1" applyAlignment="1">
      <alignment horizontal="right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left" vertical="center"/>
    </xf>
    <xf numFmtId="0" fontId="38" fillId="0" borderId="0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 wrapText="1" indent="2"/>
    </xf>
    <xf numFmtId="0" fontId="1" fillId="12" borderId="6" xfId="0" applyFont="1" applyFill="1" applyBorder="1" applyAlignment="1">
      <alignment horizontal="left" vertical="center" wrapText="1" indent="2"/>
    </xf>
    <xf numFmtId="0" fontId="1" fillId="12" borderId="3" xfId="0" applyFont="1" applyFill="1" applyBorder="1" applyAlignment="1">
      <alignment horizontal="left" vertical="center" wrapText="1" indent="2"/>
    </xf>
    <xf numFmtId="0" fontId="6" fillId="12" borderId="2" xfId="0" applyFont="1" applyFill="1" applyBorder="1" applyAlignment="1">
      <alignment horizontal="center" vertical="center"/>
    </xf>
    <xf numFmtId="0" fontId="0" fillId="12" borderId="6" xfId="0" applyFont="1" applyFill="1" applyBorder="1" applyAlignment="1"/>
    <xf numFmtId="0" fontId="6" fillId="12" borderId="6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8" fillId="0" borderId="4" xfId="0" applyFont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wrapText="1"/>
    </xf>
    <xf numFmtId="0" fontId="5" fillId="12" borderId="6" xfId="0" applyFont="1" applyFill="1" applyBorder="1" applyAlignment="1">
      <alignment horizontal="center" wrapText="1"/>
    </xf>
    <xf numFmtId="0" fontId="5" fillId="12" borderId="3" xfId="0" applyFont="1" applyFill="1" applyBorder="1" applyAlignment="1">
      <alignment horizontal="center" wrapText="1"/>
    </xf>
    <xf numFmtId="0" fontId="5" fillId="12" borderId="10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1" fontId="46" fillId="0" borderId="2" xfId="0" applyNumberFormat="1" applyFont="1" applyFill="1" applyBorder="1" applyAlignment="1">
      <alignment horizontal="right" indent="2"/>
    </xf>
    <xf numFmtId="0" fontId="0" fillId="0" borderId="3" xfId="0" applyFont="1" applyFill="1" applyBorder="1" applyAlignment="1">
      <alignment horizontal="right" indent="2"/>
    </xf>
    <xf numFmtId="1" fontId="46" fillId="13" borderId="2" xfId="0" applyNumberFormat="1" applyFont="1" applyFill="1" applyBorder="1" applyAlignment="1">
      <alignment horizontal="right" indent="2"/>
    </xf>
    <xf numFmtId="0" fontId="0" fillId="13" borderId="3" xfId="0" applyFont="1" applyFill="1" applyBorder="1" applyAlignment="1">
      <alignment horizontal="right" indent="2"/>
    </xf>
    <xf numFmtId="1" fontId="47" fillId="13" borderId="2" xfId="0" applyNumberFormat="1" applyFont="1" applyFill="1" applyBorder="1" applyAlignment="1">
      <alignment horizontal="right" indent="2"/>
    </xf>
    <xf numFmtId="0" fontId="7" fillId="13" borderId="3" xfId="0" applyFont="1" applyFill="1" applyBorder="1" applyAlignment="1">
      <alignment horizontal="right" indent="2"/>
    </xf>
    <xf numFmtId="1" fontId="46" fillId="13" borderId="3" xfId="0" applyNumberFormat="1" applyFont="1" applyFill="1" applyBorder="1" applyAlignment="1">
      <alignment horizontal="right" indent="2"/>
    </xf>
    <xf numFmtId="1" fontId="46" fillId="0" borderId="3" xfId="0" applyNumberFormat="1" applyFont="1" applyFill="1" applyBorder="1" applyAlignment="1">
      <alignment horizontal="right" indent="2"/>
    </xf>
    <xf numFmtId="0" fontId="47" fillId="12" borderId="2" xfId="0" applyFont="1" applyFill="1" applyBorder="1" applyAlignment="1">
      <alignment horizontal="center" vertical="center" wrapText="1"/>
    </xf>
    <xf numFmtId="0" fontId="47" fillId="12" borderId="6" xfId="0" applyFont="1" applyFill="1" applyBorder="1" applyAlignment="1">
      <alignment horizontal="center" vertical="center" wrapText="1"/>
    </xf>
    <xf numFmtId="0" fontId="47" fillId="12" borderId="3" xfId="0" applyFont="1" applyFill="1" applyBorder="1" applyAlignment="1">
      <alignment horizontal="center" vertical="center" wrapText="1"/>
    </xf>
    <xf numFmtId="0" fontId="47" fillId="12" borderId="2" xfId="0" applyFont="1" applyFill="1" applyBorder="1" applyAlignment="1">
      <alignment horizontal="center" vertical="center"/>
    </xf>
    <xf numFmtId="0" fontId="47" fillId="12" borderId="3" xfId="0" applyFont="1" applyFill="1" applyBorder="1" applyAlignment="1">
      <alignment horizontal="center" vertical="center"/>
    </xf>
    <xf numFmtId="0" fontId="48" fillId="0" borderId="4" xfId="0" applyFont="1" applyBorder="1" applyAlignment="1">
      <alignment horizontal="center"/>
    </xf>
    <xf numFmtId="1" fontId="47" fillId="13" borderId="3" xfId="0" applyNumberFormat="1" applyFont="1" applyFill="1" applyBorder="1" applyAlignment="1">
      <alignment horizontal="right" indent="2"/>
    </xf>
    <xf numFmtId="0" fontId="48" fillId="0" borderId="0" xfId="0" applyFont="1" applyBorder="1" applyAlignment="1">
      <alignment horizontal="center" wrapText="1"/>
    </xf>
    <xf numFmtId="0" fontId="36" fillId="0" borderId="1" xfId="4" applyFont="1" applyFill="1" applyBorder="1" applyAlignment="1">
      <alignment horizontal="left" vertical="center" wrapText="1"/>
    </xf>
    <xf numFmtId="0" fontId="36" fillId="13" borderId="1" xfId="4" applyFont="1" applyFill="1" applyBorder="1" applyAlignment="1">
      <alignment horizontal="left" vertical="center" wrapText="1"/>
    </xf>
    <xf numFmtId="0" fontId="57" fillId="0" borderId="0" xfId="0" applyFont="1" applyBorder="1" applyAlignment="1">
      <alignment wrapText="1"/>
    </xf>
    <xf numFmtId="0" fontId="57" fillId="0" borderId="0" xfId="0" applyFont="1" applyBorder="1" applyAlignment="1">
      <alignment horizontal="center" vertical="center" wrapText="1"/>
    </xf>
    <xf numFmtId="0" fontId="5" fillId="12" borderId="1" xfId="4" applyFont="1" applyFill="1" applyBorder="1" applyAlignment="1">
      <alignment horizontal="center" vertical="center"/>
    </xf>
    <xf numFmtId="0" fontId="12" fillId="12" borderId="7" xfId="0" applyFont="1" applyFill="1" applyBorder="1" applyAlignment="1">
      <alignment horizontal="center" vertical="center" wrapText="1"/>
    </xf>
    <xf numFmtId="0" fontId="12" fillId="12" borderId="9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 wrapText="1"/>
    </xf>
    <xf numFmtId="0" fontId="12" fillId="1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48" fillId="0" borderId="0" xfId="0" applyFont="1" applyAlignment="1">
      <alignment horizontal="center" vertical="center"/>
    </xf>
    <xf numFmtId="0" fontId="83" fillId="0" borderId="4" xfId="0" applyFont="1" applyBorder="1" applyAlignment="1">
      <alignment horizontal="center" wrapText="1"/>
    </xf>
    <xf numFmtId="0" fontId="12" fillId="12" borderId="10" xfId="0" applyFont="1" applyFill="1" applyBorder="1" applyAlignment="1">
      <alignment horizontal="center" vertical="center"/>
    </xf>
    <xf numFmtId="0" fontId="12" fillId="12" borderId="11" xfId="0" applyFont="1" applyFill="1" applyBorder="1" applyAlignment="1">
      <alignment horizontal="center" vertical="center"/>
    </xf>
    <xf numFmtId="0" fontId="12" fillId="12" borderId="12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 vertical="center"/>
    </xf>
    <xf numFmtId="0" fontId="48" fillId="0" borderId="4" xfId="0" applyFont="1" applyBorder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48" fillId="0" borderId="0" xfId="0" applyFont="1" applyBorder="1" applyAlignment="1">
      <alignment horizontal="center" vertical="center"/>
    </xf>
    <xf numFmtId="0" fontId="48" fillId="0" borderId="4" xfId="0" applyFont="1" applyBorder="1" applyAlignment="1">
      <alignment horizontal="center" vertical="top" wrapText="1"/>
    </xf>
    <xf numFmtId="0" fontId="49" fillId="12" borderId="8" xfId="0" applyFont="1" applyFill="1" applyBorder="1" applyAlignment="1">
      <alignment horizontal="center" vertical="center" wrapText="1"/>
    </xf>
    <xf numFmtId="0" fontId="49" fillId="12" borderId="1" xfId="0" applyFont="1" applyFill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48" fillId="0" borderId="4" xfId="0" applyFont="1" applyBorder="1" applyAlignment="1">
      <alignment horizontal="center" vertical="top"/>
    </xf>
    <xf numFmtId="0" fontId="43" fillId="13" borderId="1" xfId="0" applyFont="1" applyFill="1" applyBorder="1" applyAlignment="1">
      <alignment horizontal="left" vertical="center" indent="3"/>
    </xf>
    <xf numFmtId="0" fontId="43" fillId="2" borderId="1" xfId="0" applyFont="1" applyFill="1" applyBorder="1" applyAlignment="1">
      <alignment horizontal="left" vertical="center" indent="3"/>
    </xf>
    <xf numFmtId="0" fontId="35" fillId="0" borderId="4" xfId="0" applyFont="1" applyBorder="1" applyAlignment="1">
      <alignment horizontal="right" vertical="top"/>
    </xf>
    <xf numFmtId="0" fontId="52" fillId="2" borderId="0" xfId="0" applyFont="1" applyFill="1" applyBorder="1" applyAlignment="1">
      <alignment horizontal="left" vertical="center" wrapText="1"/>
    </xf>
    <xf numFmtId="0" fontId="35" fillId="12" borderId="7" xfId="0" applyFont="1" applyFill="1" applyBorder="1" applyAlignment="1">
      <alignment horizontal="center" vertical="center" wrapText="1"/>
    </xf>
    <xf numFmtId="0" fontId="35" fillId="12" borderId="8" xfId="0" applyFont="1" applyFill="1" applyBorder="1" applyAlignment="1">
      <alignment horizontal="center" vertical="center" wrapText="1"/>
    </xf>
    <xf numFmtId="0" fontId="58" fillId="0" borderId="0" xfId="0" applyFont="1" applyBorder="1" applyAlignment="1">
      <alignment horizontal="left" vertical="center" wrapText="1"/>
    </xf>
    <xf numFmtId="0" fontId="55" fillId="2" borderId="0" xfId="0" applyFont="1" applyFill="1" applyBorder="1" applyAlignment="1">
      <alignment horizontal="left" vertical="center"/>
    </xf>
    <xf numFmtId="0" fontId="58" fillId="0" borderId="0" xfId="0" applyFont="1" applyBorder="1" applyAlignment="1">
      <alignment horizontal="left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74" fillId="0" borderId="0" xfId="0" applyFont="1" applyBorder="1" applyAlignment="1">
      <alignment horizontal="left" vertical="center" wrapText="1"/>
    </xf>
    <xf numFmtId="0" fontId="12" fillId="1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 wrapText="1" shrinkToFit="1"/>
    </xf>
    <xf numFmtId="0" fontId="55" fillId="2" borderId="0" xfId="0" applyFont="1" applyFill="1" applyBorder="1" applyAlignment="1">
      <alignment horizontal="left" vertical="center" wrapText="1"/>
    </xf>
    <xf numFmtId="0" fontId="50" fillId="0" borderId="0" xfId="0" applyFont="1" applyBorder="1" applyAlignment="1">
      <alignment horizontal="center" vertical="center"/>
    </xf>
    <xf numFmtId="0" fontId="50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center"/>
    </xf>
    <xf numFmtId="0" fontId="35" fillId="12" borderId="1" xfId="0" applyFont="1" applyFill="1" applyBorder="1" applyAlignment="1">
      <alignment horizontal="center" vertical="center" wrapText="1"/>
    </xf>
    <xf numFmtId="0" fontId="35" fillId="12" borderId="1" xfId="0" applyFont="1" applyFill="1" applyBorder="1" applyAlignment="1">
      <alignment horizontal="center" vertical="center" wrapText="1" shrinkToFit="1"/>
    </xf>
    <xf numFmtId="0" fontId="35" fillId="12" borderId="2" xfId="0" applyFont="1" applyFill="1" applyBorder="1" applyAlignment="1">
      <alignment horizontal="center" vertical="center" wrapText="1"/>
    </xf>
    <xf numFmtId="0" fontId="35" fillId="12" borderId="6" xfId="0" applyFont="1" applyFill="1" applyBorder="1" applyAlignment="1">
      <alignment horizontal="center" vertical="center" wrapText="1"/>
    </xf>
    <xf numFmtId="0" fontId="35" fillId="12" borderId="3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 vertical="top" wrapText="1"/>
    </xf>
    <xf numFmtId="0" fontId="55" fillId="2" borderId="5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52" fillId="0" borderId="0" xfId="0" applyFont="1" applyBorder="1" applyAlignment="1">
      <alignment horizontal="left" vertical="top" wrapText="1"/>
    </xf>
    <xf numFmtId="0" fontId="58" fillId="0" borderId="0" xfId="0" applyFont="1" applyBorder="1" applyAlignment="1">
      <alignment horizontal="left" vertical="top" wrapText="1"/>
    </xf>
    <xf numFmtId="0" fontId="55" fillId="0" borderId="0" xfId="0" applyFont="1" applyBorder="1" applyAlignment="1">
      <alignment horizontal="left" vertical="top" wrapText="1"/>
    </xf>
    <xf numFmtId="0" fontId="48" fillId="0" borderId="0" xfId="0" applyFont="1" applyBorder="1" applyAlignment="1">
      <alignment horizontal="center" vertical="top"/>
    </xf>
    <xf numFmtId="0" fontId="35" fillId="12" borderId="2" xfId="0" applyFont="1" applyFill="1" applyBorder="1" applyAlignment="1">
      <alignment horizontal="center" vertical="center" wrapText="1" shrinkToFit="1"/>
    </xf>
    <xf numFmtId="0" fontId="35" fillId="12" borderId="6" xfId="0" applyFont="1" applyFill="1" applyBorder="1" applyAlignment="1">
      <alignment horizontal="center" vertical="center" wrapText="1" shrinkToFit="1"/>
    </xf>
    <xf numFmtId="0" fontId="35" fillId="12" borderId="3" xfId="0" applyFont="1" applyFill="1" applyBorder="1" applyAlignment="1">
      <alignment horizontal="center" vertical="center" wrapText="1" shrinkToFit="1"/>
    </xf>
    <xf numFmtId="0" fontId="35" fillId="15" borderId="7" xfId="0" applyFont="1" applyFill="1" applyBorder="1" applyAlignment="1">
      <alignment horizontal="center" vertical="center" wrapText="1"/>
    </xf>
    <xf numFmtId="0" fontId="35" fillId="15" borderId="8" xfId="0" applyFont="1" applyFill="1" applyBorder="1" applyAlignment="1">
      <alignment horizontal="center" vertical="center" wrapText="1"/>
    </xf>
    <xf numFmtId="0" fontId="35" fillId="15" borderId="1" xfId="0" applyFont="1" applyFill="1" applyBorder="1" applyAlignment="1">
      <alignment horizontal="center" vertical="center" wrapText="1"/>
    </xf>
    <xf numFmtId="0" fontId="34" fillId="12" borderId="1" xfId="0" applyFont="1" applyFill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5" fillId="16" borderId="1" xfId="0" applyFont="1" applyFill="1" applyBorder="1" applyAlignment="1">
      <alignment horizontal="center" vertical="center" wrapText="1"/>
    </xf>
    <xf numFmtId="0" fontId="35" fillId="13" borderId="1" xfId="0" applyFont="1" applyFill="1" applyBorder="1" applyAlignment="1">
      <alignment horizontal="center" vertical="center" wrapText="1"/>
    </xf>
    <xf numFmtId="0" fontId="35" fillId="13" borderId="2" xfId="0" applyFont="1" applyFill="1" applyBorder="1" applyAlignment="1">
      <alignment horizontal="center" vertical="center" wrapText="1" shrinkToFit="1"/>
    </xf>
    <xf numFmtId="0" fontId="35" fillId="13" borderId="6" xfId="0" applyFont="1" applyFill="1" applyBorder="1" applyAlignment="1">
      <alignment horizontal="center" vertical="center" wrapText="1" shrinkToFit="1"/>
    </xf>
    <xf numFmtId="0" fontId="35" fillId="13" borderId="3" xfId="0" applyFont="1" applyFill="1" applyBorder="1" applyAlignment="1">
      <alignment horizontal="center" vertical="center" wrapText="1" shrinkToFit="1"/>
    </xf>
    <xf numFmtId="0" fontId="55" fillId="0" borderId="5" xfId="0" applyFont="1" applyFill="1" applyBorder="1" applyAlignment="1">
      <alignment horizontal="left" vertical="center"/>
    </xf>
    <xf numFmtId="0" fontId="35" fillId="15" borderId="2" xfId="0" applyFont="1" applyFill="1" applyBorder="1" applyAlignment="1">
      <alignment horizontal="center" vertical="center" wrapText="1"/>
    </xf>
    <xf numFmtId="0" fontId="35" fillId="15" borderId="6" xfId="0" applyFont="1" applyFill="1" applyBorder="1" applyAlignment="1">
      <alignment horizontal="center" vertical="center" wrapText="1"/>
    </xf>
    <xf numFmtId="0" fontId="35" fillId="15" borderId="3" xfId="0" applyFont="1" applyFill="1" applyBorder="1" applyAlignment="1">
      <alignment horizontal="center" vertical="center" wrapText="1"/>
    </xf>
    <xf numFmtId="0" fontId="54" fillId="2" borderId="0" xfId="0" applyFont="1" applyFill="1" applyBorder="1" applyAlignment="1">
      <alignment horizontal="left" vertical="top" wrapText="1"/>
    </xf>
    <xf numFmtId="0" fontId="54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/>
    </xf>
    <xf numFmtId="0" fontId="48" fillId="2" borderId="4" xfId="0" applyFont="1" applyFill="1" applyBorder="1" applyAlignment="1">
      <alignment horizontal="center" wrapText="1"/>
    </xf>
    <xf numFmtId="0" fontId="74" fillId="0" borderId="0" xfId="0" applyFont="1" applyBorder="1" applyAlignment="1">
      <alignment horizontal="left" vertical="top" wrapText="1"/>
    </xf>
    <xf numFmtId="0" fontId="58" fillId="2" borderId="0" xfId="0" applyFont="1" applyFill="1" applyBorder="1" applyAlignment="1">
      <alignment horizontal="left" vertical="top" wrapText="1"/>
    </xf>
    <xf numFmtId="0" fontId="54" fillId="2" borderId="0" xfId="0" applyFont="1" applyFill="1" applyBorder="1" applyAlignment="1">
      <alignment horizontal="left" vertical="center"/>
    </xf>
    <xf numFmtId="0" fontId="48" fillId="2" borderId="0" xfId="0" applyFont="1" applyFill="1" applyBorder="1" applyAlignment="1">
      <alignment horizontal="center" vertical="top" wrapText="1"/>
    </xf>
    <xf numFmtId="0" fontId="48" fillId="0" borderId="4" xfId="0" applyFont="1" applyBorder="1" applyAlignment="1">
      <alignment horizontal="center" vertical="center"/>
    </xf>
    <xf numFmtId="0" fontId="63" fillId="0" borderId="0" xfId="0" applyFont="1" applyBorder="1" applyAlignment="1">
      <alignment horizontal="left" vertical="top" wrapText="1"/>
    </xf>
    <xf numFmtId="0" fontId="45" fillId="12" borderId="2" xfId="0" applyFont="1" applyFill="1" applyBorder="1" applyAlignment="1">
      <alignment horizontal="center" vertical="center" wrapText="1"/>
    </xf>
    <xf numFmtId="0" fontId="45" fillId="12" borderId="6" xfId="0" applyFont="1" applyFill="1" applyBorder="1" applyAlignment="1">
      <alignment horizontal="center" vertical="center" wrapText="1"/>
    </xf>
    <xf numFmtId="0" fontId="45" fillId="12" borderId="3" xfId="0" applyFont="1" applyFill="1" applyBorder="1" applyAlignment="1">
      <alignment horizontal="center" vertical="center" wrapText="1"/>
    </xf>
    <xf numFmtId="0" fontId="45" fillId="12" borderId="7" xfId="0" applyFont="1" applyFill="1" applyBorder="1" applyAlignment="1">
      <alignment horizontal="center" vertical="center" wrapText="1"/>
    </xf>
    <xf numFmtId="0" fontId="45" fillId="12" borderId="8" xfId="0" applyFont="1" applyFill="1" applyBorder="1" applyAlignment="1">
      <alignment horizontal="center" vertical="center" wrapText="1"/>
    </xf>
    <xf numFmtId="0" fontId="52" fillId="0" borderId="0" xfId="0" applyFont="1" applyFill="1" applyBorder="1" applyAlignment="1">
      <alignment horizontal="left" vertical="top" wrapText="1"/>
    </xf>
    <xf numFmtId="0" fontId="55" fillId="0" borderId="5" xfId="0" applyFont="1" applyFill="1" applyBorder="1" applyAlignment="1">
      <alignment horizontal="left" vertical="center" wrapText="1"/>
    </xf>
    <xf numFmtId="0" fontId="55" fillId="0" borderId="5" xfId="0" applyFont="1" applyFill="1" applyBorder="1" applyAlignment="1">
      <alignment horizontal="left" vertical="top" wrapText="1"/>
    </xf>
    <xf numFmtId="0" fontId="67" fillId="2" borderId="4" xfId="0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 vertical="top" wrapText="1"/>
    </xf>
    <xf numFmtId="0" fontId="48" fillId="0" borderId="0" xfId="0" applyFont="1" applyBorder="1" applyAlignment="1">
      <alignment horizontal="center" vertical="center" wrapText="1"/>
    </xf>
    <xf numFmtId="0" fontId="52" fillId="0" borderId="0" xfId="0" applyFont="1" applyFill="1" applyBorder="1" applyAlignment="1">
      <alignment horizontal="left" vertical="center" wrapText="1"/>
    </xf>
    <xf numFmtId="0" fontId="29" fillId="0" borderId="0" xfId="0" applyFont="1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5" fillId="12" borderId="7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60" fillId="0" borderId="0" xfId="0" applyFont="1" applyBorder="1" applyAlignment="1">
      <alignment horizontal="left"/>
    </xf>
    <xf numFmtId="0" fontId="60" fillId="0" borderId="0" xfId="0" quotePrefix="1" applyFont="1" applyBorder="1" applyAlignment="1">
      <alignment horizontal="left"/>
    </xf>
    <xf numFmtId="0" fontId="60" fillId="0" borderId="0" xfId="0" applyFont="1" applyBorder="1" applyAlignment="1">
      <alignment horizontal="left" vertical="center" wrapText="1"/>
    </xf>
    <xf numFmtId="2" fontId="6" fillId="13" borderId="1" xfId="0" applyNumberFormat="1" applyFont="1" applyFill="1" applyBorder="1" applyAlignment="1">
      <alignment horizontal="right" vertical="center" indent="7"/>
    </xf>
    <xf numFmtId="2" fontId="6" fillId="0" borderId="1" xfId="0" applyNumberFormat="1" applyFont="1" applyFill="1" applyBorder="1" applyAlignment="1">
      <alignment horizontal="right" vertical="center" indent="7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</cellXfs>
  <cellStyles count="15">
    <cellStyle name="Comma 2" xfId="7"/>
    <cellStyle name="Hyperlink" xfId="14" builtinId="8"/>
    <cellStyle name="Normal" xfId="0" builtinId="0"/>
    <cellStyle name="Normal 2" xfId="2"/>
    <cellStyle name="Normal 2 2" xfId="8"/>
    <cellStyle name="Normal 2 2 2" xfId="9"/>
    <cellStyle name="Normal 2_SSE 2008-09" xfId="10"/>
    <cellStyle name="Normal 3" xfId="1"/>
    <cellStyle name="Normal 3 2 2" xfId="11"/>
    <cellStyle name="Normal 4" xfId="12"/>
    <cellStyle name="Normal 5" xfId="5"/>
    <cellStyle name="Normal 7 2" xfId="4"/>
    <cellStyle name="Normal 7 3" xfId="6"/>
    <cellStyle name="Percent" xfId="3" builtinId="5"/>
    <cellStyle name="Percent 2" xfId="13"/>
  </cellStyles>
  <dxfs count="20">
    <dxf>
      <alignment horizontal="right" vertical="center" textRotation="0" wrapText="1" indent="0" relative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mbria"/>
        <scheme val="maj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center" textRotation="0" wrapText="1" indent="0" relativeIndent="0" justifyLastLine="0" shrinkToFit="0" readingOrder="0"/>
    </dxf>
    <dxf>
      <border outline="0">
        <bottom style="thin">
          <color indexed="64"/>
        </bottom>
      </border>
    </dxf>
    <dxf>
      <alignment horizontal="right" vertical="center" textRotation="0" wrapText="1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3366"/>
        <name val="Cambria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3366"/>
        <name val="Cambria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3366"/>
        <name val="Cambria"/>
        <scheme val="maj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3366"/>
        <name val="Cambria"/>
        <scheme val="major"/>
      </font>
      <fill>
        <patternFill patternType="solid">
          <fgColor indexed="64"/>
          <bgColor theme="0"/>
        </patternFill>
      </fill>
      <alignment horizontal="left" vertical="center" textRotation="0" wrapText="1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3366"/>
        <name val="Cambria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mbria"/>
        <scheme val="maj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99FF99"/>
      <color rgb="FFFF00FF"/>
      <color rgb="FFFFFF66"/>
      <color rgb="FF3BF32D"/>
      <color rgb="FF003366"/>
      <color rgb="FFB2CB7F"/>
      <color rgb="FFA1C064"/>
      <color rgb="FFCC6600"/>
      <color rgb="FFCCCC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Presentage of Adult Literacy Rate 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'Table-3-4'!$U$12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'Table-3-4'!$T$13:$T$15</c:f>
              <c:strCache>
                <c:ptCount val="3"/>
                <c:pt idx="0">
                  <c:v>All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'Table-3-4'!$U$13:$U$15</c:f>
              <c:numCache>
                <c:formatCode>General</c:formatCode>
                <c:ptCount val="3"/>
                <c:pt idx="0">
                  <c:v>61</c:v>
                </c:pt>
                <c:pt idx="1">
                  <c:v>73.400000000000006</c:v>
                </c:pt>
                <c:pt idx="2">
                  <c:v>47.8</c:v>
                </c:pt>
              </c:numCache>
            </c:numRef>
          </c:val>
        </c:ser>
        <c:ser>
          <c:idx val="1"/>
          <c:order val="1"/>
          <c:tx>
            <c:strRef>
              <c:f>'Table-3-4'!$V$12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'Table-3-4'!$T$13:$T$15</c:f>
              <c:strCache>
                <c:ptCount val="3"/>
                <c:pt idx="0">
                  <c:v>All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'Table-3-4'!$V$13:$V$15</c:f>
              <c:numCache>
                <c:formatCode>#,##0.0</c:formatCode>
                <c:ptCount val="3"/>
                <c:pt idx="0">
                  <c:v>69.277161832950057</c:v>
                </c:pt>
                <c:pt idx="1">
                  <c:v>78.838781271376206</c:v>
                </c:pt>
                <c:pt idx="2">
                  <c:v>59.261925028480043</c:v>
                </c:pt>
              </c:numCache>
            </c:numRef>
          </c:val>
        </c:ser>
        <c:dLbls>
          <c:showVal val="1"/>
        </c:dLbls>
        <c:gapWidth val="65"/>
        <c:axId val="98553856"/>
        <c:axId val="98555392"/>
      </c:barChart>
      <c:catAx>
        <c:axId val="985538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5392"/>
        <c:crosses val="autoZero"/>
        <c:auto val="1"/>
        <c:lblAlgn val="ctr"/>
        <c:lblOffset val="100"/>
      </c:catAx>
      <c:valAx>
        <c:axId val="98555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crossAx val="985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Table14!$J$5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Table14!$I$7:$I$10</c:f>
              <c:strCache>
                <c:ptCount val="3"/>
                <c:pt idx="0">
                  <c:v>Mathematics</c:v>
                </c:pt>
                <c:pt idx="1">
                  <c:v>Science</c:v>
                </c:pt>
                <c:pt idx="2">
                  <c:v>Social Science</c:v>
                </c:pt>
              </c:strCache>
            </c:strRef>
          </c:cat>
          <c:val>
            <c:numRef>
              <c:f>Table14!$J$7:$J$10</c:f>
              <c:numCache>
                <c:formatCode>General</c:formatCode>
                <c:ptCount val="3"/>
                <c:pt idx="0">
                  <c:v>247</c:v>
                </c:pt>
                <c:pt idx="1">
                  <c:v>247</c:v>
                </c:pt>
                <c:pt idx="2">
                  <c:v>247</c:v>
                </c:pt>
              </c:numCache>
            </c:numRef>
          </c:val>
        </c:ser>
        <c:ser>
          <c:idx val="1"/>
          <c:order val="1"/>
          <c:tx>
            <c:strRef>
              <c:f>Table14!$K$5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Table14!$I$7:$I$10</c:f>
              <c:strCache>
                <c:ptCount val="3"/>
                <c:pt idx="0">
                  <c:v>Mathematics</c:v>
                </c:pt>
                <c:pt idx="1">
                  <c:v>Science</c:v>
                </c:pt>
                <c:pt idx="2">
                  <c:v>Social Science</c:v>
                </c:pt>
              </c:strCache>
            </c:strRef>
          </c:cat>
          <c:val>
            <c:numRef>
              <c:f>Table14!$K$7:$K$10</c:f>
              <c:numCache>
                <c:formatCode>General</c:formatCode>
                <c:ptCount val="3"/>
                <c:pt idx="0">
                  <c:v>256</c:v>
                </c:pt>
                <c:pt idx="1">
                  <c:v>257</c:v>
                </c:pt>
                <c:pt idx="2">
                  <c:v>257</c:v>
                </c:pt>
              </c:numCache>
            </c:numRef>
          </c:val>
        </c:ser>
        <c:gapWidth val="219"/>
        <c:overlap val="-27"/>
        <c:axId val="100047872"/>
        <c:axId val="100479744"/>
      </c:barChart>
      <c:catAx>
        <c:axId val="1000478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9744"/>
        <c:crosses val="autoZero"/>
        <c:auto val="1"/>
        <c:lblAlgn val="ctr"/>
        <c:lblOffset val="100"/>
      </c:catAx>
      <c:valAx>
        <c:axId val="10047974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Table22C!$P$14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Table22C!$Q$13:$U$13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Table22C!$Q$14:$U$14</c:f>
              <c:numCache>
                <c:formatCode>0.0</c:formatCode>
                <c:ptCount val="5"/>
                <c:pt idx="0">
                  <c:v>120.50604390512761</c:v>
                </c:pt>
                <c:pt idx="1">
                  <c:v>102.98252025150992</c:v>
                </c:pt>
                <c:pt idx="2">
                  <c:v>114.8</c:v>
                </c:pt>
                <c:pt idx="3">
                  <c:v>105.9</c:v>
                </c:pt>
                <c:pt idx="4">
                  <c:v>104.4</c:v>
                </c:pt>
              </c:numCache>
            </c:numRef>
          </c:val>
        </c:ser>
        <c:ser>
          <c:idx val="1"/>
          <c:order val="1"/>
          <c:tx>
            <c:strRef>
              <c:f>Table22C!$P$15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Table22C!$Q$13:$U$13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Table22C!$Q$15:$U$15</c:f>
              <c:numCache>
                <c:formatCode>0.0</c:formatCode>
                <c:ptCount val="5"/>
                <c:pt idx="0">
                  <c:v>118.74587286578513</c:v>
                </c:pt>
                <c:pt idx="1">
                  <c:v>100.59293915825862</c:v>
                </c:pt>
                <c:pt idx="2">
                  <c:v>114.2</c:v>
                </c:pt>
                <c:pt idx="3">
                  <c:v>105</c:v>
                </c:pt>
                <c:pt idx="4">
                  <c:v>103.7</c:v>
                </c:pt>
              </c:numCache>
            </c:numRef>
          </c:val>
        </c:ser>
        <c:ser>
          <c:idx val="2"/>
          <c:order val="2"/>
          <c:tx>
            <c:strRef>
              <c:f>Table22C!$P$16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Table22C!$Q$13:$U$13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Table22C!$Q$16:$U$16</c:f>
              <c:numCache>
                <c:formatCode>0.0</c:formatCode>
                <c:ptCount val="5"/>
                <c:pt idx="0">
                  <c:v>119.65201914289759</c:v>
                </c:pt>
                <c:pt idx="1">
                  <c:v>101.81170701198471</c:v>
                </c:pt>
                <c:pt idx="2">
                  <c:v>114.5</c:v>
                </c:pt>
                <c:pt idx="3">
                  <c:v>105.5</c:v>
                </c:pt>
                <c:pt idx="4">
                  <c:v>104</c:v>
                </c:pt>
              </c:numCache>
            </c:numRef>
          </c:val>
        </c:ser>
        <c:marker val="1"/>
        <c:axId val="135223168"/>
        <c:axId val="135224704"/>
      </c:lineChart>
      <c:catAx>
        <c:axId val="1352231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4704"/>
        <c:crosses val="autoZero"/>
        <c:auto val="1"/>
        <c:lblAlgn val="ctr"/>
        <c:lblOffset val="100"/>
      </c:catAx>
      <c:valAx>
        <c:axId val="135224704"/>
        <c:scaling>
          <c:orientation val="minMax"/>
          <c:min val="9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Figure</a:t>
            </a:r>
            <a:r>
              <a:rPr lang="en-IN" sz="1200" baseline="0"/>
              <a:t> 3: </a:t>
            </a:r>
            <a:r>
              <a:rPr lang="en-IN" sz="1200"/>
              <a:t>Trand</a:t>
            </a:r>
            <a:r>
              <a:rPr lang="en-IN" sz="1200" baseline="0"/>
              <a:t> of GPI</a:t>
            </a:r>
            <a:endParaRPr lang="en-IN" sz="1200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'Table-24A'!$K$14</c:f>
              <c:strCache>
                <c:ptCount val="1"/>
                <c:pt idx="0">
                  <c:v>Primary
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'Table-24A'!$J$15:$J$19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'Table-24A'!$K$15:$K$19</c:f>
              <c:numCache>
                <c:formatCode>0.00</c:formatCode>
                <c:ptCount val="5"/>
                <c:pt idx="0">
                  <c:v>1.0123265221974318</c:v>
                </c:pt>
                <c:pt idx="1">
                  <c:v>1.0125967562401623</c:v>
                </c:pt>
                <c:pt idx="2">
                  <c:v>1.02</c:v>
                </c:pt>
                <c:pt idx="3">
                  <c:v>1.03</c:v>
                </c:pt>
                <c:pt idx="4">
                  <c:v>1.03</c:v>
                </c:pt>
              </c:numCache>
            </c:numRef>
          </c:val>
        </c:ser>
        <c:ser>
          <c:idx val="1"/>
          <c:order val="1"/>
          <c:tx>
            <c:strRef>
              <c:f>'Table-24A'!$L$14</c:f>
              <c:strCache>
                <c:ptCount val="1"/>
                <c:pt idx="0">
                  <c:v>Secondary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'Table-24A'!$J$15:$J$19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'Table-24A'!$L$15:$L$19</c:f>
              <c:numCache>
                <c:formatCode>0.00</c:formatCode>
                <c:ptCount val="5"/>
                <c:pt idx="0">
                  <c:v>0.87972793259748006</c:v>
                </c:pt>
                <c:pt idx="1">
                  <c:v>0.9268936741196373</c:v>
                </c:pt>
                <c:pt idx="2">
                  <c:v>0.96</c:v>
                </c:pt>
                <c:pt idx="3">
                  <c:v>1</c:v>
                </c:pt>
                <c:pt idx="4">
                  <c:v>1.01</c:v>
                </c:pt>
              </c:numCache>
            </c:numRef>
          </c:val>
        </c:ser>
        <c:ser>
          <c:idx val="2"/>
          <c:order val="2"/>
          <c:tx>
            <c:strRef>
              <c:f>'Table-24A'!$M$14</c:f>
              <c:strCache>
                <c:ptCount val="1"/>
                <c:pt idx="0">
                  <c:v>Higher Education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'Table-24A'!$J$15:$J$19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'Table-24A'!$M$15:$M$19</c:f>
              <c:numCache>
                <c:formatCode>0.00</c:formatCode>
                <c:ptCount val="5"/>
                <c:pt idx="0">
                  <c:v>0.86</c:v>
                </c:pt>
                <c:pt idx="1">
                  <c:v>0.88</c:v>
                </c:pt>
                <c:pt idx="2">
                  <c:v>0.89</c:v>
                </c:pt>
                <c:pt idx="3">
                  <c:v>0.92</c:v>
                </c:pt>
                <c:pt idx="4">
                  <c:v>0.92</c:v>
                </c:pt>
              </c:numCache>
            </c:numRef>
          </c:val>
        </c:ser>
        <c:marker val="1"/>
        <c:axId val="135246976"/>
        <c:axId val="135248512"/>
      </c:lineChart>
      <c:catAx>
        <c:axId val="1352469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8512"/>
        <c:crosses val="autoZero"/>
        <c:auto val="1"/>
        <c:lblAlgn val="ctr"/>
        <c:lblOffset val="100"/>
      </c:catAx>
      <c:valAx>
        <c:axId val="135248512"/>
        <c:scaling>
          <c:orientation val="minMax"/>
          <c:min val="0.8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5: Expenditure on Education by Education &amp; other Departments as % of GDP</a:t>
            </a:r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6.0367721889251102E-2"/>
          <c:y val="0.22495370370370368"/>
          <c:w val="0.91444685039370288"/>
          <c:h val="0.63457531350248275"/>
        </c:manualLayout>
      </c:layout>
      <c:lineChart>
        <c:grouping val="standard"/>
        <c:ser>
          <c:idx val="0"/>
          <c:order val="0"/>
          <c:tx>
            <c:strRef>
              <c:f>'Table-28'!$G$16</c:f>
              <c:strCache>
                <c:ptCount val="1"/>
                <c:pt idx="0">
                  <c:v> Expenditure on Education by Education &amp; other Departments as % of GDP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'Table-28'!$F$17:$F$18</c:f>
              <c:strCache>
                <c:ptCount val="2"/>
                <c:pt idx="0">
                  <c:v>2012-13(RE)</c:v>
                </c:pt>
                <c:pt idx="1">
                  <c:v>2013-14(BE)</c:v>
                </c:pt>
              </c:strCache>
            </c:strRef>
          </c:cat>
          <c:val>
            <c:numRef>
              <c:f>'Table-28'!$G$17:$G$18</c:f>
              <c:numCache>
                <c:formatCode>0.00</c:formatCode>
                <c:ptCount val="2"/>
                <c:pt idx="0">
                  <c:v>4.0999999999999996</c:v>
                </c:pt>
                <c:pt idx="1">
                  <c:v>4.13</c:v>
                </c:pt>
              </c:numCache>
            </c:numRef>
          </c:val>
        </c:ser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axId val="134979968"/>
        <c:axId val="134981504"/>
      </c:lineChart>
      <c:catAx>
        <c:axId val="1349799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81504"/>
        <c:crosses val="autoZero"/>
        <c:auto val="1"/>
        <c:lblAlgn val="ctr"/>
        <c:lblOffset val="100"/>
      </c:catAx>
      <c:valAx>
        <c:axId val="134981504"/>
        <c:scaling>
          <c:orientation val="minMax"/>
        </c:scaling>
        <c:axPos val="l"/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9968"/>
        <c:crosses val="autoZero"/>
        <c:crossBetween val="between"/>
      </c:valAx>
      <c:spPr>
        <a:solidFill>
          <a:srgbClr val="99FF99"/>
        </a:solidFill>
        <a:ln>
          <a:noFill/>
        </a:ln>
        <a:effectLst/>
      </c:spPr>
    </c:plotArea>
    <c:plotVisOnly val="1"/>
    <c:dispBlanksAs val="gap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Figure</a:t>
            </a:r>
            <a:r>
              <a:rPr lang="en-US" sz="1100" baseline="0"/>
              <a:t> 7: Pupil Teacher Ratio in Primary Education during 2014</a:t>
            </a:r>
            <a:endParaRPr lang="en-US" sz="1100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'Table-29-30'!$J$19</c:f>
              <c:strCache>
                <c:ptCount val="1"/>
                <c:pt idx="0">
                  <c:v>PTR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'Table-29-30'!$I$20:$I$24</c:f>
              <c:strCache>
                <c:ptCount val="5"/>
                <c:pt idx="0">
                  <c:v>Brazil</c:v>
                </c:pt>
                <c:pt idx="1">
                  <c:v>India</c:v>
                </c:pt>
                <c:pt idx="2">
                  <c:v>Russia</c:v>
                </c:pt>
                <c:pt idx="3">
                  <c:v>China</c:v>
                </c:pt>
                <c:pt idx="4">
                  <c:v>South Africa</c:v>
                </c:pt>
              </c:strCache>
            </c:strRef>
          </c:cat>
          <c:val>
            <c:numRef>
              <c:f>'Table-29-30'!$J$20:$J$24</c:f>
              <c:numCache>
                <c:formatCode>General</c:formatCode>
                <c:ptCount val="5"/>
                <c:pt idx="0" formatCode="0.0">
                  <c:v>21.2</c:v>
                </c:pt>
                <c:pt idx="1">
                  <c:v>25</c:v>
                </c:pt>
                <c:pt idx="2">
                  <c:v>19.8</c:v>
                </c:pt>
                <c:pt idx="3">
                  <c:v>16.23</c:v>
                </c:pt>
                <c:pt idx="4">
                  <c:v>32.299999999999997</c:v>
                </c:pt>
              </c:numCache>
            </c:numRef>
          </c:val>
        </c:ser>
        <c:gapWidth val="219"/>
        <c:axId val="135779840"/>
        <c:axId val="135781376"/>
      </c:barChart>
      <c:catAx>
        <c:axId val="13577984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1376"/>
        <c:crosses val="autoZero"/>
        <c:auto val="1"/>
        <c:lblAlgn val="ctr"/>
        <c:lblOffset val="100"/>
      </c:catAx>
      <c:valAx>
        <c:axId val="1357813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333375</xdr:colOff>
      <xdr:row>8</xdr:row>
      <xdr:rowOff>195262</xdr:rowOff>
    </xdr:from>
    <xdr:to>
      <xdr:col>30</xdr:col>
      <xdr:colOff>28575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412751</xdr:colOff>
      <xdr:row>4</xdr:row>
      <xdr:rowOff>78317</xdr:rowOff>
    </xdr:from>
    <xdr:to>
      <xdr:col>18</xdr:col>
      <xdr:colOff>74084</xdr:colOff>
      <xdr:row>11</xdr:row>
      <xdr:rowOff>345017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47144</xdr:colOff>
      <xdr:row>21</xdr:row>
      <xdr:rowOff>110067</xdr:rowOff>
    </xdr:from>
    <xdr:to>
      <xdr:col>21</xdr:col>
      <xdr:colOff>578235</xdr:colOff>
      <xdr:row>35</xdr:row>
      <xdr:rowOff>159327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460375</xdr:colOff>
      <xdr:row>0</xdr:row>
      <xdr:rowOff>87317</xdr:rowOff>
    </xdr:from>
    <xdr:to>
      <xdr:col>16</xdr:col>
      <xdr:colOff>142875</xdr:colOff>
      <xdr:row>9</xdr:row>
      <xdr:rowOff>234954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187583</xdr:colOff>
      <xdr:row>19</xdr:row>
      <xdr:rowOff>173782</xdr:rowOff>
    </xdr:from>
    <xdr:to>
      <xdr:col>17</xdr:col>
      <xdr:colOff>223545</xdr:colOff>
      <xdr:row>33</xdr:row>
      <xdr:rowOff>30324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500063</xdr:colOff>
      <xdr:row>2</xdr:row>
      <xdr:rowOff>9524</xdr:rowOff>
    </xdr:from>
    <xdr:to>
      <xdr:col>16</xdr:col>
      <xdr:colOff>182563</xdr:colOff>
      <xdr:row>13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dana%20Gautam/Downloads/ES%20at%20a%20Glance%202016/Users/Vandana%20Gautam/AppData/Roaming/Microsoft/Excel/Ed.%20Statistics%20%20at%20a%20Glance%202015%20(Revised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-1-2"/>
      <sheetName val="Table-3-4"/>
      <sheetName val="Table-5"/>
      <sheetName val="Table-6A"/>
      <sheetName val="Table-6B-C"/>
      <sheetName val="Table-6D-E"/>
      <sheetName val="Table-6F-7 "/>
      <sheetName val="Table-8-9-10 "/>
      <sheetName val="Table-11A-B-C"/>
      <sheetName val="Table-12-13"/>
      <sheetName val="Table-13B-C"/>
      <sheetName val="Table-14"/>
      <sheetName val="Table-14D-E-F"/>
      <sheetName val="Table-15-16"/>
      <sheetName val="17-A"/>
      <sheetName val="Table-17-B"/>
      <sheetName val="Table-17-C"/>
      <sheetName val="Table-18"/>
      <sheetName val="Table-19"/>
      <sheetName val="Table-19H"/>
      <sheetName val="Table-19B"/>
      <sheetName val="Table-19BH"/>
      <sheetName val="Table-19C"/>
      <sheetName val="Table-19CH"/>
      <sheetName val="Table-20"/>
      <sheetName val="Table-21A"/>
      <sheetName val="Table-21B"/>
      <sheetName val="Table-21C"/>
      <sheetName val="Table-22A"/>
      <sheetName val="Table-22B"/>
      <sheetName val="Table-22C"/>
      <sheetName val="Table-23"/>
      <sheetName val="Table-24"/>
      <sheetName val="Table-25"/>
      <sheetName val="Sheet1"/>
      <sheetName val="Table-26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I3">
            <v>24</v>
          </cell>
        </row>
        <row r="4">
          <cell r="I4">
            <v>17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tables/table1.xml><?xml version="1.0" encoding="utf-8"?>
<table xmlns="http://schemas.openxmlformats.org/spreadsheetml/2006/main" id="3" name="Table3" displayName="Table3" ref="A2:D18" totalsRowShown="0" headerRowDxfId="19" dataDxfId="17" headerRowBorderDxfId="18" tableBorderDxfId="16" totalsRowBorderDxfId="15" headerRowCellStyle="Normal 7 2" dataCellStyle="Normal 7 2">
  <tableColumns count="4">
    <tableColumn id="1" name="Programme" dataDxfId="14" dataCellStyle="Normal 7 2"/>
    <tableColumn id="3" name="Male" dataDxfId="13" dataCellStyle="Normal 7 2"/>
    <tableColumn id="4" name="Female" dataDxfId="12" dataCellStyle="Normal 7 2"/>
    <tableColumn id="5" name="Total" dataDxfId="11" dataCellStyle="Normal 7 2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" name="Table2" displayName="Table2" ref="B7:G17" totalsRowShown="0" headerRowDxfId="10" dataDxfId="8" headerRowBorderDxfId="9" tableBorderDxfId="7" totalsRowBorderDxfId="6">
  <tableColumns count="6">
    <tableColumn id="1" name="Male" dataDxfId="5"/>
    <tableColumn id="2" name="Column1" dataDxfId="4"/>
    <tableColumn id="3" name="Column2" dataDxfId="3"/>
    <tableColumn id="4" name="Column4" dataDxfId="2"/>
    <tableColumn id="5" name="Column5" dataDxfId="1"/>
    <tableColumn id="6" name="Column3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nsusindia.gov.in/Census_Data_2001/India_at_glance/Popul.asp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B1:P23"/>
  <sheetViews>
    <sheetView tabSelected="1" view="pageBreakPreview" zoomScaleSheetLayoutView="100" workbookViewId="0">
      <selection activeCell="L8" sqref="L8"/>
    </sheetView>
  </sheetViews>
  <sheetFormatPr defaultColWidth="9.140625" defaultRowHeight="15"/>
  <cols>
    <col min="1" max="1" width="9.140625" style="1"/>
    <col min="2" max="2" width="7.85546875" style="1" customWidth="1"/>
    <col min="3" max="3" width="8.42578125" style="1" customWidth="1"/>
    <col min="4" max="4" width="8.85546875" style="1" customWidth="1"/>
    <col min="5" max="5" width="6.85546875" style="1" customWidth="1"/>
    <col min="6" max="6" width="8" style="1" customWidth="1"/>
    <col min="7" max="8" width="6.85546875" style="1" customWidth="1"/>
    <col min="9" max="9" width="18.42578125" style="1" customWidth="1"/>
    <col min="10" max="10" width="9.85546875" style="1" customWidth="1"/>
    <col min="11" max="11" width="10.7109375" style="1" customWidth="1"/>
    <col min="12" max="12" width="10.85546875" style="1" customWidth="1"/>
    <col min="13" max="13" width="11.42578125" style="1" customWidth="1"/>
    <col min="14" max="14" width="9.140625" style="1"/>
    <col min="15" max="15" width="11.140625" style="1" customWidth="1"/>
    <col min="16" max="16384" width="9.140625" style="1"/>
  </cols>
  <sheetData>
    <row r="1" spans="2:16" s="50" customFormat="1" ht="27.75" customHeight="1">
      <c r="C1" s="127" t="s">
        <v>390</v>
      </c>
    </row>
    <row r="2" spans="2:16" ht="18" customHeight="1">
      <c r="B2" s="525" t="s">
        <v>618</v>
      </c>
      <c r="C2" s="525"/>
      <c r="D2" s="525"/>
      <c r="E2" s="525"/>
      <c r="F2" s="525"/>
      <c r="G2" s="525"/>
      <c r="H2" s="525"/>
      <c r="I2" s="525"/>
    </row>
    <row r="3" spans="2:16">
      <c r="B3" s="10"/>
      <c r="C3" s="10"/>
      <c r="D3" s="10"/>
      <c r="E3" s="10"/>
      <c r="F3" s="526" t="s">
        <v>447</v>
      </c>
      <c r="G3" s="526"/>
      <c r="H3" s="526"/>
    </row>
    <row r="4" spans="2:16" ht="20.25" customHeight="1">
      <c r="C4" s="516"/>
      <c r="D4" s="517"/>
      <c r="E4" s="516">
        <v>2001</v>
      </c>
      <c r="F4" s="517"/>
      <c r="G4" s="516">
        <v>2011</v>
      </c>
      <c r="H4" s="517"/>
    </row>
    <row r="5" spans="2:16" ht="19.5" customHeight="1">
      <c r="C5" s="518" t="s">
        <v>0</v>
      </c>
      <c r="D5" s="518"/>
      <c r="E5" s="527">
        <v>102.87</v>
      </c>
      <c r="F5" s="527"/>
      <c r="G5" s="527">
        <v>121.06</v>
      </c>
      <c r="H5" s="527"/>
      <c r="M5" s="129"/>
    </row>
    <row r="6" spans="2:16" ht="20.25" customHeight="1">
      <c r="C6" s="519" t="s">
        <v>3</v>
      </c>
      <c r="D6" s="520"/>
      <c r="E6" s="528">
        <v>53.22</v>
      </c>
      <c r="F6" s="529"/>
      <c r="G6" s="528">
        <v>62.31</v>
      </c>
      <c r="H6" s="529"/>
    </row>
    <row r="7" spans="2:16" ht="19.5" customHeight="1">
      <c r="C7" s="521" t="s">
        <v>4</v>
      </c>
      <c r="D7" s="522"/>
      <c r="E7" s="523">
        <v>49.65</v>
      </c>
      <c r="F7" s="524"/>
      <c r="G7" s="523">
        <v>58.75</v>
      </c>
      <c r="H7" s="524"/>
      <c r="I7" s="8"/>
    </row>
    <row r="8" spans="2:16" ht="27.75" customHeight="1">
      <c r="C8" s="515" t="s">
        <v>617</v>
      </c>
      <c r="D8" s="515"/>
      <c r="E8" s="515"/>
      <c r="F8" s="515"/>
      <c r="G8" s="515"/>
      <c r="H8" s="515"/>
      <c r="I8" s="515"/>
    </row>
    <row r="9" spans="2:16" ht="48.75" customHeight="1">
      <c r="B9" s="532" t="s">
        <v>420</v>
      </c>
      <c r="C9" s="532"/>
      <c r="D9" s="532"/>
      <c r="E9" s="532"/>
      <c r="F9" s="532"/>
      <c r="G9" s="532"/>
      <c r="H9" s="532"/>
      <c r="I9" s="532"/>
    </row>
    <row r="10" spans="2:16" ht="15" customHeight="1">
      <c r="B10" s="43"/>
      <c r="C10" s="44"/>
      <c r="D10" s="44"/>
      <c r="E10" s="533" t="s">
        <v>448</v>
      </c>
      <c r="F10" s="533"/>
      <c r="G10" s="533"/>
      <c r="H10" s="533"/>
      <c r="I10" s="533"/>
    </row>
    <row r="11" spans="2:16" ht="21" customHeight="1">
      <c r="B11" s="531" t="s">
        <v>51</v>
      </c>
      <c r="C11" s="531">
        <v>2013</v>
      </c>
      <c r="D11" s="531"/>
      <c r="E11" s="531"/>
      <c r="F11" s="531">
        <v>2014</v>
      </c>
      <c r="G11" s="531"/>
      <c r="H11" s="531"/>
      <c r="I11" s="531" t="s">
        <v>79</v>
      </c>
      <c r="J11" s="112">
        <v>2012</v>
      </c>
      <c r="K11" s="112"/>
      <c r="L11" s="112"/>
      <c r="M11" s="112"/>
      <c r="N11" s="112"/>
      <c r="O11" s="112"/>
      <c r="P11" s="112"/>
    </row>
    <row r="12" spans="2:16" ht="24" customHeight="1">
      <c r="B12" s="531"/>
      <c r="C12" s="166" t="s">
        <v>66</v>
      </c>
      <c r="D12" s="166" t="s">
        <v>1</v>
      </c>
      <c r="E12" s="166" t="s">
        <v>2</v>
      </c>
      <c r="F12" s="166" t="s">
        <v>75</v>
      </c>
      <c r="G12" s="166" t="s">
        <v>1</v>
      </c>
      <c r="H12" s="166" t="s">
        <v>2</v>
      </c>
      <c r="I12" s="531"/>
      <c r="J12" s="121" t="s">
        <v>436</v>
      </c>
      <c r="K12" s="113" t="s">
        <v>437</v>
      </c>
      <c r="L12" s="113" t="s">
        <v>438</v>
      </c>
      <c r="M12" s="113"/>
      <c r="N12" s="113"/>
      <c r="O12" s="113"/>
      <c r="P12" s="112"/>
    </row>
    <row r="13" spans="2:16" ht="30" customHeight="1">
      <c r="B13" s="157" t="s">
        <v>92</v>
      </c>
      <c r="C13" s="513">
        <f>ROUND(130895519/1000,0)</f>
        <v>130896</v>
      </c>
      <c r="D13" s="513">
        <v>23324</v>
      </c>
      <c r="E13" s="513">
        <f>13019533/1000</f>
        <v>13019.532999999999</v>
      </c>
      <c r="F13" s="513">
        <f>130647971/1000</f>
        <v>130647.97100000001</v>
      </c>
      <c r="G13" s="513">
        <f>ROUND(23285764/1000,0)</f>
        <v>23286</v>
      </c>
      <c r="H13" s="513">
        <f>12970798/1000</f>
        <v>12970.798000000001</v>
      </c>
      <c r="I13" s="377" t="s">
        <v>103</v>
      </c>
      <c r="J13" s="154">
        <v>68583442</v>
      </c>
      <c r="K13" s="146">
        <v>62560241</v>
      </c>
      <c r="L13" s="146">
        <v>131143683</v>
      </c>
    </row>
    <row r="14" spans="2:16" ht="30" customHeight="1">
      <c r="B14" s="171" t="s">
        <v>93</v>
      </c>
      <c r="C14" s="514">
        <f>ROUND(75222644/1000,0)</f>
        <v>75223</v>
      </c>
      <c r="D14" s="514">
        <f>13259363/1000</f>
        <v>13259.362999999999</v>
      </c>
      <c r="E14" s="514">
        <f>7194112/1000</f>
        <v>7194.1120000000001</v>
      </c>
      <c r="F14" s="514">
        <f>74412746/1000</f>
        <v>74412.745999999999</v>
      </c>
      <c r="G14" s="514">
        <f>ROUND(13126703/1000,0)</f>
        <v>13127</v>
      </c>
      <c r="H14" s="514">
        <f>7079001/1000</f>
        <v>7079.0010000000002</v>
      </c>
      <c r="I14" s="378" t="s">
        <v>104</v>
      </c>
      <c r="J14" s="154">
        <v>39946948</v>
      </c>
      <c r="K14" s="146">
        <v>36097179</v>
      </c>
      <c r="L14" s="146">
        <v>76044127</v>
      </c>
    </row>
    <row r="15" spans="2:16" ht="30" customHeight="1">
      <c r="B15" s="157" t="s">
        <v>94</v>
      </c>
      <c r="C15" s="513">
        <f>C13+C14</f>
        <v>206119</v>
      </c>
      <c r="D15" s="513">
        <f>D13+D14</f>
        <v>36583.362999999998</v>
      </c>
      <c r="E15" s="513">
        <f>E13+E14</f>
        <v>20213.645</v>
      </c>
      <c r="F15" s="513">
        <f>SUM(F13:F14)</f>
        <v>205060.717</v>
      </c>
      <c r="G15" s="513">
        <f>G13+G14</f>
        <v>36413</v>
      </c>
      <c r="H15" s="513">
        <f>H13+H14</f>
        <v>20049.798999999999</v>
      </c>
      <c r="I15" s="377" t="s">
        <v>105</v>
      </c>
      <c r="J15" s="5">
        <f>J13+J14</f>
        <v>108530390</v>
      </c>
      <c r="K15" s="5">
        <f>K13+K14</f>
        <v>98657420</v>
      </c>
      <c r="L15" s="5">
        <f>L13+L14</f>
        <v>207187810</v>
      </c>
    </row>
    <row r="16" spans="2:16" ht="30" customHeight="1">
      <c r="B16" s="171" t="s">
        <v>95</v>
      </c>
      <c r="C16" s="514">
        <v>50244</v>
      </c>
      <c r="D16" s="514">
        <f>8802855/1000</f>
        <v>8802.8549999999996</v>
      </c>
      <c r="E16" s="514">
        <v>4610</v>
      </c>
      <c r="F16" s="514">
        <f>49801492/1000</f>
        <v>49801.491999999998</v>
      </c>
      <c r="G16" s="514">
        <f>8724077/1000</f>
        <v>8724.0769999999993</v>
      </c>
      <c r="H16" s="514">
        <f>4558845/1000</f>
        <v>4558.8450000000003</v>
      </c>
      <c r="I16" s="378" t="s">
        <v>106</v>
      </c>
      <c r="J16" s="1">
        <v>26706389</v>
      </c>
      <c r="K16" s="1">
        <v>23984866</v>
      </c>
      <c r="L16" s="1">
        <v>50691255</v>
      </c>
    </row>
    <row r="17" spans="2:14" ht="30" customHeight="1">
      <c r="B17" s="157" t="s">
        <v>96</v>
      </c>
      <c r="C17" s="513">
        <f>C15+C16</f>
        <v>256363</v>
      </c>
      <c r="D17" s="513">
        <f>D15+D16</f>
        <v>45386.217999999993</v>
      </c>
      <c r="E17" s="513">
        <f>E15+E16</f>
        <v>24823.645</v>
      </c>
      <c r="F17" s="513">
        <f>SUM(F15:F16)</f>
        <v>254862.209</v>
      </c>
      <c r="G17" s="513">
        <f>G15+G16</f>
        <v>45137.076999999997</v>
      </c>
      <c r="H17" s="513">
        <f>H15+H16</f>
        <v>24608.644</v>
      </c>
      <c r="I17" s="379" t="s">
        <v>10</v>
      </c>
      <c r="J17" s="5">
        <f>J15+J16</f>
        <v>135236779</v>
      </c>
      <c r="K17" s="5">
        <f>K15+K16</f>
        <v>122642286</v>
      </c>
      <c r="L17" s="5">
        <f>L15+L16</f>
        <v>257879065</v>
      </c>
    </row>
    <row r="18" spans="2:14" ht="30" customHeight="1">
      <c r="B18" s="171" t="s">
        <v>97</v>
      </c>
      <c r="C18" s="514">
        <f>45084773/1000</f>
        <v>45084.773000000001</v>
      </c>
      <c r="D18" s="514">
        <f>7748797/1000</f>
        <v>7748.7969999999996</v>
      </c>
      <c r="E18" s="514">
        <f>3963136/1000</f>
        <v>3963.136</v>
      </c>
      <c r="F18" s="514">
        <f>44734006/1000</f>
        <v>44734.006000000001</v>
      </c>
      <c r="G18" s="514">
        <f>7679619/1000</f>
        <v>7679.6189999999997</v>
      </c>
      <c r="H18" s="514">
        <f>ROUND(3936605/1000,0)</f>
        <v>3937</v>
      </c>
      <c r="I18" s="378" t="s">
        <v>107</v>
      </c>
      <c r="J18" s="1">
        <v>24139427</v>
      </c>
      <c r="K18" s="1">
        <v>21299011</v>
      </c>
      <c r="L18" s="1">
        <v>45438438</v>
      </c>
    </row>
    <row r="19" spans="2:14" ht="30" customHeight="1">
      <c r="B19" s="157" t="s">
        <v>98</v>
      </c>
      <c r="C19" s="513">
        <f t="shared" ref="C19:H19" si="0">C17+C18</f>
        <v>301447.77299999999</v>
      </c>
      <c r="D19" s="513">
        <f t="shared" si="0"/>
        <v>53135.014999999992</v>
      </c>
      <c r="E19" s="513">
        <f t="shared" si="0"/>
        <v>28786.780999999999</v>
      </c>
      <c r="F19" s="513">
        <f t="shared" si="0"/>
        <v>299596.21500000003</v>
      </c>
      <c r="G19" s="513">
        <f t="shared" si="0"/>
        <v>52816.695999999996</v>
      </c>
      <c r="H19" s="513">
        <f t="shared" si="0"/>
        <v>28545.644</v>
      </c>
      <c r="I19" s="379" t="s">
        <v>80</v>
      </c>
      <c r="J19" s="155">
        <f>J16+J18</f>
        <v>50845816</v>
      </c>
      <c r="K19" s="147">
        <f>K16+K18</f>
        <v>45283877</v>
      </c>
      <c r="L19" s="147">
        <f>L16+L18</f>
        <v>96129693</v>
      </c>
      <c r="M19" s="1" t="s">
        <v>443</v>
      </c>
    </row>
    <row r="20" spans="2:14" ht="30" customHeight="1">
      <c r="B20" s="171" t="s">
        <v>99</v>
      </c>
      <c r="C20" s="514">
        <v>140802</v>
      </c>
      <c r="D20" s="514">
        <v>24077</v>
      </c>
      <c r="E20" s="514">
        <v>11926</v>
      </c>
      <c r="F20" s="514">
        <v>141046</v>
      </c>
      <c r="G20" s="514">
        <v>24106</v>
      </c>
      <c r="H20" s="514">
        <v>11949</v>
      </c>
      <c r="I20" s="380" t="s">
        <v>44</v>
      </c>
      <c r="J20" s="1">
        <v>73294003</v>
      </c>
      <c r="K20" s="1">
        <v>67264696</v>
      </c>
      <c r="L20" s="1">
        <v>140558699</v>
      </c>
    </row>
    <row r="21" spans="2:14" ht="38.25" customHeight="1">
      <c r="B21" s="530" t="s">
        <v>574</v>
      </c>
      <c r="C21" s="530"/>
      <c r="D21" s="530"/>
      <c r="E21" s="530"/>
      <c r="F21" s="530"/>
      <c r="G21" s="530"/>
      <c r="H21" s="530"/>
      <c r="I21" s="530"/>
    </row>
    <row r="22" spans="2:14">
      <c r="D22" s="45"/>
      <c r="E22" s="45"/>
      <c r="N22" s="1" t="s">
        <v>249</v>
      </c>
    </row>
    <row r="23" spans="2:14">
      <c r="N23" s="1" t="s">
        <v>249</v>
      </c>
    </row>
  </sheetData>
  <mergeCells count="22">
    <mergeCell ref="B21:I21"/>
    <mergeCell ref="I11:I12"/>
    <mergeCell ref="C11:E11"/>
    <mergeCell ref="F11:H11"/>
    <mergeCell ref="B9:I9"/>
    <mergeCell ref="E10:I10"/>
    <mergeCell ref="B11:B12"/>
    <mergeCell ref="B2:I2"/>
    <mergeCell ref="F3:H3"/>
    <mergeCell ref="E4:F4"/>
    <mergeCell ref="E5:F5"/>
    <mergeCell ref="E6:F6"/>
    <mergeCell ref="G4:H4"/>
    <mergeCell ref="G5:H5"/>
    <mergeCell ref="G6:H6"/>
    <mergeCell ref="C8:I8"/>
    <mergeCell ref="C4:D4"/>
    <mergeCell ref="C5:D5"/>
    <mergeCell ref="C6:D6"/>
    <mergeCell ref="C7:D7"/>
    <mergeCell ref="E7:F7"/>
    <mergeCell ref="G7:H7"/>
  </mergeCells>
  <hyperlinks>
    <hyperlink ref="C1" r:id="rId1"/>
  </hyperlinks>
  <pageMargins left="1.05" right="0.118110236220472" top="0.47244094488188998" bottom="0.5" header="0.31496062992126" footer="0.31496062992126"/>
  <pageSetup paperSize="9" scale="120" orientation="portrait" horizontalDpi="1200" verticalDpi="1200" r:id="rId2"/>
  <headerFooter>
    <oddFooter>&amp;L&amp;"+,Bold"&amp;9&amp;K09-048&amp;P&amp;R&amp;"+,Bold Italic"&amp;9&amp;K09-048Educational Statistics at a Glance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C1:S32"/>
  <sheetViews>
    <sheetView view="pageBreakPreview" zoomScaleSheetLayoutView="100" workbookViewId="0">
      <selection activeCell="C10" sqref="C10:L10"/>
    </sheetView>
  </sheetViews>
  <sheetFormatPr defaultColWidth="9.140625" defaultRowHeight="15"/>
  <cols>
    <col min="1" max="3" width="9.140625" style="1"/>
    <col min="4" max="4" width="7.5703125" style="1" bestFit="1" customWidth="1"/>
    <col min="5" max="5" width="7.5703125" style="1" customWidth="1"/>
    <col min="6" max="6" width="8.85546875" style="1" customWidth="1"/>
    <col min="7" max="7" width="7.5703125" style="1" bestFit="1" customWidth="1"/>
    <col min="8" max="8" width="7.5703125" style="1" customWidth="1"/>
    <col min="9" max="9" width="7.5703125" style="1" bestFit="1" customWidth="1"/>
    <col min="10" max="10" width="6.140625" style="1" customWidth="1"/>
    <col min="11" max="11" width="7.7109375" style="1" customWidth="1"/>
    <col min="12" max="12" width="10.42578125" style="1" customWidth="1"/>
    <col min="13" max="14" width="9.140625" style="1"/>
    <col min="15" max="15" width="12.7109375" style="1" customWidth="1"/>
    <col min="16" max="16" width="33.28515625" style="1" customWidth="1"/>
    <col min="17" max="16384" width="9.140625" style="1"/>
  </cols>
  <sheetData>
    <row r="1" spans="3:15" ht="16.5">
      <c r="C1" s="532" t="s">
        <v>112</v>
      </c>
      <c r="D1" s="532"/>
      <c r="E1" s="532"/>
      <c r="F1" s="532"/>
      <c r="G1" s="532"/>
      <c r="H1" s="532"/>
      <c r="I1" s="532"/>
      <c r="J1" s="532"/>
      <c r="K1" s="532"/>
      <c r="L1" s="532"/>
    </row>
    <row r="2" spans="3:15" ht="18.75" customHeight="1">
      <c r="C2" s="662" t="s">
        <v>289</v>
      </c>
      <c r="D2" s="662"/>
      <c r="E2" s="662"/>
      <c r="F2" s="662"/>
      <c r="G2" s="662"/>
      <c r="H2" s="662"/>
      <c r="I2" s="662"/>
      <c r="J2" s="662"/>
      <c r="K2" s="662"/>
      <c r="L2" s="662"/>
    </row>
    <row r="3" spans="3:15" ht="14.25" customHeight="1">
      <c r="C3" s="634" t="s">
        <v>12</v>
      </c>
      <c r="D3" s="637" t="s">
        <v>461</v>
      </c>
      <c r="E3" s="638"/>
      <c r="F3" s="638"/>
      <c r="G3" s="638"/>
      <c r="H3" s="638"/>
      <c r="I3" s="639"/>
      <c r="J3" s="640" t="s">
        <v>47</v>
      </c>
      <c r="K3" s="641"/>
      <c r="L3" s="642"/>
    </row>
    <row r="4" spans="3:15" ht="15" customHeight="1">
      <c r="C4" s="635"/>
      <c r="D4" s="646" t="s">
        <v>83</v>
      </c>
      <c r="E4" s="647"/>
      <c r="F4" s="648"/>
      <c r="G4" s="646" t="s">
        <v>84</v>
      </c>
      <c r="H4" s="647"/>
      <c r="I4" s="648"/>
      <c r="J4" s="643"/>
      <c r="K4" s="644"/>
      <c r="L4" s="645"/>
      <c r="O4" s="59"/>
    </row>
    <row r="5" spans="3:15">
      <c r="C5" s="636"/>
      <c r="D5" s="262" t="s">
        <v>3</v>
      </c>
      <c r="E5" s="262" t="s">
        <v>4</v>
      </c>
      <c r="F5" s="262" t="s">
        <v>0</v>
      </c>
      <c r="G5" s="262" t="s">
        <v>3</v>
      </c>
      <c r="H5" s="262" t="s">
        <v>4</v>
      </c>
      <c r="I5" s="262" t="s">
        <v>0</v>
      </c>
      <c r="J5" s="262" t="s">
        <v>3</v>
      </c>
      <c r="K5" s="262" t="s">
        <v>4</v>
      </c>
      <c r="L5" s="262" t="s">
        <v>0</v>
      </c>
      <c r="N5" s="8"/>
    </row>
    <row r="6" spans="3:15" ht="18.75" customHeight="1">
      <c r="C6" s="182" t="s">
        <v>75</v>
      </c>
      <c r="D6" s="315">
        <v>309</v>
      </c>
      <c r="E6" s="315">
        <v>215</v>
      </c>
      <c r="F6" s="315">
        <v>524</v>
      </c>
      <c r="G6" s="315">
        <v>167</v>
      </c>
      <c r="H6" s="315">
        <v>106</v>
      </c>
      <c r="I6" s="315">
        <v>273</v>
      </c>
      <c r="J6" s="315">
        <f>G6/D6*100</f>
        <v>54.045307443365701</v>
      </c>
      <c r="K6" s="315">
        <f t="shared" ref="K6:L8" si="0">H6/E6*100</f>
        <v>49.302325581395351</v>
      </c>
      <c r="L6" s="315">
        <f t="shared" si="0"/>
        <v>52.099236641221367</v>
      </c>
    </row>
    <row r="7" spans="3:15" ht="17.25" customHeight="1">
      <c r="C7" s="181" t="s">
        <v>1</v>
      </c>
      <c r="D7" s="316">
        <v>44</v>
      </c>
      <c r="E7" s="316">
        <v>28</v>
      </c>
      <c r="F7" s="316">
        <v>72</v>
      </c>
      <c r="G7" s="316">
        <v>23</v>
      </c>
      <c r="H7" s="316">
        <v>14</v>
      </c>
      <c r="I7" s="316">
        <v>37</v>
      </c>
      <c r="J7" s="316">
        <f>G7/D7*100</f>
        <v>52.272727272727273</v>
      </c>
      <c r="K7" s="316">
        <f t="shared" si="0"/>
        <v>50</v>
      </c>
      <c r="L7" s="316">
        <f t="shared" si="0"/>
        <v>51.388888888888886</v>
      </c>
    </row>
    <row r="8" spans="3:15" ht="16.5" customHeight="1">
      <c r="C8" s="279" t="s">
        <v>2</v>
      </c>
      <c r="D8" s="315">
        <v>30</v>
      </c>
      <c r="E8" s="315">
        <v>26</v>
      </c>
      <c r="F8" s="315">
        <v>56</v>
      </c>
      <c r="G8" s="315">
        <v>14</v>
      </c>
      <c r="H8" s="315">
        <v>12</v>
      </c>
      <c r="I8" s="315">
        <v>26</v>
      </c>
      <c r="J8" s="315">
        <f>G8/D8*100</f>
        <v>46.666666666666664</v>
      </c>
      <c r="K8" s="315">
        <f t="shared" si="0"/>
        <v>46.153846153846153</v>
      </c>
      <c r="L8" s="315">
        <f t="shared" si="0"/>
        <v>46.428571428571431</v>
      </c>
    </row>
    <row r="9" spans="3:15" ht="16.5" customHeight="1">
      <c r="C9" s="288"/>
      <c r="D9" s="287"/>
      <c r="E9" s="287"/>
      <c r="F9" s="287"/>
      <c r="G9" s="287"/>
      <c r="H9" s="287"/>
      <c r="I9" s="287"/>
      <c r="J9" s="287"/>
      <c r="K9" s="287"/>
      <c r="L9" s="287"/>
    </row>
    <row r="10" spans="3:15" ht="25.5" customHeight="1">
      <c r="C10" s="662" t="s">
        <v>290</v>
      </c>
      <c r="D10" s="662"/>
      <c r="E10" s="662"/>
      <c r="F10" s="662"/>
      <c r="G10" s="662"/>
      <c r="H10" s="662"/>
      <c r="I10" s="662"/>
      <c r="J10" s="662"/>
      <c r="K10" s="662"/>
      <c r="L10" s="662"/>
      <c r="M10" s="60"/>
      <c r="N10" s="128"/>
    </row>
    <row r="11" spans="3:15" ht="14.45" customHeight="1">
      <c r="C11" s="634" t="s">
        <v>12</v>
      </c>
      <c r="D11" s="637" t="s">
        <v>461</v>
      </c>
      <c r="E11" s="638"/>
      <c r="F11" s="638"/>
      <c r="G11" s="638"/>
      <c r="H11" s="638"/>
      <c r="I11" s="639"/>
      <c r="J11" s="640" t="s">
        <v>47</v>
      </c>
      <c r="K11" s="641"/>
      <c r="L11" s="642"/>
    </row>
    <row r="12" spans="3:15">
      <c r="C12" s="635"/>
      <c r="D12" s="646" t="s">
        <v>83</v>
      </c>
      <c r="E12" s="647"/>
      <c r="F12" s="648"/>
      <c r="G12" s="646" t="s">
        <v>84</v>
      </c>
      <c r="H12" s="647"/>
      <c r="I12" s="648"/>
      <c r="J12" s="643"/>
      <c r="K12" s="644"/>
      <c r="L12" s="645"/>
    </row>
    <row r="13" spans="3:15" ht="19.5" customHeight="1">
      <c r="C13" s="636"/>
      <c r="D13" s="359" t="s">
        <v>3</v>
      </c>
      <c r="E13" s="359" t="s">
        <v>4</v>
      </c>
      <c r="F13" s="359" t="s">
        <v>0</v>
      </c>
      <c r="G13" s="359" t="s">
        <v>3</v>
      </c>
      <c r="H13" s="359" t="s">
        <v>4</v>
      </c>
      <c r="I13" s="359" t="s">
        <v>0</v>
      </c>
      <c r="J13" s="359" t="s">
        <v>3</v>
      </c>
      <c r="K13" s="359" t="s">
        <v>4</v>
      </c>
      <c r="L13" s="359" t="s">
        <v>0</v>
      </c>
    </row>
    <row r="14" spans="3:15" ht="18" customHeight="1">
      <c r="C14" s="356" t="s">
        <v>75</v>
      </c>
      <c r="D14" s="315">
        <v>196</v>
      </c>
      <c r="E14" s="315">
        <v>109</v>
      </c>
      <c r="F14" s="315">
        <v>305</v>
      </c>
      <c r="G14" s="315">
        <v>111</v>
      </c>
      <c r="H14" s="315">
        <v>54</v>
      </c>
      <c r="I14" s="315">
        <v>165</v>
      </c>
      <c r="J14" s="315">
        <f>G14/D14*100</f>
        <v>56.632653061224488</v>
      </c>
      <c r="K14" s="315">
        <f t="shared" ref="K14:L16" si="1">H14/E14*100</f>
        <v>49.541284403669728</v>
      </c>
      <c r="L14" s="315">
        <f t="shared" si="1"/>
        <v>54.098360655737707</v>
      </c>
      <c r="M14" s="22"/>
      <c r="N14" s="22"/>
    </row>
    <row r="15" spans="3:15" ht="21" customHeight="1">
      <c r="C15" s="181" t="s">
        <v>1</v>
      </c>
      <c r="D15" s="316">
        <v>25</v>
      </c>
      <c r="E15" s="316">
        <v>12</v>
      </c>
      <c r="F15" s="316">
        <v>37</v>
      </c>
      <c r="G15" s="316">
        <v>13</v>
      </c>
      <c r="H15" s="316">
        <v>6</v>
      </c>
      <c r="I15" s="316">
        <v>19</v>
      </c>
      <c r="J15" s="316">
        <f>G15/D15*100</f>
        <v>52</v>
      </c>
      <c r="K15" s="316">
        <f t="shared" si="1"/>
        <v>50</v>
      </c>
      <c r="L15" s="316">
        <f t="shared" si="1"/>
        <v>51.351351351351347</v>
      </c>
      <c r="M15" s="22"/>
      <c r="N15" s="22"/>
    </row>
    <row r="16" spans="3:15" ht="23.25" customHeight="1">
      <c r="C16" s="356" t="s">
        <v>2</v>
      </c>
      <c r="D16" s="315">
        <v>12</v>
      </c>
      <c r="E16" s="315">
        <v>12</v>
      </c>
      <c r="F16" s="315">
        <v>24</v>
      </c>
      <c r="G16" s="315">
        <v>6</v>
      </c>
      <c r="H16" s="315">
        <v>6</v>
      </c>
      <c r="I16" s="315">
        <v>12</v>
      </c>
      <c r="J16" s="315">
        <f>G16/D16*100</f>
        <v>50</v>
      </c>
      <c r="K16" s="315">
        <f t="shared" si="1"/>
        <v>50</v>
      </c>
      <c r="L16" s="315">
        <f t="shared" si="1"/>
        <v>50</v>
      </c>
      <c r="M16" s="61"/>
      <c r="N16" s="61"/>
      <c r="O16" s="22"/>
    </row>
    <row r="17" spans="3:19" s="105" customFormat="1" ht="30" customHeight="1">
      <c r="C17" s="573" t="s">
        <v>576</v>
      </c>
      <c r="D17" s="573"/>
      <c r="E17" s="573"/>
      <c r="F17" s="573"/>
      <c r="G17" s="573"/>
      <c r="H17" s="573"/>
      <c r="I17" s="573"/>
      <c r="J17" s="573"/>
      <c r="K17" s="573"/>
      <c r="L17" s="573"/>
    </row>
    <row r="18" spans="3:19" s="105" customFormat="1" ht="30" customHeight="1">
      <c r="C18" s="280"/>
      <c r="D18" s="280"/>
      <c r="E18" s="280"/>
      <c r="F18" s="280"/>
      <c r="G18" s="280"/>
      <c r="H18" s="280"/>
      <c r="I18" s="280"/>
      <c r="J18" s="280"/>
      <c r="K18" s="280"/>
      <c r="L18" s="280"/>
    </row>
    <row r="19" spans="3:19" ht="37.5" customHeight="1">
      <c r="C19" s="664" t="s">
        <v>462</v>
      </c>
      <c r="D19" s="664"/>
      <c r="E19" s="664"/>
      <c r="F19" s="664"/>
      <c r="G19" s="664"/>
      <c r="H19" s="664"/>
      <c r="I19" s="664"/>
      <c r="J19" s="664"/>
      <c r="K19" s="664"/>
      <c r="L19" s="664"/>
    </row>
    <row r="20" spans="3:19" ht="35.25" customHeight="1">
      <c r="C20" s="540" t="s">
        <v>558</v>
      </c>
      <c r="D20" s="540"/>
      <c r="E20" s="540"/>
      <c r="F20" s="540"/>
      <c r="G20" s="540"/>
      <c r="H20" s="540"/>
      <c r="I20" s="540"/>
      <c r="J20" s="540"/>
      <c r="K20" s="540"/>
      <c r="L20" s="540"/>
    </row>
    <row r="21" spans="3:19" ht="19.5" customHeight="1">
      <c r="C21" s="657" t="s">
        <v>50</v>
      </c>
      <c r="D21" s="658"/>
      <c r="E21" s="658"/>
      <c r="F21" s="659"/>
      <c r="G21" s="660" t="s">
        <v>3</v>
      </c>
      <c r="H21" s="661"/>
      <c r="I21" s="660" t="s">
        <v>4</v>
      </c>
      <c r="J21" s="661"/>
      <c r="K21" s="660" t="s">
        <v>0</v>
      </c>
      <c r="L21" s="661"/>
      <c r="P21" s="58"/>
      <c r="Q21" s="110"/>
      <c r="R21" s="110"/>
      <c r="S21" s="110"/>
    </row>
    <row r="22" spans="3:19" ht="19.5" customHeight="1">
      <c r="C22" s="187" t="s">
        <v>207</v>
      </c>
      <c r="D22" s="188"/>
      <c r="E22" s="188"/>
      <c r="F22" s="189"/>
      <c r="G22" s="651">
        <v>13252</v>
      </c>
      <c r="H22" s="655"/>
      <c r="I22" s="651">
        <v>8578</v>
      </c>
      <c r="J22" s="652"/>
      <c r="K22" s="651">
        <f>G22+I22</f>
        <v>21830</v>
      </c>
      <c r="L22" s="655"/>
      <c r="O22" s="55"/>
      <c r="P22" s="116"/>
      <c r="Q22" s="110"/>
      <c r="R22" s="110"/>
      <c r="S22" s="110"/>
    </row>
    <row r="23" spans="3:19" ht="19.5" customHeight="1">
      <c r="C23" s="186" t="s">
        <v>493</v>
      </c>
      <c r="D23" s="184"/>
      <c r="E23" s="184"/>
      <c r="F23" s="185"/>
      <c r="G23" s="649">
        <v>9678</v>
      </c>
      <c r="H23" s="656"/>
      <c r="I23" s="649">
        <v>13519</v>
      </c>
      <c r="J23" s="650"/>
      <c r="K23" s="649">
        <f t="shared" ref="K23:K29" si="2">G23+I23</f>
        <v>23197</v>
      </c>
      <c r="L23" s="656"/>
      <c r="P23" s="116"/>
      <c r="Q23" s="110"/>
      <c r="R23" s="110"/>
      <c r="S23" s="110"/>
    </row>
    <row r="24" spans="3:19" ht="19.5" customHeight="1">
      <c r="C24" s="187" t="s">
        <v>54</v>
      </c>
      <c r="D24" s="188"/>
      <c r="E24" s="188"/>
      <c r="F24" s="189"/>
      <c r="G24" s="651">
        <v>693697</v>
      </c>
      <c r="H24" s="655"/>
      <c r="I24" s="651">
        <v>726514</v>
      </c>
      <c r="J24" s="652"/>
      <c r="K24" s="651">
        <f t="shared" si="2"/>
        <v>1420211</v>
      </c>
      <c r="L24" s="655"/>
      <c r="P24" s="116"/>
      <c r="Q24" s="110"/>
      <c r="R24" s="110"/>
      <c r="S24" s="110"/>
    </row>
    <row r="25" spans="3:19" ht="19.5" customHeight="1">
      <c r="C25" s="186" t="s">
        <v>252</v>
      </c>
      <c r="D25" s="184"/>
      <c r="E25" s="184"/>
      <c r="F25" s="185"/>
      <c r="G25" s="649">
        <v>3086332</v>
      </c>
      <c r="H25" s="656"/>
      <c r="I25" s="649">
        <v>3208575</v>
      </c>
      <c r="J25" s="650"/>
      <c r="K25" s="649">
        <f t="shared" si="2"/>
        <v>6294907</v>
      </c>
      <c r="L25" s="656"/>
      <c r="P25" s="116"/>
      <c r="Q25" s="110"/>
      <c r="R25" s="110"/>
      <c r="S25" s="110"/>
    </row>
    <row r="26" spans="3:19" ht="19.5" customHeight="1">
      <c r="C26" s="187" t="s">
        <v>125</v>
      </c>
      <c r="D26" s="188"/>
      <c r="E26" s="188"/>
      <c r="F26" s="189"/>
      <c r="G26" s="651">
        <v>115065</v>
      </c>
      <c r="H26" s="655"/>
      <c r="I26" s="651">
        <v>107445</v>
      </c>
      <c r="J26" s="652"/>
      <c r="K26" s="651">
        <f t="shared" si="2"/>
        <v>222510</v>
      </c>
      <c r="L26" s="655"/>
      <c r="P26" s="116"/>
      <c r="Q26" s="110"/>
      <c r="R26" s="110"/>
      <c r="S26" s="110"/>
    </row>
    <row r="27" spans="3:19" ht="19.5" customHeight="1">
      <c r="C27" s="186" t="s">
        <v>124</v>
      </c>
      <c r="D27" s="184"/>
      <c r="E27" s="184"/>
      <c r="F27" s="185"/>
      <c r="G27" s="649">
        <v>470765</v>
      </c>
      <c r="H27" s="656"/>
      <c r="I27" s="649">
        <v>276887</v>
      </c>
      <c r="J27" s="650"/>
      <c r="K27" s="649">
        <f t="shared" si="2"/>
        <v>747652</v>
      </c>
      <c r="L27" s="656"/>
      <c r="P27" s="116"/>
      <c r="Q27" s="110"/>
      <c r="R27" s="110"/>
      <c r="S27" s="110"/>
    </row>
    <row r="28" spans="3:19" ht="19.5" customHeight="1">
      <c r="C28" s="187" t="s">
        <v>128</v>
      </c>
      <c r="D28" s="188"/>
      <c r="E28" s="188"/>
      <c r="F28" s="189"/>
      <c r="G28" s="651">
        <v>39391</v>
      </c>
      <c r="H28" s="655"/>
      <c r="I28" s="651">
        <v>36574</v>
      </c>
      <c r="J28" s="652"/>
      <c r="K28" s="651">
        <f t="shared" si="2"/>
        <v>75965</v>
      </c>
      <c r="L28" s="655"/>
      <c r="P28" s="116"/>
      <c r="Q28" s="110"/>
      <c r="R28" s="110"/>
      <c r="S28" s="110"/>
    </row>
    <row r="29" spans="3:19" ht="15.75" customHeight="1">
      <c r="C29" s="186" t="s">
        <v>117</v>
      </c>
      <c r="D29" s="184"/>
      <c r="E29" s="184"/>
      <c r="F29" s="185"/>
      <c r="G29" s="649">
        <v>12680</v>
      </c>
      <c r="H29" s="656"/>
      <c r="I29" s="649">
        <v>9593</v>
      </c>
      <c r="J29" s="650"/>
      <c r="K29" s="649">
        <f t="shared" si="2"/>
        <v>22273</v>
      </c>
      <c r="L29" s="656"/>
      <c r="N29" s="58"/>
      <c r="P29" s="116"/>
      <c r="Q29" s="110"/>
      <c r="R29" s="110"/>
      <c r="S29" s="110"/>
    </row>
    <row r="30" spans="3:19" s="58" customFormat="1" ht="12.75" customHeight="1">
      <c r="C30" s="187" t="s">
        <v>0</v>
      </c>
      <c r="D30" s="188"/>
      <c r="E30" s="188"/>
      <c r="F30" s="189"/>
      <c r="G30" s="653">
        <f>SUM(G22:H29)</f>
        <v>4440860</v>
      </c>
      <c r="H30" s="663"/>
      <c r="I30" s="653">
        <f>SUM(I22:J29)</f>
        <v>4387685</v>
      </c>
      <c r="J30" s="654"/>
      <c r="K30" s="653">
        <f>SUM(K22:L29)</f>
        <v>8828545</v>
      </c>
      <c r="L30" s="663"/>
      <c r="M30" s="1"/>
      <c r="N30" s="1"/>
      <c r="P30" s="116"/>
      <c r="Q30" s="110"/>
      <c r="R30" s="110"/>
      <c r="S30" s="110"/>
    </row>
    <row r="31" spans="3:19" ht="30" customHeight="1">
      <c r="C31" s="573" t="s">
        <v>583</v>
      </c>
      <c r="D31" s="573"/>
      <c r="E31" s="573"/>
      <c r="F31" s="573"/>
      <c r="G31" s="573"/>
      <c r="H31" s="573"/>
      <c r="I31" s="573"/>
      <c r="J31" s="573"/>
      <c r="K31" s="573"/>
      <c r="L31" s="573"/>
    </row>
    <row r="32" spans="3:19" ht="17.25" customHeight="1">
      <c r="C32" s="107"/>
      <c r="D32" s="107"/>
      <c r="E32" s="107"/>
      <c r="F32" s="107"/>
      <c r="G32" s="106"/>
      <c r="H32" s="106"/>
      <c r="I32" s="106"/>
    </row>
  </sheetData>
  <mergeCells count="48">
    <mergeCell ref="C10:L10"/>
    <mergeCell ref="K29:L29"/>
    <mergeCell ref="K30:L30"/>
    <mergeCell ref="C19:L19"/>
    <mergeCell ref="C20:L20"/>
    <mergeCell ref="K24:L24"/>
    <mergeCell ref="K25:L25"/>
    <mergeCell ref="K26:L26"/>
    <mergeCell ref="K27:L27"/>
    <mergeCell ref="K28:L28"/>
    <mergeCell ref="G29:H29"/>
    <mergeCell ref="G30:H30"/>
    <mergeCell ref="I22:J22"/>
    <mergeCell ref="I23:J23"/>
    <mergeCell ref="I24:J24"/>
    <mergeCell ref="I25:J25"/>
    <mergeCell ref="I26:J26"/>
    <mergeCell ref="C1:L1"/>
    <mergeCell ref="K22:L22"/>
    <mergeCell ref="K23:L23"/>
    <mergeCell ref="C21:F21"/>
    <mergeCell ref="K21:L21"/>
    <mergeCell ref="I21:J21"/>
    <mergeCell ref="G21:H21"/>
    <mergeCell ref="G22:H22"/>
    <mergeCell ref="G23:H23"/>
    <mergeCell ref="C2:L2"/>
    <mergeCell ref="C3:C5"/>
    <mergeCell ref="D3:I3"/>
    <mergeCell ref="J3:L4"/>
    <mergeCell ref="D4:F4"/>
    <mergeCell ref="G4:I4"/>
    <mergeCell ref="C17:L17"/>
    <mergeCell ref="C31:L31"/>
    <mergeCell ref="C11:C13"/>
    <mergeCell ref="D11:I11"/>
    <mergeCell ref="J11:L12"/>
    <mergeCell ref="D12:F12"/>
    <mergeCell ref="G12:I12"/>
    <mergeCell ref="I27:J27"/>
    <mergeCell ref="I28:J28"/>
    <mergeCell ref="I29:J29"/>
    <mergeCell ref="I30:J30"/>
    <mergeCell ref="G24:H24"/>
    <mergeCell ref="G25:H25"/>
    <mergeCell ref="G26:H26"/>
    <mergeCell ref="G27:H27"/>
    <mergeCell ref="G28:H28"/>
  </mergeCells>
  <pageMargins left="0.8" right="0.118110236220472" top="0.47244094488188998" bottom="0.5" header="0.31496062992126" footer="0.31496062992126"/>
  <pageSetup paperSize="9" scale="114" orientation="portrait" horizontalDpi="1200" verticalDpi="597" r:id="rId1"/>
  <headerFooter>
    <oddFooter>&amp;L&amp;"+,Bold"&amp;9&amp;K09-048&amp;P&amp;R&amp;"+,Bold Italic"&amp;9&amp;K09-048Educational Statistics at a Glance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34"/>
  <sheetViews>
    <sheetView view="pageBreakPreview" zoomScaleSheetLayoutView="100" workbookViewId="0">
      <selection activeCell="F19" sqref="F19"/>
    </sheetView>
  </sheetViews>
  <sheetFormatPr defaultColWidth="9.140625" defaultRowHeight="15"/>
  <cols>
    <col min="1" max="1" width="24.140625" style="1" customWidth="1"/>
    <col min="2" max="2" width="22" style="114" customWidth="1"/>
    <col min="3" max="3" width="22.28515625" style="114" customWidth="1"/>
    <col min="4" max="4" width="15.140625" style="1" customWidth="1"/>
    <col min="5" max="8" width="9.140625" style="1"/>
    <col min="9" max="9" width="9.85546875" style="1" customWidth="1"/>
    <col min="10" max="16384" width="9.140625" style="1"/>
  </cols>
  <sheetData>
    <row r="1" spans="1:9" ht="15.75" customHeight="1">
      <c r="A1" s="535" t="s">
        <v>292</v>
      </c>
      <c r="B1" s="535"/>
      <c r="C1" s="535"/>
    </row>
    <row r="2" spans="1:9" ht="43.5" customHeight="1">
      <c r="A2" s="574" t="s">
        <v>463</v>
      </c>
      <c r="B2" s="574"/>
      <c r="C2" s="574"/>
      <c r="D2" s="23"/>
      <c r="E2" s="23"/>
      <c r="F2" s="23"/>
      <c r="G2" s="18"/>
      <c r="H2" s="18"/>
    </row>
    <row r="3" spans="1:9" ht="18" customHeight="1">
      <c r="A3" s="360" t="s">
        <v>206</v>
      </c>
      <c r="B3" s="417" t="s">
        <v>207</v>
      </c>
      <c r="C3" s="417" t="s">
        <v>54</v>
      </c>
      <c r="D3" s="84"/>
      <c r="E3" s="23"/>
      <c r="F3" s="23"/>
      <c r="G3" s="19"/>
      <c r="H3" s="19"/>
      <c r="I3" s="19"/>
    </row>
    <row r="4" spans="1:9">
      <c r="A4" s="192" t="s">
        <v>254</v>
      </c>
      <c r="B4" s="415">
        <v>7.0774163994502972</v>
      </c>
      <c r="C4" s="415">
        <v>0.62617456138559691</v>
      </c>
      <c r="D4" s="115"/>
      <c r="E4" s="23"/>
      <c r="F4" s="23"/>
      <c r="G4" s="20"/>
      <c r="H4" s="21"/>
      <c r="I4" s="19"/>
    </row>
    <row r="5" spans="1:9">
      <c r="A5" s="190" t="s">
        <v>432</v>
      </c>
      <c r="B5" s="416">
        <v>6.1108566193311953</v>
      </c>
      <c r="C5" s="416">
        <v>8.4521243674355429</v>
      </c>
      <c r="D5" s="115"/>
      <c r="E5" s="23"/>
      <c r="F5" s="23"/>
      <c r="G5" s="19"/>
      <c r="H5" s="19"/>
      <c r="I5" s="19"/>
    </row>
    <row r="6" spans="1:9" ht="28.5">
      <c r="A6" s="192" t="s">
        <v>431</v>
      </c>
      <c r="B6" s="415">
        <v>11.896472743930371</v>
      </c>
      <c r="C6" s="415">
        <v>7.1772433814412082</v>
      </c>
      <c r="D6" s="115"/>
      <c r="E6" s="23"/>
      <c r="F6" s="23"/>
      <c r="G6" s="19"/>
      <c r="H6" s="19"/>
      <c r="I6" s="19"/>
    </row>
    <row r="7" spans="1:9" ht="15" customHeight="1">
      <c r="A7" s="190" t="s">
        <v>210</v>
      </c>
      <c r="B7" s="416">
        <v>2.7256069628950983</v>
      </c>
      <c r="C7" s="416">
        <v>4.1695917015147748</v>
      </c>
      <c r="D7" s="115"/>
      <c r="E7" s="23"/>
      <c r="F7" s="23"/>
      <c r="G7" s="19"/>
      <c r="H7" s="19"/>
      <c r="I7" s="19"/>
    </row>
    <row r="8" spans="1:9">
      <c r="A8" s="192" t="s">
        <v>211</v>
      </c>
      <c r="B8" s="415">
        <v>0.51763628034814468</v>
      </c>
      <c r="C8" s="415">
        <v>0.29136515630423931</v>
      </c>
      <c r="D8" s="115"/>
      <c r="E8" s="23"/>
      <c r="F8" s="23"/>
      <c r="G8" s="19"/>
      <c r="H8" s="19"/>
      <c r="I8" s="19"/>
    </row>
    <row r="9" spans="1:9">
      <c r="A9" s="190" t="s">
        <v>212</v>
      </c>
      <c r="B9" s="416">
        <v>6.3398992212551528</v>
      </c>
      <c r="C9" s="416">
        <v>9.5607624500866422</v>
      </c>
      <c r="D9" s="115"/>
      <c r="E9" s="23"/>
      <c r="F9" s="23"/>
    </row>
    <row r="10" spans="1:9">
      <c r="A10" s="192" t="s">
        <v>247</v>
      </c>
      <c r="B10" s="415">
        <v>1.4704535043518094</v>
      </c>
      <c r="C10" s="415">
        <v>7.873689191253975</v>
      </c>
      <c r="D10" s="115"/>
      <c r="E10" s="23"/>
      <c r="F10" s="23"/>
    </row>
    <row r="11" spans="1:9">
      <c r="A11" s="190" t="s">
        <v>433</v>
      </c>
      <c r="B11" s="416">
        <v>0.77416399450297746</v>
      </c>
      <c r="C11" s="416">
        <v>0.50344631889205194</v>
      </c>
      <c r="D11" s="115"/>
      <c r="E11" s="23"/>
      <c r="F11" s="23"/>
    </row>
    <row r="12" spans="1:9">
      <c r="A12" s="192" t="s">
        <v>52</v>
      </c>
      <c r="B12" s="415">
        <v>4.9060925332111767</v>
      </c>
      <c r="C12" s="415">
        <v>16.651891866771908</v>
      </c>
      <c r="D12" s="115"/>
      <c r="E12" s="23"/>
      <c r="F12" s="23"/>
    </row>
    <row r="13" spans="1:9">
      <c r="A13" s="190" t="s">
        <v>213</v>
      </c>
      <c r="B13" s="416">
        <v>4.5121392579019695</v>
      </c>
      <c r="C13" s="416">
        <v>2.9601235309401206</v>
      </c>
      <c r="D13" s="115"/>
      <c r="E13" s="23"/>
      <c r="F13" s="23"/>
    </row>
    <row r="14" spans="1:9">
      <c r="A14" s="192" t="s">
        <v>15</v>
      </c>
      <c r="B14" s="415">
        <v>25.758131012368299</v>
      </c>
      <c r="C14" s="415">
        <v>12.440334570004033</v>
      </c>
      <c r="D14" s="115"/>
      <c r="E14" s="5"/>
    </row>
    <row r="15" spans="1:9">
      <c r="A15" s="190" t="s">
        <v>214</v>
      </c>
      <c r="B15" s="416">
        <v>13.559322033898304</v>
      </c>
      <c r="C15" s="416">
        <v>16.887701897816591</v>
      </c>
      <c r="D15" s="115"/>
    </row>
    <row r="16" spans="1:9">
      <c r="A16" s="192" t="s">
        <v>425</v>
      </c>
      <c r="B16" s="415">
        <v>14.34</v>
      </c>
      <c r="C16" s="415">
        <v>12.405551006153331</v>
      </c>
      <c r="D16" s="115"/>
    </row>
    <row r="17" spans="1:6" ht="33" customHeight="1">
      <c r="A17" s="564" t="s">
        <v>583</v>
      </c>
      <c r="B17" s="564"/>
      <c r="C17" s="564"/>
      <c r="D17" s="135"/>
      <c r="E17" s="135"/>
      <c r="F17" s="135"/>
    </row>
    <row r="18" spans="1:6" ht="23.25" customHeight="1">
      <c r="A18" s="280"/>
      <c r="B18" s="280"/>
      <c r="C18" s="280"/>
      <c r="D18" s="135"/>
      <c r="E18" s="135"/>
      <c r="F18" s="135"/>
    </row>
    <row r="19" spans="1:6" ht="43.5" customHeight="1">
      <c r="A19" s="574" t="s">
        <v>464</v>
      </c>
      <c r="B19" s="574"/>
      <c r="C19" s="574"/>
    </row>
    <row r="20" spans="1:6" ht="28.5" customHeight="1">
      <c r="A20" s="669" t="s">
        <v>206</v>
      </c>
      <c r="B20" s="669"/>
      <c r="C20" s="191" t="s">
        <v>129</v>
      </c>
      <c r="D20"/>
      <c r="E20"/>
    </row>
    <row r="21" spans="1:6" ht="15.75" customHeight="1">
      <c r="A21" s="666" t="s">
        <v>430</v>
      </c>
      <c r="B21" s="666"/>
      <c r="C21" s="319">
        <v>39.605080742257194</v>
      </c>
      <c r="D21" s="111"/>
      <c r="E21" s="111"/>
    </row>
    <row r="22" spans="1:6" ht="15.75" customHeight="1">
      <c r="A22" s="665" t="s">
        <v>15</v>
      </c>
      <c r="B22" s="665"/>
      <c r="C22" s="320">
        <v>13.488841058334936</v>
      </c>
      <c r="D22" s="111"/>
      <c r="E22" s="111"/>
    </row>
    <row r="23" spans="1:6" ht="15.75" customHeight="1">
      <c r="A23" s="666" t="s">
        <v>115</v>
      </c>
      <c r="B23" s="666"/>
      <c r="C23" s="319">
        <v>13.092107635585403</v>
      </c>
      <c r="D23" s="111"/>
      <c r="E23" s="111"/>
    </row>
    <row r="24" spans="1:6" ht="15.75" customHeight="1">
      <c r="A24" s="665" t="s">
        <v>431</v>
      </c>
      <c r="B24" s="665"/>
      <c r="C24" s="320">
        <v>12.972979584924765</v>
      </c>
      <c r="D24" s="111"/>
      <c r="E24" s="111"/>
    </row>
    <row r="25" spans="1:6" ht="15.75" customHeight="1">
      <c r="A25" s="666" t="s">
        <v>245</v>
      </c>
      <c r="B25" s="666"/>
      <c r="C25" s="319">
        <v>9.3088746187989759</v>
      </c>
      <c r="D25" s="111"/>
      <c r="E25" s="111"/>
    </row>
    <row r="26" spans="1:6" ht="15.75" customHeight="1">
      <c r="A26" s="665" t="s">
        <v>247</v>
      </c>
      <c r="B26" s="665"/>
      <c r="C26" s="320">
        <v>2.8953724018480336</v>
      </c>
      <c r="D26" s="111"/>
      <c r="E26" s="111"/>
    </row>
    <row r="27" spans="1:6" ht="15.75" customHeight="1">
      <c r="A27" s="666" t="s">
        <v>213</v>
      </c>
      <c r="B27" s="666"/>
      <c r="C27" s="319">
        <v>2.7902397922638094</v>
      </c>
      <c r="D27" s="111"/>
      <c r="E27" s="111"/>
    </row>
    <row r="28" spans="1:6" ht="15.75" customHeight="1">
      <c r="A28" s="665" t="s">
        <v>52</v>
      </c>
      <c r="B28" s="665"/>
      <c r="C28" s="320">
        <v>1.9985680487416255</v>
      </c>
      <c r="D28" s="111"/>
      <c r="E28" s="111"/>
    </row>
    <row r="29" spans="1:6" ht="15.75" customHeight="1">
      <c r="A29" s="666" t="s">
        <v>16</v>
      </c>
      <c r="B29" s="666"/>
      <c r="C29" s="319">
        <v>1.0365045901392984</v>
      </c>
      <c r="D29" s="111"/>
      <c r="E29" s="111"/>
    </row>
    <row r="30" spans="1:6" ht="15.75" customHeight="1">
      <c r="A30" s="665" t="s">
        <v>246</v>
      </c>
      <c r="B30" s="665"/>
      <c r="C30" s="320">
        <v>0.61929429616672649</v>
      </c>
      <c r="D30" s="111"/>
      <c r="E30" s="111"/>
    </row>
    <row r="31" spans="1:6" ht="15.75" customHeight="1">
      <c r="A31" s="666" t="s">
        <v>254</v>
      </c>
      <c r="B31" s="666"/>
      <c r="C31" s="319">
        <v>0.46489964029651271</v>
      </c>
      <c r="D31" s="111"/>
      <c r="E31" s="111"/>
    </row>
    <row r="32" spans="1:6" ht="15.75" customHeight="1">
      <c r="A32" s="665" t="s">
        <v>425</v>
      </c>
      <c r="B32" s="665"/>
      <c r="C32" s="320">
        <v>1.72</v>
      </c>
      <c r="D32" s="111"/>
      <c r="E32" s="111"/>
    </row>
    <row r="33" spans="1:3" ht="15" customHeight="1">
      <c r="A33" s="564" t="s">
        <v>578</v>
      </c>
      <c r="B33" s="564"/>
      <c r="C33" s="564"/>
    </row>
    <row r="34" spans="1:3">
      <c r="A34" s="667"/>
      <c r="B34" s="668"/>
      <c r="C34" s="668"/>
    </row>
  </sheetData>
  <mergeCells count="18">
    <mergeCell ref="A1:C1"/>
    <mergeCell ref="A2:C2"/>
    <mergeCell ref="A17:C17"/>
    <mergeCell ref="A19:C19"/>
    <mergeCell ref="A20:B20"/>
    <mergeCell ref="A31:B31"/>
    <mergeCell ref="A32:B32"/>
    <mergeCell ref="A33:C34"/>
    <mergeCell ref="A27:B27"/>
    <mergeCell ref="A28:B28"/>
    <mergeCell ref="A29:B29"/>
    <mergeCell ref="A30:B30"/>
    <mergeCell ref="A26:B26"/>
    <mergeCell ref="A21:B21"/>
    <mergeCell ref="A22:B22"/>
    <mergeCell ref="A23:B23"/>
    <mergeCell ref="A24:B24"/>
    <mergeCell ref="A25:B25"/>
  </mergeCells>
  <pageMargins left="1.05" right="0.118110236220472" top="0.47244094488188998" bottom="0.5" header="0.31496062992126" footer="0.31496062992126"/>
  <pageSetup paperSize="9" scale="120" orientation="portrait" horizontalDpi="1200" verticalDpi="597" r:id="rId1"/>
  <headerFooter>
    <oddFooter>&amp;L&amp;"+,Bold"&amp;9&amp;K09-048&amp;P&amp;R&amp;"+,Bold Italic"&amp;9&amp;K09-048Educational Statistics at a Glance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K20"/>
  <sheetViews>
    <sheetView view="pageBreakPreview" topLeftCell="A12" zoomScaleSheetLayoutView="100" workbookViewId="0">
      <selection activeCell="E10" sqref="E10:I10"/>
    </sheetView>
  </sheetViews>
  <sheetFormatPr defaultRowHeight="15"/>
  <cols>
    <col min="1" max="1" width="16.28515625" customWidth="1"/>
    <col min="2" max="2" width="15.42578125" customWidth="1"/>
    <col min="3" max="6" width="15.42578125" style="269" customWidth="1"/>
    <col min="7" max="7" width="16.85546875" style="269" hidden="1" customWidth="1"/>
  </cols>
  <sheetData>
    <row r="1" spans="1:11" ht="16.5">
      <c r="A1" s="676" t="s">
        <v>545</v>
      </c>
      <c r="B1" s="676"/>
      <c r="C1" s="676"/>
      <c r="D1" s="676"/>
      <c r="E1" s="676"/>
      <c r="F1" s="676"/>
      <c r="G1" s="676"/>
    </row>
    <row r="3" spans="1:11" ht="15" customHeight="1">
      <c r="B3" s="677"/>
      <c r="C3" s="677"/>
      <c r="D3" s="677"/>
      <c r="E3" s="677"/>
      <c r="F3" s="677"/>
      <c r="G3" s="677"/>
    </row>
    <row r="4" spans="1:11" ht="27.75" customHeight="1">
      <c r="A4" s="678" t="s">
        <v>494</v>
      </c>
      <c r="B4" s="679"/>
      <c r="C4" s="362" t="s">
        <v>495</v>
      </c>
      <c r="D4" s="362" t="s">
        <v>496</v>
      </c>
      <c r="E4" s="362" t="s">
        <v>15</v>
      </c>
      <c r="F4" s="362" t="s">
        <v>214</v>
      </c>
      <c r="G4" s="263" t="s">
        <v>497</v>
      </c>
    </row>
    <row r="5" spans="1:11" ht="27.75" customHeight="1">
      <c r="A5" s="680"/>
      <c r="B5" s="681"/>
      <c r="C5" s="321">
        <v>250</v>
      </c>
      <c r="D5" s="321">
        <v>250</v>
      </c>
      <c r="E5" s="321">
        <v>250</v>
      </c>
      <c r="F5" s="321">
        <v>250</v>
      </c>
      <c r="G5" s="264">
        <v>250</v>
      </c>
      <c r="J5" s="285" t="s">
        <v>500</v>
      </c>
      <c r="K5" s="286" t="s">
        <v>501</v>
      </c>
    </row>
    <row r="6" spans="1:11" ht="27.75" customHeight="1">
      <c r="A6" s="682" t="s">
        <v>498</v>
      </c>
      <c r="B6" s="328" t="s">
        <v>3</v>
      </c>
      <c r="C6" s="418">
        <v>248</v>
      </c>
      <c r="D6" s="418">
        <v>250</v>
      </c>
      <c r="E6" s="418">
        <v>250</v>
      </c>
      <c r="F6" s="418">
        <v>250</v>
      </c>
      <c r="G6" s="293"/>
      <c r="J6" s="285"/>
      <c r="K6" s="286"/>
    </row>
    <row r="7" spans="1:11" ht="27.75" hidden="1" customHeight="1">
      <c r="A7" s="682"/>
      <c r="B7" s="329" t="s">
        <v>3</v>
      </c>
      <c r="C7" s="330" t="s">
        <v>559</v>
      </c>
      <c r="D7" s="330" t="s">
        <v>560</v>
      </c>
      <c r="E7" s="331" t="s">
        <v>562</v>
      </c>
      <c r="F7" s="331" t="s">
        <v>563</v>
      </c>
      <c r="G7" s="292" t="s">
        <v>561</v>
      </c>
      <c r="I7" s="278" t="s">
        <v>495</v>
      </c>
      <c r="J7" s="265">
        <v>244</v>
      </c>
      <c r="K7" s="284">
        <v>263</v>
      </c>
    </row>
    <row r="8" spans="1:11" ht="27.75" customHeight="1">
      <c r="A8" s="682"/>
      <c r="B8" s="332" t="s">
        <v>4</v>
      </c>
      <c r="C8" s="333">
        <v>252</v>
      </c>
      <c r="D8" s="333">
        <v>250</v>
      </c>
      <c r="E8" s="333">
        <v>250</v>
      </c>
      <c r="F8" s="333">
        <v>250</v>
      </c>
      <c r="G8" s="266">
        <v>254</v>
      </c>
      <c r="I8" s="278" t="s">
        <v>496</v>
      </c>
      <c r="J8" s="265">
        <v>247</v>
      </c>
      <c r="K8" s="284">
        <v>256</v>
      </c>
    </row>
    <row r="9" spans="1:11" ht="27.75" customHeight="1">
      <c r="A9" s="670" t="s">
        <v>499</v>
      </c>
      <c r="B9" s="332" t="s">
        <v>500</v>
      </c>
      <c r="C9" s="333">
        <v>244</v>
      </c>
      <c r="D9" s="333">
        <v>247</v>
      </c>
      <c r="E9" s="333">
        <v>247</v>
      </c>
      <c r="F9" s="333">
        <v>247</v>
      </c>
      <c r="G9" s="266">
        <v>244</v>
      </c>
      <c r="I9" s="278" t="s">
        <v>15</v>
      </c>
      <c r="J9" s="265">
        <v>247</v>
      </c>
      <c r="K9" s="284">
        <v>257</v>
      </c>
    </row>
    <row r="10" spans="1:11" ht="27.75" customHeight="1">
      <c r="A10" s="672"/>
      <c r="B10" s="332" t="s">
        <v>501</v>
      </c>
      <c r="C10" s="333">
        <v>263</v>
      </c>
      <c r="D10" s="333">
        <v>256</v>
      </c>
      <c r="E10" s="333">
        <v>257</v>
      </c>
      <c r="F10" s="333">
        <v>257</v>
      </c>
      <c r="G10" s="266">
        <v>262</v>
      </c>
      <c r="I10" s="278" t="s">
        <v>214</v>
      </c>
      <c r="J10" s="265">
        <v>247</v>
      </c>
      <c r="K10" s="284">
        <v>257</v>
      </c>
    </row>
    <row r="11" spans="1:11" ht="27.75" customHeight="1">
      <c r="A11" s="670" t="s">
        <v>502</v>
      </c>
      <c r="B11" s="332" t="s">
        <v>1</v>
      </c>
      <c r="C11" s="333">
        <v>238</v>
      </c>
      <c r="D11" s="333">
        <v>240</v>
      </c>
      <c r="E11" s="333">
        <v>239</v>
      </c>
      <c r="F11" s="333">
        <v>240</v>
      </c>
      <c r="G11" s="266">
        <v>239</v>
      </c>
    </row>
    <row r="12" spans="1:11" ht="27.75" customHeight="1">
      <c r="A12" s="671"/>
      <c r="B12" s="332" t="s">
        <v>2</v>
      </c>
      <c r="C12" s="333">
        <v>241</v>
      </c>
      <c r="D12" s="333">
        <v>237</v>
      </c>
      <c r="E12" s="333">
        <v>235</v>
      </c>
      <c r="F12" s="333">
        <v>239</v>
      </c>
      <c r="G12" s="266">
        <v>233</v>
      </c>
    </row>
    <row r="13" spans="1:11" ht="27.75" customHeight="1">
      <c r="A13" s="671"/>
      <c r="B13" s="332" t="s">
        <v>503</v>
      </c>
      <c r="C13" s="333">
        <v>245</v>
      </c>
      <c r="D13" s="333">
        <v>250</v>
      </c>
      <c r="E13" s="333">
        <v>249</v>
      </c>
      <c r="F13" s="333">
        <v>249</v>
      </c>
      <c r="G13" s="266">
        <v>249</v>
      </c>
    </row>
    <row r="14" spans="1:11" ht="27.75" customHeight="1">
      <c r="A14" s="672"/>
      <c r="B14" s="332" t="s">
        <v>425</v>
      </c>
      <c r="C14" s="333">
        <v>267</v>
      </c>
      <c r="D14" s="333">
        <v>260</v>
      </c>
      <c r="E14" s="333">
        <v>263</v>
      </c>
      <c r="F14" s="333">
        <v>260</v>
      </c>
      <c r="G14" s="266">
        <v>263</v>
      </c>
    </row>
    <row r="15" spans="1:11" ht="27.75" customHeight="1">
      <c r="A15" s="670" t="s">
        <v>504</v>
      </c>
      <c r="B15" s="334" t="s">
        <v>505</v>
      </c>
      <c r="C15" s="333">
        <v>236</v>
      </c>
      <c r="D15" s="333">
        <v>239</v>
      </c>
      <c r="E15" s="333">
        <v>239</v>
      </c>
      <c r="F15" s="333">
        <v>238</v>
      </c>
      <c r="G15" s="266">
        <v>235</v>
      </c>
    </row>
    <row r="16" spans="1:11" ht="27.75" customHeight="1">
      <c r="A16" s="671"/>
      <c r="B16" s="334" t="s">
        <v>506</v>
      </c>
      <c r="C16" s="333">
        <v>246</v>
      </c>
      <c r="D16" s="333">
        <v>248</v>
      </c>
      <c r="E16" s="333">
        <v>248</v>
      </c>
      <c r="F16" s="333">
        <v>248</v>
      </c>
      <c r="G16" s="266">
        <v>252</v>
      </c>
    </row>
    <row r="17" spans="1:7" ht="27.75" customHeight="1">
      <c r="A17" s="672"/>
      <c r="B17" s="335" t="s">
        <v>507</v>
      </c>
      <c r="C17" s="336">
        <v>277</v>
      </c>
      <c r="D17" s="336">
        <v>269</v>
      </c>
      <c r="E17" s="336">
        <v>270</v>
      </c>
      <c r="F17" s="336">
        <v>271</v>
      </c>
      <c r="G17" s="267">
        <v>269</v>
      </c>
    </row>
    <row r="18" spans="1:7" ht="33.75" customHeight="1">
      <c r="A18" s="673" t="s">
        <v>584</v>
      </c>
      <c r="B18" s="674"/>
      <c r="C18" s="297">
        <v>41</v>
      </c>
      <c r="D18" s="297">
        <v>40</v>
      </c>
      <c r="E18" s="297">
        <v>43</v>
      </c>
      <c r="F18" s="297">
        <v>47</v>
      </c>
      <c r="G18" s="268">
        <v>53</v>
      </c>
    </row>
    <row r="20" spans="1:7">
      <c r="A20" s="675" t="s">
        <v>585</v>
      </c>
      <c r="B20" s="675"/>
      <c r="C20" s="675"/>
      <c r="D20" s="675"/>
      <c r="E20" s="675"/>
      <c r="F20" s="675"/>
      <c r="G20" s="675"/>
    </row>
  </sheetData>
  <mergeCells count="9">
    <mergeCell ref="A15:A17"/>
    <mergeCell ref="A18:B18"/>
    <mergeCell ref="A20:G20"/>
    <mergeCell ref="A1:G1"/>
    <mergeCell ref="B3:G3"/>
    <mergeCell ref="A4:B5"/>
    <mergeCell ref="A9:A10"/>
    <mergeCell ref="A11:A14"/>
    <mergeCell ref="A6:A8"/>
  </mergeCells>
  <pageMargins left="0.8" right="0.118110236220472" top="0.47244094488188998" bottom="0.5" header="0.31496062992126" footer="0.31496062992126"/>
  <pageSetup paperSize="9" scale="97" orientation="portrait" horizontalDpi="1200" verticalDpi="597" r:id="rId1"/>
  <headerFooter>
    <oddFooter>&amp;L&amp;"+,Bold"&amp;9&amp;K09-048&amp;P&amp;R&amp;"+,Bold Italic"&amp;9&amp;K09-048Educational Statistics at a Glance</oddFooter>
  </headerFooter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W39"/>
  <sheetViews>
    <sheetView view="pageBreakPreview" topLeftCell="B1" zoomScale="80" zoomScaleNormal="84" zoomScaleSheetLayoutView="80" workbookViewId="0">
      <pane xSplit="1" topLeftCell="C1" activePane="topRight" state="frozen"/>
      <selection activeCell="E10" sqref="E10:I10"/>
      <selection pane="topRight" activeCell="H3" sqref="H3:K3"/>
    </sheetView>
  </sheetViews>
  <sheetFormatPr defaultRowHeight="16.5" customHeight="1"/>
  <cols>
    <col min="1" max="1" width="7" style="270" hidden="1" customWidth="1"/>
    <col min="2" max="2" width="21.28515625" style="277" customWidth="1"/>
    <col min="3" max="3" width="14.28515625" style="270" bestFit="1" customWidth="1"/>
    <col min="4" max="10" width="7.42578125" style="270" customWidth="1"/>
    <col min="11" max="11" width="8.140625" style="270" customWidth="1"/>
    <col min="12" max="12" width="14.28515625" style="270" bestFit="1" customWidth="1"/>
    <col min="13" max="19" width="7.42578125" style="270" customWidth="1"/>
    <col min="20" max="20" width="10" style="270" customWidth="1"/>
    <col min="21" max="23" width="9.140625" style="271"/>
    <col min="24" max="16384" width="9.140625" style="277"/>
  </cols>
  <sheetData>
    <row r="1" spans="1:20" ht="26.25" customHeight="1">
      <c r="B1" s="419" t="s">
        <v>508</v>
      </c>
      <c r="C1" s="684" t="s">
        <v>569</v>
      </c>
      <c r="D1" s="684"/>
      <c r="E1" s="684"/>
      <c r="F1" s="684"/>
      <c r="G1" s="684"/>
      <c r="H1" s="684"/>
      <c r="I1" s="684"/>
      <c r="J1" s="684"/>
      <c r="K1" s="684"/>
      <c r="L1" s="685" t="s">
        <v>570</v>
      </c>
      <c r="M1" s="685"/>
      <c r="N1" s="685"/>
      <c r="O1" s="685"/>
      <c r="P1" s="685"/>
      <c r="Q1" s="685"/>
      <c r="R1" s="685"/>
      <c r="S1" s="685"/>
      <c r="T1" s="685"/>
    </row>
    <row r="2" spans="1:20" s="271" customFormat="1" ht="22.5" customHeight="1">
      <c r="A2" s="272"/>
      <c r="B2" s="634" t="s">
        <v>509</v>
      </c>
      <c r="C2" s="626" t="s">
        <v>495</v>
      </c>
      <c r="D2" s="626"/>
      <c r="E2" s="626"/>
      <c r="F2" s="626"/>
      <c r="G2" s="626"/>
      <c r="H2" s="626"/>
      <c r="I2" s="626"/>
      <c r="J2" s="626"/>
      <c r="K2" s="626"/>
      <c r="L2" s="626" t="s">
        <v>496</v>
      </c>
      <c r="M2" s="626"/>
      <c r="N2" s="626"/>
      <c r="O2" s="626"/>
      <c r="P2" s="626"/>
      <c r="Q2" s="626"/>
      <c r="R2" s="626"/>
      <c r="S2" s="626"/>
      <c r="T2" s="626"/>
    </row>
    <row r="3" spans="1:20" s="271" customFormat="1" ht="36" customHeight="1">
      <c r="A3" s="272"/>
      <c r="B3" s="635"/>
      <c r="C3" s="531" t="s">
        <v>510</v>
      </c>
      <c r="D3" s="531" t="s">
        <v>498</v>
      </c>
      <c r="E3" s="531"/>
      <c r="F3" s="531" t="s">
        <v>499</v>
      </c>
      <c r="G3" s="531"/>
      <c r="H3" s="531" t="s">
        <v>502</v>
      </c>
      <c r="I3" s="531"/>
      <c r="J3" s="531"/>
      <c r="K3" s="531"/>
      <c r="L3" s="531" t="s">
        <v>510</v>
      </c>
      <c r="M3" s="531" t="s">
        <v>498</v>
      </c>
      <c r="N3" s="531"/>
      <c r="O3" s="531" t="s">
        <v>499</v>
      </c>
      <c r="P3" s="531"/>
      <c r="Q3" s="531" t="s">
        <v>502</v>
      </c>
      <c r="R3" s="531"/>
      <c r="S3" s="531"/>
      <c r="T3" s="531"/>
    </row>
    <row r="4" spans="1:20" s="271" customFormat="1" ht="36" customHeight="1">
      <c r="A4" s="273"/>
      <c r="B4" s="636"/>
      <c r="C4" s="531"/>
      <c r="D4" s="359" t="s">
        <v>8</v>
      </c>
      <c r="E4" s="359" t="s">
        <v>9</v>
      </c>
      <c r="F4" s="359" t="s">
        <v>500</v>
      </c>
      <c r="G4" s="359" t="s">
        <v>501</v>
      </c>
      <c r="H4" s="359" t="s">
        <v>1</v>
      </c>
      <c r="I4" s="359" t="s">
        <v>2</v>
      </c>
      <c r="J4" s="359" t="s">
        <v>503</v>
      </c>
      <c r="K4" s="359" t="s">
        <v>425</v>
      </c>
      <c r="L4" s="531"/>
      <c r="M4" s="354" t="s">
        <v>8</v>
      </c>
      <c r="N4" s="354" t="s">
        <v>9</v>
      </c>
      <c r="O4" s="354" t="s">
        <v>500</v>
      </c>
      <c r="P4" s="354" t="s">
        <v>501</v>
      </c>
      <c r="Q4" s="359" t="s">
        <v>1</v>
      </c>
      <c r="R4" s="359" t="s">
        <v>2</v>
      </c>
      <c r="S4" s="359" t="s">
        <v>503</v>
      </c>
      <c r="T4" s="359" t="s">
        <v>425</v>
      </c>
    </row>
    <row r="5" spans="1:20" s="271" customFormat="1" ht="19.5" customHeight="1">
      <c r="A5" s="274">
        <v>1</v>
      </c>
      <c r="B5" s="420" t="s">
        <v>511</v>
      </c>
      <c r="C5" s="407">
        <v>238</v>
      </c>
      <c r="D5" s="407">
        <v>237</v>
      </c>
      <c r="E5" s="407">
        <v>239</v>
      </c>
      <c r="F5" s="407">
        <v>239</v>
      </c>
      <c r="G5" s="407">
        <v>233</v>
      </c>
      <c r="H5" s="407">
        <v>238</v>
      </c>
      <c r="I5" s="407">
        <v>231</v>
      </c>
      <c r="J5" s="407">
        <v>237</v>
      </c>
      <c r="K5" s="407">
        <v>245</v>
      </c>
      <c r="L5" s="407">
        <v>251</v>
      </c>
      <c r="M5" s="407">
        <v>250</v>
      </c>
      <c r="N5" s="407">
        <v>251</v>
      </c>
      <c r="O5" s="407">
        <v>253</v>
      </c>
      <c r="P5" s="407">
        <v>243</v>
      </c>
      <c r="Q5" s="407">
        <v>247</v>
      </c>
      <c r="R5" s="407">
        <v>229</v>
      </c>
      <c r="S5" s="407">
        <v>250</v>
      </c>
      <c r="T5" s="407">
        <v>263</v>
      </c>
    </row>
    <row r="6" spans="1:20" s="271" customFormat="1" ht="19.5" customHeight="1">
      <c r="A6" s="275">
        <v>2</v>
      </c>
      <c r="B6" s="421" t="s">
        <v>512</v>
      </c>
      <c r="C6" s="239">
        <v>250</v>
      </c>
      <c r="D6" s="239">
        <v>251</v>
      </c>
      <c r="E6" s="239">
        <v>249</v>
      </c>
      <c r="F6" s="239">
        <v>252</v>
      </c>
      <c r="G6" s="239">
        <v>247</v>
      </c>
      <c r="H6" s="239">
        <v>239</v>
      </c>
      <c r="I6" s="239">
        <v>254</v>
      </c>
      <c r="J6" s="239">
        <v>253</v>
      </c>
      <c r="K6" s="239">
        <v>236</v>
      </c>
      <c r="L6" s="239">
        <v>226</v>
      </c>
      <c r="M6" s="239">
        <v>226</v>
      </c>
      <c r="N6" s="239">
        <v>225</v>
      </c>
      <c r="O6" s="239">
        <v>227</v>
      </c>
      <c r="P6" s="239">
        <v>223</v>
      </c>
      <c r="Q6" s="239">
        <v>217</v>
      </c>
      <c r="R6" s="239">
        <v>226</v>
      </c>
      <c r="S6" s="239">
        <v>241</v>
      </c>
      <c r="T6" s="239">
        <v>223</v>
      </c>
    </row>
    <row r="7" spans="1:20" s="271" customFormat="1" ht="19.5" customHeight="1">
      <c r="A7" s="275">
        <v>3</v>
      </c>
      <c r="B7" s="420" t="s">
        <v>513</v>
      </c>
      <c r="C7" s="407">
        <v>238</v>
      </c>
      <c r="D7" s="407">
        <v>239</v>
      </c>
      <c r="E7" s="407">
        <v>238</v>
      </c>
      <c r="F7" s="407">
        <v>240</v>
      </c>
      <c r="G7" s="407">
        <v>226</v>
      </c>
      <c r="H7" s="407">
        <v>226</v>
      </c>
      <c r="I7" s="407">
        <v>247</v>
      </c>
      <c r="J7" s="407">
        <v>238</v>
      </c>
      <c r="K7" s="407">
        <v>238</v>
      </c>
      <c r="L7" s="407">
        <v>246</v>
      </c>
      <c r="M7" s="407">
        <v>251</v>
      </c>
      <c r="N7" s="407">
        <v>241</v>
      </c>
      <c r="O7" s="407">
        <v>249</v>
      </c>
      <c r="P7" s="407">
        <v>231</v>
      </c>
      <c r="Q7" s="407">
        <v>237</v>
      </c>
      <c r="R7" s="407">
        <v>235</v>
      </c>
      <c r="S7" s="407">
        <v>247</v>
      </c>
      <c r="T7" s="407">
        <v>252</v>
      </c>
    </row>
    <row r="8" spans="1:20" s="271" customFormat="1" ht="19.5" customHeight="1">
      <c r="A8" s="275">
        <v>4</v>
      </c>
      <c r="B8" s="421" t="s">
        <v>514</v>
      </c>
      <c r="C8" s="239">
        <v>241</v>
      </c>
      <c r="D8" s="239">
        <v>241</v>
      </c>
      <c r="E8" s="239">
        <v>242</v>
      </c>
      <c r="F8" s="239">
        <v>239</v>
      </c>
      <c r="G8" s="239">
        <v>242</v>
      </c>
      <c r="H8" s="239">
        <v>237</v>
      </c>
      <c r="I8" s="239">
        <v>250</v>
      </c>
      <c r="J8" s="239">
        <v>243</v>
      </c>
      <c r="K8" s="239">
        <v>242</v>
      </c>
      <c r="L8" s="239">
        <v>240</v>
      </c>
      <c r="M8" s="239">
        <v>245</v>
      </c>
      <c r="N8" s="239">
        <v>237</v>
      </c>
      <c r="O8" s="239">
        <v>242</v>
      </c>
      <c r="P8" s="239">
        <v>240</v>
      </c>
      <c r="Q8" s="239">
        <v>237</v>
      </c>
      <c r="R8" s="239">
        <v>232</v>
      </c>
      <c r="S8" s="239">
        <v>245</v>
      </c>
      <c r="T8" s="239">
        <v>241</v>
      </c>
    </row>
    <row r="9" spans="1:20" s="271" customFormat="1" ht="19.5" customHeight="1">
      <c r="A9" s="275">
        <v>5</v>
      </c>
      <c r="B9" s="420" t="s">
        <v>515</v>
      </c>
      <c r="C9" s="407">
        <v>299</v>
      </c>
      <c r="D9" s="407">
        <v>294</v>
      </c>
      <c r="E9" s="407">
        <v>304</v>
      </c>
      <c r="F9" s="407">
        <v>294</v>
      </c>
      <c r="G9" s="407">
        <v>307</v>
      </c>
      <c r="H9" s="407">
        <v>282</v>
      </c>
      <c r="I9" s="407">
        <v>280</v>
      </c>
      <c r="J9" s="407">
        <v>291</v>
      </c>
      <c r="K9" s="407">
        <v>306</v>
      </c>
      <c r="L9" s="407">
        <v>244</v>
      </c>
      <c r="M9" s="407">
        <v>243</v>
      </c>
      <c r="N9" s="407">
        <v>246</v>
      </c>
      <c r="O9" s="407">
        <v>240</v>
      </c>
      <c r="P9" s="407">
        <v>252</v>
      </c>
      <c r="Q9" s="407">
        <v>239</v>
      </c>
      <c r="R9" s="407">
        <v>236</v>
      </c>
      <c r="S9" s="407">
        <v>240</v>
      </c>
      <c r="T9" s="407">
        <v>247</v>
      </c>
    </row>
    <row r="10" spans="1:20" s="271" customFormat="1" ht="19.5" customHeight="1">
      <c r="A10" s="275">
        <v>6</v>
      </c>
      <c r="B10" s="421" t="s">
        <v>516</v>
      </c>
      <c r="C10" s="239">
        <v>225</v>
      </c>
      <c r="D10" s="239">
        <v>224</v>
      </c>
      <c r="E10" s="239">
        <v>227</v>
      </c>
      <c r="F10" s="239">
        <v>223</v>
      </c>
      <c r="G10" s="239">
        <v>228</v>
      </c>
      <c r="H10" s="239">
        <v>219</v>
      </c>
      <c r="I10" s="239">
        <v>221</v>
      </c>
      <c r="J10" s="239">
        <v>225</v>
      </c>
      <c r="K10" s="239">
        <v>230</v>
      </c>
      <c r="L10" s="239">
        <v>231</v>
      </c>
      <c r="M10" s="239">
        <v>230</v>
      </c>
      <c r="N10" s="239">
        <v>233</v>
      </c>
      <c r="O10" s="239">
        <v>227</v>
      </c>
      <c r="P10" s="239">
        <v>239</v>
      </c>
      <c r="Q10" s="239">
        <v>227</v>
      </c>
      <c r="R10" s="239">
        <v>222</v>
      </c>
      <c r="S10" s="239">
        <v>231</v>
      </c>
      <c r="T10" s="239">
        <v>239</v>
      </c>
    </row>
    <row r="11" spans="1:20" s="271" customFormat="1" ht="19.5" customHeight="1">
      <c r="A11" s="275">
        <v>7</v>
      </c>
      <c r="B11" s="420" t="s">
        <v>517</v>
      </c>
      <c r="C11" s="407">
        <v>236</v>
      </c>
      <c r="D11" s="407">
        <v>235</v>
      </c>
      <c r="E11" s="407">
        <v>237</v>
      </c>
      <c r="F11" s="407">
        <v>233</v>
      </c>
      <c r="G11" s="407">
        <v>244</v>
      </c>
      <c r="H11" s="407">
        <v>227</v>
      </c>
      <c r="I11" s="407">
        <v>243</v>
      </c>
      <c r="J11" s="407">
        <v>236</v>
      </c>
      <c r="K11" s="407">
        <v>244</v>
      </c>
      <c r="L11" s="407">
        <v>240</v>
      </c>
      <c r="M11" s="407">
        <v>239</v>
      </c>
      <c r="N11" s="407">
        <v>241</v>
      </c>
      <c r="O11" s="407">
        <v>238</v>
      </c>
      <c r="P11" s="407">
        <v>243</v>
      </c>
      <c r="Q11" s="407">
        <v>228</v>
      </c>
      <c r="R11" s="407">
        <v>225</v>
      </c>
      <c r="S11" s="407">
        <v>240</v>
      </c>
      <c r="T11" s="407">
        <v>248</v>
      </c>
    </row>
    <row r="12" spans="1:20" s="271" customFormat="1" ht="19.5" customHeight="1">
      <c r="A12" s="275">
        <v>8</v>
      </c>
      <c r="B12" s="421" t="s">
        <v>518</v>
      </c>
      <c r="C12" s="239">
        <v>229</v>
      </c>
      <c r="D12" s="239">
        <v>229</v>
      </c>
      <c r="E12" s="239">
        <v>230</v>
      </c>
      <c r="F12" s="239">
        <v>229</v>
      </c>
      <c r="G12" s="239">
        <v>235</v>
      </c>
      <c r="H12" s="239">
        <v>224</v>
      </c>
      <c r="I12" s="239">
        <v>229</v>
      </c>
      <c r="J12" s="239">
        <v>228</v>
      </c>
      <c r="K12" s="239">
        <v>233</v>
      </c>
      <c r="L12" s="239">
        <v>232</v>
      </c>
      <c r="M12" s="239">
        <v>232</v>
      </c>
      <c r="N12" s="239">
        <v>232</v>
      </c>
      <c r="O12" s="239">
        <v>232</v>
      </c>
      <c r="P12" s="239">
        <v>230</v>
      </c>
      <c r="Q12" s="239">
        <v>229</v>
      </c>
      <c r="R12" s="239">
        <v>228</v>
      </c>
      <c r="S12" s="239">
        <v>231</v>
      </c>
      <c r="T12" s="239">
        <v>235</v>
      </c>
    </row>
    <row r="13" spans="1:20" s="271" customFormat="1" ht="19.5" customHeight="1">
      <c r="A13" s="275">
        <v>9</v>
      </c>
      <c r="B13" s="420" t="s">
        <v>519</v>
      </c>
      <c r="C13" s="407">
        <v>251</v>
      </c>
      <c r="D13" s="407">
        <v>251</v>
      </c>
      <c r="E13" s="407">
        <v>251</v>
      </c>
      <c r="F13" s="407">
        <v>243</v>
      </c>
      <c r="G13" s="407">
        <v>273</v>
      </c>
      <c r="H13" s="407">
        <v>237</v>
      </c>
      <c r="I13" s="407">
        <v>232</v>
      </c>
      <c r="J13" s="407">
        <v>247</v>
      </c>
      <c r="K13" s="407">
        <v>256</v>
      </c>
      <c r="L13" s="407">
        <v>232</v>
      </c>
      <c r="M13" s="407">
        <v>233</v>
      </c>
      <c r="N13" s="407">
        <v>232</v>
      </c>
      <c r="O13" s="407">
        <v>231</v>
      </c>
      <c r="P13" s="407">
        <v>235</v>
      </c>
      <c r="Q13" s="407">
        <v>221</v>
      </c>
      <c r="R13" s="407">
        <v>225</v>
      </c>
      <c r="S13" s="407">
        <v>233</v>
      </c>
      <c r="T13" s="407">
        <v>235</v>
      </c>
    </row>
    <row r="14" spans="1:20" s="271" customFormat="1" ht="19.5" customHeight="1">
      <c r="A14" s="275">
        <v>10</v>
      </c>
      <c r="B14" s="421" t="s">
        <v>520</v>
      </c>
      <c r="C14" s="239">
        <v>259</v>
      </c>
      <c r="D14" s="239">
        <v>259</v>
      </c>
      <c r="E14" s="239">
        <v>259</v>
      </c>
      <c r="F14" s="239">
        <v>259</v>
      </c>
      <c r="G14" s="239">
        <v>259</v>
      </c>
      <c r="H14" s="239">
        <v>253</v>
      </c>
      <c r="I14" s="239">
        <v>255</v>
      </c>
      <c r="J14" s="239">
        <v>259</v>
      </c>
      <c r="K14" s="239">
        <v>267</v>
      </c>
      <c r="L14" s="239">
        <v>260</v>
      </c>
      <c r="M14" s="239">
        <v>260</v>
      </c>
      <c r="N14" s="239">
        <v>260</v>
      </c>
      <c r="O14" s="239">
        <v>262</v>
      </c>
      <c r="P14" s="239">
        <v>255</v>
      </c>
      <c r="Q14" s="239">
        <v>249</v>
      </c>
      <c r="R14" s="239">
        <v>260</v>
      </c>
      <c r="S14" s="239">
        <v>262</v>
      </c>
      <c r="T14" s="239">
        <v>264</v>
      </c>
    </row>
    <row r="15" spans="1:20" s="271" customFormat="1" ht="19.5" customHeight="1">
      <c r="A15" s="275">
        <v>11</v>
      </c>
      <c r="B15" s="420" t="s">
        <v>521</v>
      </c>
      <c r="C15" s="407">
        <v>250</v>
      </c>
      <c r="D15" s="407">
        <v>245</v>
      </c>
      <c r="E15" s="407">
        <v>254</v>
      </c>
      <c r="F15" s="407">
        <v>250</v>
      </c>
      <c r="G15" s="407">
        <v>250</v>
      </c>
      <c r="H15" s="407">
        <v>239</v>
      </c>
      <c r="I15" s="407">
        <v>219</v>
      </c>
      <c r="J15" s="407">
        <v>251</v>
      </c>
      <c r="K15" s="407">
        <v>255</v>
      </c>
      <c r="L15" s="407">
        <v>255</v>
      </c>
      <c r="M15" s="407">
        <v>252</v>
      </c>
      <c r="N15" s="407">
        <v>258</v>
      </c>
      <c r="O15" s="407">
        <v>257</v>
      </c>
      <c r="P15" s="407">
        <v>250</v>
      </c>
      <c r="Q15" s="407">
        <v>243</v>
      </c>
      <c r="R15" s="407">
        <v>230</v>
      </c>
      <c r="S15" s="407">
        <v>256</v>
      </c>
      <c r="T15" s="407">
        <v>262</v>
      </c>
    </row>
    <row r="16" spans="1:20" s="271" customFormat="1" ht="19.5" customHeight="1">
      <c r="A16" s="275">
        <v>12</v>
      </c>
      <c r="B16" s="421" t="s">
        <v>522</v>
      </c>
      <c r="C16" s="239">
        <v>222</v>
      </c>
      <c r="D16" s="239">
        <v>220</v>
      </c>
      <c r="E16" s="239">
        <v>224</v>
      </c>
      <c r="F16" s="239">
        <v>221</v>
      </c>
      <c r="G16" s="239">
        <v>224</v>
      </c>
      <c r="H16" s="239">
        <v>217</v>
      </c>
      <c r="I16" s="239">
        <v>220</v>
      </c>
      <c r="J16" s="239">
        <v>223</v>
      </c>
      <c r="K16" s="239">
        <v>225</v>
      </c>
      <c r="L16" s="239">
        <v>228</v>
      </c>
      <c r="M16" s="239">
        <v>230</v>
      </c>
      <c r="N16" s="239">
        <v>226</v>
      </c>
      <c r="O16" s="239">
        <v>226</v>
      </c>
      <c r="P16" s="239">
        <v>232</v>
      </c>
      <c r="Q16" s="239">
        <v>226</v>
      </c>
      <c r="R16" s="239">
        <v>219</v>
      </c>
      <c r="S16" s="239">
        <v>230</v>
      </c>
      <c r="T16" s="239">
        <v>233</v>
      </c>
    </row>
    <row r="17" spans="1:20" s="271" customFormat="1" ht="19.5" customHeight="1">
      <c r="A17" s="275">
        <v>13</v>
      </c>
      <c r="B17" s="420" t="s">
        <v>523</v>
      </c>
      <c r="C17" s="407">
        <v>248</v>
      </c>
      <c r="D17" s="407">
        <v>248</v>
      </c>
      <c r="E17" s="407">
        <v>249</v>
      </c>
      <c r="F17" s="407">
        <v>249</v>
      </c>
      <c r="G17" s="407">
        <v>247</v>
      </c>
      <c r="H17" s="407">
        <v>244</v>
      </c>
      <c r="I17" s="407">
        <v>253</v>
      </c>
      <c r="J17" s="407">
        <v>248</v>
      </c>
      <c r="K17" s="407">
        <v>249</v>
      </c>
      <c r="L17" s="407">
        <v>255</v>
      </c>
      <c r="M17" s="407">
        <v>256</v>
      </c>
      <c r="N17" s="407">
        <v>254</v>
      </c>
      <c r="O17" s="407">
        <v>257</v>
      </c>
      <c r="P17" s="407">
        <v>250</v>
      </c>
      <c r="Q17" s="407">
        <v>253</v>
      </c>
      <c r="R17" s="407">
        <v>255</v>
      </c>
      <c r="S17" s="407">
        <v>255</v>
      </c>
      <c r="T17" s="407">
        <v>255</v>
      </c>
    </row>
    <row r="18" spans="1:20" s="271" customFormat="1" ht="19.5" customHeight="1">
      <c r="A18" s="275">
        <v>14</v>
      </c>
      <c r="B18" s="421" t="s">
        <v>524</v>
      </c>
      <c r="C18" s="239">
        <v>264</v>
      </c>
      <c r="D18" s="239">
        <v>263</v>
      </c>
      <c r="E18" s="239">
        <v>264</v>
      </c>
      <c r="F18" s="239">
        <v>254</v>
      </c>
      <c r="G18" s="239">
        <v>285</v>
      </c>
      <c r="H18" s="239">
        <v>253</v>
      </c>
      <c r="I18" s="239">
        <v>262</v>
      </c>
      <c r="J18" s="239">
        <v>258</v>
      </c>
      <c r="K18" s="239">
        <v>285</v>
      </c>
      <c r="L18" s="239">
        <v>243</v>
      </c>
      <c r="M18" s="239">
        <v>243</v>
      </c>
      <c r="N18" s="239">
        <v>243</v>
      </c>
      <c r="O18" s="239">
        <v>241</v>
      </c>
      <c r="P18" s="239">
        <v>247</v>
      </c>
      <c r="Q18" s="239">
        <v>247</v>
      </c>
      <c r="R18" s="239">
        <v>240</v>
      </c>
      <c r="S18" s="239">
        <v>235</v>
      </c>
      <c r="T18" s="239">
        <v>266</v>
      </c>
    </row>
    <row r="19" spans="1:20" s="271" customFormat="1" ht="19.5" customHeight="1">
      <c r="A19" s="275">
        <v>15</v>
      </c>
      <c r="B19" s="420" t="s">
        <v>525</v>
      </c>
      <c r="C19" s="407">
        <v>279</v>
      </c>
      <c r="D19" s="407">
        <v>278</v>
      </c>
      <c r="E19" s="407">
        <v>280</v>
      </c>
      <c r="F19" s="407">
        <v>273</v>
      </c>
      <c r="G19" s="407">
        <v>284</v>
      </c>
      <c r="H19" s="407">
        <v>286</v>
      </c>
      <c r="I19" s="407">
        <v>279</v>
      </c>
      <c r="J19" s="407">
        <v>305</v>
      </c>
      <c r="K19" s="407">
        <v>297</v>
      </c>
      <c r="L19" s="407">
        <v>245</v>
      </c>
      <c r="M19" s="407">
        <v>246</v>
      </c>
      <c r="N19" s="407">
        <v>245</v>
      </c>
      <c r="O19" s="407">
        <v>246</v>
      </c>
      <c r="P19" s="407">
        <v>245</v>
      </c>
      <c r="Q19" s="407">
        <v>206</v>
      </c>
      <c r="R19" s="407">
        <v>245</v>
      </c>
      <c r="S19" s="407">
        <v>232</v>
      </c>
      <c r="T19" s="407">
        <v>262</v>
      </c>
    </row>
    <row r="20" spans="1:20" s="271" customFormat="1" ht="19.5" customHeight="1">
      <c r="A20" s="275">
        <v>16</v>
      </c>
      <c r="B20" s="421" t="s">
        <v>526</v>
      </c>
      <c r="C20" s="239">
        <v>303</v>
      </c>
      <c r="D20" s="239">
        <v>302</v>
      </c>
      <c r="E20" s="239">
        <v>304</v>
      </c>
      <c r="F20" s="239">
        <v>296</v>
      </c>
      <c r="G20" s="239">
        <v>308</v>
      </c>
      <c r="H20" s="239">
        <v>293</v>
      </c>
      <c r="I20" s="239">
        <v>303</v>
      </c>
      <c r="J20" s="239">
        <v>305</v>
      </c>
      <c r="K20" s="239">
        <v>300</v>
      </c>
      <c r="L20" s="239">
        <v>237</v>
      </c>
      <c r="M20" s="239">
        <v>239</v>
      </c>
      <c r="N20" s="239">
        <v>234</v>
      </c>
      <c r="O20" s="239">
        <v>234</v>
      </c>
      <c r="P20" s="239">
        <v>239</v>
      </c>
      <c r="Q20" s="239">
        <v>236</v>
      </c>
      <c r="R20" s="239">
        <v>236</v>
      </c>
      <c r="S20" s="239">
        <v>252</v>
      </c>
      <c r="T20" s="239">
        <v>244</v>
      </c>
    </row>
    <row r="21" spans="1:20" s="271" customFormat="1" ht="19.5" customHeight="1">
      <c r="A21" s="276">
        <v>17</v>
      </c>
      <c r="B21" s="420" t="s">
        <v>527</v>
      </c>
      <c r="C21" s="407">
        <v>245</v>
      </c>
      <c r="D21" s="407">
        <v>243</v>
      </c>
      <c r="E21" s="407">
        <v>246</v>
      </c>
      <c r="F21" s="407">
        <v>244</v>
      </c>
      <c r="G21" s="407">
        <v>247</v>
      </c>
      <c r="H21" s="407">
        <v>243</v>
      </c>
      <c r="I21" s="407">
        <v>239</v>
      </c>
      <c r="J21" s="407">
        <v>243</v>
      </c>
      <c r="K21" s="407">
        <v>257</v>
      </c>
      <c r="L21" s="407">
        <v>265</v>
      </c>
      <c r="M21" s="407">
        <v>265</v>
      </c>
      <c r="N21" s="407">
        <v>265</v>
      </c>
      <c r="O21" s="407">
        <v>265</v>
      </c>
      <c r="P21" s="407">
        <v>269</v>
      </c>
      <c r="Q21" s="407">
        <v>256</v>
      </c>
      <c r="R21" s="407">
        <v>254</v>
      </c>
      <c r="S21" s="407">
        <v>267</v>
      </c>
      <c r="T21" s="407">
        <v>281</v>
      </c>
    </row>
    <row r="22" spans="1:20" s="271" customFormat="1" ht="19.5" customHeight="1">
      <c r="A22" s="275">
        <v>18</v>
      </c>
      <c r="B22" s="421" t="s">
        <v>528</v>
      </c>
      <c r="C22" s="239">
        <v>226</v>
      </c>
      <c r="D22" s="239">
        <v>225</v>
      </c>
      <c r="E22" s="239">
        <v>227</v>
      </c>
      <c r="F22" s="239">
        <v>227</v>
      </c>
      <c r="G22" s="239">
        <v>225</v>
      </c>
      <c r="H22" s="239">
        <v>224</v>
      </c>
      <c r="I22" s="239">
        <v>220</v>
      </c>
      <c r="J22" s="239">
        <v>227</v>
      </c>
      <c r="K22" s="239">
        <v>231</v>
      </c>
      <c r="L22" s="239">
        <v>226</v>
      </c>
      <c r="M22" s="239">
        <v>226</v>
      </c>
      <c r="N22" s="239">
        <v>225</v>
      </c>
      <c r="O22" s="239">
        <v>227</v>
      </c>
      <c r="P22" s="239">
        <v>222</v>
      </c>
      <c r="Q22" s="239">
        <v>223</v>
      </c>
      <c r="R22" s="239">
        <v>200</v>
      </c>
      <c r="S22" s="239">
        <v>230</v>
      </c>
      <c r="T22" s="239">
        <v>228</v>
      </c>
    </row>
    <row r="23" spans="1:20" s="271" customFormat="1" ht="19.5" customHeight="1">
      <c r="A23" s="275">
        <v>19</v>
      </c>
      <c r="B23" s="420" t="s">
        <v>529</v>
      </c>
      <c r="C23" s="407">
        <v>229</v>
      </c>
      <c r="D23" s="407">
        <v>228</v>
      </c>
      <c r="E23" s="407">
        <v>229</v>
      </c>
      <c r="F23" s="407">
        <v>228</v>
      </c>
      <c r="G23" s="407">
        <v>231</v>
      </c>
      <c r="H23" s="407">
        <v>228</v>
      </c>
      <c r="I23" s="407">
        <v>224</v>
      </c>
      <c r="J23" s="407">
        <v>230</v>
      </c>
      <c r="K23" s="407">
        <v>231</v>
      </c>
      <c r="L23" s="407">
        <v>240</v>
      </c>
      <c r="M23" s="407">
        <v>241</v>
      </c>
      <c r="N23" s="407">
        <v>239</v>
      </c>
      <c r="O23" s="407">
        <v>238</v>
      </c>
      <c r="P23" s="407">
        <v>246</v>
      </c>
      <c r="Q23" s="407">
        <v>232</v>
      </c>
      <c r="R23" s="407">
        <v>227</v>
      </c>
      <c r="S23" s="407">
        <v>242</v>
      </c>
      <c r="T23" s="407">
        <v>251</v>
      </c>
    </row>
    <row r="24" spans="1:20" s="271" customFormat="1" ht="19.5" customHeight="1">
      <c r="A24" s="275">
        <v>20</v>
      </c>
      <c r="B24" s="421" t="s">
        <v>530</v>
      </c>
      <c r="C24" s="239">
        <v>272</v>
      </c>
      <c r="D24" s="239">
        <v>273</v>
      </c>
      <c r="E24" s="239">
        <v>272</v>
      </c>
      <c r="F24" s="239">
        <v>267</v>
      </c>
      <c r="G24" s="239">
        <v>289</v>
      </c>
      <c r="H24" s="239">
        <v>270</v>
      </c>
      <c r="I24" s="239">
        <v>273</v>
      </c>
      <c r="J24" s="239">
        <v>271</v>
      </c>
      <c r="K24" s="239">
        <v>279</v>
      </c>
      <c r="L24" s="239">
        <v>232</v>
      </c>
      <c r="M24" s="239">
        <v>235</v>
      </c>
      <c r="N24" s="239">
        <v>229</v>
      </c>
      <c r="O24" s="239">
        <v>231</v>
      </c>
      <c r="P24" s="239">
        <v>234</v>
      </c>
      <c r="Q24" s="239">
        <v>227</v>
      </c>
      <c r="R24" s="239">
        <v>228</v>
      </c>
      <c r="S24" s="239">
        <v>232</v>
      </c>
      <c r="T24" s="239">
        <v>243</v>
      </c>
    </row>
    <row r="25" spans="1:20" s="271" customFormat="1" ht="19.5" customHeight="1">
      <c r="A25" s="275">
        <v>21</v>
      </c>
      <c r="B25" s="420" t="s">
        <v>531</v>
      </c>
      <c r="C25" s="407">
        <v>225</v>
      </c>
      <c r="D25" s="407">
        <v>223</v>
      </c>
      <c r="E25" s="407">
        <v>226</v>
      </c>
      <c r="F25" s="407">
        <v>224</v>
      </c>
      <c r="G25" s="407">
        <v>229</v>
      </c>
      <c r="H25" s="407">
        <v>222</v>
      </c>
      <c r="I25" s="407">
        <v>227</v>
      </c>
      <c r="J25" s="407">
        <v>226</v>
      </c>
      <c r="K25" s="407">
        <v>225</v>
      </c>
      <c r="L25" s="407">
        <v>226</v>
      </c>
      <c r="M25" s="407">
        <v>225</v>
      </c>
      <c r="N25" s="407">
        <v>228</v>
      </c>
      <c r="O25" s="407">
        <v>226</v>
      </c>
      <c r="P25" s="407">
        <v>227</v>
      </c>
      <c r="Q25" s="407">
        <v>223</v>
      </c>
      <c r="R25" s="407">
        <v>224</v>
      </c>
      <c r="S25" s="407">
        <v>228</v>
      </c>
      <c r="T25" s="407">
        <v>227</v>
      </c>
    </row>
    <row r="26" spans="1:20" s="271" customFormat="1" ht="19.5" customHeight="1">
      <c r="A26" s="275">
        <v>22</v>
      </c>
      <c r="B26" s="421" t="s">
        <v>532</v>
      </c>
      <c r="C26" s="239">
        <v>245</v>
      </c>
      <c r="D26" s="239">
        <v>243</v>
      </c>
      <c r="E26" s="239">
        <v>247</v>
      </c>
      <c r="F26" s="239">
        <v>244</v>
      </c>
      <c r="G26" s="239">
        <v>248</v>
      </c>
      <c r="H26" s="239">
        <v>240</v>
      </c>
      <c r="I26" s="239">
        <v>243</v>
      </c>
      <c r="J26" s="239">
        <v>248</v>
      </c>
      <c r="K26" s="239">
        <v>243</v>
      </c>
      <c r="L26" s="239">
        <v>260</v>
      </c>
      <c r="M26" s="239">
        <v>257</v>
      </c>
      <c r="N26" s="239">
        <v>262</v>
      </c>
      <c r="O26" s="239">
        <v>260</v>
      </c>
      <c r="P26" s="239">
        <v>256</v>
      </c>
      <c r="Q26" s="239">
        <v>255</v>
      </c>
      <c r="R26" s="239">
        <v>253</v>
      </c>
      <c r="S26" s="239">
        <v>263</v>
      </c>
      <c r="T26" s="239">
        <v>256</v>
      </c>
    </row>
    <row r="27" spans="1:20" s="271" customFormat="1" ht="19.5" customHeight="1">
      <c r="A27" s="275">
        <v>23</v>
      </c>
      <c r="B27" s="420" t="s">
        <v>533</v>
      </c>
      <c r="C27" s="407">
        <v>234</v>
      </c>
      <c r="D27" s="407">
        <v>233</v>
      </c>
      <c r="E27" s="407">
        <v>234</v>
      </c>
      <c r="F27" s="407">
        <v>233</v>
      </c>
      <c r="G27" s="407">
        <v>237</v>
      </c>
      <c r="H27" s="407">
        <v>230</v>
      </c>
      <c r="I27" s="407">
        <v>232</v>
      </c>
      <c r="J27" s="407">
        <v>234</v>
      </c>
      <c r="K27" s="407">
        <v>239</v>
      </c>
      <c r="L27" s="407">
        <v>228</v>
      </c>
      <c r="M27" s="407">
        <v>228</v>
      </c>
      <c r="N27" s="407">
        <v>228</v>
      </c>
      <c r="O27" s="407">
        <v>227</v>
      </c>
      <c r="P27" s="407">
        <v>231</v>
      </c>
      <c r="Q27" s="407">
        <v>226</v>
      </c>
      <c r="R27" s="407">
        <v>224</v>
      </c>
      <c r="S27" s="407">
        <v>231</v>
      </c>
      <c r="T27" s="407">
        <v>232</v>
      </c>
    </row>
    <row r="28" spans="1:20" s="271" customFormat="1" ht="19.5" customHeight="1">
      <c r="A28" s="275">
        <v>24</v>
      </c>
      <c r="B28" s="421" t="s">
        <v>534</v>
      </c>
      <c r="C28" s="239">
        <v>229</v>
      </c>
      <c r="D28" s="239">
        <v>228</v>
      </c>
      <c r="E28" s="239">
        <v>231</v>
      </c>
      <c r="F28" s="239">
        <v>229</v>
      </c>
      <c r="G28" s="239">
        <v>231</v>
      </c>
      <c r="H28" s="239">
        <v>225</v>
      </c>
      <c r="I28" s="239">
        <v>229</v>
      </c>
      <c r="J28" s="239">
        <v>229</v>
      </c>
      <c r="K28" s="239">
        <v>231</v>
      </c>
      <c r="L28" s="239">
        <v>240</v>
      </c>
      <c r="M28" s="239">
        <v>237</v>
      </c>
      <c r="N28" s="239">
        <v>247</v>
      </c>
      <c r="O28" s="239">
        <v>238</v>
      </c>
      <c r="P28" s="239">
        <v>247</v>
      </c>
      <c r="Q28" s="239">
        <v>231</v>
      </c>
      <c r="R28" s="239">
        <v>238</v>
      </c>
      <c r="S28" s="239">
        <v>243</v>
      </c>
      <c r="T28" s="239">
        <v>243</v>
      </c>
    </row>
    <row r="29" spans="1:20" s="271" customFormat="1" ht="19.5" customHeight="1">
      <c r="A29" s="275">
        <v>25</v>
      </c>
      <c r="B29" s="420" t="s">
        <v>535</v>
      </c>
      <c r="C29" s="407">
        <v>253</v>
      </c>
      <c r="D29" s="407">
        <v>255</v>
      </c>
      <c r="E29" s="407">
        <v>252</v>
      </c>
      <c r="F29" s="407">
        <v>255</v>
      </c>
      <c r="G29" s="407">
        <v>246</v>
      </c>
      <c r="H29" s="407">
        <v>249</v>
      </c>
      <c r="I29" s="407">
        <v>248</v>
      </c>
      <c r="J29" s="407">
        <v>255</v>
      </c>
      <c r="K29" s="407">
        <v>255</v>
      </c>
      <c r="L29" s="407">
        <v>247</v>
      </c>
      <c r="M29" s="407">
        <v>252</v>
      </c>
      <c r="N29" s="407">
        <v>243</v>
      </c>
      <c r="O29" s="407">
        <v>250</v>
      </c>
      <c r="P29" s="407">
        <v>235</v>
      </c>
      <c r="Q29" s="407">
        <v>244</v>
      </c>
      <c r="R29" s="407">
        <v>241</v>
      </c>
      <c r="S29" s="407">
        <v>247</v>
      </c>
      <c r="T29" s="407">
        <v>250</v>
      </c>
    </row>
    <row r="30" spans="1:20" s="271" customFormat="1" ht="19.5" customHeight="1">
      <c r="A30" s="275">
        <v>26</v>
      </c>
      <c r="B30" s="421" t="s">
        <v>536</v>
      </c>
      <c r="C30" s="239">
        <v>250</v>
      </c>
      <c r="D30" s="239">
        <v>248</v>
      </c>
      <c r="E30" s="239">
        <v>251</v>
      </c>
      <c r="F30" s="239">
        <v>242</v>
      </c>
      <c r="G30" s="239">
        <v>253</v>
      </c>
      <c r="H30" s="239">
        <v>215</v>
      </c>
      <c r="I30" s="239">
        <v>261</v>
      </c>
      <c r="J30" s="239">
        <v>265</v>
      </c>
      <c r="K30" s="239">
        <v>245</v>
      </c>
      <c r="L30" s="239">
        <v>217</v>
      </c>
      <c r="M30" s="239">
        <v>220</v>
      </c>
      <c r="N30" s="239">
        <v>214</v>
      </c>
      <c r="O30" s="239">
        <v>221</v>
      </c>
      <c r="P30" s="239">
        <v>216</v>
      </c>
      <c r="Q30" s="239">
        <v>0</v>
      </c>
      <c r="R30" s="239">
        <v>218</v>
      </c>
      <c r="S30" s="239">
        <v>223</v>
      </c>
      <c r="T30" s="239">
        <v>216</v>
      </c>
    </row>
    <row r="31" spans="1:20" s="271" customFormat="1" ht="19.5" customHeight="1">
      <c r="A31" s="275">
        <v>27</v>
      </c>
      <c r="B31" s="420" t="s">
        <v>537</v>
      </c>
      <c r="C31" s="407">
        <v>243</v>
      </c>
      <c r="D31" s="407">
        <v>239</v>
      </c>
      <c r="E31" s="407">
        <v>247</v>
      </c>
      <c r="F31" s="407">
        <v>244</v>
      </c>
      <c r="G31" s="407">
        <v>243</v>
      </c>
      <c r="H31" s="407">
        <v>237</v>
      </c>
      <c r="I31" s="407">
        <v>332</v>
      </c>
      <c r="J31" s="407">
        <v>251</v>
      </c>
      <c r="K31" s="407">
        <v>244</v>
      </c>
      <c r="L31" s="407">
        <v>234</v>
      </c>
      <c r="M31" s="407">
        <v>235</v>
      </c>
      <c r="N31" s="407">
        <v>234</v>
      </c>
      <c r="O31" s="407">
        <v>231</v>
      </c>
      <c r="P31" s="407">
        <v>236</v>
      </c>
      <c r="Q31" s="407">
        <v>233</v>
      </c>
      <c r="R31" s="407">
        <v>207</v>
      </c>
      <c r="S31" s="407">
        <v>237</v>
      </c>
      <c r="T31" s="407">
        <v>235</v>
      </c>
    </row>
    <row r="32" spans="1:20" s="271" customFormat="1" ht="19.5" customHeight="1">
      <c r="A32" s="275">
        <v>28</v>
      </c>
      <c r="B32" s="421" t="s">
        <v>538</v>
      </c>
      <c r="C32" s="239">
        <v>217</v>
      </c>
      <c r="D32" s="239">
        <v>217</v>
      </c>
      <c r="E32" s="239">
        <v>216</v>
      </c>
      <c r="F32" s="239">
        <v>217</v>
      </c>
      <c r="G32" s="239">
        <v>215</v>
      </c>
      <c r="H32" s="239">
        <v>203</v>
      </c>
      <c r="I32" s="239">
        <v>217</v>
      </c>
      <c r="J32" s="239">
        <v>222</v>
      </c>
      <c r="K32" s="239">
        <v>217</v>
      </c>
      <c r="L32" s="239">
        <v>214</v>
      </c>
      <c r="M32" s="239">
        <v>213</v>
      </c>
      <c r="N32" s="239">
        <v>216</v>
      </c>
      <c r="O32" s="239">
        <v>215</v>
      </c>
      <c r="P32" s="239">
        <v>212</v>
      </c>
      <c r="Q32" s="239">
        <v>201</v>
      </c>
      <c r="R32" s="239">
        <v>214</v>
      </c>
      <c r="S32" s="239">
        <v>217</v>
      </c>
      <c r="T32" s="239">
        <v>218</v>
      </c>
    </row>
    <row r="33" spans="1:20" s="271" customFormat="1" ht="19.5" customHeight="1">
      <c r="A33" s="275">
        <v>29</v>
      </c>
      <c r="B33" s="420" t="s">
        <v>539</v>
      </c>
      <c r="C33" s="407">
        <v>235</v>
      </c>
      <c r="D33" s="407">
        <v>233</v>
      </c>
      <c r="E33" s="407">
        <v>238</v>
      </c>
      <c r="F33" s="407">
        <v>238</v>
      </c>
      <c r="G33" s="407">
        <v>229</v>
      </c>
      <c r="H33" s="407">
        <v>267</v>
      </c>
      <c r="I33" s="407">
        <v>224</v>
      </c>
      <c r="J33" s="407">
        <v>234</v>
      </c>
      <c r="K33" s="407">
        <v>240</v>
      </c>
      <c r="L33" s="407">
        <v>229</v>
      </c>
      <c r="M33" s="407">
        <v>226</v>
      </c>
      <c r="N33" s="407">
        <v>232</v>
      </c>
      <c r="O33" s="407">
        <v>228</v>
      </c>
      <c r="P33" s="407">
        <v>230</v>
      </c>
      <c r="Q33" s="407">
        <v>224</v>
      </c>
      <c r="R33" s="407">
        <v>210</v>
      </c>
      <c r="S33" s="407">
        <v>233</v>
      </c>
      <c r="T33" s="407">
        <v>230</v>
      </c>
    </row>
    <row r="34" spans="1:20" s="271" customFormat="1" ht="19.5" customHeight="1">
      <c r="A34" s="275">
        <v>30</v>
      </c>
      <c r="B34" s="421" t="s">
        <v>540</v>
      </c>
      <c r="C34" s="239">
        <v>228</v>
      </c>
      <c r="D34" s="239">
        <v>226</v>
      </c>
      <c r="E34" s="239">
        <v>229</v>
      </c>
      <c r="F34" s="239">
        <v>228</v>
      </c>
      <c r="G34" s="239">
        <v>220</v>
      </c>
      <c r="H34" s="239">
        <v>299</v>
      </c>
      <c r="I34" s="239">
        <v>227</v>
      </c>
      <c r="J34" s="239">
        <v>240</v>
      </c>
      <c r="K34" s="239">
        <v>0</v>
      </c>
      <c r="L34" s="239">
        <v>223</v>
      </c>
      <c r="M34" s="239">
        <v>221</v>
      </c>
      <c r="N34" s="239">
        <v>224</v>
      </c>
      <c r="O34" s="239">
        <v>223</v>
      </c>
      <c r="P34" s="239">
        <v>212</v>
      </c>
      <c r="Q34" s="239">
        <v>0</v>
      </c>
      <c r="R34" s="239">
        <v>223</v>
      </c>
      <c r="S34" s="239">
        <v>0</v>
      </c>
      <c r="T34" s="239">
        <v>0</v>
      </c>
    </row>
    <row r="35" spans="1:20" s="271" customFormat="1" ht="19.5" customHeight="1">
      <c r="A35" s="275">
        <v>31</v>
      </c>
      <c r="B35" s="420" t="s">
        <v>541</v>
      </c>
      <c r="C35" s="407">
        <v>222</v>
      </c>
      <c r="D35" s="407">
        <v>221</v>
      </c>
      <c r="E35" s="407">
        <v>223</v>
      </c>
      <c r="F35" s="407">
        <v>221</v>
      </c>
      <c r="G35" s="407">
        <v>224</v>
      </c>
      <c r="H35" s="407">
        <v>220</v>
      </c>
      <c r="I35" s="407">
        <v>226</v>
      </c>
      <c r="J35" s="407">
        <v>221</v>
      </c>
      <c r="K35" s="407">
        <v>242</v>
      </c>
      <c r="L35" s="407">
        <v>222</v>
      </c>
      <c r="M35" s="407">
        <v>218</v>
      </c>
      <c r="N35" s="407">
        <v>225</v>
      </c>
      <c r="O35" s="407">
        <v>218</v>
      </c>
      <c r="P35" s="407">
        <v>226</v>
      </c>
      <c r="Q35" s="407">
        <v>221</v>
      </c>
      <c r="R35" s="407">
        <v>194</v>
      </c>
      <c r="S35" s="407">
        <v>222</v>
      </c>
      <c r="T35" s="407">
        <v>228</v>
      </c>
    </row>
    <row r="36" spans="1:20" s="271" customFormat="1" ht="19.5" customHeight="1">
      <c r="A36" s="275">
        <v>32</v>
      </c>
      <c r="B36" s="421" t="s">
        <v>542</v>
      </c>
      <c r="C36" s="239">
        <v>319</v>
      </c>
      <c r="D36" s="239">
        <v>311</v>
      </c>
      <c r="E36" s="239">
        <v>329</v>
      </c>
      <c r="F36" s="239">
        <v>310</v>
      </c>
      <c r="G36" s="239">
        <v>324</v>
      </c>
      <c r="H36" s="239">
        <v>292</v>
      </c>
      <c r="I36" s="239">
        <v>316</v>
      </c>
      <c r="J36" s="239">
        <v>314</v>
      </c>
      <c r="K36" s="239">
        <v>324</v>
      </c>
      <c r="L36" s="239">
        <v>286</v>
      </c>
      <c r="M36" s="239">
        <v>283</v>
      </c>
      <c r="N36" s="239">
        <v>290</v>
      </c>
      <c r="O36" s="239">
        <v>282</v>
      </c>
      <c r="P36" s="239">
        <v>288</v>
      </c>
      <c r="Q36" s="239">
        <v>279</v>
      </c>
      <c r="R36" s="239">
        <v>247</v>
      </c>
      <c r="S36" s="239">
        <v>290</v>
      </c>
      <c r="T36" s="239">
        <v>288</v>
      </c>
    </row>
    <row r="37" spans="1:20" s="271" customFormat="1" ht="19.5" customHeight="1">
      <c r="A37" s="275">
        <v>33</v>
      </c>
      <c r="B37" s="420" t="s">
        <v>543</v>
      </c>
      <c r="C37" s="407">
        <v>372</v>
      </c>
      <c r="D37" s="407">
        <v>366</v>
      </c>
      <c r="E37" s="407">
        <v>377</v>
      </c>
      <c r="F37" s="407">
        <v>358</v>
      </c>
      <c r="G37" s="407">
        <v>375</v>
      </c>
      <c r="H37" s="407">
        <v>350</v>
      </c>
      <c r="I37" s="407">
        <v>349</v>
      </c>
      <c r="J37" s="407">
        <v>349</v>
      </c>
      <c r="K37" s="407">
        <v>379</v>
      </c>
      <c r="L37" s="407">
        <v>315</v>
      </c>
      <c r="M37" s="407">
        <v>314</v>
      </c>
      <c r="N37" s="407">
        <v>318</v>
      </c>
      <c r="O37" s="407">
        <v>307</v>
      </c>
      <c r="P37" s="407">
        <v>317</v>
      </c>
      <c r="Q37" s="407">
        <v>295</v>
      </c>
      <c r="R37" s="407">
        <v>276</v>
      </c>
      <c r="S37" s="407">
        <v>302</v>
      </c>
      <c r="T37" s="407">
        <v>320</v>
      </c>
    </row>
    <row r="38" spans="1:20" s="271" customFormat="1" ht="19.5" customHeight="1">
      <c r="A38" s="276">
        <v>34</v>
      </c>
      <c r="B38" s="422" t="s">
        <v>544</v>
      </c>
      <c r="C38" s="423">
        <v>250</v>
      </c>
      <c r="D38" s="423">
        <v>248</v>
      </c>
      <c r="E38" s="423">
        <v>252</v>
      </c>
      <c r="F38" s="423">
        <v>244</v>
      </c>
      <c r="G38" s="423">
        <v>263</v>
      </c>
      <c r="H38" s="423">
        <v>238</v>
      </c>
      <c r="I38" s="423">
        <v>241</v>
      </c>
      <c r="J38" s="423">
        <v>245</v>
      </c>
      <c r="K38" s="423">
        <v>267</v>
      </c>
      <c r="L38" s="423">
        <v>250</v>
      </c>
      <c r="M38" s="423">
        <v>250</v>
      </c>
      <c r="N38" s="423">
        <v>250</v>
      </c>
      <c r="O38" s="423">
        <v>247</v>
      </c>
      <c r="P38" s="423">
        <v>256</v>
      </c>
      <c r="Q38" s="423">
        <v>240</v>
      </c>
      <c r="R38" s="423">
        <v>237</v>
      </c>
      <c r="S38" s="423">
        <v>250</v>
      </c>
      <c r="T38" s="423">
        <v>260</v>
      </c>
    </row>
    <row r="39" spans="1:20" s="271" customFormat="1" ht="16.5" customHeight="1">
      <c r="A39" s="270"/>
      <c r="B39" s="277"/>
      <c r="C39" s="683" t="s">
        <v>586</v>
      </c>
      <c r="D39" s="683"/>
      <c r="E39" s="683"/>
      <c r="F39" s="683"/>
      <c r="G39" s="683"/>
      <c r="H39" s="683"/>
      <c r="I39" s="683"/>
      <c r="J39" s="683"/>
      <c r="K39" s="683"/>
      <c r="L39" s="683" t="s">
        <v>586</v>
      </c>
      <c r="M39" s="683"/>
      <c r="N39" s="683"/>
      <c r="O39" s="683"/>
      <c r="P39" s="683"/>
      <c r="Q39" s="683"/>
      <c r="R39" s="683"/>
      <c r="S39" s="683"/>
      <c r="T39" s="683"/>
    </row>
  </sheetData>
  <mergeCells count="15">
    <mergeCell ref="B2:B4"/>
    <mergeCell ref="C39:K39"/>
    <mergeCell ref="L39:T39"/>
    <mergeCell ref="C1:K1"/>
    <mergeCell ref="L1:T1"/>
    <mergeCell ref="C2:K2"/>
    <mergeCell ref="L2:T2"/>
    <mergeCell ref="L3:L4"/>
    <mergeCell ref="M3:N3"/>
    <mergeCell ref="O3:P3"/>
    <mergeCell ref="Q3:T3"/>
    <mergeCell ref="C3:C4"/>
    <mergeCell ref="D3:E3"/>
    <mergeCell ref="F3:G3"/>
    <mergeCell ref="H3:K3"/>
  </mergeCells>
  <pageMargins left="1.05" right="0.118110236220472" top="0.47244094488188998" bottom="0.5" header="0.31496062992126" footer="0.31496062992126"/>
  <pageSetup paperSize="9" scale="78" fitToHeight="0" orientation="portrait" horizontalDpi="1200" verticalDpi="597" r:id="rId1"/>
  <headerFooter>
    <oddFooter>&amp;L&amp;"+,Bold"&amp;9&amp;K09-048&amp;P&amp;R&amp;"+,Bold Italic"&amp;9&amp;K09-048Educational Statistics at a Glance</oddFooter>
  </headerFooter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A1:H24"/>
  <sheetViews>
    <sheetView view="pageBreakPreview" topLeftCell="B9" zoomScaleSheetLayoutView="100" workbookViewId="0">
      <selection activeCell="B10" sqref="B10:I10"/>
    </sheetView>
  </sheetViews>
  <sheetFormatPr defaultColWidth="9.140625" defaultRowHeight="15"/>
  <cols>
    <col min="1" max="1" width="0.28515625" style="1" hidden="1" customWidth="1"/>
    <col min="2" max="2" width="23.28515625" style="1" customWidth="1"/>
    <col min="3" max="3" width="12" style="1" bestFit="1" customWidth="1"/>
    <col min="4" max="4" width="9.140625" style="1" customWidth="1"/>
    <col min="5" max="5" width="11.28515625" style="1" customWidth="1"/>
    <col min="6" max="6" width="12.7109375" style="1" customWidth="1"/>
    <col min="7" max="8" width="9.5703125" style="1" bestFit="1" customWidth="1"/>
    <col min="9" max="9" width="9.140625" style="1"/>
    <col min="10" max="10" width="9.85546875" style="1" customWidth="1"/>
    <col min="11" max="16384" width="9.140625" style="1"/>
  </cols>
  <sheetData>
    <row r="1" spans="2:8" ht="16.5">
      <c r="B1" s="687" t="s">
        <v>546</v>
      </c>
      <c r="C1" s="687"/>
      <c r="D1" s="687"/>
      <c r="E1" s="687"/>
      <c r="F1" s="687"/>
    </row>
    <row r="2" spans="2:8" ht="8.25" customHeight="1"/>
    <row r="3" spans="2:8" ht="16.5">
      <c r="B3" s="686" t="s">
        <v>291</v>
      </c>
      <c r="C3" s="686"/>
      <c r="D3" s="686"/>
      <c r="E3" s="686"/>
      <c r="F3" s="686"/>
    </row>
    <row r="4" spans="2:8" ht="21.75" customHeight="1">
      <c r="B4" s="427" t="s">
        <v>589</v>
      </c>
      <c r="C4" s="427"/>
      <c r="D4" s="427"/>
      <c r="E4" s="427"/>
      <c r="F4" s="431"/>
    </row>
    <row r="5" spans="2:8" ht="28.5">
      <c r="B5" s="193"/>
      <c r="C5" s="283" t="s">
        <v>17</v>
      </c>
      <c r="D5" s="283" t="s">
        <v>18</v>
      </c>
      <c r="E5" s="282" t="s">
        <v>235</v>
      </c>
      <c r="F5" s="281" t="s">
        <v>0</v>
      </c>
    </row>
    <row r="6" spans="2:8" s="112" customFormat="1" ht="42.75">
      <c r="B6" s="198" t="s">
        <v>19</v>
      </c>
      <c r="C6" s="232">
        <v>270091.78000000003</v>
      </c>
      <c r="D6" s="232">
        <v>3040.82</v>
      </c>
      <c r="E6" s="235">
        <v>111.19</v>
      </c>
      <c r="F6" s="232">
        <v>273243.79000000004</v>
      </c>
      <c r="G6" s="197"/>
    </row>
    <row r="7" spans="2:8" s="112" customFormat="1" ht="42.75">
      <c r="B7" s="196" t="s">
        <v>78</v>
      </c>
      <c r="C7" s="231">
        <v>63838.6</v>
      </c>
      <c r="D7" s="231">
        <v>0</v>
      </c>
      <c r="E7" s="231">
        <v>0</v>
      </c>
      <c r="F7" s="231">
        <v>63838.6</v>
      </c>
      <c r="G7" s="197"/>
    </row>
    <row r="8" spans="2:8" s="112" customFormat="1" ht="20.100000000000001" customHeight="1">
      <c r="B8" s="199" t="s">
        <v>0</v>
      </c>
      <c r="C8" s="322">
        <v>333930.38</v>
      </c>
      <c r="D8" s="322">
        <v>3040.82</v>
      </c>
      <c r="E8" s="323">
        <v>111.19</v>
      </c>
      <c r="F8" s="322">
        <v>337082.39</v>
      </c>
      <c r="G8" s="197"/>
    </row>
    <row r="9" spans="2:8" s="112" customFormat="1" ht="20.100000000000001" customHeight="1">
      <c r="B9" s="289"/>
      <c r="C9" s="290"/>
      <c r="D9" s="290"/>
      <c r="E9" s="14"/>
      <c r="F9" s="290"/>
      <c r="G9" s="197"/>
    </row>
    <row r="10" spans="2:8" ht="20.100000000000001" customHeight="1">
      <c r="B10" s="686" t="s">
        <v>320</v>
      </c>
      <c r="C10" s="686"/>
      <c r="D10" s="686"/>
      <c r="E10" s="686"/>
      <c r="F10" s="686"/>
    </row>
    <row r="11" spans="2:8" ht="21" customHeight="1">
      <c r="B11" s="427" t="s">
        <v>587</v>
      </c>
      <c r="C11" s="427"/>
      <c r="D11" s="427"/>
      <c r="E11" s="427"/>
      <c r="F11" s="430"/>
    </row>
    <row r="12" spans="2:8" ht="28.5">
      <c r="B12" s="193"/>
      <c r="C12" s="363" t="s">
        <v>17</v>
      </c>
      <c r="D12" s="363" t="s">
        <v>18</v>
      </c>
      <c r="E12" s="362" t="s">
        <v>235</v>
      </c>
      <c r="F12" s="359" t="s">
        <v>0</v>
      </c>
    </row>
    <row r="13" spans="2:8" ht="42.75">
      <c r="B13" s="198" t="s">
        <v>19</v>
      </c>
      <c r="C13" s="232">
        <v>321754.18</v>
      </c>
      <c r="D13" s="232">
        <v>6267.57</v>
      </c>
      <c r="E13" s="235">
        <v>49.26</v>
      </c>
      <c r="F13" s="232">
        <v>328071.01</v>
      </c>
      <c r="G13" s="22"/>
    </row>
    <row r="14" spans="2:8" ht="42.75">
      <c r="B14" s="196" t="s">
        <v>78</v>
      </c>
      <c r="C14" s="231">
        <v>86667.53</v>
      </c>
      <c r="D14" s="231">
        <v>0</v>
      </c>
      <c r="E14" s="231">
        <v>0</v>
      </c>
      <c r="F14" s="231">
        <v>86667.53</v>
      </c>
      <c r="G14" s="22"/>
      <c r="H14" s="22"/>
    </row>
    <row r="15" spans="2:8" ht="21" customHeight="1">
      <c r="B15" s="199" t="s">
        <v>0</v>
      </c>
      <c r="C15" s="322">
        <v>408421.70999999996</v>
      </c>
      <c r="D15" s="322">
        <v>6267.57</v>
      </c>
      <c r="E15" s="323">
        <v>49.26</v>
      </c>
      <c r="F15" s="322">
        <v>414738.54000000004</v>
      </c>
      <c r="G15" s="22"/>
    </row>
    <row r="16" spans="2:8" ht="21" customHeight="1">
      <c r="B16" s="289"/>
      <c r="C16" s="290"/>
      <c r="D16" s="290"/>
      <c r="E16" s="14"/>
      <c r="F16" s="290"/>
      <c r="G16" s="22"/>
    </row>
    <row r="17" spans="2:6" ht="20.100000000000001" customHeight="1">
      <c r="B17" s="686" t="s">
        <v>321</v>
      </c>
      <c r="C17" s="686"/>
      <c r="D17" s="686"/>
      <c r="E17" s="686"/>
      <c r="F17" s="686"/>
    </row>
    <row r="18" spans="2:6" ht="20.100000000000001" customHeight="1">
      <c r="B18" s="427" t="s">
        <v>588</v>
      </c>
      <c r="C18" s="427"/>
      <c r="D18" s="427"/>
      <c r="E18" s="427"/>
      <c r="F18" s="429"/>
    </row>
    <row r="19" spans="2:6" ht="31.5" customHeight="1">
      <c r="B19" s="193"/>
      <c r="C19" s="183" t="s">
        <v>17</v>
      </c>
      <c r="D19" s="183" t="s">
        <v>18</v>
      </c>
      <c r="E19" s="194" t="s">
        <v>235</v>
      </c>
      <c r="F19" s="195" t="s">
        <v>0</v>
      </c>
    </row>
    <row r="20" spans="2:6" ht="42.75">
      <c r="B20" s="198" t="s">
        <v>19</v>
      </c>
      <c r="C20" s="232">
        <v>365965.23</v>
      </c>
      <c r="D20" s="232">
        <v>6841.71</v>
      </c>
      <c r="E20" s="235">
        <v>26.76</v>
      </c>
      <c r="F20" s="232">
        <v>372833.7</v>
      </c>
    </row>
    <row r="21" spans="2:6" ht="42.75">
      <c r="B21" s="196" t="s">
        <v>78</v>
      </c>
      <c r="C21" s="231">
        <v>99177.57</v>
      </c>
      <c r="D21" s="231">
        <v>0</v>
      </c>
      <c r="E21" s="231">
        <v>0</v>
      </c>
      <c r="F21" s="231">
        <v>99177.57</v>
      </c>
    </row>
    <row r="22" spans="2:6" ht="21.75" customHeight="1">
      <c r="B22" s="199" t="s">
        <v>0</v>
      </c>
      <c r="C22" s="322">
        <f>SUM(C20:C21)</f>
        <v>465142.8</v>
      </c>
      <c r="D22" s="322">
        <f t="shared" ref="D22" si="0">SUM(D20:D21)</f>
        <v>6841.71</v>
      </c>
      <c r="E22" s="323">
        <v>26.76</v>
      </c>
      <c r="F22" s="322">
        <v>472011.27</v>
      </c>
    </row>
    <row r="23" spans="2:6" ht="30" customHeight="1">
      <c r="B23" s="564" t="s">
        <v>578</v>
      </c>
      <c r="C23" s="564"/>
      <c r="D23" s="564"/>
      <c r="E23" s="564"/>
      <c r="F23" s="564"/>
    </row>
    <row r="24" spans="2:6">
      <c r="F24" s="433" t="s">
        <v>424</v>
      </c>
    </row>
  </sheetData>
  <mergeCells count="5">
    <mergeCell ref="B23:F23"/>
    <mergeCell ref="B17:F17"/>
    <mergeCell ref="B1:F1"/>
    <mergeCell ref="B10:F10"/>
    <mergeCell ref="B3:F3"/>
  </mergeCells>
  <pageMargins left="1.05" right="0.118110236220472" top="0.47244094488188998" bottom="0.5" header="0.31496062992126" footer="0.31496062992126"/>
  <pageSetup paperSize="9" scale="120" orientation="portrait" horizontalDpi="1200" verticalDpi="597" r:id="rId1"/>
  <headerFooter>
    <oddFooter>&amp;L&amp;"+,Bold"&amp;9&amp;K09-048&amp;P&amp;R&amp;"+,Bold Italic"&amp;9&amp;K09-048Educational Statistics at a Glance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J28"/>
  <sheetViews>
    <sheetView view="pageBreakPreview" topLeftCell="C1" zoomScaleSheetLayoutView="100" workbookViewId="0">
      <selection activeCell="A10" sqref="A10:I10"/>
    </sheetView>
  </sheetViews>
  <sheetFormatPr defaultColWidth="9.140625" defaultRowHeight="15"/>
  <cols>
    <col min="1" max="1" width="21" style="68" customWidth="1"/>
    <col min="2" max="2" width="13.42578125" style="47" bestFit="1" customWidth="1"/>
    <col min="3" max="3" width="12.140625" style="47" customWidth="1"/>
    <col min="4" max="4" width="12.42578125" style="47" customWidth="1"/>
    <col min="5" max="5" width="9" style="47" customWidth="1"/>
    <col min="6" max="6" width="8.5703125" style="47" customWidth="1"/>
    <col min="7" max="7" width="9.42578125" style="47" customWidth="1"/>
    <col min="8" max="9" width="9.140625" style="47"/>
    <col min="10" max="10" width="9.85546875" style="47" customWidth="1"/>
    <col min="11" max="16384" width="9.140625" style="47"/>
  </cols>
  <sheetData>
    <row r="1" spans="1:9" ht="57" customHeight="1">
      <c r="A1" s="688" t="s">
        <v>592</v>
      </c>
      <c r="B1" s="688"/>
      <c r="C1" s="688"/>
      <c r="D1" s="688"/>
      <c r="E1" s="688"/>
      <c r="F1" s="688"/>
      <c r="G1" s="688"/>
    </row>
    <row r="2" spans="1:9" ht="32.25" customHeight="1">
      <c r="A2" s="689" t="s">
        <v>76</v>
      </c>
      <c r="B2" s="689" t="s">
        <v>345</v>
      </c>
      <c r="C2" s="689"/>
      <c r="D2" s="689"/>
      <c r="E2" s="689" t="s">
        <v>20</v>
      </c>
      <c r="F2" s="689"/>
      <c r="G2" s="689"/>
    </row>
    <row r="3" spans="1:9" ht="28.5">
      <c r="A3" s="690"/>
      <c r="B3" s="230" t="s">
        <v>322</v>
      </c>
      <c r="C3" s="228" t="s">
        <v>77</v>
      </c>
      <c r="D3" s="228" t="s">
        <v>0</v>
      </c>
      <c r="E3" s="230" t="s">
        <v>323</v>
      </c>
      <c r="F3" s="228" t="s">
        <v>77</v>
      </c>
      <c r="G3" s="228" t="s">
        <v>0</v>
      </c>
      <c r="I3" s="47" t="s">
        <v>593</v>
      </c>
    </row>
    <row r="4" spans="1:9" ht="22.5" customHeight="1">
      <c r="A4" s="164" t="s">
        <v>21</v>
      </c>
      <c r="B4" s="424">
        <v>113170.83</v>
      </c>
      <c r="C4" s="424">
        <v>35993.94</v>
      </c>
      <c r="D4" s="424">
        <f>SUM(B4:C4)</f>
        <v>149164.77000000002</v>
      </c>
      <c r="E4" s="424">
        <v>1.3</v>
      </c>
      <c r="F4" s="424">
        <v>0.41</v>
      </c>
      <c r="G4" s="424">
        <f>SUM(E4:F4)</f>
        <v>1.71</v>
      </c>
    </row>
    <row r="5" spans="1:9" ht="15" customHeight="1">
      <c r="A5" s="249" t="s">
        <v>22</v>
      </c>
      <c r="B5" s="425">
        <v>75510.3</v>
      </c>
      <c r="C5" s="425">
        <v>10062.61</v>
      </c>
      <c r="D5" s="425">
        <f>SUM(B5:C5)</f>
        <v>85572.91</v>
      </c>
      <c r="E5" s="425">
        <v>0.86</v>
      </c>
      <c r="F5" s="425">
        <v>0.12</v>
      </c>
      <c r="G5" s="425">
        <f t="shared" ref="G5" si="0">SUM(E5:F5)</f>
        <v>0.98</v>
      </c>
    </row>
    <row r="6" spans="1:9" ht="28.5">
      <c r="A6" s="164" t="s">
        <v>23</v>
      </c>
      <c r="B6" s="424">
        <v>34845.17</v>
      </c>
      <c r="C6" s="424">
        <v>19055.810000000001</v>
      </c>
      <c r="D6" s="424">
        <f>SUM(B6:C6)</f>
        <v>53900.979999999996</v>
      </c>
      <c r="E6" s="424">
        <v>0.4</v>
      </c>
      <c r="F6" s="424">
        <v>0.22</v>
      </c>
      <c r="G6" s="424">
        <v>0.62</v>
      </c>
    </row>
    <row r="7" spans="1:9">
      <c r="A7" s="249" t="s">
        <v>24</v>
      </c>
      <c r="B7" s="425">
        <v>354.14</v>
      </c>
      <c r="C7" s="425">
        <v>576.57000000000005</v>
      </c>
      <c r="D7" s="425">
        <f>SUM(B7:C7)</f>
        <v>930.71</v>
      </c>
      <c r="E7" s="425">
        <v>0</v>
      </c>
      <c r="F7" s="425">
        <v>0.01</v>
      </c>
      <c r="G7" s="425">
        <v>0.01</v>
      </c>
    </row>
    <row r="8" spans="1:9" ht="15.75" customHeight="1">
      <c r="A8" s="164" t="s">
        <v>25</v>
      </c>
      <c r="B8" s="424">
        <v>23975.42</v>
      </c>
      <c r="C8" s="424">
        <v>20385.59</v>
      </c>
      <c r="D8" s="424">
        <f>SUM(B8:C8)</f>
        <v>44361.009999999995</v>
      </c>
      <c r="E8" s="424">
        <v>0.27</v>
      </c>
      <c r="F8" s="424">
        <v>0.23</v>
      </c>
      <c r="G8" s="424">
        <v>0.51</v>
      </c>
    </row>
    <row r="9" spans="1:9" ht="21.75" customHeight="1">
      <c r="A9" s="250" t="s">
        <v>26</v>
      </c>
      <c r="B9" s="426">
        <f>SUM(B4:B8)</f>
        <v>247855.86</v>
      </c>
      <c r="C9" s="426">
        <f>SUM(C4:C8)</f>
        <v>86074.52</v>
      </c>
      <c r="D9" s="426">
        <f>SUM(D4:D8)</f>
        <v>333930.38000000006</v>
      </c>
      <c r="E9" s="426">
        <v>2.84</v>
      </c>
      <c r="F9" s="426">
        <v>0.99</v>
      </c>
      <c r="G9" s="426">
        <v>3.82</v>
      </c>
    </row>
    <row r="10" spans="1:9" ht="48.75" customHeight="1">
      <c r="A10" s="691" t="s">
        <v>590</v>
      </c>
      <c r="B10" s="691"/>
      <c r="C10" s="691"/>
      <c r="D10" s="691"/>
      <c r="E10" s="691"/>
      <c r="F10" s="691"/>
      <c r="G10" s="691"/>
    </row>
    <row r="11" spans="1:9" ht="33" customHeight="1">
      <c r="A11" s="690" t="s">
        <v>76</v>
      </c>
      <c r="B11" s="690" t="s">
        <v>217</v>
      </c>
      <c r="C11" s="690"/>
      <c r="D11" s="690"/>
      <c r="E11" s="690" t="s">
        <v>20</v>
      </c>
      <c r="F11" s="690"/>
      <c r="G11" s="690"/>
    </row>
    <row r="12" spans="1:9" ht="28.5">
      <c r="A12" s="690"/>
      <c r="B12" s="230" t="s">
        <v>322</v>
      </c>
      <c r="C12" s="228" t="s">
        <v>77</v>
      </c>
      <c r="D12" s="228" t="s">
        <v>0</v>
      </c>
      <c r="E12" s="230" t="s">
        <v>323</v>
      </c>
      <c r="F12" s="228" t="s">
        <v>77</v>
      </c>
      <c r="G12" s="228" t="s">
        <v>0</v>
      </c>
    </row>
    <row r="13" spans="1:9" ht="23.25" customHeight="1">
      <c r="A13" s="164" t="s">
        <v>21</v>
      </c>
      <c r="B13" s="424">
        <v>140145.92000000001</v>
      </c>
      <c r="C13" s="424">
        <v>44504.71</v>
      </c>
      <c r="D13" s="424">
        <f>SUM(B13:C13)</f>
        <v>184650.63</v>
      </c>
      <c r="E13" s="424">
        <v>1.41</v>
      </c>
      <c r="F13" s="424">
        <v>0.45</v>
      </c>
      <c r="G13" s="424">
        <f>SUM(E13:F13)</f>
        <v>1.8599999999999999</v>
      </c>
    </row>
    <row r="14" spans="1:9" ht="15" customHeight="1">
      <c r="A14" s="249" t="s">
        <v>22</v>
      </c>
      <c r="B14" s="425">
        <v>91324.34</v>
      </c>
      <c r="C14" s="425">
        <v>11583.06</v>
      </c>
      <c r="D14" s="425">
        <f t="shared" ref="D14:D18" si="1">SUM(B14:C14)</f>
        <v>102907.4</v>
      </c>
      <c r="E14" s="425">
        <v>0.92</v>
      </c>
      <c r="F14" s="425">
        <v>0.12</v>
      </c>
      <c r="G14" s="425">
        <v>1.03</v>
      </c>
    </row>
    <row r="15" spans="1:9" ht="28.5">
      <c r="A15" s="164" t="s">
        <v>23</v>
      </c>
      <c r="B15" s="424">
        <v>40370.74</v>
      </c>
      <c r="C15" s="424">
        <v>19673.169999999998</v>
      </c>
      <c r="D15" s="424">
        <f t="shared" si="1"/>
        <v>60043.909999999996</v>
      </c>
      <c r="E15" s="424">
        <v>0.41</v>
      </c>
      <c r="F15" s="424">
        <v>0.2</v>
      </c>
      <c r="G15" s="424">
        <v>0.6</v>
      </c>
    </row>
    <row r="16" spans="1:9">
      <c r="A16" s="249" t="s">
        <v>24</v>
      </c>
      <c r="B16" s="425">
        <v>574.92999999999995</v>
      </c>
      <c r="C16" s="425">
        <v>509.33</v>
      </c>
      <c r="D16" s="425">
        <f t="shared" si="1"/>
        <v>1084.26</v>
      </c>
      <c r="E16" s="425">
        <v>0.01</v>
      </c>
      <c r="F16" s="425">
        <v>0.01</v>
      </c>
      <c r="G16" s="425">
        <v>0.01</v>
      </c>
    </row>
    <row r="17" spans="1:10" ht="15.75" customHeight="1">
      <c r="A17" s="164" t="s">
        <v>25</v>
      </c>
      <c r="B17" s="424">
        <v>32693.96</v>
      </c>
      <c r="C17" s="424">
        <v>27041.54</v>
      </c>
      <c r="D17" s="424">
        <f t="shared" si="1"/>
        <v>59735.5</v>
      </c>
      <c r="E17" s="424">
        <v>0.33</v>
      </c>
      <c r="F17" s="424">
        <v>0.27</v>
      </c>
      <c r="G17" s="424">
        <v>0.6</v>
      </c>
    </row>
    <row r="18" spans="1:10" ht="15.75" customHeight="1">
      <c r="A18" s="250" t="s">
        <v>26</v>
      </c>
      <c r="B18" s="426">
        <f>SUM(B13:B17)</f>
        <v>305109.89</v>
      </c>
      <c r="C18" s="426">
        <f>SUM(C13:C17)</f>
        <v>103311.81</v>
      </c>
      <c r="D18" s="426">
        <f t="shared" si="1"/>
        <v>408421.7</v>
      </c>
      <c r="E18" s="426">
        <v>3.07</v>
      </c>
      <c r="F18" s="426">
        <v>1.04</v>
      </c>
      <c r="G18" s="426">
        <f t="shared" ref="G18" si="2">SUM(G13:G17)</f>
        <v>4.0999999999999996</v>
      </c>
    </row>
    <row r="19" spans="1:10" ht="49.5" customHeight="1">
      <c r="A19" s="691" t="s">
        <v>591</v>
      </c>
      <c r="B19" s="691"/>
      <c r="C19" s="691"/>
      <c r="D19" s="691"/>
      <c r="E19" s="691"/>
      <c r="F19" s="691"/>
      <c r="G19" s="691"/>
    </row>
    <row r="20" spans="1:10" ht="27.75" customHeight="1">
      <c r="A20" s="690" t="s">
        <v>76</v>
      </c>
      <c r="B20" s="690" t="s">
        <v>217</v>
      </c>
      <c r="C20" s="690"/>
      <c r="D20" s="690"/>
      <c r="E20" s="690" t="s">
        <v>20</v>
      </c>
      <c r="F20" s="690"/>
      <c r="G20" s="690"/>
    </row>
    <row r="21" spans="1:10" ht="28.5">
      <c r="A21" s="690"/>
      <c r="B21" s="230" t="s">
        <v>322</v>
      </c>
      <c r="C21" s="228" t="s">
        <v>77</v>
      </c>
      <c r="D21" s="228" t="s">
        <v>0</v>
      </c>
      <c r="E21" s="230" t="s">
        <v>323</v>
      </c>
      <c r="F21" s="228" t="s">
        <v>77</v>
      </c>
      <c r="G21" s="228" t="s">
        <v>0</v>
      </c>
    </row>
    <row r="22" spans="1:10" ht="23.25" customHeight="1">
      <c r="A22" s="164" t="s">
        <v>21</v>
      </c>
      <c r="B22" s="424">
        <v>156165.65</v>
      </c>
      <c r="C22" s="424">
        <v>51262.97</v>
      </c>
      <c r="D22" s="424">
        <f>SUM(B22:C22)</f>
        <v>207428.62</v>
      </c>
      <c r="E22" s="424">
        <v>1.39</v>
      </c>
      <c r="F22" s="424">
        <v>0.45</v>
      </c>
      <c r="G22" s="424">
        <f>SUM(E22:F22)</f>
        <v>1.8399999999999999</v>
      </c>
    </row>
    <row r="23" spans="1:10" ht="15" customHeight="1">
      <c r="A23" s="249" t="s">
        <v>22</v>
      </c>
      <c r="B23" s="425">
        <v>102328.99</v>
      </c>
      <c r="C23" s="425">
        <v>13340.27</v>
      </c>
      <c r="D23" s="425">
        <f t="shared" ref="D23:D27" si="3">SUM(B23:C23)</f>
        <v>115669.26000000001</v>
      </c>
      <c r="E23" s="425">
        <v>0.91</v>
      </c>
      <c r="F23" s="425">
        <v>0.12</v>
      </c>
      <c r="G23" s="425">
        <f t="shared" ref="G23:G26" si="4">SUM(E23:F23)</f>
        <v>1.03</v>
      </c>
    </row>
    <row r="24" spans="1:10" ht="28.5">
      <c r="A24" s="164" t="s">
        <v>23</v>
      </c>
      <c r="B24" s="424">
        <v>45571.69</v>
      </c>
      <c r="C24" s="424">
        <v>25567.34</v>
      </c>
      <c r="D24" s="424">
        <f t="shared" si="3"/>
        <v>71139.03</v>
      </c>
      <c r="E24" s="424">
        <v>0.4</v>
      </c>
      <c r="F24" s="424">
        <v>0.23</v>
      </c>
      <c r="G24" s="424">
        <f t="shared" si="4"/>
        <v>0.63</v>
      </c>
    </row>
    <row r="25" spans="1:10">
      <c r="A25" s="249" t="s">
        <v>24</v>
      </c>
      <c r="B25" s="425">
        <v>637.41999999999996</v>
      </c>
      <c r="C25" s="425">
        <v>686.65</v>
      </c>
      <c r="D25" s="425">
        <f t="shared" si="3"/>
        <v>1324.07</v>
      </c>
      <c r="E25" s="425">
        <v>0.01</v>
      </c>
      <c r="F25" s="425">
        <v>0.01</v>
      </c>
      <c r="G25" s="425">
        <v>0.01</v>
      </c>
    </row>
    <row r="26" spans="1:10" ht="15.75" customHeight="1">
      <c r="A26" s="164" t="s">
        <v>25</v>
      </c>
      <c r="B26" s="424">
        <v>36320.9</v>
      </c>
      <c r="C26" s="424">
        <v>33260.92</v>
      </c>
      <c r="D26" s="424">
        <f>SUM(B26:C26)</f>
        <v>69581.820000000007</v>
      </c>
      <c r="E26" s="424">
        <v>0.32</v>
      </c>
      <c r="F26" s="424">
        <v>0.3</v>
      </c>
      <c r="G26" s="424">
        <f t="shared" si="4"/>
        <v>0.62</v>
      </c>
    </row>
    <row r="27" spans="1:10" ht="15.75" customHeight="1">
      <c r="A27" s="250" t="s">
        <v>26</v>
      </c>
      <c r="B27" s="426">
        <f>SUM(B22:B26)</f>
        <v>341024.65</v>
      </c>
      <c r="C27" s="426">
        <f>SUM(C22:C26)</f>
        <v>124118.15</v>
      </c>
      <c r="D27" s="426">
        <f t="shared" si="3"/>
        <v>465142.80000000005</v>
      </c>
      <c r="E27" s="426">
        <f>SUM(E22:E26)</f>
        <v>3.0299999999999994</v>
      </c>
      <c r="F27" s="426">
        <v>1.1000000000000001</v>
      </c>
      <c r="G27" s="426">
        <f>SUM(G22:G26)</f>
        <v>4.13</v>
      </c>
    </row>
    <row r="28" spans="1:10" ht="33" customHeight="1">
      <c r="A28" s="564" t="s">
        <v>578</v>
      </c>
      <c r="B28" s="564"/>
      <c r="C28" s="564"/>
      <c r="D28" s="564"/>
      <c r="E28" s="564"/>
      <c r="F28" s="564"/>
      <c r="G28" s="564"/>
      <c r="H28" s="135"/>
      <c r="I28" s="135"/>
      <c r="J28" s="135"/>
    </row>
  </sheetData>
  <mergeCells count="13">
    <mergeCell ref="A1:G1"/>
    <mergeCell ref="A28:G28"/>
    <mergeCell ref="A2:A3"/>
    <mergeCell ref="B2:D2"/>
    <mergeCell ref="E2:G2"/>
    <mergeCell ref="A20:A21"/>
    <mergeCell ref="B20:D20"/>
    <mergeCell ref="E20:G20"/>
    <mergeCell ref="A10:G10"/>
    <mergeCell ref="A19:G19"/>
    <mergeCell ref="A11:A12"/>
    <mergeCell ref="B11:D11"/>
    <mergeCell ref="E11:G11"/>
  </mergeCells>
  <pageMargins left="0.8" right="0.118110236220472" top="0.47244094488188998" bottom="0.5" header="0.31496062992126" footer="0.31496062992126"/>
  <pageSetup paperSize="9" scale="106" orientation="portrait" horizontalDpi="1200" r:id="rId1"/>
  <headerFooter>
    <oddFooter>&amp;L&amp;"+,Bold"&amp;9&amp;K09-048&amp;P&amp;R&amp;"+,Bold Italic"&amp;9&amp;K09-048Educational Statistics at a Glance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61"/>
  <sheetViews>
    <sheetView view="pageBreakPreview" topLeftCell="A26" zoomScaleSheetLayoutView="100" workbookViewId="0">
      <selection activeCell="E10" sqref="E10:I10"/>
    </sheetView>
  </sheetViews>
  <sheetFormatPr defaultColWidth="9.140625" defaultRowHeight="15"/>
  <cols>
    <col min="1" max="1" width="10.7109375" style="47" customWidth="1"/>
    <col min="2" max="2" width="9.42578125" style="47" customWidth="1"/>
    <col min="3" max="3" width="9.28515625" style="47" customWidth="1"/>
    <col min="4" max="4" width="8.85546875" style="47" customWidth="1"/>
    <col min="5" max="5" width="11.7109375" style="47" customWidth="1"/>
    <col min="6" max="6" width="12.7109375" style="47" customWidth="1"/>
    <col min="7" max="7" width="14.140625" style="47" hidden="1" customWidth="1"/>
    <col min="8" max="8" width="11.7109375" style="47" customWidth="1"/>
    <col min="9" max="9" width="9.28515625" style="47" bestFit="1" customWidth="1"/>
    <col min="10" max="10" width="9.85546875" style="47" customWidth="1"/>
    <col min="11" max="14" width="9.28515625" style="47" bestFit="1" customWidth="1"/>
    <col min="15" max="15" width="10.7109375" style="47" bestFit="1" customWidth="1"/>
    <col min="16" max="16384" width="9.140625" style="47"/>
  </cols>
  <sheetData>
    <row r="1" spans="1:17" ht="16.5">
      <c r="A1" s="434"/>
      <c r="B1" s="687" t="s">
        <v>594</v>
      </c>
      <c r="C1" s="687"/>
      <c r="D1" s="687"/>
      <c r="E1" s="687"/>
      <c r="F1" s="687"/>
      <c r="G1" s="434"/>
      <c r="H1" s="434"/>
    </row>
    <row r="2" spans="1:17" ht="16.5" customHeight="1">
      <c r="A2" s="69"/>
      <c r="B2" s="69"/>
      <c r="C2" s="69"/>
      <c r="D2" s="695" t="s">
        <v>450</v>
      </c>
      <c r="E2" s="695"/>
      <c r="F2" s="695"/>
    </row>
    <row r="3" spans="1:17">
      <c r="B3" s="562" t="s">
        <v>27</v>
      </c>
      <c r="C3" s="562"/>
      <c r="D3" s="361" t="s">
        <v>28</v>
      </c>
      <c r="E3" s="361" t="s">
        <v>46</v>
      </c>
      <c r="F3" s="361" t="s">
        <v>29</v>
      </c>
    </row>
    <row r="4" spans="1:17">
      <c r="B4" s="693">
        <v>1951</v>
      </c>
      <c r="C4" s="693"/>
      <c r="D4" s="436">
        <v>18.3</v>
      </c>
      <c r="E4" s="438">
        <v>27.2</v>
      </c>
      <c r="F4" s="438">
        <v>8.9</v>
      </c>
    </row>
    <row r="5" spans="1:17">
      <c r="B5" s="694">
        <v>1961</v>
      </c>
      <c r="C5" s="694"/>
      <c r="D5" s="437">
        <v>28.3</v>
      </c>
      <c r="E5" s="439">
        <v>40.4</v>
      </c>
      <c r="F5" s="439">
        <v>15.4</v>
      </c>
    </row>
    <row r="6" spans="1:17">
      <c r="B6" s="693">
        <v>1971</v>
      </c>
      <c r="C6" s="693"/>
      <c r="D6" s="436">
        <v>34.5</v>
      </c>
      <c r="E6" s="438">
        <v>46</v>
      </c>
      <c r="F6" s="438">
        <v>22</v>
      </c>
    </row>
    <row r="7" spans="1:17">
      <c r="B7" s="694">
        <v>1981</v>
      </c>
      <c r="C7" s="694"/>
      <c r="D7" s="437">
        <v>43.6</v>
      </c>
      <c r="E7" s="439">
        <v>56.4</v>
      </c>
      <c r="F7" s="439">
        <v>29.8</v>
      </c>
      <c r="I7" s="70"/>
      <c r="J7" s="70"/>
    </row>
    <row r="8" spans="1:17">
      <c r="B8" s="693">
        <v>1991</v>
      </c>
      <c r="C8" s="693"/>
      <c r="D8" s="436">
        <v>52.2</v>
      </c>
      <c r="E8" s="438">
        <v>64.099999999999994</v>
      </c>
      <c r="F8" s="438">
        <v>39.299999999999997</v>
      </c>
    </row>
    <row r="9" spans="1:17">
      <c r="B9" s="694">
        <v>2001</v>
      </c>
      <c r="C9" s="694"/>
      <c r="D9" s="437">
        <v>64.8</v>
      </c>
      <c r="E9" s="439">
        <v>75.3</v>
      </c>
      <c r="F9" s="439">
        <v>53.7</v>
      </c>
    </row>
    <row r="10" spans="1:17">
      <c r="B10" s="693">
        <v>2011</v>
      </c>
      <c r="C10" s="693"/>
      <c r="D10" s="436">
        <v>72.989999999999995</v>
      </c>
      <c r="E10" s="438">
        <v>80.89</v>
      </c>
      <c r="F10" s="438">
        <v>64.64</v>
      </c>
    </row>
    <row r="11" spans="1:17" ht="14.25" customHeight="1">
      <c r="B11" s="108" t="s">
        <v>465</v>
      </c>
      <c r="C11" s="108"/>
      <c r="D11" s="108"/>
      <c r="E11" s="109"/>
      <c r="F11" s="75"/>
      <c r="G11" s="75"/>
      <c r="H11" s="75"/>
    </row>
    <row r="12" spans="1:17" ht="29.25" customHeight="1">
      <c r="B12" s="696" t="s">
        <v>573</v>
      </c>
      <c r="C12" s="696"/>
      <c r="D12" s="696"/>
      <c r="E12" s="696"/>
      <c r="F12" s="696"/>
      <c r="G12" s="696"/>
      <c r="H12" s="696"/>
    </row>
    <row r="13" spans="1:17" ht="23.25" customHeight="1">
      <c r="B13" s="291"/>
      <c r="C13" s="291"/>
      <c r="D13" s="291"/>
      <c r="E13" s="291"/>
      <c r="F13" s="291"/>
      <c r="G13" s="291"/>
      <c r="H13" s="291"/>
      <c r="K13" s="47" t="s">
        <v>595</v>
      </c>
      <c r="Q13" s="294"/>
    </row>
    <row r="14" spans="1:17" ht="27" customHeight="1">
      <c r="A14" s="692" t="s">
        <v>547</v>
      </c>
      <c r="B14" s="692"/>
      <c r="C14" s="692"/>
      <c r="D14" s="692"/>
      <c r="E14" s="692"/>
      <c r="F14" s="692"/>
      <c r="G14" s="692"/>
      <c r="H14" s="692"/>
    </row>
    <row r="15" spans="1:17">
      <c r="A15" s="697" t="s">
        <v>324</v>
      </c>
      <c r="B15" s="702" t="s">
        <v>415</v>
      </c>
      <c r="C15" s="703"/>
      <c r="D15" s="703"/>
      <c r="E15" s="704"/>
      <c r="F15" s="702" t="s">
        <v>237</v>
      </c>
      <c r="G15" s="703"/>
      <c r="H15" s="704"/>
    </row>
    <row r="16" spans="1:17" ht="57">
      <c r="A16" s="698"/>
      <c r="B16" s="365" t="s">
        <v>5</v>
      </c>
      <c r="C16" s="365" t="s">
        <v>81</v>
      </c>
      <c r="D16" s="365" t="s">
        <v>6</v>
      </c>
      <c r="E16" s="365" t="s">
        <v>7</v>
      </c>
      <c r="F16" s="365" t="s">
        <v>414</v>
      </c>
      <c r="G16" s="365" t="s">
        <v>127</v>
      </c>
      <c r="H16" s="365" t="s">
        <v>325</v>
      </c>
    </row>
    <row r="17" spans="1:15">
      <c r="A17" s="252" t="s">
        <v>37</v>
      </c>
      <c r="B17" s="324">
        <v>2097</v>
      </c>
      <c r="C17" s="324">
        <v>136</v>
      </c>
      <c r="D17" s="324" t="s">
        <v>53</v>
      </c>
      <c r="E17" s="325">
        <v>74</v>
      </c>
      <c r="F17" s="325">
        <v>578</v>
      </c>
      <c r="G17" s="325"/>
      <c r="H17" s="325">
        <v>27</v>
      </c>
      <c r="J17" s="12"/>
    </row>
    <row r="18" spans="1:15">
      <c r="A18" s="251" t="s">
        <v>31</v>
      </c>
      <c r="B18" s="326">
        <v>3304</v>
      </c>
      <c r="C18" s="326">
        <v>497</v>
      </c>
      <c r="D18" s="326" t="s">
        <v>53</v>
      </c>
      <c r="E18" s="327">
        <v>173</v>
      </c>
      <c r="F18" s="327">
        <v>1819</v>
      </c>
      <c r="G18" s="327"/>
      <c r="H18" s="327">
        <v>45</v>
      </c>
      <c r="J18" s="13"/>
    </row>
    <row r="19" spans="1:15">
      <c r="A19" s="252" t="s">
        <v>32</v>
      </c>
      <c r="B19" s="324">
        <v>4084</v>
      </c>
      <c r="C19" s="324">
        <v>906</v>
      </c>
      <c r="D19" s="324" t="s">
        <v>53</v>
      </c>
      <c r="E19" s="325">
        <v>371</v>
      </c>
      <c r="F19" s="325">
        <v>3277</v>
      </c>
      <c r="G19" s="317"/>
      <c r="H19" s="325">
        <v>82</v>
      </c>
      <c r="J19" s="12"/>
    </row>
    <row r="20" spans="1:15">
      <c r="A20" s="251" t="s">
        <v>41</v>
      </c>
      <c r="B20" s="326">
        <v>4945</v>
      </c>
      <c r="C20" s="326">
        <v>1186</v>
      </c>
      <c r="D20" s="326" t="s">
        <v>53</v>
      </c>
      <c r="E20" s="327">
        <v>516</v>
      </c>
      <c r="F20" s="327">
        <v>6963</v>
      </c>
      <c r="G20" s="327"/>
      <c r="H20" s="327">
        <v>110</v>
      </c>
      <c r="J20" s="12"/>
    </row>
    <row r="21" spans="1:15">
      <c r="A21" s="252" t="s">
        <v>33</v>
      </c>
      <c r="B21" s="324">
        <v>5609</v>
      </c>
      <c r="C21" s="324">
        <v>1515</v>
      </c>
      <c r="D21" s="324" t="s">
        <v>53</v>
      </c>
      <c r="E21" s="325">
        <v>798</v>
      </c>
      <c r="F21" s="325">
        <v>5748</v>
      </c>
      <c r="G21" s="325"/>
      <c r="H21" s="325">
        <v>184</v>
      </c>
      <c r="J21" s="12"/>
    </row>
    <row r="22" spans="1:15">
      <c r="A22" s="251" t="s">
        <v>42</v>
      </c>
      <c r="B22" s="326">
        <v>6387</v>
      </c>
      <c r="C22" s="326">
        <v>2063</v>
      </c>
      <c r="D22" s="326">
        <v>877</v>
      </c>
      <c r="E22" s="327">
        <v>384</v>
      </c>
      <c r="F22" s="327">
        <v>10152</v>
      </c>
      <c r="G22" s="327"/>
      <c r="H22" s="327">
        <v>254</v>
      </c>
      <c r="J22" s="12"/>
      <c r="O22" s="47" t="s">
        <v>435</v>
      </c>
    </row>
    <row r="23" spans="1:15">
      <c r="A23" s="252" t="s">
        <v>38</v>
      </c>
      <c r="B23" s="324">
        <v>7726</v>
      </c>
      <c r="C23" s="324">
        <v>2885</v>
      </c>
      <c r="D23" s="324">
        <v>1060</v>
      </c>
      <c r="E23" s="324">
        <v>536</v>
      </c>
      <c r="F23" s="325">
        <v>16982</v>
      </c>
      <c r="G23" s="325"/>
      <c r="H23" s="325">
        <v>350</v>
      </c>
      <c r="J23" s="12"/>
      <c r="O23" s="47">
        <f>853870/2.06</f>
        <v>414500</v>
      </c>
    </row>
    <row r="24" spans="1:15" s="72" customFormat="1">
      <c r="A24" s="251" t="s">
        <v>39</v>
      </c>
      <c r="B24" s="326">
        <v>7849</v>
      </c>
      <c r="C24" s="326">
        <v>3056</v>
      </c>
      <c r="D24" s="326">
        <v>1122</v>
      </c>
      <c r="E24" s="327">
        <v>574</v>
      </c>
      <c r="F24" s="327">
        <v>19812</v>
      </c>
      <c r="G24" s="327"/>
      <c r="H24" s="327">
        <v>371</v>
      </c>
      <c r="J24" s="73"/>
    </row>
    <row r="25" spans="1:15">
      <c r="A25" s="252" t="s">
        <v>40</v>
      </c>
      <c r="B25" s="324">
        <v>7878</v>
      </c>
      <c r="C25" s="324">
        <v>3252</v>
      </c>
      <c r="D25" s="324">
        <v>1138.24</v>
      </c>
      <c r="E25" s="324">
        <v>591.66</v>
      </c>
      <c r="F25" s="325">
        <v>23099</v>
      </c>
      <c r="G25" s="325"/>
      <c r="H25" s="324">
        <v>406</v>
      </c>
      <c r="J25" s="12"/>
    </row>
    <row r="26" spans="1:15">
      <c r="A26" s="251" t="s">
        <v>116</v>
      </c>
      <c r="B26" s="326">
        <v>7788</v>
      </c>
      <c r="C26" s="326">
        <v>3656</v>
      </c>
      <c r="D26" s="326">
        <v>1220.81</v>
      </c>
      <c r="E26" s="327">
        <v>642.29</v>
      </c>
      <c r="F26" s="327">
        <v>27882</v>
      </c>
      <c r="G26" s="327"/>
      <c r="H26" s="327">
        <v>440</v>
      </c>
      <c r="J26" s="14"/>
    </row>
    <row r="27" spans="1:15">
      <c r="A27" s="252" t="s">
        <v>132</v>
      </c>
      <c r="B27" s="325">
        <v>8199</v>
      </c>
      <c r="C27" s="324">
        <v>3941</v>
      </c>
      <c r="D27" s="324">
        <v>1222.08</v>
      </c>
      <c r="E27" s="324">
        <v>716.8</v>
      </c>
      <c r="F27" s="325">
        <v>25938</v>
      </c>
      <c r="G27" s="325"/>
      <c r="H27" s="325">
        <v>436</v>
      </c>
      <c r="J27" s="47" t="s">
        <v>435</v>
      </c>
    </row>
    <row r="28" spans="1:15">
      <c r="A28" s="251" t="s">
        <v>133</v>
      </c>
      <c r="B28" s="326">
        <v>7485</v>
      </c>
      <c r="C28" s="326">
        <v>4476</v>
      </c>
      <c r="D28" s="326">
        <v>1312.15</v>
      </c>
      <c r="E28" s="327">
        <v>720.46</v>
      </c>
      <c r="F28" s="327">
        <v>32974</v>
      </c>
      <c r="G28" s="327"/>
      <c r="H28" s="327">
        <v>621</v>
      </c>
      <c r="J28" s="65">
        <f>1431702-853870</f>
        <v>577832</v>
      </c>
    </row>
    <row r="29" spans="1:15" ht="15.75" customHeight="1">
      <c r="A29" s="252" t="s">
        <v>250</v>
      </c>
      <c r="B29" s="325">
        <v>7143</v>
      </c>
      <c r="C29" s="324">
        <v>4788</v>
      </c>
      <c r="D29" s="324">
        <v>1283.21</v>
      </c>
      <c r="E29" s="324">
        <v>841.33</v>
      </c>
      <c r="F29" s="325">
        <v>34852</v>
      </c>
      <c r="G29" s="325"/>
      <c r="H29" s="325">
        <v>642</v>
      </c>
      <c r="J29" s="65"/>
    </row>
    <row r="30" spans="1:15" ht="15.75" customHeight="1">
      <c r="A30" s="251" t="s">
        <v>434</v>
      </c>
      <c r="B30" s="326">
        <v>8539</v>
      </c>
      <c r="C30" s="326">
        <v>5778</v>
      </c>
      <c r="D30" s="326">
        <v>2189</v>
      </c>
      <c r="E30" s="327">
        <v>1224</v>
      </c>
      <c r="F30" s="327">
        <v>35525</v>
      </c>
      <c r="G30" s="327"/>
      <c r="H30" s="327">
        <v>667</v>
      </c>
      <c r="J30" s="65"/>
    </row>
    <row r="31" spans="1:15" ht="15.75" customHeight="1">
      <c r="A31" s="252" t="s">
        <v>416</v>
      </c>
      <c r="B31" s="325">
        <v>8589</v>
      </c>
      <c r="C31" s="324">
        <v>4215</v>
      </c>
      <c r="D31" s="324">
        <v>1335</v>
      </c>
      <c r="E31" s="325">
        <v>1036</v>
      </c>
      <c r="F31" s="325">
        <v>36634</v>
      </c>
      <c r="G31" s="325"/>
      <c r="H31" s="325">
        <v>723</v>
      </c>
      <c r="J31" s="65"/>
    </row>
    <row r="32" spans="1:15" ht="15.75" customHeight="1">
      <c r="A32" s="251" t="s">
        <v>410</v>
      </c>
      <c r="B32" s="326">
        <v>8471</v>
      </c>
      <c r="C32" s="326">
        <v>4251</v>
      </c>
      <c r="D32" s="326">
        <v>1353</v>
      </c>
      <c r="E32" s="327">
        <v>1093</v>
      </c>
      <c r="F32" s="327">
        <v>38498</v>
      </c>
      <c r="G32" s="327"/>
      <c r="H32" s="327">
        <v>760</v>
      </c>
    </row>
    <row r="33" spans="1:15" s="75" customFormat="1" ht="12.75">
      <c r="A33" s="700" t="s">
        <v>262</v>
      </c>
      <c r="B33" s="700"/>
      <c r="C33" s="700"/>
      <c r="D33" s="700"/>
      <c r="E33" s="700"/>
      <c r="F33" s="700"/>
      <c r="G33" s="700"/>
      <c r="H33" s="700"/>
      <c r="I33" s="74"/>
      <c r="J33" s="74"/>
      <c r="K33" s="74"/>
      <c r="L33" s="74"/>
      <c r="M33" s="74"/>
    </row>
    <row r="34" spans="1:15" s="75" customFormat="1" ht="12.75">
      <c r="A34" s="701" t="s">
        <v>287</v>
      </c>
      <c r="B34" s="701"/>
      <c r="C34" s="701"/>
      <c r="D34" s="701"/>
      <c r="E34" s="701"/>
      <c r="F34" s="701"/>
      <c r="G34" s="701"/>
      <c r="H34" s="701"/>
      <c r="I34" s="77"/>
      <c r="J34" s="74"/>
      <c r="K34" s="74"/>
      <c r="L34" s="74"/>
      <c r="M34" s="74"/>
    </row>
    <row r="35" spans="1:15" s="75" customFormat="1" ht="12.75">
      <c r="A35" s="368" t="s">
        <v>274</v>
      </c>
      <c r="B35" s="76"/>
      <c r="C35" s="76"/>
      <c r="D35" s="76"/>
      <c r="E35" s="76"/>
      <c r="F35" s="77"/>
      <c r="G35" s="77"/>
      <c r="H35" s="77"/>
      <c r="I35" s="77"/>
      <c r="J35" s="74"/>
      <c r="K35" s="74"/>
      <c r="L35" s="74"/>
      <c r="M35" s="74"/>
    </row>
    <row r="36" spans="1:15" s="80" customFormat="1" ht="12.75">
      <c r="A36" s="705" t="s">
        <v>275</v>
      </c>
      <c r="B36" s="705"/>
      <c r="C36" s="705"/>
      <c r="D36" s="705"/>
      <c r="E36" s="705"/>
      <c r="F36" s="705"/>
      <c r="G36" s="705"/>
      <c r="H36" s="705"/>
      <c r="I36" s="78"/>
      <c r="J36" s="79"/>
      <c r="K36" s="79"/>
      <c r="L36" s="79"/>
      <c r="M36" s="79"/>
    </row>
    <row r="37" spans="1:15" s="80" customFormat="1" ht="28.5" customHeight="1">
      <c r="A37" s="699" t="s">
        <v>472</v>
      </c>
      <c r="B37" s="699"/>
      <c r="C37" s="699"/>
      <c r="D37" s="699"/>
      <c r="E37" s="699"/>
      <c r="F37" s="699"/>
      <c r="G37" s="699"/>
      <c r="H37" s="699"/>
      <c r="I37" s="78"/>
      <c r="J37" s="79"/>
      <c r="K37" s="65"/>
      <c r="L37" s="65"/>
      <c r="M37" s="65"/>
      <c r="N37" s="65"/>
      <c r="O37" s="66"/>
    </row>
    <row r="38" spans="1:15" s="80" customFormat="1" ht="30.75" customHeight="1">
      <c r="A38" s="699" t="s">
        <v>470</v>
      </c>
      <c r="B38" s="699"/>
      <c r="C38" s="699"/>
      <c r="D38" s="699"/>
      <c r="E38" s="699"/>
      <c r="F38" s="699"/>
      <c r="G38" s="699"/>
      <c r="H38" s="699"/>
      <c r="I38" s="78"/>
      <c r="J38" s="79"/>
      <c r="K38" s="79"/>
      <c r="L38" s="79"/>
      <c r="M38" s="79"/>
    </row>
    <row r="39" spans="1:15" s="80" customFormat="1" ht="15" customHeight="1">
      <c r="A39" s="699" t="s">
        <v>404</v>
      </c>
      <c r="B39" s="699"/>
      <c r="C39" s="699"/>
      <c r="D39" s="699"/>
      <c r="E39" s="699"/>
      <c r="F39" s="699"/>
      <c r="G39" s="699"/>
      <c r="H39" s="699"/>
      <c r="I39" s="78"/>
      <c r="J39" s="79"/>
      <c r="K39" s="79"/>
      <c r="L39" s="79"/>
      <c r="M39" s="79"/>
    </row>
    <row r="40" spans="1:15" s="75" customFormat="1" ht="27.75" customHeight="1">
      <c r="A40" s="699" t="s">
        <v>409</v>
      </c>
      <c r="B40" s="699"/>
      <c r="C40" s="699"/>
      <c r="D40" s="699"/>
      <c r="E40" s="699"/>
      <c r="F40" s="699"/>
      <c r="G40" s="699"/>
      <c r="H40" s="699"/>
      <c r="I40" s="77"/>
      <c r="J40" s="74"/>
      <c r="K40" s="74"/>
      <c r="L40" s="74"/>
      <c r="M40" s="74"/>
    </row>
    <row r="41" spans="1:15" s="75" customFormat="1" ht="12.75">
      <c r="A41" s="699"/>
      <c r="B41" s="699"/>
      <c r="C41" s="699"/>
      <c r="D41" s="699"/>
      <c r="E41" s="699"/>
      <c r="F41" s="699"/>
      <c r="G41" s="699"/>
      <c r="H41" s="699"/>
      <c r="I41" s="77"/>
      <c r="J41" s="74"/>
      <c r="K41" s="74"/>
      <c r="L41" s="74"/>
      <c r="M41" s="74"/>
    </row>
    <row r="42" spans="1:15">
      <c r="I42" s="71"/>
      <c r="J42" s="71"/>
      <c r="K42" s="71"/>
      <c r="L42" s="71"/>
      <c r="M42" s="71"/>
    </row>
    <row r="43" spans="1:15">
      <c r="I43" s="71"/>
      <c r="J43" s="71"/>
      <c r="K43" s="71"/>
      <c r="L43" s="71"/>
      <c r="M43" s="71"/>
    </row>
    <row r="44" spans="1:15">
      <c r="I44" s="71"/>
    </row>
    <row r="61" spans="1:1">
      <c r="A61" s="47" t="e">
        <f>-#REF!</f>
        <v>#REF!</v>
      </c>
    </row>
  </sheetData>
  <mergeCells count="23">
    <mergeCell ref="A15:A16"/>
    <mergeCell ref="A40:H40"/>
    <mergeCell ref="A37:H37"/>
    <mergeCell ref="A38:H38"/>
    <mergeCell ref="A41:H41"/>
    <mergeCell ref="A33:H33"/>
    <mergeCell ref="A39:H39"/>
    <mergeCell ref="A34:H34"/>
    <mergeCell ref="F15:H15"/>
    <mergeCell ref="A36:H36"/>
    <mergeCell ref="B15:E15"/>
    <mergeCell ref="B1:F1"/>
    <mergeCell ref="A14:H14"/>
    <mergeCell ref="B3:C3"/>
    <mergeCell ref="B4:C4"/>
    <mergeCell ref="B5:C5"/>
    <mergeCell ref="D2:F2"/>
    <mergeCell ref="B12:H12"/>
    <mergeCell ref="B6:C6"/>
    <mergeCell ref="B7:C7"/>
    <mergeCell ref="B8:C8"/>
    <mergeCell ref="B9:C9"/>
    <mergeCell ref="B10:C10"/>
  </mergeCells>
  <pageMargins left="1.05" right="0.118110236220472" top="0.47244094488188998" bottom="0.5" header="0.31496062992126" footer="0.31496062992126"/>
  <pageSetup paperSize="9" orientation="portrait" horizontalDpi="1200" verticalDpi="597" r:id="rId1"/>
  <headerFooter>
    <oddFooter>&amp;L&amp;"+,Bold"&amp;9&amp;K09-048&amp;P&amp;R&amp;"+,Bold Italic"&amp;9&amp;K09-048Educational Statistics at a Glance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T41"/>
  <sheetViews>
    <sheetView view="pageBreakPreview" zoomScaleSheetLayoutView="100" workbookViewId="0">
      <pane xSplit="1" ySplit="5" topLeftCell="B20" activePane="bottomRight" state="frozen"/>
      <selection activeCell="E10" sqref="E10:I10"/>
      <selection pane="topRight" activeCell="E10" sqref="E10:I10"/>
      <selection pane="bottomLeft" activeCell="E10" sqref="E10:I10"/>
      <selection pane="bottomRight" activeCell="E10" sqref="E10:I10"/>
    </sheetView>
  </sheetViews>
  <sheetFormatPr defaultColWidth="9.140625" defaultRowHeight="15"/>
  <cols>
    <col min="1" max="1" width="11.28515625" style="47" customWidth="1"/>
    <col min="2" max="2" width="5.85546875" style="47" customWidth="1"/>
    <col min="3" max="3" width="8.85546875" style="47" customWidth="1"/>
    <col min="4" max="4" width="9.140625" style="47" customWidth="1"/>
    <col min="5" max="5" width="7" style="47" customWidth="1"/>
    <col min="6" max="6" width="8.140625" style="47" customWidth="1"/>
    <col min="7" max="7" width="7.5703125" style="47" customWidth="1"/>
    <col min="8" max="8" width="5.85546875" style="47" customWidth="1"/>
    <col min="9" max="9" width="9.85546875" style="47" customWidth="1"/>
    <col min="10" max="10" width="8.5703125" style="47" customWidth="1"/>
    <col min="11" max="16" width="10.7109375" style="47" customWidth="1"/>
    <col min="17" max="18" width="9.85546875" style="47" bestFit="1" customWidth="1"/>
    <col min="19" max="19" width="10.85546875" style="47" bestFit="1" customWidth="1"/>
    <col min="20" max="22" width="9.85546875" style="47" bestFit="1" customWidth="1"/>
    <col min="23" max="16384" width="9.140625" style="47"/>
  </cols>
  <sheetData>
    <row r="1" spans="1:16" ht="24.75" customHeight="1">
      <c r="A1" s="709" t="s">
        <v>548</v>
      </c>
      <c r="B1" s="709"/>
      <c r="C1" s="709"/>
      <c r="D1" s="709"/>
      <c r="E1" s="709"/>
      <c r="F1" s="709"/>
      <c r="G1" s="709"/>
      <c r="H1" s="709"/>
      <c r="I1" s="709"/>
      <c r="J1" s="709"/>
      <c r="K1" s="709" t="str">
        <f>A1</f>
        <v xml:space="preserve">Table-20: Level-wise Enrolment </v>
      </c>
      <c r="L1" s="709"/>
      <c r="M1" s="709"/>
      <c r="N1" s="709"/>
      <c r="O1" s="709"/>
      <c r="P1" s="709"/>
    </row>
    <row r="2" spans="1:16" ht="16.5" customHeight="1">
      <c r="A2" s="149"/>
      <c r="B2" s="710" t="s">
        <v>596</v>
      </c>
      <c r="C2" s="710"/>
      <c r="D2" s="710"/>
      <c r="E2" s="710"/>
      <c r="F2" s="710"/>
      <c r="G2" s="710"/>
      <c r="H2" s="710"/>
      <c r="I2" s="710"/>
      <c r="J2" s="710"/>
      <c r="K2" s="709" t="s">
        <v>326</v>
      </c>
      <c r="L2" s="709"/>
      <c r="M2" s="709"/>
      <c r="N2" s="709"/>
      <c r="O2" s="709"/>
      <c r="P2" s="709"/>
    </row>
    <row r="3" spans="1:16" ht="16.5">
      <c r="A3" s="64"/>
      <c r="B3" s="64"/>
      <c r="C3" s="64"/>
      <c r="D3" s="64"/>
      <c r="E3" s="64"/>
      <c r="F3" s="64"/>
      <c r="G3" s="64"/>
      <c r="H3" s="64"/>
      <c r="I3" s="64"/>
      <c r="J3" s="150" t="s">
        <v>466</v>
      </c>
      <c r="K3" s="81"/>
      <c r="M3" s="86"/>
      <c r="N3" s="86"/>
      <c r="O3" s="86"/>
      <c r="P3" s="150" t="s">
        <v>467</v>
      </c>
    </row>
    <row r="4" spans="1:16" ht="32.25" customHeight="1">
      <c r="A4" s="682" t="s">
        <v>324</v>
      </c>
      <c r="B4" s="682" t="s">
        <v>88</v>
      </c>
      <c r="C4" s="682"/>
      <c r="D4" s="682"/>
      <c r="E4" s="707" t="s">
        <v>216</v>
      </c>
      <c r="F4" s="707"/>
      <c r="G4" s="707"/>
      <c r="H4" s="682" t="s">
        <v>265</v>
      </c>
      <c r="I4" s="682"/>
      <c r="J4" s="682"/>
      <c r="K4" s="682" t="s">
        <v>266</v>
      </c>
      <c r="L4" s="682"/>
      <c r="M4" s="682"/>
      <c r="N4" s="682" t="s">
        <v>48</v>
      </c>
      <c r="O4" s="682"/>
      <c r="P4" s="682"/>
    </row>
    <row r="5" spans="1:16" ht="26.25" customHeight="1">
      <c r="A5" s="706"/>
      <c r="B5" s="363" t="s">
        <v>3</v>
      </c>
      <c r="C5" s="364" t="s">
        <v>4</v>
      </c>
      <c r="D5" s="362" t="s">
        <v>0</v>
      </c>
      <c r="E5" s="363" t="s">
        <v>3</v>
      </c>
      <c r="F5" s="364" t="s">
        <v>4</v>
      </c>
      <c r="G5" s="362" t="s">
        <v>0</v>
      </c>
      <c r="H5" s="363" t="s">
        <v>3</v>
      </c>
      <c r="I5" s="364" t="s">
        <v>4</v>
      </c>
      <c r="J5" s="362" t="s">
        <v>0</v>
      </c>
      <c r="K5" s="363" t="s">
        <v>3</v>
      </c>
      <c r="L5" s="364" t="s">
        <v>4</v>
      </c>
      <c r="M5" s="362" t="s">
        <v>0</v>
      </c>
      <c r="N5" s="363" t="s">
        <v>3</v>
      </c>
      <c r="O5" s="364" t="s">
        <v>4</v>
      </c>
      <c r="P5" s="362" t="s">
        <v>0</v>
      </c>
    </row>
    <row r="6" spans="1:16" ht="21.75" customHeight="1">
      <c r="A6" s="244" t="s">
        <v>37</v>
      </c>
      <c r="B6" s="337">
        <v>138</v>
      </c>
      <c r="C6" s="337">
        <v>54</v>
      </c>
      <c r="D6" s="337">
        <f>B6+C6</f>
        <v>192</v>
      </c>
      <c r="E6" s="337">
        <v>26</v>
      </c>
      <c r="F6" s="337">
        <v>5</v>
      </c>
      <c r="G6" s="337">
        <f>E6+F6</f>
        <v>31</v>
      </c>
      <c r="H6" s="337" t="s">
        <v>53</v>
      </c>
      <c r="I6" s="337" t="s">
        <v>53</v>
      </c>
      <c r="J6" s="337" t="s">
        <v>53</v>
      </c>
      <c r="K6" s="337">
        <v>13</v>
      </c>
      <c r="L6" s="337">
        <v>2</v>
      </c>
      <c r="M6" s="337">
        <f>K6+L6</f>
        <v>15</v>
      </c>
      <c r="N6" s="338">
        <v>3.51</v>
      </c>
      <c r="O6" s="338">
        <v>0.45</v>
      </c>
      <c r="P6" s="338">
        <f>N6+O6</f>
        <v>3.96</v>
      </c>
    </row>
    <row r="7" spans="1:16" ht="21.75" customHeight="1">
      <c r="A7" s="200" t="s">
        <v>31</v>
      </c>
      <c r="B7" s="339">
        <v>236</v>
      </c>
      <c r="C7" s="339">
        <v>114</v>
      </c>
      <c r="D7" s="339">
        <f t="shared" ref="D7:D20" si="0">B7+C7</f>
        <v>350</v>
      </c>
      <c r="E7" s="339">
        <v>51</v>
      </c>
      <c r="F7" s="339">
        <v>16</v>
      </c>
      <c r="G7" s="339">
        <f t="shared" ref="G7:G20" si="1">E7+F7</f>
        <v>67</v>
      </c>
      <c r="H7" s="339" t="s">
        <v>53</v>
      </c>
      <c r="I7" s="339" t="s">
        <v>53</v>
      </c>
      <c r="J7" s="339" t="s">
        <v>53</v>
      </c>
      <c r="K7" s="339">
        <v>27</v>
      </c>
      <c r="L7" s="339">
        <v>7</v>
      </c>
      <c r="M7" s="339">
        <f t="shared" ref="M7:M20" si="2">K7+L7</f>
        <v>34</v>
      </c>
      <c r="N7" s="340">
        <v>8</v>
      </c>
      <c r="O7" s="340">
        <v>2</v>
      </c>
      <c r="P7" s="340">
        <f t="shared" ref="P7:P20" si="3">N7+O7</f>
        <v>10</v>
      </c>
    </row>
    <row r="8" spans="1:16" ht="21.75" customHeight="1">
      <c r="A8" s="244" t="s">
        <v>32</v>
      </c>
      <c r="B8" s="337">
        <v>357</v>
      </c>
      <c r="C8" s="337">
        <v>213</v>
      </c>
      <c r="D8" s="337">
        <f t="shared" si="0"/>
        <v>570</v>
      </c>
      <c r="E8" s="337">
        <v>94</v>
      </c>
      <c r="F8" s="337">
        <v>39</v>
      </c>
      <c r="G8" s="337">
        <f t="shared" si="1"/>
        <v>133</v>
      </c>
      <c r="H8" s="337" t="s">
        <v>53</v>
      </c>
      <c r="I8" s="337" t="s">
        <v>53</v>
      </c>
      <c r="J8" s="337" t="s">
        <v>53</v>
      </c>
      <c r="K8" s="337">
        <v>57</v>
      </c>
      <c r="L8" s="337">
        <v>19</v>
      </c>
      <c r="M8" s="337">
        <f t="shared" si="2"/>
        <v>76</v>
      </c>
      <c r="N8" s="338">
        <v>26</v>
      </c>
      <c r="O8" s="338">
        <v>7</v>
      </c>
      <c r="P8" s="338">
        <f t="shared" si="3"/>
        <v>33</v>
      </c>
    </row>
    <row r="9" spans="1:16" ht="21.75" customHeight="1">
      <c r="A9" s="200" t="s">
        <v>41</v>
      </c>
      <c r="B9" s="339">
        <v>453</v>
      </c>
      <c r="C9" s="339">
        <v>285</v>
      </c>
      <c r="D9" s="339">
        <f t="shared" si="0"/>
        <v>738</v>
      </c>
      <c r="E9" s="339">
        <v>139</v>
      </c>
      <c r="F9" s="339">
        <v>68</v>
      </c>
      <c r="G9" s="339">
        <f t="shared" si="1"/>
        <v>207</v>
      </c>
      <c r="H9" s="339" t="s">
        <v>53</v>
      </c>
      <c r="I9" s="339" t="s">
        <v>53</v>
      </c>
      <c r="J9" s="339" t="s">
        <v>53</v>
      </c>
      <c r="K9" s="339">
        <v>76</v>
      </c>
      <c r="L9" s="339">
        <v>34</v>
      </c>
      <c r="M9" s="339">
        <f t="shared" si="2"/>
        <v>110</v>
      </c>
      <c r="N9" s="340">
        <v>35</v>
      </c>
      <c r="O9" s="340">
        <v>13</v>
      </c>
      <c r="P9" s="340">
        <f t="shared" si="3"/>
        <v>48</v>
      </c>
    </row>
    <row r="10" spans="1:16" ht="21.75" customHeight="1">
      <c r="A10" s="200" t="s">
        <v>42</v>
      </c>
      <c r="B10" s="339">
        <v>640</v>
      </c>
      <c r="C10" s="339">
        <v>498</v>
      </c>
      <c r="D10" s="339">
        <f t="shared" si="0"/>
        <v>1138</v>
      </c>
      <c r="E10" s="339">
        <v>253</v>
      </c>
      <c r="F10" s="339">
        <v>175</v>
      </c>
      <c r="G10" s="339">
        <f t="shared" si="1"/>
        <v>428</v>
      </c>
      <c r="H10" s="339">
        <v>116</v>
      </c>
      <c r="I10" s="339">
        <v>74</v>
      </c>
      <c r="J10" s="339">
        <f>H10+I10</f>
        <v>190</v>
      </c>
      <c r="K10" s="339">
        <v>61</v>
      </c>
      <c r="L10" s="339">
        <v>38</v>
      </c>
      <c r="M10" s="339">
        <f t="shared" si="2"/>
        <v>99</v>
      </c>
      <c r="N10" s="340">
        <v>54</v>
      </c>
      <c r="O10" s="340">
        <v>32</v>
      </c>
      <c r="P10" s="340">
        <f t="shared" si="3"/>
        <v>86</v>
      </c>
    </row>
    <row r="11" spans="1:16" ht="21.75" customHeight="1">
      <c r="A11" s="244" t="s">
        <v>38</v>
      </c>
      <c r="B11" s="337">
        <v>705</v>
      </c>
      <c r="C11" s="337">
        <v>616</v>
      </c>
      <c r="D11" s="337">
        <f t="shared" si="0"/>
        <v>1321</v>
      </c>
      <c r="E11" s="337">
        <v>289</v>
      </c>
      <c r="F11" s="337">
        <v>233</v>
      </c>
      <c r="G11" s="337">
        <f t="shared" si="1"/>
        <v>522</v>
      </c>
      <c r="H11" s="337">
        <v>144.73940000000002</v>
      </c>
      <c r="I11" s="338">
        <v>104.97579999999999</v>
      </c>
      <c r="J11" s="338">
        <f t="shared" ref="J11:J20" si="4">H11+I11</f>
        <v>249.71520000000001</v>
      </c>
      <c r="K11" s="338">
        <v>78.16516</v>
      </c>
      <c r="L11" s="338">
        <v>55.97983</v>
      </c>
      <c r="M11" s="338">
        <f t="shared" si="2"/>
        <v>134.14499000000001</v>
      </c>
      <c r="N11" s="338">
        <v>88</v>
      </c>
      <c r="O11" s="338">
        <v>55</v>
      </c>
      <c r="P11" s="338">
        <f t="shared" si="3"/>
        <v>143</v>
      </c>
    </row>
    <row r="12" spans="1:16" ht="21.75" customHeight="1">
      <c r="A12" s="200" t="s">
        <v>39</v>
      </c>
      <c r="B12" s="339">
        <v>711</v>
      </c>
      <c r="C12" s="339">
        <v>626</v>
      </c>
      <c r="D12" s="339">
        <f t="shared" si="0"/>
        <v>1337</v>
      </c>
      <c r="E12" s="339">
        <v>299</v>
      </c>
      <c r="F12" s="339">
        <v>246</v>
      </c>
      <c r="G12" s="339">
        <f t="shared" si="1"/>
        <v>545</v>
      </c>
      <c r="H12" s="339">
        <v>149.29517000000001</v>
      </c>
      <c r="I12" s="340">
        <v>109.68201999999999</v>
      </c>
      <c r="J12" s="340">
        <f t="shared" si="4"/>
        <v>258.97719000000001</v>
      </c>
      <c r="K12" s="340">
        <v>80.580309999999997</v>
      </c>
      <c r="L12" s="340">
        <v>59.823769999999996</v>
      </c>
      <c r="M12" s="340">
        <v>141</v>
      </c>
      <c r="N12" s="340">
        <v>95.9</v>
      </c>
      <c r="O12" s="340">
        <v>59.6</v>
      </c>
      <c r="P12" s="340">
        <f t="shared" si="3"/>
        <v>155.5</v>
      </c>
    </row>
    <row r="13" spans="1:16" ht="21.75" customHeight="1">
      <c r="A13" s="244" t="s">
        <v>40</v>
      </c>
      <c r="B13" s="337">
        <v>711</v>
      </c>
      <c r="C13" s="337">
        <v>644</v>
      </c>
      <c r="D13" s="337">
        <f t="shared" si="0"/>
        <v>1355</v>
      </c>
      <c r="E13" s="337">
        <v>311</v>
      </c>
      <c r="F13" s="337">
        <v>262</v>
      </c>
      <c r="G13" s="337">
        <f t="shared" si="1"/>
        <v>573</v>
      </c>
      <c r="H13" s="337">
        <v>158.98126999999999</v>
      </c>
      <c r="I13" s="338">
        <v>123.1957</v>
      </c>
      <c r="J13" s="338">
        <f t="shared" si="4"/>
        <v>282.17696999999998</v>
      </c>
      <c r="K13" s="338">
        <v>92.581310000000002</v>
      </c>
      <c r="L13" s="338">
        <v>69.996479999999991</v>
      </c>
      <c r="M13" s="338">
        <f t="shared" si="2"/>
        <v>162.57778999999999</v>
      </c>
      <c r="N13" s="338">
        <v>106</v>
      </c>
      <c r="O13" s="338">
        <v>65.7</v>
      </c>
      <c r="P13" s="338">
        <f t="shared" si="3"/>
        <v>171.7</v>
      </c>
    </row>
    <row r="14" spans="1:16" ht="21.75" customHeight="1">
      <c r="A14" s="200" t="s">
        <v>116</v>
      </c>
      <c r="B14" s="339">
        <v>706</v>
      </c>
      <c r="C14" s="340">
        <v>647.20000000000005</v>
      </c>
      <c r="D14" s="340">
        <f t="shared" si="0"/>
        <v>1353.2</v>
      </c>
      <c r="E14" s="340">
        <v>313.7</v>
      </c>
      <c r="F14" s="340">
        <v>270.10000000000002</v>
      </c>
      <c r="G14" s="340">
        <f t="shared" si="1"/>
        <v>583.79999999999995</v>
      </c>
      <c r="H14" s="339">
        <v>164.60000000000002</v>
      </c>
      <c r="I14" s="340">
        <v>129.5</v>
      </c>
      <c r="J14" s="340">
        <v>295</v>
      </c>
      <c r="K14" s="340">
        <v>95.3</v>
      </c>
      <c r="L14" s="340">
        <v>73.600000000000009</v>
      </c>
      <c r="M14" s="340">
        <f t="shared" si="2"/>
        <v>168.9</v>
      </c>
      <c r="N14" s="340">
        <v>112</v>
      </c>
      <c r="O14" s="340">
        <v>73</v>
      </c>
      <c r="P14" s="340">
        <f t="shared" si="3"/>
        <v>185</v>
      </c>
    </row>
    <row r="15" spans="1:16" ht="21.75" customHeight="1">
      <c r="A15" s="244" t="s">
        <v>132</v>
      </c>
      <c r="B15" s="337">
        <v>697</v>
      </c>
      <c r="C15" s="338">
        <v>639</v>
      </c>
      <c r="D15" s="338">
        <f t="shared" si="0"/>
        <v>1336</v>
      </c>
      <c r="E15" s="338">
        <v>317</v>
      </c>
      <c r="F15" s="338">
        <v>278</v>
      </c>
      <c r="G15" s="337">
        <f t="shared" si="1"/>
        <v>595</v>
      </c>
      <c r="H15" s="337">
        <v>169</v>
      </c>
      <c r="I15" s="338">
        <v>138</v>
      </c>
      <c r="J15" s="337">
        <f t="shared" si="4"/>
        <v>307</v>
      </c>
      <c r="K15" s="338">
        <v>99</v>
      </c>
      <c r="L15" s="338">
        <v>79</v>
      </c>
      <c r="M15" s="338">
        <f t="shared" si="2"/>
        <v>178</v>
      </c>
      <c r="N15" s="338">
        <v>124.4</v>
      </c>
      <c r="O15" s="338">
        <v>83</v>
      </c>
      <c r="P15" s="338">
        <f t="shared" si="3"/>
        <v>207.4</v>
      </c>
    </row>
    <row r="16" spans="1:16" ht="21.75" customHeight="1">
      <c r="A16" s="200" t="s">
        <v>133</v>
      </c>
      <c r="B16" s="339">
        <v>701.41624999999999</v>
      </c>
      <c r="C16" s="340">
        <v>646.18137000000002</v>
      </c>
      <c r="D16" s="340">
        <v>1347</v>
      </c>
      <c r="E16" s="340">
        <v>327.02085</v>
      </c>
      <c r="F16" s="340">
        <v>291.71111999999999</v>
      </c>
      <c r="G16" s="340">
        <f t="shared" si="1"/>
        <v>618.73197000000005</v>
      </c>
      <c r="H16" s="339">
        <v>175.12879000000001</v>
      </c>
      <c r="I16" s="340">
        <v>143.39429999999999</v>
      </c>
      <c r="J16" s="340">
        <v>318</v>
      </c>
      <c r="K16" s="340">
        <v>108.83876000000001</v>
      </c>
      <c r="L16" s="340">
        <v>85.850740000000002</v>
      </c>
      <c r="M16" s="340">
        <f t="shared" si="2"/>
        <v>194.68950000000001</v>
      </c>
      <c r="N16" s="340">
        <v>155</v>
      </c>
      <c r="O16" s="340">
        <v>120</v>
      </c>
      <c r="P16" s="340">
        <f t="shared" si="3"/>
        <v>275</v>
      </c>
    </row>
    <row r="17" spans="1:20" ht="21.75" customHeight="1">
      <c r="A17" s="244" t="s">
        <v>250</v>
      </c>
      <c r="B17" s="337">
        <v>726.38532999999995</v>
      </c>
      <c r="C17" s="338">
        <v>672.3137099999999</v>
      </c>
      <c r="D17" s="338">
        <v>1398</v>
      </c>
      <c r="E17" s="338">
        <v>331.17246</v>
      </c>
      <c r="F17" s="338">
        <v>298.89067</v>
      </c>
      <c r="G17" s="338">
        <f t="shared" si="1"/>
        <v>630.06313</v>
      </c>
      <c r="H17" s="337">
        <v>185.51913999999999</v>
      </c>
      <c r="I17" s="338">
        <v>155.00666999999999</v>
      </c>
      <c r="J17" s="338">
        <f t="shared" si="4"/>
        <v>340.52580999999998</v>
      </c>
      <c r="K17" s="338">
        <v>116.03968999999999</v>
      </c>
      <c r="L17" s="338">
        <v>94.035960000000003</v>
      </c>
      <c r="M17" s="338">
        <f t="shared" si="2"/>
        <v>210.07565</v>
      </c>
      <c r="N17" s="338">
        <v>162</v>
      </c>
      <c r="O17" s="338">
        <v>130</v>
      </c>
      <c r="P17" s="338">
        <f t="shared" si="3"/>
        <v>292</v>
      </c>
      <c r="Q17" s="47" t="s">
        <v>436</v>
      </c>
      <c r="R17" s="47" t="s">
        <v>437</v>
      </c>
      <c r="S17" s="47" t="s">
        <v>438</v>
      </c>
    </row>
    <row r="18" spans="1:20" ht="21.75" customHeight="1">
      <c r="A18" s="200" t="s">
        <v>434</v>
      </c>
      <c r="B18" s="339">
        <v>696</v>
      </c>
      <c r="C18" s="339">
        <v>652</v>
      </c>
      <c r="D18" s="339">
        <f t="shared" si="0"/>
        <v>1348</v>
      </c>
      <c r="E18" s="340">
        <v>333</v>
      </c>
      <c r="F18" s="340">
        <v>317</v>
      </c>
      <c r="G18" s="339">
        <f t="shared" si="1"/>
        <v>650</v>
      </c>
      <c r="H18" s="339">
        <v>183</v>
      </c>
      <c r="I18" s="339">
        <v>163</v>
      </c>
      <c r="J18" s="339">
        <f t="shared" si="4"/>
        <v>346</v>
      </c>
      <c r="K18" s="339">
        <v>107</v>
      </c>
      <c r="L18" s="339">
        <v>93</v>
      </c>
      <c r="M18" s="339">
        <f t="shared" si="2"/>
        <v>200</v>
      </c>
      <c r="N18" s="340">
        <v>166</v>
      </c>
      <c r="O18" s="340">
        <v>135</v>
      </c>
      <c r="P18" s="340">
        <f t="shared" si="3"/>
        <v>301</v>
      </c>
      <c r="Q18" s="47">
        <f>S18-R18</f>
        <v>69607681</v>
      </c>
      <c r="R18" s="47">
        <v>65176591</v>
      </c>
      <c r="S18" s="47">
        <v>134784272</v>
      </c>
      <c r="T18" s="47" t="s">
        <v>439</v>
      </c>
    </row>
    <row r="19" spans="1:20" ht="21.75" customHeight="1">
      <c r="A19" s="244" t="s">
        <v>416</v>
      </c>
      <c r="B19" s="337">
        <v>686</v>
      </c>
      <c r="C19" s="337">
        <v>638</v>
      </c>
      <c r="D19" s="337">
        <f>B19+C19</f>
        <v>1324</v>
      </c>
      <c r="E19" s="337">
        <v>341</v>
      </c>
      <c r="F19" s="337">
        <v>323</v>
      </c>
      <c r="G19" s="337">
        <f t="shared" si="1"/>
        <v>664</v>
      </c>
      <c r="H19" s="337">
        <v>197</v>
      </c>
      <c r="I19" s="337">
        <v>176</v>
      </c>
      <c r="J19" s="337">
        <f t="shared" si="4"/>
        <v>373</v>
      </c>
      <c r="K19" s="337">
        <v>118</v>
      </c>
      <c r="L19" s="337">
        <v>105</v>
      </c>
      <c r="M19" s="337">
        <f t="shared" si="2"/>
        <v>223</v>
      </c>
      <c r="N19" s="338">
        <v>175</v>
      </c>
      <c r="O19" s="338">
        <v>148</v>
      </c>
      <c r="P19" s="338">
        <f t="shared" si="3"/>
        <v>323</v>
      </c>
      <c r="Q19" s="47">
        <f>S19-R19</f>
        <v>33259699</v>
      </c>
      <c r="R19" s="47">
        <v>31666378</v>
      </c>
      <c r="S19" s="47">
        <v>64926077</v>
      </c>
      <c r="T19" s="47" t="s">
        <v>440</v>
      </c>
    </row>
    <row r="20" spans="1:20" ht="21.75" customHeight="1">
      <c r="A20" s="200" t="s">
        <v>410</v>
      </c>
      <c r="B20" s="339">
        <v>676</v>
      </c>
      <c r="C20" s="339">
        <v>629</v>
      </c>
      <c r="D20" s="339">
        <f t="shared" si="0"/>
        <v>1305</v>
      </c>
      <c r="E20" s="339">
        <v>345</v>
      </c>
      <c r="F20" s="339">
        <v>327</v>
      </c>
      <c r="G20" s="339">
        <f t="shared" si="1"/>
        <v>672</v>
      </c>
      <c r="H20" s="339">
        <v>201</v>
      </c>
      <c r="I20" s="339">
        <v>182</v>
      </c>
      <c r="J20" s="339">
        <f t="shared" si="4"/>
        <v>383</v>
      </c>
      <c r="K20" s="339">
        <v>124</v>
      </c>
      <c r="L20" s="339">
        <v>111</v>
      </c>
      <c r="M20" s="339">
        <f t="shared" si="2"/>
        <v>235</v>
      </c>
      <c r="N20" s="339">
        <v>185</v>
      </c>
      <c r="O20" s="339">
        <v>157</v>
      </c>
      <c r="P20" s="340">
        <f t="shared" si="3"/>
        <v>342</v>
      </c>
      <c r="Q20" s="47">
        <v>18320000</v>
      </c>
      <c r="R20" s="47">
        <f>S20-Q20</f>
        <v>16320103</v>
      </c>
      <c r="S20" s="47">
        <v>34640103</v>
      </c>
      <c r="T20" s="47" t="s">
        <v>441</v>
      </c>
    </row>
    <row r="21" spans="1:20" s="41" customFormat="1" ht="15" customHeight="1">
      <c r="B21" s="708" t="s">
        <v>262</v>
      </c>
      <c r="C21" s="708"/>
      <c r="D21" s="708"/>
      <c r="E21" s="708"/>
      <c r="F21" s="708"/>
      <c r="G21" s="708"/>
      <c r="H21" s="708"/>
      <c r="I21" s="708"/>
      <c r="J21" s="708"/>
      <c r="K21" s="708" t="s">
        <v>262</v>
      </c>
      <c r="L21" s="708"/>
      <c r="M21" s="708"/>
      <c r="N21" s="708"/>
      <c r="O21" s="708"/>
      <c r="P21" s="708"/>
      <c r="Q21" s="708"/>
      <c r="R21" s="708"/>
      <c r="S21" s="708"/>
    </row>
    <row r="22" spans="1:20" ht="20.25" customHeight="1">
      <c r="B22" s="699" t="s">
        <v>267</v>
      </c>
      <c r="C22" s="699"/>
      <c r="D22" s="699"/>
      <c r="E22" s="699"/>
      <c r="F22" s="699"/>
      <c r="G22" s="699"/>
      <c r="H22" s="699"/>
      <c r="I22" s="699"/>
      <c r="J22" s="699"/>
      <c r="K22" s="699" t="s">
        <v>267</v>
      </c>
      <c r="L22" s="699"/>
      <c r="M22" s="699"/>
      <c r="N22" s="699"/>
      <c r="O22" s="699"/>
      <c r="P22" s="699"/>
      <c r="Q22" s="151"/>
      <c r="R22" s="151"/>
      <c r="S22" s="151"/>
    </row>
    <row r="23" spans="1:20" ht="15.75" customHeight="1">
      <c r="B23" s="700" t="s">
        <v>274</v>
      </c>
      <c r="C23" s="700"/>
      <c r="D23" s="700"/>
      <c r="E23" s="700"/>
      <c r="F23" s="700"/>
      <c r="G23" s="700"/>
      <c r="H23" s="700"/>
      <c r="I23" s="700"/>
      <c r="J23" s="700"/>
      <c r="K23" s="700" t="s">
        <v>274</v>
      </c>
      <c r="L23" s="700"/>
      <c r="M23" s="700"/>
      <c r="N23" s="700"/>
      <c r="O23" s="700"/>
      <c r="P23" s="700"/>
      <c r="Q23" s="700"/>
      <c r="R23" s="700"/>
      <c r="S23" s="700"/>
    </row>
    <row r="24" spans="1:20" ht="15" customHeight="1">
      <c r="B24" s="705" t="s">
        <v>275</v>
      </c>
      <c r="C24" s="705"/>
      <c r="D24" s="705"/>
      <c r="E24" s="705"/>
      <c r="F24" s="705"/>
      <c r="G24" s="705"/>
      <c r="H24" s="705"/>
      <c r="I24" s="705"/>
      <c r="J24" s="705"/>
      <c r="K24" s="705" t="s">
        <v>275</v>
      </c>
      <c r="L24" s="705"/>
      <c r="M24" s="705"/>
      <c r="N24" s="705"/>
      <c r="O24" s="705"/>
      <c r="P24" s="705"/>
      <c r="Q24" s="705"/>
      <c r="R24" s="705"/>
      <c r="S24" s="705"/>
    </row>
    <row r="25" spans="1:20" ht="29.25" customHeight="1">
      <c r="B25" s="699" t="s">
        <v>471</v>
      </c>
      <c r="C25" s="699"/>
      <c r="D25" s="699"/>
      <c r="E25" s="699"/>
      <c r="F25" s="699"/>
      <c r="G25" s="699"/>
      <c r="H25" s="699"/>
      <c r="I25" s="699"/>
      <c r="J25" s="699"/>
      <c r="K25" s="699" t="s">
        <v>471</v>
      </c>
      <c r="L25" s="699"/>
      <c r="M25" s="699"/>
      <c r="N25" s="699"/>
      <c r="O25" s="699"/>
      <c r="P25" s="699"/>
      <c r="Q25" s="151"/>
      <c r="R25" s="151"/>
      <c r="S25" s="151"/>
    </row>
    <row r="26" spans="1:20" ht="28.5" customHeight="1">
      <c r="B26" s="699" t="s">
        <v>470</v>
      </c>
      <c r="C26" s="699"/>
      <c r="D26" s="699"/>
      <c r="E26" s="699"/>
      <c r="F26" s="699"/>
      <c r="G26" s="699"/>
      <c r="H26" s="699"/>
      <c r="I26" s="699"/>
      <c r="J26" s="699"/>
      <c r="K26" s="699" t="s">
        <v>470</v>
      </c>
      <c r="L26" s="699"/>
      <c r="M26" s="699"/>
      <c r="N26" s="699"/>
      <c r="O26" s="699"/>
      <c r="P26" s="699"/>
      <c r="Q26" s="151"/>
      <c r="R26" s="151"/>
      <c r="S26" s="151"/>
    </row>
    <row r="27" spans="1:20" ht="14.25" customHeight="1">
      <c r="B27" s="699" t="s">
        <v>404</v>
      </c>
      <c r="C27" s="699"/>
      <c r="D27" s="699"/>
      <c r="E27" s="699"/>
      <c r="F27" s="699"/>
      <c r="G27" s="699"/>
      <c r="H27" s="699"/>
      <c r="I27" s="699"/>
      <c r="J27" s="699"/>
      <c r="K27" s="699" t="s">
        <v>404</v>
      </c>
      <c r="L27" s="699"/>
      <c r="M27" s="699"/>
      <c r="N27" s="699"/>
      <c r="O27" s="699"/>
      <c r="P27" s="699"/>
      <c r="Q27" s="699"/>
      <c r="R27" s="699"/>
      <c r="S27" s="699"/>
    </row>
    <row r="28" spans="1:20" ht="15" customHeight="1">
      <c r="B28" s="708" t="s">
        <v>392</v>
      </c>
      <c r="C28" s="708"/>
      <c r="D28" s="708"/>
      <c r="E28" s="708"/>
      <c r="F28" s="708"/>
      <c r="G28" s="708"/>
      <c r="H28" s="708"/>
      <c r="I28" s="708"/>
      <c r="J28" s="708"/>
      <c r="K28" s="708" t="s">
        <v>392</v>
      </c>
      <c r="L28" s="708"/>
      <c r="M28" s="708"/>
      <c r="N28" s="708"/>
      <c r="O28" s="708"/>
      <c r="P28" s="708"/>
      <c r="Q28" s="708"/>
      <c r="R28" s="708"/>
      <c r="S28" s="708"/>
    </row>
    <row r="29" spans="1:20" ht="27.75" customHeight="1">
      <c r="B29" s="699" t="s">
        <v>411</v>
      </c>
      <c r="C29" s="699"/>
      <c r="D29" s="699"/>
      <c r="E29" s="699"/>
      <c r="F29" s="699"/>
      <c r="G29" s="699"/>
      <c r="H29" s="699"/>
      <c r="I29" s="699"/>
      <c r="J29" s="699"/>
      <c r="K29" s="699" t="s">
        <v>411</v>
      </c>
      <c r="L29" s="699"/>
      <c r="M29" s="699"/>
      <c r="N29" s="699"/>
      <c r="O29" s="699"/>
      <c r="P29" s="699"/>
      <c r="Q29" s="151"/>
      <c r="R29" s="151"/>
      <c r="S29" s="151"/>
    </row>
    <row r="30" spans="1:20" ht="15.75">
      <c r="A30" s="24"/>
      <c r="B30" s="441"/>
      <c r="C30" s="441"/>
      <c r="D30" s="109"/>
      <c r="E30" s="109"/>
      <c r="F30" s="109"/>
      <c r="G30" s="109"/>
      <c r="H30" s="109"/>
      <c r="I30" s="109"/>
      <c r="J30" s="442" t="s">
        <v>424</v>
      </c>
      <c r="K30" s="441"/>
      <c r="L30" s="441"/>
      <c r="M30" s="109"/>
      <c r="N30" s="109"/>
      <c r="O30" s="109"/>
      <c r="P30" s="442" t="s">
        <v>424</v>
      </c>
      <c r="Q30" s="109"/>
      <c r="R30" s="109"/>
      <c r="S30" s="109"/>
    </row>
    <row r="31" spans="1:20" ht="15.75">
      <c r="A31" s="24"/>
      <c r="J31" s="47" t="s">
        <v>249</v>
      </c>
    </row>
    <row r="33" spans="3:10">
      <c r="C33" s="85"/>
      <c r="D33" s="85"/>
      <c r="E33" s="85"/>
      <c r="F33" s="85"/>
      <c r="G33" s="85"/>
      <c r="H33" s="85"/>
      <c r="I33" s="85"/>
      <c r="J33" s="85"/>
    </row>
    <row r="34" spans="3:10" ht="15" customHeight="1">
      <c r="C34" s="88"/>
      <c r="D34" s="88"/>
      <c r="E34" s="88"/>
      <c r="F34" s="88"/>
      <c r="G34" s="88"/>
      <c r="H34" s="88"/>
      <c r="I34" s="88"/>
      <c r="J34" s="88"/>
    </row>
    <row r="35" spans="3:10" ht="15" customHeight="1">
      <c r="C35" s="88"/>
      <c r="D35" s="88"/>
      <c r="E35" s="88"/>
      <c r="F35" s="88"/>
      <c r="G35" s="88"/>
      <c r="H35" s="88"/>
      <c r="I35" s="88"/>
      <c r="J35" s="88"/>
    </row>
    <row r="36" spans="3:10">
      <c r="C36" s="85"/>
      <c r="D36" s="85"/>
      <c r="E36" s="85"/>
      <c r="F36" s="85"/>
      <c r="G36" s="85"/>
      <c r="H36" s="85"/>
      <c r="I36" s="85"/>
      <c r="J36" s="85"/>
    </row>
    <row r="37" spans="3:10" ht="15" customHeight="1">
      <c r="C37" s="88"/>
      <c r="D37" s="88"/>
      <c r="E37" s="88"/>
      <c r="F37" s="88"/>
      <c r="G37" s="88"/>
      <c r="H37" s="88"/>
      <c r="I37" s="88"/>
      <c r="J37" s="88"/>
    </row>
    <row r="38" spans="3:10" ht="15" customHeight="1">
      <c r="C38" s="88"/>
      <c r="D38" s="88"/>
      <c r="E38" s="88"/>
      <c r="F38" s="88"/>
      <c r="G38" s="88"/>
      <c r="H38" s="88"/>
      <c r="I38" s="88"/>
      <c r="J38" s="88"/>
    </row>
    <row r="39" spans="3:10" ht="15" customHeight="1">
      <c r="C39" s="88"/>
      <c r="D39" s="88"/>
      <c r="E39" s="88"/>
      <c r="F39" s="88"/>
      <c r="G39" s="88"/>
      <c r="H39" s="88"/>
      <c r="I39" s="88"/>
      <c r="J39" s="88"/>
    </row>
    <row r="40" spans="3:10" ht="15" customHeight="1">
      <c r="C40" s="88"/>
      <c r="D40" s="88"/>
      <c r="E40" s="88"/>
      <c r="F40" s="88"/>
      <c r="G40" s="88"/>
      <c r="H40" s="88"/>
      <c r="I40" s="88"/>
      <c r="J40" s="88"/>
    </row>
    <row r="41" spans="3:10" ht="15" customHeight="1">
      <c r="C41" s="88"/>
      <c r="D41" s="88"/>
      <c r="E41" s="88"/>
      <c r="F41" s="88"/>
      <c r="G41" s="88"/>
      <c r="H41" s="88"/>
      <c r="I41" s="88"/>
      <c r="J41" s="88"/>
    </row>
  </sheetData>
  <mergeCells count="28">
    <mergeCell ref="K1:P1"/>
    <mergeCell ref="A1:J1"/>
    <mergeCell ref="K2:P2"/>
    <mergeCell ref="B2:J2"/>
    <mergeCell ref="K28:S28"/>
    <mergeCell ref="K25:P25"/>
    <mergeCell ref="K26:P26"/>
    <mergeCell ref="B27:J27"/>
    <mergeCell ref="K21:S21"/>
    <mergeCell ref="K23:S23"/>
    <mergeCell ref="K24:S24"/>
    <mergeCell ref="K27:S27"/>
    <mergeCell ref="K29:P29"/>
    <mergeCell ref="A4:A5"/>
    <mergeCell ref="B4:D4"/>
    <mergeCell ref="H4:J4"/>
    <mergeCell ref="N4:P4"/>
    <mergeCell ref="E4:G4"/>
    <mergeCell ref="K4:M4"/>
    <mergeCell ref="K22:P22"/>
    <mergeCell ref="B26:J26"/>
    <mergeCell ref="B28:J28"/>
    <mergeCell ref="B29:J29"/>
    <mergeCell ref="B21:J21"/>
    <mergeCell ref="B22:J22"/>
    <mergeCell ref="B23:J23"/>
    <mergeCell ref="B24:J24"/>
    <mergeCell ref="B25:J25"/>
  </mergeCells>
  <pageMargins left="1.05" right="0.118110236220472" top="0.47244094488188998" bottom="0.5" header="0.31496062992126" footer="0.31496062992126"/>
  <pageSetup paperSize="9" scale="97" orientation="portrait" horizontalDpi="1200" verticalDpi="597" r:id="rId1"/>
  <headerFooter>
    <oddFooter>&amp;L&amp;"+,Bold"&amp;9&amp;K09-048&amp;P&amp;R&amp;"+,Bold Italic"&amp;9&amp;K09-048Educational Statistics at a Glance</oddFooter>
  </headerFooter>
  <colBreaks count="1" manualBreakCount="1">
    <brk id="10" max="30" man="1"/>
  </colBreaks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P25"/>
  <sheetViews>
    <sheetView view="pageBreakPreview" zoomScaleSheetLayoutView="100" workbookViewId="0">
      <pane xSplit="1" ySplit="5" topLeftCell="B6" activePane="bottomRight" state="frozen"/>
      <selection activeCell="E10" sqref="E10:I10"/>
      <selection pane="topRight" activeCell="E10" sqref="E10:I10"/>
      <selection pane="bottomLeft" activeCell="E10" sqref="E10:I10"/>
      <selection pane="bottomRight" activeCell="E10" sqref="E10:I10"/>
    </sheetView>
  </sheetViews>
  <sheetFormatPr defaultColWidth="9.140625" defaultRowHeight="15"/>
  <cols>
    <col min="1" max="1" width="11.5703125" style="1" customWidth="1"/>
    <col min="2" max="16" width="7.85546875" style="1" customWidth="1"/>
    <col min="17" max="16384" width="9.140625" style="1"/>
  </cols>
  <sheetData>
    <row r="1" spans="1:16" ht="18" customHeight="1">
      <c r="B1" s="525" t="s">
        <v>598</v>
      </c>
      <c r="C1" s="525"/>
      <c r="D1" s="525"/>
      <c r="E1" s="525"/>
      <c r="F1" s="525"/>
      <c r="G1" s="525"/>
      <c r="H1" s="525" t="s">
        <v>599</v>
      </c>
      <c r="I1" s="525"/>
      <c r="J1" s="525"/>
      <c r="K1" s="525"/>
      <c r="L1" s="525"/>
      <c r="M1" s="525"/>
      <c r="N1" s="525"/>
      <c r="O1" s="525"/>
      <c r="P1" s="525"/>
    </row>
    <row r="2" spans="1:16" ht="18" customHeight="1">
      <c r="B2" s="525" t="s">
        <v>597</v>
      </c>
      <c r="C2" s="525"/>
      <c r="D2" s="525"/>
      <c r="E2" s="525"/>
      <c r="F2" s="525"/>
      <c r="G2" s="525"/>
      <c r="H2" s="525" t="str">
        <f>B2</f>
        <v xml:space="preserve">              B: Scheduled Caste Students</v>
      </c>
      <c r="I2" s="525"/>
      <c r="J2" s="525"/>
      <c r="K2" s="525"/>
      <c r="L2" s="525"/>
      <c r="M2" s="525"/>
      <c r="N2" s="525"/>
      <c r="O2" s="525"/>
      <c r="P2" s="525"/>
    </row>
    <row r="3" spans="1:16" ht="18" customHeight="1">
      <c r="A3" s="42"/>
      <c r="B3" s="42"/>
      <c r="C3" s="42"/>
      <c r="D3" s="42"/>
      <c r="E3" s="42"/>
      <c r="F3" s="42"/>
      <c r="G3" s="90" t="str">
        <f>P3</f>
        <v>(in lakhs)</v>
      </c>
      <c r="H3" s="42"/>
      <c r="I3" s="42"/>
      <c r="J3" s="42"/>
      <c r="K3" s="9"/>
      <c r="P3" s="90" t="s">
        <v>263</v>
      </c>
    </row>
    <row r="4" spans="1:16" ht="30.75" customHeight="1">
      <c r="A4" s="712" t="s">
        <v>324</v>
      </c>
      <c r="B4" s="712" t="s">
        <v>306</v>
      </c>
      <c r="C4" s="712"/>
      <c r="D4" s="712"/>
      <c r="E4" s="713" t="s">
        <v>328</v>
      </c>
      <c r="F4" s="713"/>
      <c r="G4" s="713"/>
      <c r="H4" s="712" t="s">
        <v>269</v>
      </c>
      <c r="I4" s="712"/>
      <c r="J4" s="712"/>
      <c r="K4" s="712" t="s">
        <v>316</v>
      </c>
      <c r="L4" s="712"/>
      <c r="M4" s="712"/>
      <c r="N4" s="712" t="s">
        <v>48</v>
      </c>
      <c r="O4" s="712"/>
      <c r="P4" s="712"/>
    </row>
    <row r="5" spans="1:16" ht="29.25" customHeight="1">
      <c r="A5" s="516"/>
      <c r="B5" s="366" t="s">
        <v>3</v>
      </c>
      <c r="C5" s="366" t="s">
        <v>4</v>
      </c>
      <c r="D5" s="366" t="s">
        <v>0</v>
      </c>
      <c r="E5" s="366" t="s">
        <v>3</v>
      </c>
      <c r="F5" s="366" t="s">
        <v>4</v>
      </c>
      <c r="G5" s="366" t="s">
        <v>0</v>
      </c>
      <c r="H5" s="366" t="s">
        <v>3</v>
      </c>
      <c r="I5" s="366" t="s">
        <v>4</v>
      </c>
      <c r="J5" s="366" t="s">
        <v>0</v>
      </c>
      <c r="K5" s="366" t="s">
        <v>3</v>
      </c>
      <c r="L5" s="366" t="s">
        <v>4</v>
      </c>
      <c r="M5" s="366" t="s">
        <v>0</v>
      </c>
      <c r="N5" s="366" t="s">
        <v>3</v>
      </c>
      <c r="O5" s="366" t="s">
        <v>4</v>
      </c>
      <c r="P5" s="366" t="s">
        <v>0</v>
      </c>
    </row>
    <row r="6" spans="1:16" ht="29.25" customHeight="1">
      <c r="A6" s="428" t="s">
        <v>41</v>
      </c>
      <c r="B6" s="350">
        <v>72</v>
      </c>
      <c r="C6" s="350">
        <v>38</v>
      </c>
      <c r="D6" s="452">
        <f>B6+C6</f>
        <v>110</v>
      </c>
      <c r="E6" s="350">
        <v>16</v>
      </c>
      <c r="F6" s="350">
        <v>6</v>
      </c>
      <c r="G6" s="452">
        <f>E6+F6</f>
        <v>22</v>
      </c>
      <c r="H6" s="446" t="s">
        <v>53</v>
      </c>
      <c r="I6" s="350" t="s">
        <v>53</v>
      </c>
      <c r="J6" s="446" t="s">
        <v>53</v>
      </c>
      <c r="K6" s="446">
        <v>9</v>
      </c>
      <c r="L6" s="350">
        <v>3</v>
      </c>
      <c r="M6" s="447">
        <f>K6+L6</f>
        <v>12</v>
      </c>
      <c r="N6" s="446" t="s">
        <v>53</v>
      </c>
      <c r="O6" s="350" t="s">
        <v>53</v>
      </c>
      <c r="P6" s="446" t="s">
        <v>53</v>
      </c>
    </row>
    <row r="7" spans="1:16" ht="29.25" customHeight="1">
      <c r="A7" s="445" t="s">
        <v>55</v>
      </c>
      <c r="B7" s="351">
        <v>80</v>
      </c>
      <c r="C7" s="351">
        <v>45</v>
      </c>
      <c r="D7" s="453">
        <f t="shared" ref="D7:D22" si="0">B7+C7</f>
        <v>125</v>
      </c>
      <c r="E7" s="351">
        <v>23</v>
      </c>
      <c r="F7" s="351">
        <v>10</v>
      </c>
      <c r="G7" s="453">
        <f t="shared" ref="G7:G22" si="1">E7+F7</f>
        <v>33</v>
      </c>
      <c r="H7" s="448" t="s">
        <v>53</v>
      </c>
      <c r="I7" s="351" t="s">
        <v>53</v>
      </c>
      <c r="J7" s="448" t="s">
        <v>53</v>
      </c>
      <c r="K7" s="448">
        <v>14</v>
      </c>
      <c r="L7" s="351">
        <v>4</v>
      </c>
      <c r="M7" s="449">
        <f t="shared" ref="M7:M22" si="2">K7+L7</f>
        <v>18</v>
      </c>
      <c r="N7" s="448" t="s">
        <v>53</v>
      </c>
      <c r="O7" s="351" t="s">
        <v>53</v>
      </c>
      <c r="P7" s="448" t="s">
        <v>53</v>
      </c>
    </row>
    <row r="8" spans="1:16" ht="29.25" customHeight="1">
      <c r="A8" s="428" t="s">
        <v>56</v>
      </c>
      <c r="B8" s="350">
        <v>79</v>
      </c>
      <c r="C8" s="350">
        <v>46</v>
      </c>
      <c r="D8" s="452">
        <f t="shared" si="0"/>
        <v>125</v>
      </c>
      <c r="E8" s="350">
        <v>23</v>
      </c>
      <c r="F8" s="350">
        <v>11</v>
      </c>
      <c r="G8" s="452">
        <f t="shared" si="1"/>
        <v>34</v>
      </c>
      <c r="H8" s="446" t="s">
        <v>53</v>
      </c>
      <c r="I8" s="350" t="s">
        <v>53</v>
      </c>
      <c r="J8" s="446" t="s">
        <v>53</v>
      </c>
      <c r="K8" s="446">
        <v>11</v>
      </c>
      <c r="L8" s="350">
        <v>4</v>
      </c>
      <c r="M8" s="447">
        <f t="shared" si="2"/>
        <v>15</v>
      </c>
      <c r="N8" s="446" t="s">
        <v>53</v>
      </c>
      <c r="O8" s="350" t="s">
        <v>53</v>
      </c>
      <c r="P8" s="446" t="s">
        <v>53</v>
      </c>
    </row>
    <row r="9" spans="1:16" ht="29.25" customHeight="1">
      <c r="A9" s="445" t="s">
        <v>57</v>
      </c>
      <c r="B9" s="351">
        <v>95</v>
      </c>
      <c r="C9" s="351">
        <v>59</v>
      </c>
      <c r="D9" s="453">
        <f t="shared" si="0"/>
        <v>154</v>
      </c>
      <c r="E9" s="351">
        <v>26</v>
      </c>
      <c r="F9" s="351">
        <v>13</v>
      </c>
      <c r="G9" s="453">
        <f t="shared" si="1"/>
        <v>39</v>
      </c>
      <c r="H9" s="448" t="s">
        <v>53</v>
      </c>
      <c r="I9" s="351" t="s">
        <v>53</v>
      </c>
      <c r="J9" s="448" t="s">
        <v>53</v>
      </c>
      <c r="K9" s="448">
        <v>17</v>
      </c>
      <c r="L9" s="351">
        <v>6</v>
      </c>
      <c r="M9" s="449">
        <f t="shared" si="2"/>
        <v>23</v>
      </c>
      <c r="N9" s="448" t="s">
        <v>53</v>
      </c>
      <c r="O9" s="351" t="s">
        <v>53</v>
      </c>
      <c r="P9" s="448" t="s">
        <v>53</v>
      </c>
    </row>
    <row r="10" spans="1:16" ht="29.25" customHeight="1">
      <c r="A10" s="445" t="s">
        <v>58</v>
      </c>
      <c r="B10" s="351">
        <v>103</v>
      </c>
      <c r="C10" s="351">
        <v>71</v>
      </c>
      <c r="D10" s="453">
        <f t="shared" si="0"/>
        <v>174</v>
      </c>
      <c r="E10" s="351">
        <v>35</v>
      </c>
      <c r="F10" s="351">
        <v>19</v>
      </c>
      <c r="G10" s="453">
        <f t="shared" si="1"/>
        <v>54</v>
      </c>
      <c r="H10" s="448" t="s">
        <v>53</v>
      </c>
      <c r="I10" s="351" t="s">
        <v>53</v>
      </c>
      <c r="J10" s="448" t="s">
        <v>53</v>
      </c>
      <c r="K10" s="448">
        <v>18</v>
      </c>
      <c r="L10" s="351">
        <v>7</v>
      </c>
      <c r="M10" s="449">
        <f t="shared" si="2"/>
        <v>25</v>
      </c>
      <c r="N10" s="448" t="s">
        <v>53</v>
      </c>
      <c r="O10" s="351" t="s">
        <v>53</v>
      </c>
      <c r="P10" s="448" t="s">
        <v>53</v>
      </c>
    </row>
    <row r="11" spans="1:16" ht="29.25" customHeight="1">
      <c r="A11" s="428" t="s">
        <v>59</v>
      </c>
      <c r="B11" s="350">
        <v>113</v>
      </c>
      <c r="C11" s="350">
        <v>79</v>
      </c>
      <c r="D11" s="452">
        <f t="shared" si="0"/>
        <v>192</v>
      </c>
      <c r="E11" s="350">
        <v>34</v>
      </c>
      <c r="F11" s="350">
        <v>20</v>
      </c>
      <c r="G11" s="350">
        <f t="shared" si="1"/>
        <v>54</v>
      </c>
      <c r="H11" s="446" t="s">
        <v>53</v>
      </c>
      <c r="I11" s="350" t="s">
        <v>53</v>
      </c>
      <c r="J11" s="446" t="s">
        <v>53</v>
      </c>
      <c r="K11" s="446">
        <v>18</v>
      </c>
      <c r="L11" s="350">
        <v>9</v>
      </c>
      <c r="M11" s="446">
        <f t="shared" si="2"/>
        <v>27</v>
      </c>
      <c r="N11" s="447" t="s">
        <v>53</v>
      </c>
      <c r="O11" s="350" t="s">
        <v>53</v>
      </c>
      <c r="P11" s="446" t="s">
        <v>53</v>
      </c>
    </row>
    <row r="12" spans="1:16" ht="29.25" customHeight="1">
      <c r="A12" s="445" t="s">
        <v>42</v>
      </c>
      <c r="B12" s="351">
        <v>121</v>
      </c>
      <c r="C12" s="351">
        <v>91</v>
      </c>
      <c r="D12" s="453">
        <f t="shared" si="0"/>
        <v>212</v>
      </c>
      <c r="E12" s="351">
        <v>41</v>
      </c>
      <c r="F12" s="351">
        <v>26</v>
      </c>
      <c r="G12" s="453">
        <f t="shared" si="1"/>
        <v>67</v>
      </c>
      <c r="H12" s="448">
        <v>18</v>
      </c>
      <c r="I12" s="351">
        <v>11</v>
      </c>
      <c r="J12" s="449">
        <f>H12+I12</f>
        <v>29</v>
      </c>
      <c r="K12" s="448">
        <v>8</v>
      </c>
      <c r="L12" s="351">
        <v>5</v>
      </c>
      <c r="M12" s="449">
        <f t="shared" si="2"/>
        <v>13</v>
      </c>
      <c r="N12" s="448" t="s">
        <v>53</v>
      </c>
      <c r="O12" s="351" t="s">
        <v>53</v>
      </c>
      <c r="P12" s="448" t="s">
        <v>53</v>
      </c>
    </row>
    <row r="13" spans="1:16" ht="29.25" customHeight="1">
      <c r="A13" s="428" t="s">
        <v>38</v>
      </c>
      <c r="B13" s="452">
        <v>139.88</v>
      </c>
      <c r="C13" s="452">
        <v>113.25</v>
      </c>
      <c r="D13" s="452">
        <f t="shared" si="0"/>
        <v>253.13</v>
      </c>
      <c r="E13" s="452">
        <v>53.129999999999995</v>
      </c>
      <c r="F13" s="452">
        <v>38.340000000000003</v>
      </c>
      <c r="G13" s="452">
        <f t="shared" si="1"/>
        <v>91.47</v>
      </c>
      <c r="H13" s="447">
        <v>22.978450000000002</v>
      </c>
      <c r="I13" s="452">
        <v>14.655940000000001</v>
      </c>
      <c r="J13" s="447">
        <f t="shared" ref="J13:J22" si="3">H13+I13</f>
        <v>37.634390000000003</v>
      </c>
      <c r="K13" s="447">
        <v>11.14836</v>
      </c>
      <c r="L13" s="452">
        <v>7.1954799999999999</v>
      </c>
      <c r="M13" s="447">
        <f t="shared" si="2"/>
        <v>18.34384</v>
      </c>
      <c r="N13" s="446">
        <v>10</v>
      </c>
      <c r="O13" s="350">
        <v>6</v>
      </c>
      <c r="P13" s="447">
        <f>N13+O13</f>
        <v>16</v>
      </c>
    </row>
    <row r="14" spans="1:16" ht="29.25" customHeight="1">
      <c r="A14" s="208" t="s">
        <v>39</v>
      </c>
      <c r="B14" s="453">
        <v>144.55000000000001</v>
      </c>
      <c r="C14" s="453">
        <v>118.10000000000001</v>
      </c>
      <c r="D14" s="453">
        <f t="shared" si="0"/>
        <v>262.65000000000003</v>
      </c>
      <c r="E14" s="453">
        <v>54.65</v>
      </c>
      <c r="F14" s="453">
        <v>39.880000000000003</v>
      </c>
      <c r="G14" s="453">
        <f t="shared" si="1"/>
        <v>94.53</v>
      </c>
      <c r="H14" s="449">
        <v>24.566230000000001</v>
      </c>
      <c r="I14" s="453">
        <v>16.289490000000001</v>
      </c>
      <c r="J14" s="449">
        <f t="shared" si="3"/>
        <v>40.855720000000005</v>
      </c>
      <c r="K14" s="449">
        <v>11.869630000000001</v>
      </c>
      <c r="L14" s="453">
        <v>7.7941500000000001</v>
      </c>
      <c r="M14" s="449">
        <f t="shared" si="2"/>
        <v>19.663780000000003</v>
      </c>
      <c r="N14" s="449">
        <v>11.9</v>
      </c>
      <c r="O14" s="453">
        <v>6</v>
      </c>
      <c r="P14" s="449">
        <f t="shared" ref="P14:P22" si="4">N14+O14</f>
        <v>17.899999999999999</v>
      </c>
    </row>
    <row r="15" spans="1:16" ht="29.25" customHeight="1">
      <c r="A15" s="428" t="s">
        <v>40</v>
      </c>
      <c r="B15" s="452">
        <v>137.10000000000002</v>
      </c>
      <c r="C15" s="452">
        <v>125.8</v>
      </c>
      <c r="D15" s="452">
        <f t="shared" si="0"/>
        <v>262.90000000000003</v>
      </c>
      <c r="E15" s="452">
        <v>53.32</v>
      </c>
      <c r="F15" s="452">
        <v>45.970000000000006</v>
      </c>
      <c r="G15" s="452">
        <f t="shared" si="1"/>
        <v>99.29</v>
      </c>
      <c r="H15" s="447">
        <v>23.930530000000001</v>
      </c>
      <c r="I15" s="452">
        <v>18.28538</v>
      </c>
      <c r="J15" s="447">
        <f t="shared" si="3"/>
        <v>42.215910000000001</v>
      </c>
      <c r="K15" s="447">
        <v>12.552509999999998</v>
      </c>
      <c r="L15" s="452">
        <v>8.9497599999999995</v>
      </c>
      <c r="M15" s="447">
        <f t="shared" si="2"/>
        <v>21.502269999999996</v>
      </c>
      <c r="N15" s="447">
        <v>14.5</v>
      </c>
      <c r="O15" s="452">
        <v>8.6</v>
      </c>
      <c r="P15" s="447">
        <v>24</v>
      </c>
    </row>
    <row r="16" spans="1:16" ht="29.25" customHeight="1">
      <c r="A16" s="445" t="s">
        <v>116</v>
      </c>
      <c r="B16" s="453">
        <v>139.80000000000001</v>
      </c>
      <c r="C16" s="453">
        <v>127.32</v>
      </c>
      <c r="D16" s="453">
        <f t="shared" si="0"/>
        <v>267.12</v>
      </c>
      <c r="E16" s="453">
        <v>56.239999999999995</v>
      </c>
      <c r="F16" s="453">
        <v>49.11</v>
      </c>
      <c r="G16" s="453">
        <f t="shared" si="1"/>
        <v>105.35</v>
      </c>
      <c r="H16" s="449">
        <v>28.3</v>
      </c>
      <c r="I16" s="453">
        <v>22.1</v>
      </c>
      <c r="J16" s="449">
        <f t="shared" si="3"/>
        <v>50.400000000000006</v>
      </c>
      <c r="K16" s="449">
        <v>14.8</v>
      </c>
      <c r="L16" s="453">
        <v>10.9</v>
      </c>
      <c r="M16" s="449">
        <f t="shared" si="2"/>
        <v>25.700000000000003</v>
      </c>
      <c r="N16" s="449">
        <v>14</v>
      </c>
      <c r="O16" s="453">
        <v>8</v>
      </c>
      <c r="P16" s="449">
        <f t="shared" si="4"/>
        <v>22</v>
      </c>
    </row>
    <row r="17" spans="1:16" ht="29.25" customHeight="1">
      <c r="A17" s="428" t="s">
        <v>132</v>
      </c>
      <c r="B17" s="452">
        <v>134.9</v>
      </c>
      <c r="C17" s="452">
        <v>125.19999999999999</v>
      </c>
      <c r="D17" s="452">
        <f t="shared" si="0"/>
        <v>260.10000000000002</v>
      </c>
      <c r="E17" s="452">
        <v>57.5</v>
      </c>
      <c r="F17" s="452">
        <v>51.2</v>
      </c>
      <c r="G17" s="452">
        <f t="shared" si="1"/>
        <v>108.7</v>
      </c>
      <c r="H17" s="447">
        <v>30.4</v>
      </c>
      <c r="I17" s="452">
        <v>24</v>
      </c>
      <c r="J17" s="447">
        <f t="shared" si="3"/>
        <v>54.4</v>
      </c>
      <c r="K17" s="447">
        <v>15.600000000000001</v>
      </c>
      <c r="L17" s="452">
        <v>12.1</v>
      </c>
      <c r="M17" s="447">
        <f t="shared" si="2"/>
        <v>27.700000000000003</v>
      </c>
      <c r="N17" s="447">
        <v>14.9</v>
      </c>
      <c r="O17" s="452">
        <v>8.6</v>
      </c>
      <c r="P17" s="447">
        <f t="shared" si="4"/>
        <v>23.5</v>
      </c>
    </row>
    <row r="18" spans="1:16" ht="29.25" customHeight="1">
      <c r="A18" s="445" t="s">
        <v>133</v>
      </c>
      <c r="B18" s="453">
        <v>140.32768000000002</v>
      </c>
      <c r="C18" s="453">
        <v>128.96483999999998</v>
      </c>
      <c r="D18" s="453">
        <f t="shared" si="0"/>
        <v>269.29251999999997</v>
      </c>
      <c r="E18" s="453">
        <v>59.761480000000006</v>
      </c>
      <c r="F18" s="453">
        <v>53.190489999999997</v>
      </c>
      <c r="G18" s="453">
        <f t="shared" si="1"/>
        <v>112.95197</v>
      </c>
      <c r="H18" s="449">
        <v>31.438890000000001</v>
      </c>
      <c r="I18" s="453">
        <v>25.523589999999999</v>
      </c>
      <c r="J18" s="449">
        <f t="shared" si="3"/>
        <v>56.962479999999999</v>
      </c>
      <c r="K18" s="449">
        <v>16.83972</v>
      </c>
      <c r="L18" s="453">
        <v>13.185690000000001</v>
      </c>
      <c r="M18" s="449">
        <f t="shared" si="2"/>
        <v>30.025410000000001</v>
      </c>
      <c r="N18" s="449">
        <v>17</v>
      </c>
      <c r="O18" s="453">
        <v>13</v>
      </c>
      <c r="P18" s="449">
        <f t="shared" si="4"/>
        <v>30</v>
      </c>
    </row>
    <row r="19" spans="1:16" ht="29.25" customHeight="1">
      <c r="A19" s="428" t="s">
        <v>250</v>
      </c>
      <c r="B19" s="452">
        <v>147.96043</v>
      </c>
      <c r="C19" s="452">
        <v>138.91414</v>
      </c>
      <c r="D19" s="452">
        <f t="shared" si="0"/>
        <v>286.87457000000001</v>
      </c>
      <c r="E19" s="452">
        <v>63.23659</v>
      </c>
      <c r="F19" s="452">
        <v>59.19323</v>
      </c>
      <c r="G19" s="452">
        <f t="shared" si="1"/>
        <v>122.42982000000001</v>
      </c>
      <c r="H19" s="447">
        <v>35.177729999999997</v>
      </c>
      <c r="I19" s="452">
        <v>30.905540000000002</v>
      </c>
      <c r="J19" s="447">
        <f t="shared" si="3"/>
        <v>66.083269999999999</v>
      </c>
      <c r="K19" s="447">
        <v>20.430060000000001</v>
      </c>
      <c r="L19" s="452">
        <v>17.569659999999999</v>
      </c>
      <c r="M19" s="447">
        <f t="shared" si="2"/>
        <v>37.999719999999996</v>
      </c>
      <c r="N19" s="447">
        <v>20</v>
      </c>
      <c r="O19" s="452">
        <v>16</v>
      </c>
      <c r="P19" s="447">
        <f t="shared" si="4"/>
        <v>36</v>
      </c>
    </row>
    <row r="20" spans="1:16" ht="29.25" customHeight="1">
      <c r="A20" s="445" t="s">
        <v>434</v>
      </c>
      <c r="B20" s="453">
        <f>D20-C20</f>
        <v>141</v>
      </c>
      <c r="C20" s="453">
        <v>132</v>
      </c>
      <c r="D20" s="453">
        <v>273</v>
      </c>
      <c r="E20" s="453">
        <f>G20-F20</f>
        <v>65</v>
      </c>
      <c r="F20" s="453">
        <v>61</v>
      </c>
      <c r="G20" s="453">
        <v>126</v>
      </c>
      <c r="H20" s="449" t="s">
        <v>53</v>
      </c>
      <c r="I20" s="453" t="s">
        <v>53</v>
      </c>
      <c r="J20" s="449">
        <v>63</v>
      </c>
      <c r="K20" s="449" t="s">
        <v>53</v>
      </c>
      <c r="L20" s="453" t="s">
        <v>53</v>
      </c>
      <c r="M20" s="449">
        <v>35</v>
      </c>
      <c r="N20" s="449">
        <v>21</v>
      </c>
      <c r="O20" s="453">
        <v>17</v>
      </c>
      <c r="P20" s="449">
        <f t="shared" si="4"/>
        <v>38</v>
      </c>
    </row>
    <row r="21" spans="1:16" ht="29.25" customHeight="1">
      <c r="A21" s="428" t="s">
        <v>416</v>
      </c>
      <c r="B21" s="350">
        <v>136</v>
      </c>
      <c r="C21" s="350">
        <v>127</v>
      </c>
      <c r="D21" s="452">
        <f t="shared" si="0"/>
        <v>263</v>
      </c>
      <c r="E21" s="350">
        <v>66</v>
      </c>
      <c r="F21" s="350">
        <v>63</v>
      </c>
      <c r="G21" s="452">
        <f t="shared" si="1"/>
        <v>129</v>
      </c>
      <c r="H21" s="446">
        <v>36</v>
      </c>
      <c r="I21" s="350">
        <v>32</v>
      </c>
      <c r="J21" s="447">
        <f t="shared" si="3"/>
        <v>68</v>
      </c>
      <c r="K21" s="446">
        <v>20</v>
      </c>
      <c r="L21" s="350">
        <v>18</v>
      </c>
      <c r="M21" s="447">
        <f t="shared" si="2"/>
        <v>38</v>
      </c>
      <c r="N21" s="450">
        <v>23</v>
      </c>
      <c r="O21" s="454">
        <v>19</v>
      </c>
      <c r="P21" s="447">
        <f t="shared" si="4"/>
        <v>42</v>
      </c>
    </row>
    <row r="22" spans="1:16" ht="29.25" customHeight="1">
      <c r="A22" s="445" t="s">
        <v>410</v>
      </c>
      <c r="B22" s="351">
        <v>134</v>
      </c>
      <c r="C22" s="351">
        <v>126</v>
      </c>
      <c r="D22" s="453">
        <f t="shared" si="0"/>
        <v>260</v>
      </c>
      <c r="E22" s="351">
        <v>67</v>
      </c>
      <c r="F22" s="351">
        <v>64</v>
      </c>
      <c r="G22" s="453">
        <f t="shared" si="1"/>
        <v>131</v>
      </c>
      <c r="H22" s="448">
        <v>37</v>
      </c>
      <c r="I22" s="351">
        <v>34</v>
      </c>
      <c r="J22" s="449">
        <f t="shared" si="3"/>
        <v>71</v>
      </c>
      <c r="K22" s="448">
        <v>21</v>
      </c>
      <c r="L22" s="351">
        <v>20</v>
      </c>
      <c r="M22" s="449">
        <f t="shared" si="2"/>
        <v>41</v>
      </c>
      <c r="N22" s="451">
        <v>25</v>
      </c>
      <c r="O22" s="455">
        <v>21</v>
      </c>
      <c r="P22" s="449">
        <f t="shared" si="4"/>
        <v>46</v>
      </c>
    </row>
    <row r="23" spans="1:16" ht="15.75" hidden="1" customHeight="1">
      <c r="A23" s="27"/>
      <c r="B23" s="443"/>
      <c r="C23" s="40"/>
      <c r="D23" s="444"/>
      <c r="E23" s="444"/>
      <c r="F23" s="440"/>
      <c r="G23" s="440"/>
      <c r="H23" s="443"/>
      <c r="I23" s="40"/>
      <c r="J23" s="444"/>
      <c r="K23" s="444"/>
      <c r="L23" s="440"/>
      <c r="M23" s="440"/>
      <c r="N23" s="27"/>
      <c r="O23" s="27"/>
      <c r="P23" s="27"/>
    </row>
    <row r="24" spans="1:16">
      <c r="A24" s="711" t="s">
        <v>572</v>
      </c>
      <c r="B24" s="711"/>
      <c r="C24" s="711"/>
      <c r="D24" s="711"/>
      <c r="E24" s="711"/>
      <c r="F24" s="711"/>
      <c r="G24" s="711"/>
      <c r="H24" s="711"/>
      <c r="I24" s="711"/>
      <c r="J24" s="711"/>
      <c r="K24" s="711"/>
      <c r="L24" s="711"/>
      <c r="M24" s="711"/>
      <c r="N24" s="711"/>
      <c r="O24" s="711"/>
      <c r="P24" s="711"/>
    </row>
    <row r="25" spans="1:16">
      <c r="A25" s="699" t="s">
        <v>404</v>
      </c>
      <c r="B25" s="699"/>
      <c r="C25" s="699"/>
      <c r="D25" s="699"/>
      <c r="E25" s="699"/>
      <c r="F25" s="699"/>
      <c r="G25" s="433" t="s">
        <v>424</v>
      </c>
      <c r="H25" s="699" t="s">
        <v>404</v>
      </c>
      <c r="I25" s="699"/>
      <c r="J25" s="699"/>
      <c r="K25" s="699"/>
      <c r="L25" s="699"/>
      <c r="M25" s="699"/>
      <c r="N25" s="699"/>
      <c r="O25" s="699"/>
      <c r="P25" s="699"/>
    </row>
  </sheetData>
  <mergeCells count="14">
    <mergeCell ref="B1:G1"/>
    <mergeCell ref="B2:G2"/>
    <mergeCell ref="H1:P1"/>
    <mergeCell ref="H2:P2"/>
    <mergeCell ref="A25:F25"/>
    <mergeCell ref="H25:P25"/>
    <mergeCell ref="A24:G24"/>
    <mergeCell ref="H24:P24"/>
    <mergeCell ref="N4:P4"/>
    <mergeCell ref="H4:J4"/>
    <mergeCell ref="A4:A5"/>
    <mergeCell ref="B4:D4"/>
    <mergeCell ref="E4:G4"/>
    <mergeCell ref="K4:M4"/>
  </mergeCells>
  <pageMargins left="1.05" right="0.118110236220472" top="0.47244094488188998" bottom="0.5" header="0.31496062992126" footer="0.31496062992126"/>
  <pageSetup paperSize="9" scale="65" orientation="portrait" horizontalDpi="1200" verticalDpi="597" r:id="rId1"/>
  <headerFooter>
    <oddFooter>&amp;L&amp;"+,Bold"&amp;9&amp;K09-048&amp;P&amp;R&amp;"+,Bold Italic"&amp;9&amp;K09-048Educational Statistics at a Glance</oddFooter>
  </headerFooter>
  <colBreaks count="1" manualBreakCount="1">
    <brk id="7" max="2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FF00"/>
  </sheetPr>
  <dimension ref="A1:P25"/>
  <sheetViews>
    <sheetView view="pageBreakPreview" zoomScaleSheetLayoutView="100" workbookViewId="0">
      <selection activeCell="E10" sqref="E10:I10"/>
    </sheetView>
  </sheetViews>
  <sheetFormatPr defaultColWidth="9.140625" defaultRowHeight="15"/>
  <cols>
    <col min="1" max="1" width="10.5703125" style="1" customWidth="1"/>
    <col min="2" max="2" width="7" style="1" customWidth="1"/>
    <col min="3" max="3" width="7.42578125" style="1" customWidth="1"/>
    <col min="4" max="5" width="7" style="1" customWidth="1"/>
    <col min="6" max="6" width="7.28515625" style="1" customWidth="1"/>
    <col min="7" max="7" width="7" style="1" customWidth="1"/>
    <col min="8" max="8" width="6.5703125" style="1" customWidth="1"/>
    <col min="9" max="9" width="7.28515625" style="1" customWidth="1"/>
    <col min="10" max="14" width="6.5703125" style="1" customWidth="1"/>
    <col min="15" max="15" width="7.42578125" style="1" customWidth="1"/>
    <col min="16" max="16" width="6.5703125" style="1" customWidth="1"/>
    <col min="17" max="16384" width="9.140625" style="1"/>
  </cols>
  <sheetData>
    <row r="1" spans="1:16" ht="18" customHeight="1">
      <c r="B1" s="89" t="s">
        <v>548</v>
      </c>
      <c r="C1" s="89"/>
      <c r="D1" s="89"/>
      <c r="E1" s="89"/>
      <c r="F1" s="89"/>
      <c r="G1" s="89"/>
      <c r="H1" s="532" t="str">
        <f>B1</f>
        <v xml:space="preserve">Table-20: Level-wise Enrolment </v>
      </c>
      <c r="I1" s="532"/>
      <c r="J1" s="532"/>
      <c r="K1" s="532"/>
      <c r="L1" s="532"/>
      <c r="M1" s="532"/>
      <c r="N1" s="532"/>
      <c r="O1" s="532"/>
      <c r="P1" s="532"/>
    </row>
    <row r="2" spans="1:16" ht="18" customHeight="1">
      <c r="B2" s="89" t="s">
        <v>329</v>
      </c>
      <c r="C2" s="89"/>
      <c r="D2" s="89"/>
      <c r="E2" s="89"/>
      <c r="F2" s="89"/>
      <c r="G2" s="89"/>
      <c r="H2" s="532" t="str">
        <f>B2</f>
        <v>C: Scheduled Tribes Students</v>
      </c>
      <c r="I2" s="532"/>
      <c r="J2" s="532"/>
      <c r="K2" s="532"/>
      <c r="L2" s="532"/>
      <c r="M2" s="532"/>
      <c r="N2" s="532"/>
      <c r="O2" s="532"/>
      <c r="P2" s="532"/>
    </row>
    <row r="3" spans="1:16" ht="18" customHeight="1">
      <c r="A3" s="83"/>
      <c r="B3" s="83"/>
      <c r="C3" s="83"/>
      <c r="D3" s="83"/>
      <c r="E3" s="83"/>
      <c r="F3" s="83"/>
      <c r="G3" s="91" t="str">
        <f>P3</f>
        <v>(in lakhs)</v>
      </c>
      <c r="H3" s="83"/>
      <c r="I3" s="83"/>
      <c r="J3" s="83"/>
      <c r="K3" s="9"/>
      <c r="P3" s="90" t="s">
        <v>263</v>
      </c>
    </row>
    <row r="4" spans="1:16" ht="36.75" customHeight="1">
      <c r="A4" s="712" t="s">
        <v>324</v>
      </c>
      <c r="B4" s="714" t="s">
        <v>306</v>
      </c>
      <c r="C4" s="715"/>
      <c r="D4" s="716"/>
      <c r="E4" s="715" t="s">
        <v>314</v>
      </c>
      <c r="F4" s="715"/>
      <c r="G4" s="716"/>
      <c r="H4" s="712" t="s">
        <v>269</v>
      </c>
      <c r="I4" s="712"/>
      <c r="J4" s="712"/>
      <c r="K4" s="712" t="s">
        <v>316</v>
      </c>
      <c r="L4" s="712"/>
      <c r="M4" s="712"/>
      <c r="N4" s="712" t="s">
        <v>48</v>
      </c>
      <c r="O4" s="712"/>
      <c r="P4" s="712"/>
    </row>
    <row r="5" spans="1:16" ht="21.75" customHeight="1">
      <c r="A5" s="516"/>
      <c r="B5" s="366" t="s">
        <v>3</v>
      </c>
      <c r="C5" s="366" t="s">
        <v>4</v>
      </c>
      <c r="D5" s="366" t="s">
        <v>0</v>
      </c>
      <c r="E5" s="366" t="s">
        <v>3</v>
      </c>
      <c r="F5" s="366" t="s">
        <v>4</v>
      </c>
      <c r="G5" s="366" t="s">
        <v>0</v>
      </c>
      <c r="H5" s="366" t="s">
        <v>3</v>
      </c>
      <c r="I5" s="366" t="s">
        <v>4</v>
      </c>
      <c r="J5" s="366" t="s">
        <v>0</v>
      </c>
      <c r="K5" s="366" t="s">
        <v>3</v>
      </c>
      <c r="L5" s="366" t="s">
        <v>4</v>
      </c>
      <c r="M5" s="366" t="s">
        <v>0</v>
      </c>
      <c r="N5" s="366" t="s">
        <v>3</v>
      </c>
      <c r="O5" s="366" t="s">
        <v>4</v>
      </c>
      <c r="P5" s="366" t="s">
        <v>0</v>
      </c>
    </row>
    <row r="6" spans="1:16" ht="24" customHeight="1">
      <c r="A6" s="209" t="s">
        <v>41</v>
      </c>
      <c r="B6" s="446">
        <v>31</v>
      </c>
      <c r="C6" s="446">
        <v>15</v>
      </c>
      <c r="D6" s="447">
        <f>B6+C6</f>
        <v>46</v>
      </c>
      <c r="E6" s="446">
        <v>5</v>
      </c>
      <c r="F6" s="446">
        <v>2</v>
      </c>
      <c r="G6" s="447">
        <f>E6+F6</f>
        <v>7</v>
      </c>
      <c r="H6" s="446" t="s">
        <v>53</v>
      </c>
      <c r="I6" s="446" t="s">
        <v>53</v>
      </c>
      <c r="J6" s="446" t="s">
        <v>53</v>
      </c>
      <c r="K6" s="446">
        <v>2</v>
      </c>
      <c r="L6" s="446">
        <v>1</v>
      </c>
      <c r="M6" s="447">
        <f>K6+L6</f>
        <v>3</v>
      </c>
      <c r="N6" s="446" t="s">
        <v>53</v>
      </c>
      <c r="O6" s="446" t="s">
        <v>53</v>
      </c>
      <c r="P6" s="446" t="s">
        <v>53</v>
      </c>
    </row>
    <row r="7" spans="1:16" ht="24" customHeight="1">
      <c r="A7" s="208" t="s">
        <v>55</v>
      </c>
      <c r="B7" s="448">
        <v>37</v>
      </c>
      <c r="C7" s="448">
        <v>20</v>
      </c>
      <c r="D7" s="449">
        <f t="shared" ref="D7:D22" si="0">B7+C7</f>
        <v>57</v>
      </c>
      <c r="E7" s="448">
        <v>8</v>
      </c>
      <c r="F7" s="448">
        <v>3</v>
      </c>
      <c r="G7" s="449">
        <f t="shared" ref="G7:G22" si="1">E7+F7</f>
        <v>11</v>
      </c>
      <c r="H7" s="448" t="s">
        <v>53</v>
      </c>
      <c r="I7" s="448" t="s">
        <v>53</v>
      </c>
      <c r="J7" s="448" t="s">
        <v>53</v>
      </c>
      <c r="K7" s="448">
        <v>3</v>
      </c>
      <c r="L7" s="448">
        <v>1</v>
      </c>
      <c r="M7" s="449">
        <f t="shared" ref="M7:M22" si="2">K7+L7</f>
        <v>4</v>
      </c>
      <c r="N7" s="448" t="s">
        <v>53</v>
      </c>
      <c r="O7" s="448" t="s">
        <v>53</v>
      </c>
      <c r="P7" s="448" t="s">
        <v>53</v>
      </c>
    </row>
    <row r="8" spans="1:16" ht="24" customHeight="1">
      <c r="A8" s="209" t="s">
        <v>56</v>
      </c>
      <c r="B8" s="446">
        <v>42</v>
      </c>
      <c r="C8" s="446">
        <v>24</v>
      </c>
      <c r="D8" s="447">
        <f t="shared" si="0"/>
        <v>66</v>
      </c>
      <c r="E8" s="446">
        <v>10</v>
      </c>
      <c r="F8" s="446">
        <v>4</v>
      </c>
      <c r="G8" s="447">
        <f t="shared" si="1"/>
        <v>14</v>
      </c>
      <c r="H8" s="446" t="s">
        <v>53</v>
      </c>
      <c r="I8" s="446" t="s">
        <v>53</v>
      </c>
      <c r="J8" s="446" t="s">
        <v>53</v>
      </c>
      <c r="K8" s="446">
        <v>4</v>
      </c>
      <c r="L8" s="446">
        <v>2</v>
      </c>
      <c r="M8" s="447">
        <f t="shared" si="2"/>
        <v>6</v>
      </c>
      <c r="N8" s="446" t="s">
        <v>53</v>
      </c>
      <c r="O8" s="446" t="s">
        <v>53</v>
      </c>
      <c r="P8" s="446" t="s">
        <v>53</v>
      </c>
    </row>
    <row r="9" spans="1:16" ht="24" customHeight="1">
      <c r="A9" s="208" t="s">
        <v>57</v>
      </c>
      <c r="B9" s="448">
        <v>49</v>
      </c>
      <c r="C9" s="448">
        <v>29</v>
      </c>
      <c r="D9" s="449">
        <f t="shared" si="0"/>
        <v>78</v>
      </c>
      <c r="E9" s="448">
        <v>11</v>
      </c>
      <c r="F9" s="448">
        <v>5</v>
      </c>
      <c r="G9" s="449">
        <f t="shared" si="1"/>
        <v>16</v>
      </c>
      <c r="H9" s="448" t="s">
        <v>53</v>
      </c>
      <c r="I9" s="448" t="s">
        <v>53</v>
      </c>
      <c r="J9" s="448" t="s">
        <v>53</v>
      </c>
      <c r="K9" s="448">
        <v>6</v>
      </c>
      <c r="L9" s="448">
        <v>2</v>
      </c>
      <c r="M9" s="449">
        <f t="shared" si="2"/>
        <v>8</v>
      </c>
      <c r="N9" s="448" t="s">
        <v>53</v>
      </c>
      <c r="O9" s="448" t="s">
        <v>53</v>
      </c>
      <c r="P9" s="448" t="s">
        <v>53</v>
      </c>
    </row>
    <row r="10" spans="1:16" ht="24" customHeight="1">
      <c r="A10" s="208" t="s">
        <v>58</v>
      </c>
      <c r="B10" s="448">
        <v>50</v>
      </c>
      <c r="C10" s="448">
        <v>33</v>
      </c>
      <c r="D10" s="449">
        <f t="shared" si="0"/>
        <v>83</v>
      </c>
      <c r="E10" s="448">
        <v>13</v>
      </c>
      <c r="F10" s="448">
        <v>7</v>
      </c>
      <c r="G10" s="449">
        <f t="shared" si="1"/>
        <v>20</v>
      </c>
      <c r="H10" s="448">
        <v>5</v>
      </c>
      <c r="I10" s="448">
        <v>2</v>
      </c>
      <c r="J10" s="448">
        <v>7</v>
      </c>
      <c r="K10" s="448">
        <v>2</v>
      </c>
      <c r="L10" s="448">
        <v>1</v>
      </c>
      <c r="M10" s="449">
        <f t="shared" si="2"/>
        <v>3</v>
      </c>
      <c r="N10" s="448" t="s">
        <v>53</v>
      </c>
      <c r="O10" s="448" t="s">
        <v>53</v>
      </c>
      <c r="P10" s="448" t="s">
        <v>53</v>
      </c>
    </row>
    <row r="11" spans="1:16" ht="24" customHeight="1">
      <c r="A11" s="209" t="s">
        <v>59</v>
      </c>
      <c r="B11" s="446">
        <v>56</v>
      </c>
      <c r="C11" s="446">
        <v>38</v>
      </c>
      <c r="D11" s="447">
        <f t="shared" si="0"/>
        <v>94</v>
      </c>
      <c r="E11" s="446">
        <v>14</v>
      </c>
      <c r="F11" s="446">
        <v>9</v>
      </c>
      <c r="G11" s="447">
        <f t="shared" si="1"/>
        <v>23</v>
      </c>
      <c r="H11" s="446">
        <v>6</v>
      </c>
      <c r="I11" s="446">
        <v>3</v>
      </c>
      <c r="J11" s="446">
        <v>9</v>
      </c>
      <c r="K11" s="446">
        <v>3</v>
      </c>
      <c r="L11" s="446">
        <v>1</v>
      </c>
      <c r="M11" s="447">
        <f t="shared" si="2"/>
        <v>4</v>
      </c>
      <c r="N11" s="446" t="s">
        <v>53</v>
      </c>
      <c r="O11" s="446" t="s">
        <v>53</v>
      </c>
      <c r="P11" s="446" t="s">
        <v>53</v>
      </c>
    </row>
    <row r="12" spans="1:16" ht="24" customHeight="1">
      <c r="A12" s="208" t="s">
        <v>42</v>
      </c>
      <c r="B12" s="448">
        <v>63</v>
      </c>
      <c r="C12" s="448">
        <v>47</v>
      </c>
      <c r="D12" s="449">
        <f t="shared" si="0"/>
        <v>110</v>
      </c>
      <c r="E12" s="448">
        <v>19</v>
      </c>
      <c r="F12" s="448">
        <v>12</v>
      </c>
      <c r="G12" s="449">
        <f t="shared" si="1"/>
        <v>31</v>
      </c>
      <c r="H12" s="448">
        <v>7</v>
      </c>
      <c r="I12" s="448">
        <v>4</v>
      </c>
      <c r="J12" s="449">
        <f>H12+I12</f>
        <v>11</v>
      </c>
      <c r="K12" s="448">
        <v>3</v>
      </c>
      <c r="L12" s="448">
        <v>2</v>
      </c>
      <c r="M12" s="449">
        <f t="shared" si="2"/>
        <v>5</v>
      </c>
      <c r="N12" s="448" t="s">
        <v>53</v>
      </c>
      <c r="O12" s="448" t="s">
        <v>53</v>
      </c>
      <c r="P12" s="448" t="s">
        <v>53</v>
      </c>
    </row>
    <row r="13" spans="1:16" ht="24" customHeight="1">
      <c r="A13" s="209" t="s">
        <v>38</v>
      </c>
      <c r="B13" s="447">
        <v>75.13</v>
      </c>
      <c r="C13" s="447">
        <v>66.010000000000005</v>
      </c>
      <c r="D13" s="447">
        <f t="shared" si="0"/>
        <v>141.13999999999999</v>
      </c>
      <c r="E13" s="447">
        <v>25.16</v>
      </c>
      <c r="F13" s="447">
        <v>19.5</v>
      </c>
      <c r="G13" s="447">
        <f t="shared" si="1"/>
        <v>44.66</v>
      </c>
      <c r="H13" s="447">
        <v>9.3002900000000004</v>
      </c>
      <c r="I13" s="447">
        <v>6.2827200000000003</v>
      </c>
      <c r="J13" s="447">
        <v>15</v>
      </c>
      <c r="K13" s="447">
        <v>4.1005399999999996</v>
      </c>
      <c r="L13" s="447">
        <v>2.3503699999999998</v>
      </c>
      <c r="M13" s="447">
        <f t="shared" si="2"/>
        <v>6.4509099999999995</v>
      </c>
      <c r="N13" s="446">
        <v>4</v>
      </c>
      <c r="O13" s="446">
        <v>2</v>
      </c>
      <c r="P13" s="447">
        <f>N13+O13</f>
        <v>6</v>
      </c>
    </row>
    <row r="14" spans="1:16" ht="24" customHeight="1">
      <c r="A14" s="208" t="s">
        <v>39</v>
      </c>
      <c r="B14" s="449">
        <v>76.36999999999999</v>
      </c>
      <c r="C14" s="449">
        <v>67.91</v>
      </c>
      <c r="D14" s="449">
        <f t="shared" si="0"/>
        <v>144.27999999999997</v>
      </c>
      <c r="E14" s="449">
        <v>26.05</v>
      </c>
      <c r="F14" s="449">
        <v>20.5</v>
      </c>
      <c r="G14" s="449">
        <f t="shared" si="1"/>
        <v>46.55</v>
      </c>
      <c r="H14" s="449">
        <v>9.9324200000000005</v>
      </c>
      <c r="I14" s="449">
        <v>6.8050500000000005</v>
      </c>
      <c r="J14" s="449">
        <f t="shared" ref="J14:J22" si="3">H14+I14</f>
        <v>16.737470000000002</v>
      </c>
      <c r="K14" s="449">
        <v>4.5562500000000004</v>
      </c>
      <c r="L14" s="449">
        <v>2.7062199999999996</v>
      </c>
      <c r="M14" s="449">
        <v>8</v>
      </c>
      <c r="N14" s="449">
        <v>4.4000000000000004</v>
      </c>
      <c r="O14" s="449">
        <v>2.6</v>
      </c>
      <c r="P14" s="449">
        <f t="shared" ref="P14:P22" si="4">N14+O14</f>
        <v>7</v>
      </c>
    </row>
    <row r="15" spans="1:16" ht="24" customHeight="1">
      <c r="A15" s="209" t="s">
        <v>40</v>
      </c>
      <c r="B15" s="447">
        <v>76.61</v>
      </c>
      <c r="C15" s="447">
        <v>70.22</v>
      </c>
      <c r="D15" s="447">
        <f t="shared" si="0"/>
        <v>146.82999999999998</v>
      </c>
      <c r="E15" s="447">
        <v>26.099999999999998</v>
      </c>
      <c r="F15" s="447">
        <v>21.06</v>
      </c>
      <c r="G15" s="447">
        <f t="shared" si="1"/>
        <v>47.16</v>
      </c>
      <c r="H15" s="447">
        <v>10.2475</v>
      </c>
      <c r="I15" s="447">
        <v>7.1933199999999999</v>
      </c>
      <c r="J15" s="447">
        <f t="shared" si="3"/>
        <v>17.440820000000002</v>
      </c>
      <c r="K15" s="447">
        <v>4.7776300000000003</v>
      </c>
      <c r="L15" s="447">
        <v>3.0262199999999999</v>
      </c>
      <c r="M15" s="447">
        <f t="shared" si="2"/>
        <v>7.8038500000000006</v>
      </c>
      <c r="N15" s="447">
        <v>6.1</v>
      </c>
      <c r="O15" s="447">
        <v>3.4</v>
      </c>
      <c r="P15" s="447">
        <v>9</v>
      </c>
    </row>
    <row r="16" spans="1:16" ht="24" customHeight="1">
      <c r="A16" s="208" t="s">
        <v>116</v>
      </c>
      <c r="B16" s="449">
        <v>78.040000000000006</v>
      </c>
      <c r="C16" s="449">
        <v>72.039999999999992</v>
      </c>
      <c r="D16" s="449">
        <f t="shared" si="0"/>
        <v>150.07999999999998</v>
      </c>
      <c r="E16" s="449">
        <v>27.1</v>
      </c>
      <c r="F16" s="449">
        <v>22.7</v>
      </c>
      <c r="G16" s="449">
        <f t="shared" si="1"/>
        <v>49.8</v>
      </c>
      <c r="H16" s="449">
        <v>10.9</v>
      </c>
      <c r="I16" s="449">
        <v>7.9600000000000009</v>
      </c>
      <c r="J16" s="449">
        <f t="shared" si="3"/>
        <v>18.86</v>
      </c>
      <c r="K16" s="449">
        <v>5.3100000000000005</v>
      </c>
      <c r="L16" s="449">
        <v>3.58</v>
      </c>
      <c r="M16" s="449">
        <f t="shared" si="2"/>
        <v>8.89</v>
      </c>
      <c r="N16" s="449">
        <v>6</v>
      </c>
      <c r="O16" s="449">
        <v>3</v>
      </c>
      <c r="P16" s="449">
        <f t="shared" si="4"/>
        <v>9</v>
      </c>
    </row>
    <row r="17" spans="1:16" ht="24" customHeight="1">
      <c r="A17" s="209" t="s">
        <v>132</v>
      </c>
      <c r="B17" s="447">
        <v>77.099999999999994</v>
      </c>
      <c r="C17" s="447">
        <v>72.099999999999994</v>
      </c>
      <c r="D17" s="447">
        <f t="shared" si="0"/>
        <v>149.19999999999999</v>
      </c>
      <c r="E17" s="447">
        <v>27.5</v>
      </c>
      <c r="F17" s="447">
        <v>24.1</v>
      </c>
      <c r="G17" s="447">
        <f t="shared" si="1"/>
        <v>51.6</v>
      </c>
      <c r="H17" s="447">
        <v>11.7</v>
      </c>
      <c r="I17" s="447">
        <v>9</v>
      </c>
      <c r="J17" s="447">
        <f t="shared" si="3"/>
        <v>20.7</v>
      </c>
      <c r="K17" s="447">
        <v>6</v>
      </c>
      <c r="L17" s="447">
        <v>4.2</v>
      </c>
      <c r="M17" s="447">
        <f t="shared" si="2"/>
        <v>10.199999999999999</v>
      </c>
      <c r="N17" s="447">
        <v>6.8</v>
      </c>
      <c r="O17" s="447">
        <v>4</v>
      </c>
      <c r="P17" s="447">
        <f t="shared" si="4"/>
        <v>10.8</v>
      </c>
    </row>
    <row r="18" spans="1:16" ht="24" customHeight="1">
      <c r="A18" s="208" t="s">
        <v>133</v>
      </c>
      <c r="B18" s="449">
        <v>76.747169999999997</v>
      </c>
      <c r="C18" s="449">
        <v>71.777420000000006</v>
      </c>
      <c r="D18" s="449">
        <f t="shared" si="0"/>
        <v>148.52458999999999</v>
      </c>
      <c r="E18" s="449">
        <v>28.370910000000002</v>
      </c>
      <c r="F18" s="449">
        <v>25.847180000000002</v>
      </c>
      <c r="G18" s="449">
        <f t="shared" si="1"/>
        <v>54.218090000000004</v>
      </c>
      <c r="H18" s="449">
        <v>12.021250000000002</v>
      </c>
      <c r="I18" s="449">
        <v>9.7022100000000009</v>
      </c>
      <c r="J18" s="449">
        <f t="shared" si="3"/>
        <v>21.723460000000003</v>
      </c>
      <c r="K18" s="449">
        <v>6.2958699999999999</v>
      </c>
      <c r="L18" s="449">
        <v>4.64818</v>
      </c>
      <c r="M18" s="449">
        <f t="shared" si="2"/>
        <v>10.944050000000001</v>
      </c>
      <c r="N18" s="449">
        <v>7</v>
      </c>
      <c r="O18" s="449">
        <v>5</v>
      </c>
      <c r="P18" s="449">
        <f t="shared" si="4"/>
        <v>12</v>
      </c>
    </row>
    <row r="19" spans="1:16" ht="24" customHeight="1">
      <c r="A19" s="209" t="s">
        <v>250</v>
      </c>
      <c r="B19" s="447">
        <v>78.61703</v>
      </c>
      <c r="C19" s="447">
        <v>74.163679999999999</v>
      </c>
      <c r="D19" s="447">
        <f t="shared" si="0"/>
        <v>152.78071</v>
      </c>
      <c r="E19" s="447">
        <v>29.126460000000002</v>
      </c>
      <c r="F19" s="447">
        <v>26.965059999999998</v>
      </c>
      <c r="G19" s="447">
        <f t="shared" si="1"/>
        <v>56.091520000000003</v>
      </c>
      <c r="H19" s="447">
        <v>13.798680000000001</v>
      </c>
      <c r="I19" s="447">
        <v>11.550329999999999</v>
      </c>
      <c r="J19" s="447">
        <v>26</v>
      </c>
      <c r="K19" s="447">
        <v>7.3141500000000006</v>
      </c>
      <c r="L19" s="447">
        <v>5.5745699999999996</v>
      </c>
      <c r="M19" s="447">
        <f t="shared" si="2"/>
        <v>12.888719999999999</v>
      </c>
      <c r="N19" s="447">
        <v>7.2807399999999998</v>
      </c>
      <c r="O19" s="447">
        <v>5.8218699999999997</v>
      </c>
      <c r="P19" s="447">
        <f t="shared" si="4"/>
        <v>13.102609999999999</v>
      </c>
    </row>
    <row r="20" spans="1:16" ht="24" customHeight="1">
      <c r="A20" s="208" t="s">
        <v>434</v>
      </c>
      <c r="B20" s="449">
        <f>D20-C20</f>
        <v>78</v>
      </c>
      <c r="C20" s="449">
        <v>74</v>
      </c>
      <c r="D20" s="449">
        <v>152</v>
      </c>
      <c r="E20" s="449">
        <f>G20-F20</f>
        <v>33.16046</v>
      </c>
      <c r="F20" s="449">
        <v>30.83954</v>
      </c>
      <c r="G20" s="449">
        <v>64</v>
      </c>
      <c r="H20" s="449" t="s">
        <v>53</v>
      </c>
      <c r="I20" s="449" t="s">
        <v>53</v>
      </c>
      <c r="J20" s="449">
        <v>29</v>
      </c>
      <c r="K20" s="449" t="s">
        <v>53</v>
      </c>
      <c r="L20" s="449" t="s">
        <v>53</v>
      </c>
      <c r="M20" s="449">
        <v>12</v>
      </c>
      <c r="N20" s="451">
        <v>7</v>
      </c>
      <c r="O20" s="451">
        <v>6</v>
      </c>
      <c r="P20" s="449">
        <f t="shared" si="4"/>
        <v>13</v>
      </c>
    </row>
    <row r="21" spans="1:16" ht="24" customHeight="1">
      <c r="A21" s="209" t="s">
        <v>416</v>
      </c>
      <c r="B21" s="446">
        <v>76</v>
      </c>
      <c r="C21" s="446">
        <v>71</v>
      </c>
      <c r="D21" s="447">
        <f t="shared" si="0"/>
        <v>147</v>
      </c>
      <c r="E21" s="446">
        <v>33</v>
      </c>
      <c r="F21" s="446">
        <v>31</v>
      </c>
      <c r="G21" s="447">
        <f t="shared" si="1"/>
        <v>64</v>
      </c>
      <c r="H21" s="446">
        <v>17</v>
      </c>
      <c r="I21" s="446">
        <v>15</v>
      </c>
      <c r="J21" s="447">
        <f t="shared" si="3"/>
        <v>32</v>
      </c>
      <c r="K21" s="446">
        <v>7</v>
      </c>
      <c r="L21" s="446">
        <v>6</v>
      </c>
      <c r="M21" s="447">
        <f t="shared" si="2"/>
        <v>13</v>
      </c>
      <c r="N21" s="450">
        <v>8</v>
      </c>
      <c r="O21" s="450">
        <v>7</v>
      </c>
      <c r="P21" s="447">
        <f t="shared" si="4"/>
        <v>15</v>
      </c>
    </row>
    <row r="22" spans="1:16" ht="24" customHeight="1">
      <c r="A22" s="208" t="s">
        <v>410</v>
      </c>
      <c r="B22" s="448">
        <v>73</v>
      </c>
      <c r="C22" s="448">
        <v>68</v>
      </c>
      <c r="D22" s="449">
        <f t="shared" si="0"/>
        <v>141</v>
      </c>
      <c r="E22" s="448">
        <v>34</v>
      </c>
      <c r="F22" s="448">
        <v>32</v>
      </c>
      <c r="G22" s="449">
        <f t="shared" si="1"/>
        <v>66</v>
      </c>
      <c r="H22" s="448">
        <v>17</v>
      </c>
      <c r="I22" s="448">
        <v>16</v>
      </c>
      <c r="J22" s="449">
        <f t="shared" si="3"/>
        <v>33</v>
      </c>
      <c r="K22" s="448">
        <v>8</v>
      </c>
      <c r="L22" s="448">
        <v>7</v>
      </c>
      <c r="M22" s="449">
        <f t="shared" si="2"/>
        <v>15</v>
      </c>
      <c r="N22" s="451">
        <v>9</v>
      </c>
      <c r="O22" s="451">
        <v>7</v>
      </c>
      <c r="P22" s="449">
        <f t="shared" si="4"/>
        <v>16</v>
      </c>
    </row>
    <row r="23" spans="1:16" ht="12" customHeight="1">
      <c r="A23" s="456"/>
      <c r="B23" s="456" t="s">
        <v>572</v>
      </c>
      <c r="C23" s="456"/>
      <c r="D23" s="456"/>
      <c r="E23" s="456"/>
      <c r="F23" s="456"/>
      <c r="G23" s="456"/>
      <c r="H23" s="711" t="s">
        <v>572</v>
      </c>
      <c r="I23" s="711"/>
      <c r="J23" s="711"/>
      <c r="K23" s="711"/>
      <c r="L23" s="711"/>
      <c r="M23" s="711"/>
      <c r="N23" s="711"/>
      <c r="O23" s="711"/>
      <c r="P23" s="711"/>
    </row>
    <row r="24" spans="1:16" ht="13.5" customHeight="1">
      <c r="A24" s="151"/>
      <c r="B24" s="699" t="s">
        <v>404</v>
      </c>
      <c r="C24" s="699"/>
      <c r="D24" s="699"/>
      <c r="E24" s="699"/>
      <c r="F24" s="699"/>
      <c r="G24" s="699"/>
      <c r="H24" s="699" t="s">
        <v>404</v>
      </c>
      <c r="I24" s="699"/>
      <c r="J24" s="699"/>
      <c r="K24" s="699"/>
      <c r="L24" s="699"/>
      <c r="M24" s="699"/>
      <c r="N24" s="699"/>
      <c r="O24" s="699"/>
      <c r="P24" s="699"/>
    </row>
    <row r="25" spans="1:16">
      <c r="G25" s="84"/>
    </row>
  </sheetData>
  <mergeCells count="11">
    <mergeCell ref="H1:P1"/>
    <mergeCell ref="H2:P2"/>
    <mergeCell ref="B24:G24"/>
    <mergeCell ref="H23:P23"/>
    <mergeCell ref="H24:P24"/>
    <mergeCell ref="N4:P4"/>
    <mergeCell ref="A4:A5"/>
    <mergeCell ref="B4:D4"/>
    <mergeCell ref="E4:G4"/>
    <mergeCell ref="H4:J4"/>
    <mergeCell ref="K4:M4"/>
  </mergeCells>
  <pageMargins left="1.05" right="0.118110236220472" top="0.47244094488188998" bottom="0.5" header="0.31496062992126" footer="0.31496062992126"/>
  <pageSetup paperSize="9" scale="120" orientation="portrait" horizontalDpi="1200" verticalDpi="597" r:id="rId1"/>
  <headerFooter>
    <oddFooter>&amp;L&amp;"+,Bold"&amp;9&amp;K09-048&amp;P&amp;R&amp;"+,Bold Italic"&amp;9&amp;K09-048Educational Statistics at a Glance</oddFooter>
  </headerFooter>
  <colBreaks count="1" manualBreakCount="1">
    <brk id="7" max="24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V16"/>
  <sheetViews>
    <sheetView view="pageBreakPreview" topLeftCell="A5" zoomScaleSheetLayoutView="100" workbookViewId="0">
      <selection activeCell="E10" sqref="E10:I10"/>
    </sheetView>
  </sheetViews>
  <sheetFormatPr defaultColWidth="9.140625" defaultRowHeight="15"/>
  <cols>
    <col min="1" max="1" width="11.42578125" style="1" customWidth="1"/>
    <col min="2" max="3" width="9.140625" style="1" customWidth="1"/>
    <col min="4" max="4" width="8.85546875" style="1" customWidth="1"/>
    <col min="5" max="7" width="9.140625" style="1" customWidth="1"/>
    <col min="8" max="9" width="7.5703125" style="1" customWidth="1"/>
    <col min="10" max="10" width="9.85546875" style="1" customWidth="1"/>
    <col min="11" max="11" width="9.28515625" style="1" hidden="1" customWidth="1"/>
    <col min="12" max="12" width="10.140625" style="1" hidden="1" customWidth="1"/>
    <col min="13" max="13" width="13.42578125" style="1" hidden="1" customWidth="1"/>
    <col min="14" max="14" width="12.28515625" style="1" hidden="1" customWidth="1"/>
    <col min="15" max="15" width="11.140625" style="1" hidden="1" customWidth="1"/>
    <col min="16" max="16" width="0" style="1" hidden="1" customWidth="1"/>
    <col min="17" max="18" width="12.28515625" style="1" hidden="1" customWidth="1"/>
    <col min="19" max="19" width="11.140625" style="1" hidden="1" customWidth="1"/>
    <col min="20" max="16384" width="9.140625" style="1"/>
  </cols>
  <sheetData>
    <row r="1" spans="1:22" ht="16.5">
      <c r="A1" s="535" t="s">
        <v>100</v>
      </c>
      <c r="B1" s="535"/>
      <c r="C1" s="535"/>
      <c r="D1" s="535"/>
      <c r="E1" s="535"/>
      <c r="F1" s="535"/>
      <c r="G1" s="535"/>
    </row>
    <row r="2" spans="1:22">
      <c r="A2" s="27"/>
      <c r="B2" s="27"/>
      <c r="C2" s="27"/>
      <c r="E2" s="10"/>
      <c r="F2" s="536" t="s">
        <v>449</v>
      </c>
      <c r="G2" s="536"/>
      <c r="H2" s="10"/>
      <c r="I2" s="10"/>
    </row>
    <row r="3" spans="1:22" ht="20.25" customHeight="1">
      <c r="A3" s="539"/>
      <c r="B3" s="537">
        <v>2001</v>
      </c>
      <c r="C3" s="537"/>
      <c r="D3" s="537"/>
      <c r="E3" s="537">
        <v>2011</v>
      </c>
      <c r="F3" s="537"/>
      <c r="G3" s="537"/>
      <c r="H3" s="11"/>
      <c r="I3" s="11"/>
      <c r="Q3" s="1" t="s">
        <v>256</v>
      </c>
    </row>
    <row r="4" spans="1:22" ht="18.75" customHeight="1">
      <c r="A4" s="539"/>
      <c r="B4" s="303" t="s">
        <v>66</v>
      </c>
      <c r="C4" s="303" t="s">
        <v>1</v>
      </c>
      <c r="D4" s="303" t="s">
        <v>2</v>
      </c>
      <c r="E4" s="303" t="s">
        <v>75</v>
      </c>
      <c r="F4" s="303" t="s">
        <v>1</v>
      </c>
      <c r="G4" s="303" t="s">
        <v>2</v>
      </c>
      <c r="H4" s="11"/>
      <c r="I4" s="11"/>
      <c r="M4" s="1" t="s">
        <v>66</v>
      </c>
      <c r="N4" s="1" t="s">
        <v>1</v>
      </c>
      <c r="O4" s="1" t="s">
        <v>2</v>
      </c>
      <c r="Q4" s="1" t="s">
        <v>66</v>
      </c>
      <c r="R4" s="1" t="s">
        <v>1</v>
      </c>
      <c r="S4" s="1" t="s">
        <v>2</v>
      </c>
    </row>
    <row r="5" spans="1:22" ht="21.75" customHeight="1">
      <c r="A5" s="167" t="s">
        <v>0</v>
      </c>
      <c r="B5" s="168">
        <v>64.8</v>
      </c>
      <c r="C5" s="168">
        <v>54.7</v>
      </c>
      <c r="D5" s="168">
        <v>47.1</v>
      </c>
      <c r="E5" s="168">
        <v>72.981919206959205</v>
      </c>
      <c r="F5" s="381">
        <v>66.071231235974594</v>
      </c>
      <c r="G5" s="381">
        <v>58.953773853226046</v>
      </c>
      <c r="H5" s="25"/>
      <c r="I5" s="25"/>
      <c r="J5" s="25">
        <f>(Q5/M5)*100</f>
        <v>72.981919206959205</v>
      </c>
      <c r="K5" s="25">
        <f t="shared" ref="K5:L7" si="0">(R5/N5)*100</f>
        <v>66.071231235974565</v>
      </c>
      <c r="L5" s="25">
        <f t="shared" si="0"/>
        <v>58.953773853226046</v>
      </c>
      <c r="M5" s="1">
        <v>1046339724</v>
      </c>
      <c r="N5" s="1">
        <v>172177807</v>
      </c>
      <c r="O5" s="1">
        <v>87806886</v>
      </c>
      <c r="Q5" s="1">
        <v>763638812</v>
      </c>
      <c r="R5" s="1">
        <v>113759997</v>
      </c>
      <c r="S5" s="1">
        <v>51765473</v>
      </c>
    </row>
    <row r="6" spans="1:22" ht="20.25" customHeight="1">
      <c r="A6" s="169" t="s">
        <v>3</v>
      </c>
      <c r="B6" s="170">
        <v>75.3</v>
      </c>
      <c r="C6" s="170">
        <v>67</v>
      </c>
      <c r="D6" s="170">
        <v>59</v>
      </c>
      <c r="E6" s="170">
        <v>80.883545995605388</v>
      </c>
      <c r="F6" s="382">
        <v>75.173017787643886</v>
      </c>
      <c r="G6" s="382">
        <v>68.511606932416115</v>
      </c>
      <c r="H6" s="25"/>
      <c r="I6" s="25"/>
      <c r="J6" s="25">
        <f>(Q6/M6)*100</f>
        <v>80.883545995605388</v>
      </c>
      <c r="K6" s="25">
        <f t="shared" si="0"/>
        <v>75.173017787643886</v>
      </c>
      <c r="L6" s="25">
        <f t="shared" si="0"/>
        <v>68.511606932416115</v>
      </c>
      <c r="M6" s="1">
        <v>537518004</v>
      </c>
      <c r="N6" s="1">
        <v>88431948</v>
      </c>
      <c r="O6" s="1">
        <v>43993493</v>
      </c>
      <c r="Q6" s="1">
        <v>434763622</v>
      </c>
      <c r="R6" s="1">
        <v>66476964</v>
      </c>
      <c r="S6" s="1">
        <v>30140649</v>
      </c>
    </row>
    <row r="7" spans="1:22" ht="21.75" customHeight="1">
      <c r="A7" s="510" t="s">
        <v>4</v>
      </c>
      <c r="B7" s="511">
        <v>53.7</v>
      </c>
      <c r="C7" s="511">
        <v>42</v>
      </c>
      <c r="D7" s="511">
        <v>35</v>
      </c>
      <c r="E7" s="511">
        <v>64.634660249959452</v>
      </c>
      <c r="F7" s="512">
        <v>56.460144495025119</v>
      </c>
      <c r="G7" s="512">
        <v>49.356652199933478</v>
      </c>
      <c r="H7" s="25"/>
      <c r="I7" s="25"/>
      <c r="J7" s="25">
        <f>(Q7/M7)*100</f>
        <v>64.634660249959452</v>
      </c>
      <c r="K7" s="25">
        <f t="shared" si="0"/>
        <v>56.460144495025119</v>
      </c>
      <c r="L7" s="25">
        <f t="shared" si="0"/>
        <v>49.356652199933478</v>
      </c>
      <c r="M7" s="1">
        <v>508821720</v>
      </c>
      <c r="N7" s="1">
        <v>83745859</v>
      </c>
      <c r="O7" s="1">
        <v>43813393</v>
      </c>
      <c r="Q7" s="1">
        <v>328875190</v>
      </c>
      <c r="R7" s="1">
        <v>47283033</v>
      </c>
      <c r="S7" s="1">
        <v>21624824</v>
      </c>
    </row>
    <row r="8" spans="1:22" ht="30" customHeight="1">
      <c r="A8" s="534" t="s">
        <v>573</v>
      </c>
      <c r="B8" s="534"/>
      <c r="C8" s="534"/>
      <c r="D8" s="534"/>
      <c r="E8" s="534"/>
      <c r="F8" s="534"/>
      <c r="G8" s="534"/>
      <c r="H8" s="133"/>
    </row>
    <row r="9" spans="1:22" ht="62.25" customHeight="1">
      <c r="A9" s="535" t="s">
        <v>101</v>
      </c>
      <c r="B9" s="535"/>
      <c r="C9" s="535"/>
      <c r="D9" s="535"/>
      <c r="E9" s="535"/>
      <c r="F9" s="535"/>
      <c r="G9" s="535"/>
      <c r="H9" s="27"/>
      <c r="I9" s="27"/>
    </row>
    <row r="10" spans="1:22">
      <c r="A10" s="27"/>
      <c r="B10" s="27"/>
      <c r="C10" s="27"/>
      <c r="E10" s="10"/>
      <c r="F10" s="536" t="s">
        <v>450</v>
      </c>
      <c r="G10" s="536"/>
      <c r="H10" s="27"/>
      <c r="I10" s="27"/>
    </row>
    <row r="11" spans="1:22" ht="21" customHeight="1">
      <c r="A11" s="538"/>
      <c r="B11" s="537">
        <v>2001</v>
      </c>
      <c r="C11" s="537"/>
      <c r="D11" s="537"/>
      <c r="E11" s="537">
        <v>2011</v>
      </c>
      <c r="F11" s="537"/>
      <c r="G11" s="537"/>
      <c r="H11" s="26"/>
      <c r="I11" s="26"/>
    </row>
    <row r="12" spans="1:22" ht="21.75" customHeight="1">
      <c r="A12" s="538"/>
      <c r="B12" s="303" t="s">
        <v>66</v>
      </c>
      <c r="C12" s="303" t="s">
        <v>1</v>
      </c>
      <c r="D12" s="303" t="s">
        <v>2</v>
      </c>
      <c r="E12" s="303" t="s">
        <v>66</v>
      </c>
      <c r="F12" s="303" t="s">
        <v>1</v>
      </c>
      <c r="G12" s="303" t="s">
        <v>2</v>
      </c>
      <c r="H12" s="26"/>
      <c r="I12" s="26"/>
      <c r="U12" s="1">
        <v>2001</v>
      </c>
      <c r="V12" s="1">
        <v>2011</v>
      </c>
    </row>
    <row r="13" spans="1:22" ht="19.5" customHeight="1">
      <c r="A13" s="167" t="s">
        <v>0</v>
      </c>
      <c r="B13" s="168">
        <v>61</v>
      </c>
      <c r="C13" s="168">
        <v>44.1</v>
      </c>
      <c r="D13" s="168">
        <v>40.799999999999997</v>
      </c>
      <c r="E13" s="168">
        <v>69.277161832950057</v>
      </c>
      <c r="F13" s="381">
        <v>60.379982207364421</v>
      </c>
      <c r="G13" s="381">
        <v>51.907583393072265</v>
      </c>
      <c r="H13" s="27"/>
      <c r="I13" s="27"/>
      <c r="J13" s="25">
        <f>(Q13/M13)*100</f>
        <v>69.277161832950057</v>
      </c>
      <c r="K13" s="25">
        <f t="shared" ref="K13:L15" si="1">(R13/N13)*100</f>
        <v>60.379982207364421</v>
      </c>
      <c r="L13" s="25">
        <f t="shared" si="1"/>
        <v>51.907583393072265</v>
      </c>
      <c r="M13" s="1">
        <v>838410861</v>
      </c>
      <c r="N13" s="1">
        <v>135391971</v>
      </c>
      <c r="O13" s="1">
        <v>67517389</v>
      </c>
      <c r="Q13" s="1">
        <v>580827249</v>
      </c>
      <c r="R13" s="1">
        <v>81749648</v>
      </c>
      <c r="S13" s="1">
        <v>35046645</v>
      </c>
      <c r="T13" s="1" t="s">
        <v>75</v>
      </c>
      <c r="U13" s="1">
        <v>61</v>
      </c>
      <c r="V13" s="30">
        <v>69.277161832950057</v>
      </c>
    </row>
    <row r="14" spans="1:22" ht="21.75" customHeight="1">
      <c r="A14" s="169" t="s">
        <v>3</v>
      </c>
      <c r="B14" s="170">
        <v>73.400000000000006</v>
      </c>
      <c r="C14" s="170">
        <v>59.3</v>
      </c>
      <c r="D14" s="170">
        <v>54.8</v>
      </c>
      <c r="E14" s="170">
        <v>78.838781271376206</v>
      </c>
      <c r="F14" s="382">
        <v>71.593871782368751</v>
      </c>
      <c r="G14" s="382">
        <v>63.734479390766062</v>
      </c>
      <c r="H14" s="27"/>
      <c r="I14" s="27"/>
      <c r="J14" s="25">
        <f>(Q14/M14)*100</f>
        <v>78.838781271376206</v>
      </c>
      <c r="K14" s="25">
        <f t="shared" si="1"/>
        <v>71.593871782368751</v>
      </c>
      <c r="L14" s="25">
        <f t="shared" si="1"/>
        <v>63.734479390766062</v>
      </c>
      <c r="M14" s="1">
        <v>428918883</v>
      </c>
      <c r="N14" s="1">
        <v>69293949</v>
      </c>
      <c r="O14" s="1">
        <v>33646714</v>
      </c>
      <c r="Q14" s="1">
        <v>338154420</v>
      </c>
      <c r="R14" s="1">
        <v>49610221</v>
      </c>
      <c r="S14" s="1">
        <v>21444558</v>
      </c>
      <c r="T14" s="1" t="s">
        <v>3</v>
      </c>
      <c r="U14" s="1">
        <v>73.400000000000006</v>
      </c>
      <c r="V14" s="30">
        <v>78.838781271376206</v>
      </c>
    </row>
    <row r="15" spans="1:22" ht="23.25" customHeight="1">
      <c r="A15" s="510" t="s">
        <v>4</v>
      </c>
      <c r="B15" s="511">
        <v>47.8</v>
      </c>
      <c r="C15" s="511">
        <v>28.5</v>
      </c>
      <c r="D15" s="511">
        <v>26.7</v>
      </c>
      <c r="E15" s="511">
        <v>59.261925028480043</v>
      </c>
      <c r="F15" s="512">
        <v>48.623886203432839</v>
      </c>
      <c r="G15" s="512">
        <v>40.158889658974914</v>
      </c>
      <c r="H15" s="27"/>
      <c r="I15" s="27"/>
      <c r="J15" s="25">
        <f>(Q15/M15)*100</f>
        <v>59.261925028480043</v>
      </c>
      <c r="K15" s="25">
        <f t="shared" si="1"/>
        <v>48.623886203432839</v>
      </c>
      <c r="L15" s="25">
        <f t="shared" si="1"/>
        <v>40.158889658974914</v>
      </c>
      <c r="M15" s="1">
        <v>409491978</v>
      </c>
      <c r="N15" s="1">
        <v>66098022</v>
      </c>
      <c r="O15" s="1">
        <v>33870675</v>
      </c>
      <c r="Q15" s="1">
        <v>242672829</v>
      </c>
      <c r="R15" s="1">
        <v>32139427</v>
      </c>
      <c r="S15" s="1">
        <v>13602087</v>
      </c>
      <c r="T15" s="1" t="s">
        <v>4</v>
      </c>
      <c r="U15" s="1">
        <v>47.8</v>
      </c>
      <c r="V15" s="30">
        <v>59.261925028480043</v>
      </c>
    </row>
    <row r="16" spans="1:22" ht="30.75" customHeight="1">
      <c r="A16" s="534" t="s">
        <v>573</v>
      </c>
      <c r="B16" s="534"/>
      <c r="C16" s="534"/>
      <c r="D16" s="534"/>
      <c r="E16" s="534"/>
      <c r="F16" s="534"/>
      <c r="G16" s="534"/>
      <c r="H16" s="27"/>
      <c r="I16" s="27"/>
    </row>
  </sheetData>
  <mergeCells count="12">
    <mergeCell ref="A16:G16"/>
    <mergeCell ref="A1:G1"/>
    <mergeCell ref="F10:G10"/>
    <mergeCell ref="E11:G11"/>
    <mergeCell ref="A11:A12"/>
    <mergeCell ref="B11:D11"/>
    <mergeCell ref="F2:G2"/>
    <mergeCell ref="A3:A4"/>
    <mergeCell ref="B3:D3"/>
    <mergeCell ref="E3:G3"/>
    <mergeCell ref="A9:G9"/>
    <mergeCell ref="A8:G8"/>
  </mergeCells>
  <pageMargins left="1.05" right="0.118110236220472" top="0.47244094488188998" bottom="0.5" header="0.31496062992126" footer="0.31496062992126"/>
  <pageSetup paperSize="9" scale="120" orientation="portrait" horizontalDpi="1200" verticalDpi="597" r:id="rId1"/>
  <headerFooter>
    <oddFooter>&amp;L&amp;"+,Bold"&amp;9&amp;K09-048&amp;P&amp;R&amp;"+,Bold Italic"&amp;9&amp;K09-048Educational Statistics at a Glance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FF00"/>
  </sheetPr>
  <dimension ref="A1:AC27"/>
  <sheetViews>
    <sheetView view="pageBreakPreview" zoomScaleSheetLayoutView="100" workbookViewId="0">
      <pane xSplit="1" ySplit="4" topLeftCell="B14" activePane="bottomRight" state="frozen"/>
      <selection activeCell="E10" sqref="E10:I10"/>
      <selection pane="topRight" activeCell="E10" sqref="E10:I10"/>
      <selection pane="bottomLeft" activeCell="E10" sqref="E10:I10"/>
      <selection pane="bottomRight" activeCell="E10" sqref="E10:I10"/>
    </sheetView>
  </sheetViews>
  <sheetFormatPr defaultColWidth="9.140625" defaultRowHeight="15"/>
  <cols>
    <col min="1" max="1" width="11.85546875" style="1" bestFit="1" customWidth="1"/>
    <col min="2" max="3" width="9" style="1" customWidth="1"/>
    <col min="4" max="4" width="8.85546875" style="1" customWidth="1"/>
    <col min="5" max="9" width="9" style="1" customWidth="1"/>
    <col min="10" max="10" width="9.85546875" style="1" customWidth="1"/>
    <col min="11" max="13" width="9" style="1" customWidth="1"/>
    <col min="14" max="14" width="9.42578125" style="1" bestFit="1" customWidth="1"/>
    <col min="15" max="16384" width="9.140625" style="1"/>
  </cols>
  <sheetData>
    <row r="1" spans="1:29" ht="31.5" customHeight="1">
      <c r="B1" s="717" t="s">
        <v>549</v>
      </c>
      <c r="C1" s="717"/>
      <c r="D1" s="717"/>
      <c r="E1" s="717"/>
      <c r="F1" s="717"/>
      <c r="G1" s="717"/>
      <c r="H1" s="717" t="s">
        <v>549</v>
      </c>
      <c r="I1" s="717"/>
      <c r="J1" s="717"/>
      <c r="K1" s="717"/>
      <c r="L1" s="717"/>
      <c r="M1" s="717"/>
    </row>
    <row r="2" spans="1:29" ht="14.25" customHeight="1">
      <c r="A2" s="9"/>
      <c r="B2" s="9"/>
      <c r="C2" s="9"/>
      <c r="D2" s="9"/>
      <c r="E2" s="9"/>
      <c r="F2" s="9"/>
      <c r="G2" s="90" t="s">
        <v>448</v>
      </c>
      <c r="H2" s="9"/>
      <c r="K2" s="27"/>
      <c r="M2" s="90" t="s">
        <v>448</v>
      </c>
    </row>
    <row r="3" spans="1:29" ht="16.5" customHeight="1">
      <c r="A3" s="712" t="s">
        <v>324</v>
      </c>
      <c r="B3" s="712" t="s">
        <v>64</v>
      </c>
      <c r="C3" s="712"/>
      <c r="D3" s="712"/>
      <c r="E3" s="713" t="s">
        <v>89</v>
      </c>
      <c r="F3" s="713"/>
      <c r="G3" s="713"/>
      <c r="H3" s="712" t="s">
        <v>268</v>
      </c>
      <c r="I3" s="712"/>
      <c r="J3" s="712"/>
      <c r="K3" s="712" t="s">
        <v>7</v>
      </c>
      <c r="L3" s="712"/>
      <c r="M3" s="712"/>
    </row>
    <row r="4" spans="1:29" ht="16.5" customHeight="1">
      <c r="A4" s="516"/>
      <c r="B4" s="366" t="s">
        <v>3</v>
      </c>
      <c r="C4" s="366" t="s">
        <v>4</v>
      </c>
      <c r="D4" s="366" t="s">
        <v>0</v>
      </c>
      <c r="E4" s="366" t="s">
        <v>3</v>
      </c>
      <c r="F4" s="366" t="s">
        <v>4</v>
      </c>
      <c r="G4" s="366" t="s">
        <v>0</v>
      </c>
      <c r="H4" s="366" t="s">
        <v>3</v>
      </c>
      <c r="I4" s="366" t="s">
        <v>4</v>
      </c>
      <c r="J4" s="366" t="s">
        <v>0</v>
      </c>
      <c r="K4" s="366" t="s">
        <v>3</v>
      </c>
      <c r="L4" s="366" t="s">
        <v>4</v>
      </c>
      <c r="M4" s="366" t="s">
        <v>0</v>
      </c>
    </row>
    <row r="5" spans="1:29" ht="18.75" customHeight="1">
      <c r="A5" s="205" t="s">
        <v>37</v>
      </c>
      <c r="B5" s="206">
        <v>456</v>
      </c>
      <c r="C5" s="206">
        <v>82</v>
      </c>
      <c r="D5" s="207">
        <f t="shared" ref="D5:D10" si="0">SUM(B5:C5)</f>
        <v>538</v>
      </c>
      <c r="E5" s="206">
        <v>73</v>
      </c>
      <c r="F5" s="206">
        <v>13</v>
      </c>
      <c r="G5" s="207">
        <f t="shared" ref="G5:G10" si="1">SUM(E5:F5)</f>
        <v>86</v>
      </c>
      <c r="H5" s="457" t="s">
        <v>53</v>
      </c>
      <c r="I5" s="457" t="s">
        <v>53</v>
      </c>
      <c r="J5" s="457" t="s">
        <v>53</v>
      </c>
      <c r="K5" s="206">
        <v>107</v>
      </c>
      <c r="L5" s="206">
        <v>20</v>
      </c>
      <c r="M5" s="207">
        <f>SUM(K5:L5)</f>
        <v>127</v>
      </c>
    </row>
    <row r="6" spans="1:29" ht="21.75" customHeight="1">
      <c r="A6" s="201" t="s">
        <v>31</v>
      </c>
      <c r="B6" s="202">
        <v>615</v>
      </c>
      <c r="C6" s="202">
        <v>127</v>
      </c>
      <c r="D6" s="203">
        <f t="shared" si="0"/>
        <v>742</v>
      </c>
      <c r="E6" s="202">
        <v>262</v>
      </c>
      <c r="F6" s="202">
        <v>83</v>
      </c>
      <c r="G6" s="203">
        <f t="shared" si="1"/>
        <v>345</v>
      </c>
      <c r="H6" s="458" t="s">
        <v>53</v>
      </c>
      <c r="I6" s="458" t="s">
        <v>53</v>
      </c>
      <c r="J6" s="458" t="s">
        <v>53</v>
      </c>
      <c r="K6" s="202">
        <v>234</v>
      </c>
      <c r="L6" s="202">
        <v>62</v>
      </c>
      <c r="M6" s="203">
        <f>SUM(K6:L6)</f>
        <v>296</v>
      </c>
    </row>
    <row r="7" spans="1:29" ht="19.5" customHeight="1">
      <c r="A7" s="205" t="s">
        <v>32</v>
      </c>
      <c r="B7" s="206">
        <v>835</v>
      </c>
      <c r="C7" s="206">
        <v>225</v>
      </c>
      <c r="D7" s="207">
        <f t="shared" si="0"/>
        <v>1060</v>
      </c>
      <c r="E7" s="206">
        <v>463</v>
      </c>
      <c r="F7" s="206">
        <v>175</v>
      </c>
      <c r="G7" s="207">
        <f t="shared" si="1"/>
        <v>638</v>
      </c>
      <c r="H7" s="457" t="s">
        <v>53</v>
      </c>
      <c r="I7" s="457" t="s">
        <v>53</v>
      </c>
      <c r="J7" s="457" t="s">
        <v>53</v>
      </c>
      <c r="K7" s="206">
        <v>474</v>
      </c>
      <c r="L7" s="206">
        <v>155</v>
      </c>
      <c r="M7" s="207">
        <f>SUM(K7:L7)</f>
        <v>629</v>
      </c>
    </row>
    <row r="8" spans="1:29" ht="21" customHeight="1">
      <c r="A8" s="201" t="s">
        <v>41</v>
      </c>
      <c r="B8" s="202">
        <v>1021</v>
      </c>
      <c r="C8" s="202">
        <v>342</v>
      </c>
      <c r="D8" s="203">
        <f t="shared" si="0"/>
        <v>1363</v>
      </c>
      <c r="E8" s="202">
        <v>598</v>
      </c>
      <c r="F8" s="202">
        <v>253</v>
      </c>
      <c r="G8" s="203">
        <f t="shared" si="1"/>
        <v>851</v>
      </c>
      <c r="H8" s="458" t="s">
        <v>53</v>
      </c>
      <c r="I8" s="458" t="s">
        <v>53</v>
      </c>
      <c r="J8" s="458" t="s">
        <v>53</v>
      </c>
      <c r="K8" s="202">
        <v>669</v>
      </c>
      <c r="L8" s="202">
        <v>257</v>
      </c>
      <c r="M8" s="203">
        <f>SUM(K8:L8)</f>
        <v>926</v>
      </c>
    </row>
    <row r="9" spans="1:29" ht="18.75" customHeight="1">
      <c r="A9" s="205" t="s">
        <v>33</v>
      </c>
      <c r="B9" s="206">
        <v>1143</v>
      </c>
      <c r="C9" s="206">
        <v>473</v>
      </c>
      <c r="D9" s="207">
        <f t="shared" si="0"/>
        <v>1616</v>
      </c>
      <c r="E9" s="206">
        <v>717</v>
      </c>
      <c r="F9" s="206">
        <v>356</v>
      </c>
      <c r="G9" s="207">
        <f t="shared" si="1"/>
        <v>1073</v>
      </c>
      <c r="H9" s="457" t="s">
        <v>53</v>
      </c>
      <c r="I9" s="457" t="s">
        <v>53</v>
      </c>
      <c r="J9" s="457" t="s">
        <v>53</v>
      </c>
      <c r="K9" s="206">
        <v>917</v>
      </c>
      <c r="L9" s="206">
        <v>417</v>
      </c>
      <c r="M9" s="207">
        <f>SUM(K9:L9)</f>
        <v>1334</v>
      </c>
    </row>
    <row r="10" spans="1:29" ht="21.75" customHeight="1">
      <c r="A10" s="201" t="s">
        <v>42</v>
      </c>
      <c r="B10" s="202">
        <v>1221</v>
      </c>
      <c r="C10" s="202">
        <v>675</v>
      </c>
      <c r="D10" s="203">
        <f t="shared" si="0"/>
        <v>1896</v>
      </c>
      <c r="E10" s="202">
        <v>820</v>
      </c>
      <c r="F10" s="202">
        <v>506</v>
      </c>
      <c r="G10" s="203">
        <f t="shared" si="1"/>
        <v>1326</v>
      </c>
      <c r="H10" s="202">
        <v>654</v>
      </c>
      <c r="I10" s="202">
        <v>352</v>
      </c>
      <c r="J10" s="202">
        <v>1006</v>
      </c>
      <c r="K10" s="202">
        <v>531</v>
      </c>
      <c r="L10" s="202">
        <v>225</v>
      </c>
      <c r="M10" s="203">
        <v>756</v>
      </c>
    </row>
    <row r="11" spans="1:29" ht="18" customHeight="1">
      <c r="A11" s="205" t="s">
        <v>38</v>
      </c>
      <c r="B11" s="206">
        <v>1326</v>
      </c>
      <c r="C11" s="206">
        <v>858</v>
      </c>
      <c r="D11" s="207">
        <v>2184</v>
      </c>
      <c r="E11" s="206">
        <v>998</v>
      </c>
      <c r="F11" s="206">
        <v>673</v>
      </c>
      <c r="G11" s="207">
        <v>1671</v>
      </c>
      <c r="H11" s="207">
        <v>695.55100000000004</v>
      </c>
      <c r="I11" s="207">
        <v>427.32499999999999</v>
      </c>
      <c r="J11" s="207">
        <v>1122.876</v>
      </c>
      <c r="K11" s="207">
        <v>637.91099999999994</v>
      </c>
      <c r="L11" s="207">
        <v>393.86799999999999</v>
      </c>
      <c r="M11" s="207">
        <v>1031.779</v>
      </c>
    </row>
    <row r="12" spans="1:29" ht="19.5" customHeight="1">
      <c r="A12" s="201" t="s">
        <v>39</v>
      </c>
      <c r="B12" s="202">
        <v>1403</v>
      </c>
      <c r="C12" s="202">
        <v>920</v>
      </c>
      <c r="D12" s="203">
        <v>2323</v>
      </c>
      <c r="E12" s="202">
        <v>1039</v>
      </c>
      <c r="F12" s="202">
        <v>678</v>
      </c>
      <c r="G12" s="203">
        <v>1717</v>
      </c>
      <c r="H12" s="203">
        <v>721.18299999999999</v>
      </c>
      <c r="I12" s="203">
        <v>451.84699999999998</v>
      </c>
      <c r="J12" s="203">
        <v>1173.03</v>
      </c>
      <c r="K12" s="203">
        <v>667.20500000000004</v>
      </c>
      <c r="L12" s="203">
        <v>407.72500000000002</v>
      </c>
      <c r="M12" s="203">
        <v>1074.93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0.25" customHeight="1">
      <c r="A13" s="205" t="s">
        <v>40</v>
      </c>
      <c r="B13" s="207">
        <v>1288</v>
      </c>
      <c r="C13" s="207">
        <v>1027</v>
      </c>
      <c r="D13" s="207">
        <v>2315</v>
      </c>
      <c r="E13" s="207">
        <v>1063</v>
      </c>
      <c r="F13" s="207">
        <v>717</v>
      </c>
      <c r="G13" s="207">
        <v>1780</v>
      </c>
      <c r="H13" s="207">
        <v>728.22799999999995</v>
      </c>
      <c r="I13" s="207">
        <v>446.83</v>
      </c>
      <c r="J13" s="207">
        <v>1175.058</v>
      </c>
      <c r="K13" s="207">
        <v>603.30600000000004</v>
      </c>
      <c r="L13" s="207">
        <v>348.51100000000002</v>
      </c>
      <c r="M13" s="207">
        <v>951.81700000000001</v>
      </c>
      <c r="N13" s="719" t="s">
        <v>344</v>
      </c>
      <c r="O13" s="719"/>
      <c r="P13" s="719"/>
      <c r="Q13" s="719"/>
      <c r="R13" s="719"/>
      <c r="S13" s="140"/>
    </row>
    <row r="14" spans="1:29" ht="18" customHeight="1">
      <c r="A14" s="204" t="s">
        <v>116</v>
      </c>
      <c r="B14" s="203">
        <v>1285</v>
      </c>
      <c r="C14" s="203">
        <v>944</v>
      </c>
      <c r="D14" s="203">
        <v>2229</v>
      </c>
      <c r="E14" s="203">
        <v>1110</v>
      </c>
      <c r="F14" s="203">
        <v>789</v>
      </c>
      <c r="G14" s="203">
        <v>1899</v>
      </c>
      <c r="H14" s="203">
        <v>747</v>
      </c>
      <c r="I14" s="203">
        <v>447</v>
      </c>
      <c r="J14" s="203">
        <v>1194</v>
      </c>
      <c r="K14" s="203">
        <v>639</v>
      </c>
      <c r="L14" s="203">
        <v>385</v>
      </c>
      <c r="M14" s="203">
        <v>1024</v>
      </c>
      <c r="N14" s="93"/>
      <c r="O14" s="93"/>
      <c r="P14" s="93"/>
      <c r="Q14" s="93"/>
      <c r="R14" s="141"/>
      <c r="S14" s="140" t="s">
        <v>440</v>
      </c>
    </row>
    <row r="15" spans="1:29" ht="18.75" customHeight="1">
      <c r="A15" s="205" t="s">
        <v>132</v>
      </c>
      <c r="B15" s="207">
        <v>1208</v>
      </c>
      <c r="C15" s="207">
        <v>1009</v>
      </c>
      <c r="D15" s="207">
        <v>2217</v>
      </c>
      <c r="E15" s="207">
        <v>1014</v>
      </c>
      <c r="F15" s="207">
        <v>764</v>
      </c>
      <c r="G15" s="207">
        <v>1778</v>
      </c>
      <c r="H15" s="207">
        <v>729</v>
      </c>
      <c r="I15" s="207">
        <v>456</v>
      </c>
      <c r="J15" s="207">
        <v>1185</v>
      </c>
      <c r="K15" s="207">
        <v>703</v>
      </c>
      <c r="L15" s="207">
        <v>442</v>
      </c>
      <c r="M15" s="207">
        <v>1145</v>
      </c>
      <c r="N15" s="140"/>
      <c r="O15" s="92"/>
      <c r="P15" s="92"/>
      <c r="Q15" s="92"/>
      <c r="R15" s="141"/>
      <c r="S15" s="140" t="s">
        <v>441</v>
      </c>
    </row>
    <row r="16" spans="1:29" ht="18.75" customHeight="1">
      <c r="A16" s="201" t="s">
        <v>133</v>
      </c>
      <c r="B16" s="203">
        <v>1193.817</v>
      </c>
      <c r="C16" s="203">
        <v>905.10500000000002</v>
      </c>
      <c r="D16" s="203">
        <v>2098.922</v>
      </c>
      <c r="E16" s="203">
        <v>1048.2639999999999</v>
      </c>
      <c r="F16" s="203">
        <v>839.07899999999995</v>
      </c>
      <c r="G16" s="203">
        <v>1887.3429999999998</v>
      </c>
      <c r="H16" s="203">
        <v>776.39200000000005</v>
      </c>
      <c r="I16" s="203">
        <v>471.00099999999998</v>
      </c>
      <c r="J16" s="203">
        <v>1247.393</v>
      </c>
      <c r="K16" s="203">
        <v>765.58299999999997</v>
      </c>
      <c r="L16" s="203">
        <v>495.517</v>
      </c>
      <c r="M16" s="203">
        <v>1262</v>
      </c>
      <c r="N16" s="140"/>
      <c r="O16" s="92"/>
      <c r="P16" s="92"/>
      <c r="Q16" s="92"/>
      <c r="R16" s="140"/>
      <c r="S16" s="140" t="s">
        <v>442</v>
      </c>
    </row>
    <row r="17" spans="1:19" ht="18.75" customHeight="1">
      <c r="A17" s="205" t="s">
        <v>250</v>
      </c>
      <c r="B17" s="207">
        <v>1258.8599999999999</v>
      </c>
      <c r="C17" s="207">
        <v>994.90700000000004</v>
      </c>
      <c r="D17" s="207">
        <v>2253.7669999999998</v>
      </c>
      <c r="E17" s="207">
        <v>1168.4659999999999</v>
      </c>
      <c r="F17" s="207">
        <v>888.63099999999997</v>
      </c>
      <c r="G17" s="207">
        <v>2057.0969999999998</v>
      </c>
      <c r="H17" s="207">
        <v>700.44</v>
      </c>
      <c r="I17" s="207">
        <v>462.37599999999998</v>
      </c>
      <c r="J17" s="207">
        <v>1162</v>
      </c>
      <c r="K17" s="207">
        <v>783.096</v>
      </c>
      <c r="L17" s="207">
        <v>520.04999999999995</v>
      </c>
      <c r="M17" s="207">
        <v>1303.146</v>
      </c>
      <c r="N17" s="719" t="s">
        <v>350</v>
      </c>
      <c r="O17" s="719"/>
      <c r="P17" s="719"/>
      <c r="Q17" s="719"/>
      <c r="R17" s="719"/>
      <c r="S17" s="140"/>
    </row>
    <row r="18" spans="1:19" s="145" customFormat="1" ht="18.75" customHeight="1">
      <c r="A18" s="201" t="s">
        <v>434</v>
      </c>
      <c r="B18" s="203" t="s">
        <v>53</v>
      </c>
      <c r="C18" s="203" t="s">
        <v>53</v>
      </c>
      <c r="D18" s="203">
        <v>2656.0639999999999</v>
      </c>
      <c r="E18" s="203" t="s">
        <v>53</v>
      </c>
      <c r="F18" s="203" t="s">
        <v>53</v>
      </c>
      <c r="G18" s="203">
        <v>2427.4679999999998</v>
      </c>
      <c r="H18" s="203">
        <v>765</v>
      </c>
      <c r="I18" s="203">
        <v>482</v>
      </c>
      <c r="J18" s="203">
        <v>1247</v>
      </c>
      <c r="K18" s="203" t="s">
        <v>53</v>
      </c>
      <c r="L18" s="203" t="s">
        <v>53</v>
      </c>
      <c r="M18" s="203">
        <v>1798.768</v>
      </c>
      <c r="N18" s="142">
        <v>1955883</v>
      </c>
      <c r="O18" s="142">
        <v>557085</v>
      </c>
      <c r="P18" s="142"/>
      <c r="Q18" s="142"/>
      <c r="R18" s="143">
        <f>N18+O18</f>
        <v>2512968</v>
      </c>
      <c r="S18" s="144" t="s">
        <v>440</v>
      </c>
    </row>
    <row r="19" spans="1:19" ht="15.75" customHeight="1">
      <c r="A19" s="205" t="s">
        <v>416</v>
      </c>
      <c r="B19" s="207" t="s">
        <v>53</v>
      </c>
      <c r="C19" s="207" t="s">
        <v>53</v>
      </c>
      <c r="D19" s="207">
        <v>2684</v>
      </c>
      <c r="E19" s="207" t="s">
        <v>53</v>
      </c>
      <c r="F19" s="207" t="s">
        <v>53</v>
      </c>
      <c r="G19" s="207">
        <v>2513</v>
      </c>
      <c r="H19" s="207" t="s">
        <v>53</v>
      </c>
      <c r="I19" s="207" t="s">
        <v>53</v>
      </c>
      <c r="J19" s="207">
        <v>1286</v>
      </c>
      <c r="K19" s="207" t="s">
        <v>53</v>
      </c>
      <c r="L19" s="207" t="s">
        <v>53</v>
      </c>
      <c r="M19" s="207">
        <v>1785</v>
      </c>
      <c r="N19" s="140">
        <v>449370</v>
      </c>
      <c r="O19" s="92">
        <v>602381</v>
      </c>
      <c r="P19" s="92">
        <v>234747</v>
      </c>
      <c r="Q19" s="92"/>
      <c r="R19" s="141">
        <f>N19+O19+P19</f>
        <v>1286498</v>
      </c>
      <c r="S19" s="140" t="s">
        <v>441</v>
      </c>
    </row>
    <row r="20" spans="1:19" ht="15.75" customHeight="1">
      <c r="A20" s="201" t="s">
        <v>410</v>
      </c>
      <c r="B20" s="203" t="s">
        <v>53</v>
      </c>
      <c r="C20" s="203" t="s">
        <v>53</v>
      </c>
      <c r="D20" s="203">
        <v>2670</v>
      </c>
      <c r="E20" s="203" t="s">
        <v>53</v>
      </c>
      <c r="F20" s="203" t="s">
        <v>53</v>
      </c>
      <c r="G20" s="203">
        <v>2560</v>
      </c>
      <c r="H20" s="459" t="s">
        <v>53</v>
      </c>
      <c r="I20" s="459" t="s">
        <v>53</v>
      </c>
      <c r="J20" s="203">
        <v>1347</v>
      </c>
      <c r="K20" s="459" t="s">
        <v>53</v>
      </c>
      <c r="L20" s="459" t="s">
        <v>53</v>
      </c>
      <c r="M20" s="203">
        <v>1985</v>
      </c>
      <c r="N20" s="140">
        <v>684455</v>
      </c>
      <c r="O20" s="92">
        <v>788095</v>
      </c>
      <c r="P20" s="92">
        <v>221604</v>
      </c>
      <c r="Q20" s="92">
        <v>90945</v>
      </c>
      <c r="R20" s="140">
        <f>N20+O20+P20+Q20</f>
        <v>1785099</v>
      </c>
      <c r="S20" s="140" t="s">
        <v>442</v>
      </c>
    </row>
    <row r="21" spans="1:19" ht="15" customHeight="1">
      <c r="A21" s="38"/>
      <c r="B21" s="718" t="s">
        <v>262</v>
      </c>
      <c r="C21" s="718"/>
      <c r="D21" s="718"/>
      <c r="E21" s="718"/>
      <c r="F21" s="718"/>
      <c r="G21" s="718"/>
      <c r="H21" s="718" t="s">
        <v>262</v>
      </c>
      <c r="I21" s="718"/>
      <c r="J21" s="718"/>
      <c r="K21" s="718"/>
      <c r="L21" s="718"/>
      <c r="M21" s="718"/>
    </row>
    <row r="22" spans="1:19" ht="25.5" customHeight="1">
      <c r="B22" s="699"/>
      <c r="C22" s="699"/>
      <c r="D22" s="699"/>
      <c r="E22" s="699"/>
      <c r="F22" s="699"/>
      <c r="G22" s="699"/>
      <c r="H22" s="699" t="s">
        <v>267</v>
      </c>
      <c r="I22" s="699"/>
      <c r="J22" s="699"/>
      <c r="K22" s="699"/>
      <c r="L22" s="699"/>
      <c r="M22" s="699"/>
    </row>
    <row r="23" spans="1:19" ht="13.5" customHeight="1">
      <c r="B23" s="700" t="s">
        <v>274</v>
      </c>
      <c r="C23" s="700"/>
      <c r="D23" s="700"/>
      <c r="E23" s="700"/>
      <c r="F23" s="700"/>
      <c r="G23" s="700"/>
      <c r="H23" s="700" t="s">
        <v>274</v>
      </c>
      <c r="I23" s="700"/>
      <c r="J23" s="700"/>
      <c r="K23" s="700"/>
      <c r="L23" s="700"/>
      <c r="M23" s="700"/>
    </row>
    <row r="24" spans="1:19" ht="12" customHeight="1">
      <c r="B24" s="705" t="s">
        <v>275</v>
      </c>
      <c r="C24" s="705"/>
      <c r="D24" s="705"/>
      <c r="E24" s="705"/>
      <c r="F24" s="705"/>
      <c r="G24" s="705"/>
      <c r="H24" s="705" t="s">
        <v>275</v>
      </c>
      <c r="I24" s="705"/>
      <c r="J24" s="705"/>
      <c r="K24" s="705"/>
      <c r="L24" s="705"/>
      <c r="M24" s="705"/>
    </row>
    <row r="25" spans="1:19" ht="40.5" customHeight="1">
      <c r="B25" s="699" t="s">
        <v>471</v>
      </c>
      <c r="C25" s="699"/>
      <c r="D25" s="699"/>
      <c r="E25" s="699"/>
      <c r="F25" s="699"/>
      <c r="G25" s="699"/>
      <c r="H25" s="699" t="s">
        <v>471</v>
      </c>
      <c r="I25" s="699"/>
      <c r="J25" s="699"/>
      <c r="K25" s="699"/>
      <c r="L25" s="699"/>
      <c r="M25" s="699"/>
    </row>
    <row r="26" spans="1:19" ht="41.25" customHeight="1">
      <c r="B26" s="699" t="s">
        <v>470</v>
      </c>
      <c r="C26" s="699"/>
      <c r="D26" s="699"/>
      <c r="E26" s="699"/>
      <c r="F26" s="699"/>
      <c r="G26" s="699"/>
      <c r="H26" s="699" t="s">
        <v>470</v>
      </c>
      <c r="I26" s="699"/>
      <c r="J26" s="699"/>
      <c r="K26" s="699"/>
      <c r="L26" s="699"/>
      <c r="M26" s="699"/>
    </row>
    <row r="27" spans="1:19" ht="13.5" customHeight="1">
      <c r="B27" s="699" t="s">
        <v>404</v>
      </c>
      <c r="C27" s="699"/>
      <c r="D27" s="699"/>
      <c r="E27" s="699"/>
      <c r="F27" s="699"/>
      <c r="G27" s="699"/>
      <c r="H27" s="699" t="s">
        <v>404</v>
      </c>
      <c r="I27" s="699"/>
      <c r="J27" s="699"/>
      <c r="K27" s="699"/>
      <c r="L27" s="699"/>
      <c r="M27" s="699"/>
    </row>
  </sheetData>
  <mergeCells count="23">
    <mergeCell ref="N17:R17"/>
    <mergeCell ref="N13:R13"/>
    <mergeCell ref="A3:A4"/>
    <mergeCell ref="B3:D3"/>
    <mergeCell ref="E3:G3"/>
    <mergeCell ref="K3:M3"/>
    <mergeCell ref="H3:J3"/>
    <mergeCell ref="H27:M27"/>
    <mergeCell ref="B1:G1"/>
    <mergeCell ref="H1:M1"/>
    <mergeCell ref="B21:G21"/>
    <mergeCell ref="B23:G23"/>
    <mergeCell ref="H21:M21"/>
    <mergeCell ref="H23:M23"/>
    <mergeCell ref="B24:G24"/>
    <mergeCell ref="B25:G25"/>
    <mergeCell ref="B26:G26"/>
    <mergeCell ref="B27:G27"/>
    <mergeCell ref="B22:G22"/>
    <mergeCell ref="H22:M22"/>
    <mergeCell ref="H24:M24"/>
    <mergeCell ref="H25:M25"/>
    <mergeCell ref="H26:M26"/>
  </mergeCells>
  <pageMargins left="1.05" right="0.118110236220472" top="0.47244094488188998" bottom="0.5" header="0.31496062992126" footer="0.31496062992126"/>
  <pageSetup paperSize="9" scale="120" orientation="portrait" horizontalDpi="1200" verticalDpi="597" r:id="rId1"/>
  <headerFooter>
    <oddFooter>&amp;L&amp;"+,Bold"&amp;9&amp;K09-048&amp;P&amp;R&amp;"+,Bold Italic"&amp;9&amp;K09-048Educational Statistics at a Glance</oddFooter>
  </headerFooter>
  <colBreaks count="1" manualBreakCount="1">
    <brk id="7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T24"/>
  <sheetViews>
    <sheetView view="pageBreakPreview" zoomScaleSheetLayoutView="100" workbookViewId="0">
      <pane xSplit="1" ySplit="4" topLeftCell="B15" activePane="bottomRight" state="frozen"/>
      <selection activeCell="E10" sqref="E10:I10"/>
      <selection pane="topRight" activeCell="E10" sqref="E10:I10"/>
      <selection pane="bottomLeft" activeCell="E10" sqref="E10:I10"/>
      <selection pane="bottomRight" activeCell="E10" sqref="E10:I10"/>
    </sheetView>
  </sheetViews>
  <sheetFormatPr defaultColWidth="9.140625" defaultRowHeight="14.25"/>
  <cols>
    <col min="1" max="1" width="9.7109375" style="27" customWidth="1"/>
    <col min="2" max="2" width="7.28515625" style="27" bestFit="1" customWidth="1"/>
    <col min="3" max="3" width="8.28515625" style="27" customWidth="1"/>
    <col min="4" max="4" width="7.28515625" style="27" bestFit="1" customWidth="1"/>
    <col min="5" max="5" width="6.28515625" style="27" bestFit="1" customWidth="1"/>
    <col min="6" max="6" width="8.28515625" style="27" customWidth="1"/>
    <col min="7" max="7" width="6.7109375" style="27" bestFit="1" customWidth="1"/>
    <col min="8" max="8" width="7.28515625" style="27" bestFit="1" customWidth="1"/>
    <col min="9" max="9" width="8.42578125" style="27" customWidth="1"/>
    <col min="10" max="10" width="7.28515625" style="27" bestFit="1" customWidth="1"/>
    <col min="11" max="11" width="10.140625" style="27" customWidth="1"/>
    <col min="12" max="12" width="6.7109375" style="27" customWidth="1"/>
    <col min="13" max="13" width="7" style="27" customWidth="1"/>
    <col min="14" max="14" width="7.28515625" style="27" customWidth="1"/>
    <col min="15" max="15" width="5.5703125" style="27" customWidth="1"/>
    <col min="16" max="16384" width="9.140625" style="27"/>
  </cols>
  <sheetData>
    <row r="1" spans="1:10" ht="24" customHeight="1">
      <c r="A1" s="723" t="s">
        <v>550</v>
      </c>
      <c r="B1" s="723"/>
      <c r="C1" s="723"/>
      <c r="D1" s="723"/>
      <c r="E1" s="723"/>
      <c r="F1" s="723"/>
      <c r="G1" s="723"/>
      <c r="H1" s="723"/>
      <c r="I1" s="723"/>
      <c r="J1" s="723"/>
    </row>
    <row r="2" spans="1:10" ht="16.5">
      <c r="A2" s="723" t="s">
        <v>334</v>
      </c>
      <c r="B2" s="723"/>
      <c r="C2" s="723"/>
      <c r="D2" s="723"/>
      <c r="E2" s="723"/>
      <c r="F2" s="723"/>
      <c r="G2" s="723"/>
      <c r="H2" s="723"/>
      <c r="I2" s="723"/>
      <c r="J2" s="723"/>
    </row>
    <row r="3" spans="1:10" ht="48" customHeight="1">
      <c r="A3" s="727" t="s">
        <v>108</v>
      </c>
      <c r="B3" s="714" t="s">
        <v>330</v>
      </c>
      <c r="C3" s="715"/>
      <c r="D3" s="716"/>
      <c r="E3" s="724" t="s">
        <v>331</v>
      </c>
      <c r="F3" s="725"/>
      <c r="G3" s="726"/>
      <c r="H3" s="714" t="s">
        <v>332</v>
      </c>
      <c r="I3" s="715"/>
      <c r="J3" s="716"/>
    </row>
    <row r="4" spans="1:10" ht="24.75" customHeight="1">
      <c r="A4" s="728"/>
      <c r="B4" s="366" t="s">
        <v>3</v>
      </c>
      <c r="C4" s="367" t="s">
        <v>4</v>
      </c>
      <c r="D4" s="365" t="s">
        <v>0</v>
      </c>
      <c r="E4" s="366" t="s">
        <v>3</v>
      </c>
      <c r="F4" s="367" t="s">
        <v>4</v>
      </c>
      <c r="G4" s="365" t="s">
        <v>0</v>
      </c>
      <c r="H4" s="366" t="s">
        <v>3</v>
      </c>
      <c r="I4" s="367" t="s">
        <v>4</v>
      </c>
      <c r="J4" s="365" t="s">
        <v>0</v>
      </c>
    </row>
    <row r="5" spans="1:10" ht="19.5" customHeight="1">
      <c r="A5" s="209" t="s">
        <v>37</v>
      </c>
      <c r="B5" s="462">
        <v>60.6</v>
      </c>
      <c r="C5" s="435">
        <v>24.8</v>
      </c>
      <c r="D5" s="435">
        <v>42.6</v>
      </c>
      <c r="E5" s="435">
        <v>20.6</v>
      </c>
      <c r="F5" s="435">
        <v>4.5999999999999996</v>
      </c>
      <c r="G5" s="435">
        <v>12.7</v>
      </c>
      <c r="H5" s="435">
        <v>46.4</v>
      </c>
      <c r="I5" s="435">
        <v>17.7</v>
      </c>
      <c r="J5" s="435">
        <v>32.1</v>
      </c>
    </row>
    <row r="6" spans="1:10" ht="18.75" customHeight="1">
      <c r="A6" s="208" t="s">
        <v>31</v>
      </c>
      <c r="B6" s="463">
        <v>82.6</v>
      </c>
      <c r="C6" s="463">
        <v>41.4</v>
      </c>
      <c r="D6" s="463">
        <v>62.4</v>
      </c>
      <c r="E6" s="463">
        <v>33.200000000000003</v>
      </c>
      <c r="F6" s="463">
        <v>11.3</v>
      </c>
      <c r="G6" s="463">
        <v>22.5</v>
      </c>
      <c r="H6" s="463">
        <v>65.2</v>
      </c>
      <c r="I6" s="463">
        <v>30.9</v>
      </c>
      <c r="J6" s="463">
        <v>48.7</v>
      </c>
    </row>
    <row r="7" spans="1:10" ht="21" customHeight="1">
      <c r="A7" s="209" t="s">
        <v>32</v>
      </c>
      <c r="B7" s="435">
        <v>95.5</v>
      </c>
      <c r="C7" s="435">
        <v>60.5</v>
      </c>
      <c r="D7" s="435">
        <v>78.599999999999994</v>
      </c>
      <c r="E7" s="435">
        <v>46.5</v>
      </c>
      <c r="F7" s="435">
        <v>20.8</v>
      </c>
      <c r="G7" s="435">
        <v>33.4</v>
      </c>
      <c r="H7" s="435">
        <v>75.5</v>
      </c>
      <c r="I7" s="435">
        <v>44.4</v>
      </c>
      <c r="J7" s="435">
        <v>61.9</v>
      </c>
    </row>
    <row r="8" spans="1:10" ht="21" customHeight="1">
      <c r="A8" s="208" t="s">
        <v>41</v>
      </c>
      <c r="B8" s="463">
        <v>95.8</v>
      </c>
      <c r="C8" s="463">
        <v>64.099999999999994</v>
      </c>
      <c r="D8" s="463">
        <v>80.5</v>
      </c>
      <c r="E8" s="463">
        <v>54.3</v>
      </c>
      <c r="F8" s="463">
        <v>28.6</v>
      </c>
      <c r="G8" s="463">
        <v>41.9</v>
      </c>
      <c r="H8" s="463">
        <v>82.2</v>
      </c>
      <c r="I8" s="463">
        <v>52.1</v>
      </c>
      <c r="J8" s="463">
        <v>67.5</v>
      </c>
    </row>
    <row r="9" spans="1:10" ht="21.75" customHeight="1">
      <c r="A9" s="209" t="s">
        <v>33</v>
      </c>
      <c r="B9" s="435">
        <v>94.8</v>
      </c>
      <c r="C9" s="435">
        <v>71.900000000000006</v>
      </c>
      <c r="D9" s="435">
        <v>83.8</v>
      </c>
      <c r="E9" s="435">
        <v>80.099999999999994</v>
      </c>
      <c r="F9" s="435">
        <v>51.9</v>
      </c>
      <c r="G9" s="435">
        <v>66.7</v>
      </c>
      <c r="H9" s="435">
        <v>90.3</v>
      </c>
      <c r="I9" s="435">
        <v>65.900000000000006</v>
      </c>
      <c r="J9" s="435">
        <v>78.599999999999994</v>
      </c>
    </row>
    <row r="10" spans="1:10" ht="20.25" customHeight="1">
      <c r="A10" s="208" t="s">
        <v>42</v>
      </c>
      <c r="B10" s="463">
        <v>104.9</v>
      </c>
      <c r="C10" s="463">
        <v>85.9</v>
      </c>
      <c r="D10" s="463">
        <v>95.7</v>
      </c>
      <c r="E10" s="463">
        <v>66.7</v>
      </c>
      <c r="F10" s="463">
        <v>49.9</v>
      </c>
      <c r="G10" s="463">
        <v>58.6</v>
      </c>
      <c r="H10" s="463">
        <v>90.3</v>
      </c>
      <c r="I10" s="463">
        <v>72.400000000000006</v>
      </c>
      <c r="J10" s="463">
        <v>81.599999999999994</v>
      </c>
    </row>
    <row r="11" spans="1:10" ht="22.5" customHeight="1">
      <c r="A11" s="209" t="s">
        <v>38</v>
      </c>
      <c r="B11" s="435">
        <v>112.8</v>
      </c>
      <c r="C11" s="435">
        <v>105.8</v>
      </c>
      <c r="D11" s="435">
        <v>109.4</v>
      </c>
      <c r="E11" s="435">
        <v>75.2</v>
      </c>
      <c r="F11" s="435">
        <v>66.400000000000006</v>
      </c>
      <c r="G11" s="435">
        <v>71</v>
      </c>
      <c r="H11" s="435">
        <v>98.5</v>
      </c>
      <c r="I11" s="435">
        <v>91</v>
      </c>
      <c r="J11" s="435">
        <v>94.9</v>
      </c>
    </row>
    <row r="12" spans="1:10" ht="19.5" customHeight="1">
      <c r="A12" s="208" t="s">
        <v>39</v>
      </c>
      <c r="B12" s="463">
        <v>114.59</v>
      </c>
      <c r="C12" s="463">
        <v>108</v>
      </c>
      <c r="D12" s="463">
        <v>111.4</v>
      </c>
      <c r="E12" s="463">
        <v>77.59</v>
      </c>
      <c r="F12" s="463">
        <v>69.64</v>
      </c>
      <c r="G12" s="463">
        <v>73.78</v>
      </c>
      <c r="H12" s="463">
        <v>100.43</v>
      </c>
      <c r="I12" s="463">
        <v>93.47</v>
      </c>
      <c r="J12" s="463">
        <v>97.08</v>
      </c>
    </row>
    <row r="13" spans="1:10" ht="20.25" customHeight="1">
      <c r="A13" s="209" t="s">
        <v>40</v>
      </c>
      <c r="B13" s="435">
        <v>115.26</v>
      </c>
      <c r="C13" s="435">
        <v>112.58</v>
      </c>
      <c r="D13" s="435">
        <v>113.97</v>
      </c>
      <c r="E13" s="435">
        <v>81.48</v>
      </c>
      <c r="F13" s="435">
        <v>74.36</v>
      </c>
      <c r="G13" s="435">
        <v>78.06</v>
      </c>
      <c r="H13" s="435">
        <v>102.36</v>
      </c>
      <c r="I13" s="435">
        <v>98.02</v>
      </c>
      <c r="J13" s="435">
        <v>100.28</v>
      </c>
    </row>
    <row r="14" spans="1:10" ht="21.75" customHeight="1">
      <c r="A14" s="208" t="s">
        <v>116</v>
      </c>
      <c r="B14" s="463">
        <v>114.7</v>
      </c>
      <c r="C14" s="463">
        <v>114</v>
      </c>
      <c r="D14" s="463">
        <v>114.3</v>
      </c>
      <c r="E14" s="463">
        <v>82.7</v>
      </c>
      <c r="F14" s="463">
        <v>76.599999999999994</v>
      </c>
      <c r="G14" s="463">
        <v>79.8</v>
      </c>
      <c r="H14" s="463">
        <v>102.5</v>
      </c>
      <c r="I14" s="463">
        <v>99.6</v>
      </c>
      <c r="J14" s="463">
        <v>101.1</v>
      </c>
    </row>
    <row r="15" spans="1:10" ht="21.75" customHeight="1">
      <c r="A15" s="209" t="s">
        <v>132</v>
      </c>
      <c r="B15" s="435">
        <v>113.8</v>
      </c>
      <c r="C15" s="435">
        <v>113.8</v>
      </c>
      <c r="D15" s="435">
        <v>113.8</v>
      </c>
      <c r="E15" s="435">
        <v>84.3</v>
      </c>
      <c r="F15" s="435">
        <v>79</v>
      </c>
      <c r="G15" s="435">
        <v>81.7</v>
      </c>
      <c r="H15" s="435">
        <v>102.5</v>
      </c>
      <c r="I15" s="435">
        <v>100.4</v>
      </c>
      <c r="J15" s="435">
        <v>101.5</v>
      </c>
    </row>
    <row r="16" spans="1:10" ht="21.75" customHeight="1">
      <c r="A16" s="208" t="s">
        <v>133</v>
      </c>
      <c r="B16" s="463">
        <v>114.9</v>
      </c>
      <c r="C16" s="463">
        <v>116.3</v>
      </c>
      <c r="D16" s="463">
        <v>115.5</v>
      </c>
      <c r="E16" s="463">
        <v>87.5</v>
      </c>
      <c r="F16" s="463">
        <v>82.9</v>
      </c>
      <c r="G16" s="463">
        <v>85.2</v>
      </c>
      <c r="H16" s="463">
        <v>104.5</v>
      </c>
      <c r="I16" s="463">
        <v>103.3</v>
      </c>
      <c r="J16" s="463">
        <v>103.9</v>
      </c>
    </row>
    <row r="17" spans="1:20" ht="20.25" customHeight="1">
      <c r="A17" s="209" t="s">
        <v>250</v>
      </c>
      <c r="B17" s="435">
        <v>105.8</v>
      </c>
      <c r="C17" s="435">
        <v>107.1</v>
      </c>
      <c r="D17" s="435">
        <v>106.5</v>
      </c>
      <c r="E17" s="435">
        <v>82.5</v>
      </c>
      <c r="F17" s="435">
        <v>81.400000000000006</v>
      </c>
      <c r="G17" s="435">
        <v>82</v>
      </c>
      <c r="H17" s="435">
        <v>97.2</v>
      </c>
      <c r="I17" s="435">
        <v>97.6</v>
      </c>
      <c r="J17" s="435">
        <v>97.4</v>
      </c>
    </row>
    <row r="18" spans="1:20" s="461" customFormat="1" ht="22.5" customHeight="1">
      <c r="A18" s="208" t="s">
        <v>434</v>
      </c>
      <c r="B18" s="463">
        <v>104.8</v>
      </c>
      <c r="C18" s="463">
        <v>107.2</v>
      </c>
      <c r="D18" s="463">
        <v>105.98</v>
      </c>
      <c r="E18" s="463">
        <v>80.599999999999994</v>
      </c>
      <c r="F18" s="463">
        <v>84.6</v>
      </c>
      <c r="G18" s="463">
        <v>82.5</v>
      </c>
      <c r="H18" s="463">
        <v>95.6</v>
      </c>
      <c r="I18" s="463">
        <v>98.6</v>
      </c>
      <c r="J18" s="463">
        <v>97</v>
      </c>
      <c r="K18" s="460">
        <f>Table20!B18*100000/'Table-1-2'!J13%</f>
        <v>101.48222073776932</v>
      </c>
      <c r="L18" s="460">
        <f>Table20!C18*100000/'Table-1-2'!K13%</f>
        <v>104.21954736395597</v>
      </c>
      <c r="M18" s="460">
        <f>Table20!D18*100000/'Table-1-2'!L13%</f>
        <v>102.78802372814251</v>
      </c>
      <c r="N18" s="460">
        <f>Table20!E18*100000/'Table-1-2'!J14%</f>
        <v>83.360561112203115</v>
      </c>
      <c r="O18" s="460">
        <f>Table20!F18*100000/'Table-1-2'!K14%</f>
        <v>87.818496841539897</v>
      </c>
      <c r="P18" s="460">
        <f>Table20!G18*100000/'Table-1-2'!L14%</f>
        <v>85.476686450749838</v>
      </c>
      <c r="Q18" s="460">
        <f>(Table20!B18+Table20!E18)*100000/'Table-1-2'!J15%</f>
        <v>94.812153535981963</v>
      </c>
      <c r="R18" s="460">
        <f>(Table20!C18+Table20!F18)*100000/'Table-1-2'!K15%</f>
        <v>98.218664141024576</v>
      </c>
      <c r="S18" s="460">
        <f>(Table20!D18+Table20!G18)*100000/'Table-1-2'!L15%</f>
        <v>96.434244852532586</v>
      </c>
      <c r="T18" s="460"/>
    </row>
    <row r="19" spans="1:20" ht="21.75" customHeight="1">
      <c r="A19" s="209" t="s">
        <v>416</v>
      </c>
      <c r="B19" s="435">
        <v>100.2</v>
      </c>
      <c r="C19" s="435">
        <v>102.6</v>
      </c>
      <c r="D19" s="435">
        <v>101.4</v>
      </c>
      <c r="E19" s="435">
        <v>86.3</v>
      </c>
      <c r="F19" s="435">
        <v>92.8</v>
      </c>
      <c r="G19" s="435">
        <v>89.3</v>
      </c>
      <c r="H19" s="435">
        <v>95.1</v>
      </c>
      <c r="I19" s="435">
        <v>99.1</v>
      </c>
      <c r="J19" s="435">
        <v>97</v>
      </c>
    </row>
    <row r="20" spans="1:20" ht="21.75" customHeight="1">
      <c r="A20" s="208" t="s">
        <v>410</v>
      </c>
      <c r="B20" s="463">
        <v>98.9</v>
      </c>
      <c r="C20" s="463">
        <v>101.4</v>
      </c>
      <c r="D20" s="463">
        <v>100.1</v>
      </c>
      <c r="E20" s="463">
        <v>87.7</v>
      </c>
      <c r="F20" s="463">
        <v>95.3</v>
      </c>
      <c r="G20" s="463">
        <v>91.2</v>
      </c>
      <c r="H20" s="463">
        <v>94.8</v>
      </c>
      <c r="I20" s="463">
        <v>99.2</v>
      </c>
      <c r="J20" s="463">
        <v>96.9</v>
      </c>
    </row>
    <row r="21" spans="1:20">
      <c r="A21" s="722" t="s">
        <v>274</v>
      </c>
      <c r="B21" s="722"/>
      <c r="C21" s="369"/>
      <c r="D21" s="369"/>
      <c r="E21" s="369"/>
      <c r="F21" s="369"/>
      <c r="G21" s="369"/>
      <c r="H21" s="369"/>
      <c r="I21" s="369"/>
      <c r="J21" s="369"/>
    </row>
    <row r="22" spans="1:20" ht="26.25" customHeight="1">
      <c r="A22" s="721" t="s">
        <v>418</v>
      </c>
      <c r="B22" s="721"/>
      <c r="C22" s="721"/>
      <c r="D22" s="721"/>
      <c r="E22" s="721"/>
      <c r="F22" s="721"/>
      <c r="G22" s="721"/>
      <c r="H22" s="721"/>
      <c r="I22" s="721"/>
      <c r="J22" s="721"/>
    </row>
    <row r="23" spans="1:20" ht="27.75" customHeight="1">
      <c r="A23" s="721" t="s">
        <v>470</v>
      </c>
      <c r="B23" s="721"/>
      <c r="C23" s="721"/>
      <c r="D23" s="721"/>
      <c r="E23" s="721"/>
      <c r="F23" s="721"/>
      <c r="G23" s="721"/>
      <c r="H23" s="721"/>
      <c r="I23" s="721"/>
      <c r="J23" s="721"/>
    </row>
    <row r="24" spans="1:20">
      <c r="A24" s="720" t="s">
        <v>469</v>
      </c>
      <c r="B24" s="720"/>
      <c r="C24" s="720"/>
      <c r="D24" s="720"/>
      <c r="E24" s="720"/>
      <c r="F24" s="720"/>
      <c r="G24" s="720"/>
      <c r="H24" s="720"/>
      <c r="I24" s="720"/>
      <c r="J24" s="720"/>
    </row>
  </sheetData>
  <mergeCells count="10">
    <mergeCell ref="A24:J24"/>
    <mergeCell ref="A22:J22"/>
    <mergeCell ref="A23:J23"/>
    <mergeCell ref="A21:B21"/>
    <mergeCell ref="A1:J1"/>
    <mergeCell ref="A2:J2"/>
    <mergeCell ref="E3:G3"/>
    <mergeCell ref="H3:J3"/>
    <mergeCell ref="A3:A4"/>
    <mergeCell ref="B3:D3"/>
  </mergeCells>
  <pageMargins left="1.05" right="0.118110236220472" top="0.47244094488188998" bottom="0.5" header="0.31496062992126" footer="0.31496062992126"/>
  <pageSetup paperSize="9" orientation="portrait" horizontalDpi="1200" verticalDpi="597" r:id="rId1"/>
  <headerFooter>
    <oddFooter>&amp;L&amp;"+,Bold"&amp;9&amp;K09-048&amp;P&amp;R&amp;"+,Bold Italic"&amp;9&amp;K09-048Educational Statistics at a Glance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FF00"/>
  </sheetPr>
  <dimension ref="A1:V39"/>
  <sheetViews>
    <sheetView view="pageBreakPreview" zoomScaleSheetLayoutView="100" workbookViewId="0">
      <pane xSplit="1" ySplit="4" topLeftCell="B5" activePane="bottomRight" state="frozen"/>
      <selection activeCell="E10" sqref="E10:I10"/>
      <selection pane="topRight" activeCell="E10" sqref="E10:I10"/>
      <selection pane="bottomLeft" activeCell="E10" sqref="E10:I10"/>
      <selection pane="bottomRight" activeCell="E10" sqref="E10:I10"/>
    </sheetView>
  </sheetViews>
  <sheetFormatPr defaultColWidth="9.140625" defaultRowHeight="14.25"/>
  <cols>
    <col min="1" max="1" width="9.5703125" style="27" customWidth="1"/>
    <col min="2" max="2" width="5.85546875" style="27" customWidth="1"/>
    <col min="3" max="3" width="8.140625" style="27" customWidth="1"/>
    <col min="4" max="4" width="6.5703125" style="27" bestFit="1" customWidth="1"/>
    <col min="5" max="5" width="5.85546875" style="27" customWidth="1"/>
    <col min="6" max="6" width="8.28515625" style="27" customWidth="1"/>
    <col min="7" max="7" width="6.28515625" style="27" customWidth="1"/>
    <col min="8" max="8" width="5.85546875" style="27" customWidth="1"/>
    <col min="9" max="9" width="8.28515625" style="27" customWidth="1"/>
    <col min="10" max="10" width="6.5703125" style="27" bestFit="1" customWidth="1"/>
    <col min="11" max="11" width="5.85546875" style="27" customWidth="1"/>
    <col min="12" max="13" width="8.5703125" style="27" customWidth="1"/>
    <col min="14" max="16384" width="9.140625" style="27"/>
  </cols>
  <sheetData>
    <row r="1" spans="1:22" ht="21" customHeight="1">
      <c r="A1" s="723" t="s">
        <v>551</v>
      </c>
      <c r="B1" s="723"/>
      <c r="C1" s="723"/>
      <c r="D1" s="723"/>
      <c r="E1" s="723"/>
      <c r="F1" s="723"/>
      <c r="G1" s="723"/>
      <c r="H1" s="723"/>
      <c r="I1" s="723"/>
      <c r="J1" s="723"/>
      <c r="K1" s="723"/>
      <c r="L1" s="723"/>
      <c r="M1" s="723"/>
    </row>
    <row r="2" spans="1:22" ht="16.5">
      <c r="A2" s="723" t="s">
        <v>326</v>
      </c>
      <c r="B2" s="723"/>
      <c r="C2" s="723"/>
      <c r="D2" s="723"/>
      <c r="E2" s="723"/>
      <c r="F2" s="723"/>
      <c r="G2" s="723"/>
      <c r="H2" s="723"/>
      <c r="I2" s="723"/>
      <c r="J2" s="723"/>
      <c r="K2" s="723"/>
      <c r="L2" s="723"/>
      <c r="M2" s="723"/>
    </row>
    <row r="3" spans="1:22" ht="57.75" customHeight="1">
      <c r="A3" s="729" t="s">
        <v>108</v>
      </c>
      <c r="B3" s="729" t="s">
        <v>271</v>
      </c>
      <c r="C3" s="729"/>
      <c r="D3" s="729"/>
      <c r="E3" s="729" t="s">
        <v>270</v>
      </c>
      <c r="F3" s="729"/>
      <c r="G3" s="729"/>
      <c r="H3" s="729" t="s">
        <v>333</v>
      </c>
      <c r="I3" s="730"/>
      <c r="J3" s="730"/>
      <c r="K3" s="729" t="s">
        <v>272</v>
      </c>
      <c r="L3" s="729"/>
      <c r="M3" s="729"/>
    </row>
    <row r="4" spans="1:22" ht="29.45" customHeight="1">
      <c r="A4" s="729"/>
      <c r="B4" s="210" t="s">
        <v>3</v>
      </c>
      <c r="C4" s="211" t="s">
        <v>4</v>
      </c>
      <c r="D4" s="370" t="s">
        <v>0</v>
      </c>
      <c r="E4" s="210" t="s">
        <v>3</v>
      </c>
      <c r="F4" s="211" t="s">
        <v>4</v>
      </c>
      <c r="G4" s="370" t="s">
        <v>0</v>
      </c>
      <c r="H4" s="210" t="s">
        <v>3</v>
      </c>
      <c r="I4" s="211" t="s">
        <v>4</v>
      </c>
      <c r="J4" s="370" t="s">
        <v>0</v>
      </c>
      <c r="K4" s="210" t="s">
        <v>3</v>
      </c>
      <c r="L4" s="211" t="s">
        <v>4</v>
      </c>
      <c r="M4" s="370" t="s">
        <v>0</v>
      </c>
    </row>
    <row r="5" spans="1:22" ht="30" customHeight="1">
      <c r="A5" s="209" t="s">
        <v>43</v>
      </c>
      <c r="B5" s="213" t="s">
        <v>53</v>
      </c>
      <c r="C5" s="213" t="s">
        <v>53</v>
      </c>
      <c r="D5" s="213" t="s">
        <v>53</v>
      </c>
      <c r="E5" s="213" t="s">
        <v>53</v>
      </c>
      <c r="F5" s="213" t="s">
        <v>53</v>
      </c>
      <c r="G5" s="213" t="s">
        <v>53</v>
      </c>
      <c r="H5" s="213">
        <v>38.229999999999997</v>
      </c>
      <c r="I5" s="213">
        <v>27.74</v>
      </c>
      <c r="J5" s="213">
        <v>33.26</v>
      </c>
      <c r="K5" s="213">
        <v>9.2799999999999994</v>
      </c>
      <c r="L5" s="213">
        <v>6.71</v>
      </c>
      <c r="M5" s="213">
        <v>8.07</v>
      </c>
    </row>
    <row r="6" spans="1:22" ht="30" customHeight="1">
      <c r="A6" s="208" t="s">
        <v>34</v>
      </c>
      <c r="B6" s="212" t="s">
        <v>53</v>
      </c>
      <c r="C6" s="212" t="s">
        <v>53</v>
      </c>
      <c r="D6" s="212" t="s">
        <v>53</v>
      </c>
      <c r="E6" s="212" t="s">
        <v>53</v>
      </c>
      <c r="F6" s="212" t="s">
        <v>53</v>
      </c>
      <c r="G6" s="212" t="s">
        <v>53</v>
      </c>
      <c r="H6" s="212">
        <v>41.29</v>
      </c>
      <c r="I6" s="212">
        <v>33.21</v>
      </c>
      <c r="J6" s="212">
        <v>37.520000000000003</v>
      </c>
      <c r="K6" s="212">
        <v>10.3</v>
      </c>
      <c r="L6" s="212">
        <v>7.47</v>
      </c>
      <c r="M6" s="212">
        <v>8.9700000000000006</v>
      </c>
    </row>
    <row r="7" spans="1:22" ht="30" customHeight="1">
      <c r="A7" s="209" t="s">
        <v>35</v>
      </c>
      <c r="B7" s="213" t="s">
        <v>53</v>
      </c>
      <c r="C7" s="213" t="s">
        <v>53</v>
      </c>
      <c r="D7" s="213" t="s">
        <v>53</v>
      </c>
      <c r="E7" s="213" t="s">
        <v>53</v>
      </c>
      <c r="F7" s="213" t="s">
        <v>53</v>
      </c>
      <c r="G7" s="213" t="s">
        <v>53</v>
      </c>
      <c r="H7" s="213">
        <v>42.94</v>
      </c>
      <c r="I7" s="213">
        <v>34.26</v>
      </c>
      <c r="J7" s="213">
        <v>38.89</v>
      </c>
      <c r="K7" s="213">
        <v>10.59</v>
      </c>
      <c r="L7" s="213">
        <v>7.65</v>
      </c>
      <c r="M7" s="213">
        <v>9.2100000000000009</v>
      </c>
    </row>
    <row r="8" spans="1:22" ht="30" customHeight="1">
      <c r="A8" s="208" t="s">
        <v>36</v>
      </c>
      <c r="B8" s="376">
        <v>57.4</v>
      </c>
      <c r="C8" s="376">
        <v>45.3</v>
      </c>
      <c r="D8" s="376">
        <v>51.7</v>
      </c>
      <c r="E8" s="376">
        <v>30.8</v>
      </c>
      <c r="F8" s="376">
        <v>24.5</v>
      </c>
      <c r="G8" s="376">
        <v>27.8</v>
      </c>
      <c r="H8" s="212">
        <v>44.26</v>
      </c>
      <c r="I8" s="212">
        <v>35.049999999999997</v>
      </c>
      <c r="J8" s="212">
        <v>39.909999999999997</v>
      </c>
      <c r="K8" s="212">
        <v>11.58</v>
      </c>
      <c r="L8" s="212">
        <v>8.17</v>
      </c>
      <c r="M8" s="212">
        <v>9.9700000000000006</v>
      </c>
    </row>
    <row r="9" spans="1:22" ht="30" customHeight="1">
      <c r="A9" s="209" t="s">
        <v>38</v>
      </c>
      <c r="B9" s="375">
        <v>57.6</v>
      </c>
      <c r="C9" s="375">
        <v>46.2</v>
      </c>
      <c r="D9" s="375">
        <v>52.2</v>
      </c>
      <c r="E9" s="375">
        <v>31.4</v>
      </c>
      <c r="F9" s="375">
        <v>25.2</v>
      </c>
      <c r="G9" s="375">
        <v>28.5</v>
      </c>
      <c r="H9" s="213">
        <v>44.58</v>
      </c>
      <c r="I9" s="213">
        <v>35.799999999999997</v>
      </c>
      <c r="J9" s="213">
        <v>40.42</v>
      </c>
      <c r="K9" s="213">
        <v>13.54</v>
      </c>
      <c r="L9" s="213">
        <v>9.35</v>
      </c>
      <c r="M9" s="213">
        <v>11.55</v>
      </c>
    </row>
    <row r="10" spans="1:22" ht="30" customHeight="1">
      <c r="A10" s="208" t="s">
        <v>39</v>
      </c>
      <c r="B10" s="376">
        <v>58.6</v>
      </c>
      <c r="C10" s="376">
        <v>47.4</v>
      </c>
      <c r="D10" s="376">
        <v>53.5</v>
      </c>
      <c r="E10" s="376">
        <v>31.5</v>
      </c>
      <c r="F10" s="376">
        <v>26.1</v>
      </c>
      <c r="G10" s="376">
        <v>28.9</v>
      </c>
      <c r="H10" s="212">
        <v>45.03</v>
      </c>
      <c r="I10" s="212">
        <v>36.81</v>
      </c>
      <c r="J10" s="212">
        <v>41.13</v>
      </c>
      <c r="K10" s="212">
        <v>14.5</v>
      </c>
      <c r="L10" s="212">
        <v>10</v>
      </c>
      <c r="M10" s="212">
        <v>12.4</v>
      </c>
    </row>
    <row r="11" spans="1:22" ht="30" customHeight="1">
      <c r="A11" s="209" t="s">
        <v>40</v>
      </c>
      <c r="B11" s="375">
        <v>62.6</v>
      </c>
      <c r="C11" s="375">
        <v>53.2</v>
      </c>
      <c r="D11" s="375">
        <v>58.2</v>
      </c>
      <c r="E11" s="375">
        <v>36.299999999999997</v>
      </c>
      <c r="F11" s="375">
        <v>30.4</v>
      </c>
      <c r="G11" s="375">
        <v>33.5</v>
      </c>
      <c r="H11" s="213">
        <v>49.4</v>
      </c>
      <c r="I11" s="213">
        <v>41.85</v>
      </c>
      <c r="J11" s="213">
        <v>45.81</v>
      </c>
      <c r="K11" s="213">
        <v>15.2</v>
      </c>
      <c r="L11" s="213">
        <v>10.7</v>
      </c>
      <c r="M11" s="213">
        <v>13.1</v>
      </c>
    </row>
    <row r="12" spans="1:22" ht="30" customHeight="1">
      <c r="A12" s="208" t="s">
        <v>116</v>
      </c>
      <c r="B12" s="376">
        <v>64.8</v>
      </c>
      <c r="C12" s="212">
        <v>55.5</v>
      </c>
      <c r="D12" s="376">
        <v>60.4</v>
      </c>
      <c r="E12" s="212">
        <v>37.5</v>
      </c>
      <c r="F12" s="376">
        <v>31.6</v>
      </c>
      <c r="G12" s="376">
        <v>34.5</v>
      </c>
      <c r="H12" s="212">
        <v>51</v>
      </c>
      <c r="I12" s="212">
        <v>43.5</v>
      </c>
      <c r="J12" s="212">
        <v>47.4</v>
      </c>
      <c r="K12" s="212">
        <v>15.8</v>
      </c>
      <c r="L12" s="212">
        <v>11.4</v>
      </c>
      <c r="M12" s="212">
        <v>13.7</v>
      </c>
    </row>
    <row r="13" spans="1:22" ht="30" customHeight="1">
      <c r="A13" s="209" t="s">
        <v>132</v>
      </c>
      <c r="B13" s="213">
        <v>66.7</v>
      </c>
      <c r="C13" s="213">
        <v>58.7</v>
      </c>
      <c r="D13" s="213">
        <v>62.9</v>
      </c>
      <c r="E13" s="213">
        <v>38.5</v>
      </c>
      <c r="F13" s="213">
        <v>33.5</v>
      </c>
      <c r="G13" s="213">
        <v>36.1</v>
      </c>
      <c r="H13" s="213">
        <v>52.5</v>
      </c>
      <c r="I13" s="213">
        <v>46.1</v>
      </c>
      <c r="J13" s="213">
        <v>49.4</v>
      </c>
      <c r="K13" s="213">
        <v>17.100000000000001</v>
      </c>
      <c r="L13" s="213">
        <v>12.7</v>
      </c>
      <c r="M13" s="213">
        <v>15</v>
      </c>
    </row>
    <row r="14" spans="1:22" ht="30" customHeight="1">
      <c r="A14" s="208" t="s">
        <v>133</v>
      </c>
      <c r="B14" s="212">
        <v>69.2</v>
      </c>
      <c r="C14" s="212">
        <v>60.9</v>
      </c>
      <c r="D14" s="212">
        <v>65.2</v>
      </c>
      <c r="E14" s="212">
        <v>42.3</v>
      </c>
      <c r="F14" s="212">
        <v>36.200000000000003</v>
      </c>
      <c r="G14" s="212">
        <v>39.4</v>
      </c>
      <c r="H14" s="212">
        <v>55.7</v>
      </c>
      <c r="I14" s="212">
        <v>48.5</v>
      </c>
      <c r="J14" s="212">
        <v>52.2</v>
      </c>
      <c r="K14" s="212">
        <v>20.8</v>
      </c>
      <c r="L14" s="212">
        <v>17.899999999999999</v>
      </c>
      <c r="M14" s="212">
        <v>19.399999999999999</v>
      </c>
      <c r="O14" s="27" t="s">
        <v>346</v>
      </c>
    </row>
    <row r="15" spans="1:22" ht="30" customHeight="1">
      <c r="A15" s="209" t="s">
        <v>250</v>
      </c>
      <c r="B15" s="213">
        <v>69</v>
      </c>
      <c r="C15" s="213">
        <v>63.9</v>
      </c>
      <c r="D15" s="213">
        <v>66.599999999999994</v>
      </c>
      <c r="E15" s="213">
        <v>47.6</v>
      </c>
      <c r="F15" s="213">
        <v>43.9</v>
      </c>
      <c r="G15" s="213">
        <v>45.9</v>
      </c>
      <c r="H15" s="213">
        <v>58.8</v>
      </c>
      <c r="I15" s="213">
        <v>54.5</v>
      </c>
      <c r="J15" s="213">
        <v>56.8</v>
      </c>
      <c r="K15" s="213">
        <v>22.1</v>
      </c>
      <c r="L15" s="213">
        <v>19.399999999999999</v>
      </c>
      <c r="M15" s="213">
        <v>20.8</v>
      </c>
    </row>
    <row r="16" spans="1:22" s="461" customFormat="1" ht="30" customHeight="1">
      <c r="A16" s="208" t="s">
        <v>434</v>
      </c>
      <c r="B16" s="212">
        <v>69.599999999999994</v>
      </c>
      <c r="C16" s="212">
        <v>67</v>
      </c>
      <c r="D16" s="212">
        <v>68.099999999999994</v>
      </c>
      <c r="E16" s="212">
        <v>41.9</v>
      </c>
      <c r="F16" s="212">
        <v>39.5</v>
      </c>
      <c r="G16" s="212">
        <v>40.799999999999997</v>
      </c>
      <c r="H16" s="212">
        <v>57.035174732961316</v>
      </c>
      <c r="I16" s="212">
        <v>56.532262023412876</v>
      </c>
      <c r="J16" s="212">
        <v>56.7982673158022</v>
      </c>
      <c r="K16" s="212">
        <v>22.7</v>
      </c>
      <c r="L16" s="212">
        <v>20.100000000000001</v>
      </c>
      <c r="M16" s="212">
        <v>21.5</v>
      </c>
      <c r="N16" s="460">
        <f>Table20!H18*100000/'Table-1-2'!J16%</f>
        <v>68.522929101347245</v>
      </c>
      <c r="O16" s="460">
        <f>Table20!I18*100000/'Table-1-2'!K16%</f>
        <v>67.959520807829406</v>
      </c>
      <c r="P16" s="460">
        <f>Table20!J18*100000/'Table-1-2'!L16%</f>
        <v>68.256349147402247</v>
      </c>
      <c r="Q16" s="460">
        <f>Table20!K18*100000/'Table-1-2'!J18%</f>
        <v>44.325824303948892</v>
      </c>
      <c r="R16" s="460">
        <f>Table20!L18*100000/'Table-1-2'!K18%</f>
        <v>43.66399923451845</v>
      </c>
      <c r="S16" s="460">
        <f>Table20!M18*100000/'Table-1-2'!L18%</f>
        <v>44.015597543207804</v>
      </c>
      <c r="T16" s="460">
        <f>(Table20!H18+Table20!K18)*100000/'Table-1-2'!J19%</f>
        <v>57.035174732961316</v>
      </c>
      <c r="U16" s="460">
        <f>(Table20!I18+Table20!L18)*100000/'Table-1-2'!K19%</f>
        <v>56.532262023412876</v>
      </c>
      <c r="V16" s="460">
        <f>(Table20!J18+Table20!M18)*100000/'Table-1-2'!L19%</f>
        <v>56.7982673158022</v>
      </c>
    </row>
    <row r="17" spans="1:15" ht="30" customHeight="1">
      <c r="A17" s="209" t="s">
        <v>416</v>
      </c>
      <c r="B17" s="464">
        <v>76.8</v>
      </c>
      <c r="C17" s="464">
        <v>76.5</v>
      </c>
      <c r="D17" s="464">
        <v>76.599999999999994</v>
      </c>
      <c r="E17" s="213">
        <v>52.8</v>
      </c>
      <c r="F17" s="213">
        <v>51.6</v>
      </c>
      <c r="G17" s="213">
        <v>52.2</v>
      </c>
      <c r="H17" s="213">
        <v>62.5</v>
      </c>
      <c r="I17" s="213">
        <v>62.6</v>
      </c>
      <c r="J17" s="213">
        <v>62.5</v>
      </c>
      <c r="K17" s="213">
        <v>23.9</v>
      </c>
      <c r="L17" s="213">
        <v>22</v>
      </c>
      <c r="M17" s="213">
        <v>23</v>
      </c>
    </row>
    <row r="18" spans="1:15" ht="30" customHeight="1">
      <c r="A18" s="208" t="s">
        <v>410</v>
      </c>
      <c r="B18" s="465">
        <v>78.099999999999994</v>
      </c>
      <c r="C18" s="465">
        <v>78.900000000000006</v>
      </c>
      <c r="D18" s="465">
        <v>78.5</v>
      </c>
      <c r="E18" s="465">
        <v>54.6</v>
      </c>
      <c r="F18" s="465">
        <v>53.8</v>
      </c>
      <c r="G18" s="465">
        <v>54.2</v>
      </c>
      <c r="H18" s="212">
        <v>64.900000000000006</v>
      </c>
      <c r="I18" s="212">
        <v>65.8</v>
      </c>
      <c r="J18" s="212">
        <v>65.3</v>
      </c>
      <c r="K18" s="212">
        <v>25.3</v>
      </c>
      <c r="L18" s="212">
        <v>23.2</v>
      </c>
      <c r="M18" s="212">
        <v>24.3</v>
      </c>
    </row>
    <row r="19" spans="1:15" ht="17.25" customHeight="1">
      <c r="A19" s="466" t="s">
        <v>412</v>
      </c>
      <c r="B19" s="467"/>
      <c r="C19" s="467"/>
      <c r="D19" s="467"/>
      <c r="E19" s="468"/>
      <c r="F19" s="468"/>
      <c r="G19" s="468"/>
      <c r="H19" s="469"/>
      <c r="I19" s="469"/>
      <c r="J19" s="469"/>
      <c r="K19" s="469"/>
      <c r="L19" s="469"/>
      <c r="M19" s="469" t="s">
        <v>347</v>
      </c>
    </row>
    <row r="20" spans="1:15" ht="15.75" customHeight="1">
      <c r="A20" s="722" t="s">
        <v>274</v>
      </c>
      <c r="B20" s="722"/>
      <c r="C20" s="722"/>
      <c r="D20" s="369"/>
      <c r="E20" s="369"/>
      <c r="F20" s="369"/>
      <c r="G20" s="369"/>
      <c r="H20" s="369"/>
      <c r="I20" s="369"/>
      <c r="J20" s="369"/>
      <c r="K20" s="470"/>
      <c r="L20" s="470"/>
      <c r="M20" s="470"/>
    </row>
    <row r="21" spans="1:15" ht="15.75" customHeight="1">
      <c r="A21" s="471" t="s">
        <v>275</v>
      </c>
      <c r="B21" s="471"/>
      <c r="C21" s="471"/>
      <c r="D21" s="472"/>
      <c r="E21" s="473"/>
      <c r="F21" s="473"/>
      <c r="G21" s="473"/>
      <c r="H21" s="473"/>
      <c r="I21" s="473"/>
      <c r="J21" s="473"/>
      <c r="K21" s="474"/>
      <c r="L21" s="474"/>
      <c r="M21" s="474"/>
    </row>
    <row r="22" spans="1:15" ht="27" customHeight="1">
      <c r="A22" s="721" t="s">
        <v>417</v>
      </c>
      <c r="B22" s="721"/>
      <c r="C22" s="721"/>
      <c r="D22" s="721"/>
      <c r="E22" s="721"/>
      <c r="F22" s="721"/>
      <c r="G22" s="721"/>
      <c r="H22" s="721"/>
      <c r="I22" s="721"/>
      <c r="J22" s="721"/>
      <c r="K22" s="721"/>
      <c r="L22" s="721"/>
      <c r="M22" s="721"/>
    </row>
    <row r="23" spans="1:15" ht="27" customHeight="1">
      <c r="A23" s="721" t="s">
        <v>470</v>
      </c>
      <c r="B23" s="721"/>
      <c r="C23" s="721"/>
      <c r="D23" s="721"/>
      <c r="E23" s="721"/>
      <c r="F23" s="721"/>
      <c r="G23" s="721"/>
      <c r="H23" s="721"/>
      <c r="I23" s="721"/>
      <c r="J23" s="721"/>
      <c r="K23" s="721"/>
      <c r="L23" s="721"/>
      <c r="M23" s="721"/>
    </row>
    <row r="24" spans="1:15" ht="15.75" customHeight="1">
      <c r="A24" s="720" t="s">
        <v>469</v>
      </c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</row>
    <row r="25" spans="1:15" ht="28.5" customHeight="1">
      <c r="A25" s="721" t="s">
        <v>600</v>
      </c>
      <c r="B25" s="721"/>
      <c r="C25" s="721"/>
      <c r="D25" s="721"/>
      <c r="E25" s="721"/>
      <c r="F25" s="721"/>
      <c r="G25" s="721"/>
      <c r="H25" s="721"/>
      <c r="I25" s="721"/>
      <c r="J25" s="721"/>
      <c r="K25" s="721"/>
      <c r="L25" s="721"/>
      <c r="M25" s="721"/>
    </row>
    <row r="26" spans="1:15">
      <c r="A26" s="39"/>
      <c r="B26" s="39"/>
      <c r="C26" s="39"/>
      <c r="D26" s="39"/>
      <c r="E26" s="355"/>
      <c r="F26" s="355"/>
      <c r="G26" s="355"/>
      <c r="H26" s="355"/>
    </row>
    <row r="27" spans="1:15">
      <c r="A27" s="39"/>
      <c r="B27" s="39"/>
      <c r="C27" s="39"/>
      <c r="D27" s="39"/>
      <c r="E27" s="355"/>
      <c r="F27" s="355"/>
      <c r="G27" s="355"/>
      <c r="H27" s="355"/>
    </row>
    <row r="28" spans="1:15">
      <c r="A28" s="39"/>
      <c r="B28" s="39"/>
      <c r="C28" s="39"/>
      <c r="D28" s="39"/>
      <c r="E28" s="355"/>
      <c r="F28" s="355"/>
      <c r="G28" s="355"/>
      <c r="H28" s="355"/>
      <c r="O28" s="27" t="s">
        <v>249</v>
      </c>
    </row>
    <row r="29" spans="1:15">
      <c r="A29" s="39"/>
      <c r="B29" s="39"/>
      <c r="C29" s="39"/>
      <c r="D29" s="39"/>
      <c r="E29" s="355"/>
      <c r="F29" s="355"/>
      <c r="G29" s="355"/>
      <c r="H29" s="355"/>
    </row>
    <row r="30" spans="1:15">
      <c r="A30" s="39"/>
      <c r="B30" s="39"/>
      <c r="C30" s="39"/>
      <c r="D30" s="39"/>
      <c r="E30" s="355"/>
      <c r="F30" s="355"/>
      <c r="G30" s="355"/>
      <c r="H30" s="355"/>
    </row>
    <row r="31" spans="1:15">
      <c r="A31" s="39"/>
      <c r="B31" s="39"/>
      <c r="C31" s="39"/>
      <c r="D31" s="39"/>
      <c r="E31" s="355"/>
      <c r="F31" s="355"/>
      <c r="G31" s="355"/>
      <c r="H31" s="355"/>
    </row>
    <row r="32" spans="1:15">
      <c r="A32" s="39"/>
      <c r="B32" s="39"/>
      <c r="C32" s="39"/>
      <c r="D32" s="39"/>
      <c r="E32" s="355"/>
      <c r="F32" s="355"/>
      <c r="G32" s="355"/>
      <c r="H32" s="355"/>
    </row>
    <row r="33" spans="1:13">
      <c r="A33" s="39"/>
      <c r="B33" s="39"/>
      <c r="C33" s="39"/>
      <c r="D33" s="39"/>
      <c r="E33" s="355"/>
      <c r="F33" s="355"/>
      <c r="G33" s="355"/>
      <c r="H33" s="355"/>
    </row>
    <row r="34" spans="1:13">
      <c r="A34" s="39"/>
      <c r="B34" s="39"/>
      <c r="C34" s="39"/>
      <c r="D34" s="39"/>
      <c r="E34" s="355"/>
      <c r="F34" s="355"/>
      <c r="G34" s="355"/>
      <c r="H34" s="355"/>
    </row>
    <row r="35" spans="1:13">
      <c r="A35" s="39"/>
      <c r="B35" s="39"/>
      <c r="C35" s="39"/>
      <c r="D35" s="39"/>
      <c r="E35" s="355"/>
      <c r="F35" s="355"/>
      <c r="G35" s="355"/>
      <c r="H35" s="355"/>
    </row>
    <row r="36" spans="1:13">
      <c r="A36" s="39"/>
      <c r="B36" s="39"/>
      <c r="C36" s="39"/>
      <c r="D36" s="39"/>
      <c r="E36" s="355"/>
      <c r="F36" s="355"/>
      <c r="G36" s="355"/>
      <c r="H36" s="355"/>
    </row>
    <row r="37" spans="1:13">
      <c r="A37" s="37"/>
      <c r="B37" s="37"/>
      <c r="C37" s="37"/>
      <c r="D37" s="37"/>
      <c r="E37" s="37"/>
      <c r="F37" s="37"/>
      <c r="G37" s="37"/>
    </row>
    <row r="38" spans="1:13" ht="15.75">
      <c r="A38" s="29">
        <v>22</v>
      </c>
      <c r="B38" s="40"/>
      <c r="C38" s="40"/>
      <c r="D38" s="731" t="s">
        <v>102</v>
      </c>
      <c r="E38" s="536"/>
      <c r="F38" s="536"/>
      <c r="G38" s="536"/>
      <c r="H38" s="536"/>
      <c r="I38" s="536"/>
      <c r="J38" s="536"/>
      <c r="K38" s="536"/>
      <c r="L38" s="536"/>
      <c r="M38" s="536"/>
    </row>
    <row r="39" spans="1:13">
      <c r="A39" s="40"/>
      <c r="B39" s="40"/>
      <c r="C39" s="40"/>
      <c r="D39" s="40"/>
      <c r="E39" s="40"/>
      <c r="F39" s="40"/>
      <c r="G39" s="40"/>
    </row>
  </sheetData>
  <mergeCells count="13">
    <mergeCell ref="A1:M1"/>
    <mergeCell ref="A2:M2"/>
    <mergeCell ref="H3:J3"/>
    <mergeCell ref="B3:D3"/>
    <mergeCell ref="D38:M38"/>
    <mergeCell ref="K3:M3"/>
    <mergeCell ref="E3:G3"/>
    <mergeCell ref="A3:A4"/>
    <mergeCell ref="A24:M24"/>
    <mergeCell ref="A20:C20"/>
    <mergeCell ref="A25:M25"/>
    <mergeCell ref="A22:M22"/>
    <mergeCell ref="A23:M23"/>
  </mergeCells>
  <pageMargins left="1.05" right="0.118110236220472" top="0.47244094488188998" bottom="0.5" header="0.31496062992126" footer="0.31496062992126"/>
  <pageSetup paperSize="9" scale="96" orientation="portrait" horizontalDpi="1200" verticalDpi="597" r:id="rId1"/>
  <headerFooter>
    <oddFooter>&amp;L&amp;"+,Bold"&amp;9&amp;K09-048&amp;P&amp;R&amp;"+,Bold Italic"&amp;9&amp;K09-048Educational Statistics at a Glance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FF00"/>
  </sheetPr>
  <dimension ref="A1:J23"/>
  <sheetViews>
    <sheetView view="pageBreakPreview" zoomScaleSheetLayoutView="100" workbookViewId="0">
      <selection activeCell="E10" sqref="E10:I10"/>
    </sheetView>
  </sheetViews>
  <sheetFormatPr defaultColWidth="9.140625" defaultRowHeight="14.25"/>
  <cols>
    <col min="1" max="1" width="9.42578125" style="27" bestFit="1" customWidth="1"/>
    <col min="2" max="2" width="6.28515625" style="27" customWidth="1"/>
    <col min="3" max="3" width="8.7109375" style="27" customWidth="1"/>
    <col min="4" max="4" width="7" style="27" customWidth="1"/>
    <col min="5" max="5" width="6.28515625" style="27" customWidth="1"/>
    <col min="6" max="6" width="8.7109375" style="27" customWidth="1"/>
    <col min="7" max="7" width="6.85546875" style="27" customWidth="1"/>
    <col min="8" max="8" width="6.28515625" style="27" customWidth="1"/>
    <col min="9" max="9" width="8.85546875" style="27" customWidth="1"/>
    <col min="10" max="10" width="7.5703125" style="27" customWidth="1"/>
    <col min="11" max="11" width="7.28515625" style="27" customWidth="1"/>
    <col min="12" max="12" width="6.7109375" style="27" customWidth="1"/>
    <col min="13" max="13" width="7" style="27" customWidth="1"/>
    <col min="14" max="14" width="7.28515625" style="27" customWidth="1"/>
    <col min="15" max="15" width="5.5703125" style="27" customWidth="1"/>
    <col min="16" max="16384" width="9.140625" style="27"/>
  </cols>
  <sheetData>
    <row r="1" spans="1:10" ht="24" customHeight="1">
      <c r="A1" s="723" t="s">
        <v>551</v>
      </c>
      <c r="B1" s="723"/>
      <c r="C1" s="723"/>
      <c r="D1" s="723"/>
      <c r="E1" s="723"/>
      <c r="F1" s="723"/>
      <c r="G1" s="723"/>
      <c r="H1" s="723"/>
      <c r="I1" s="723"/>
      <c r="J1" s="723"/>
    </row>
    <row r="2" spans="1:10" ht="23.25" customHeight="1">
      <c r="A2" s="723" t="s">
        <v>327</v>
      </c>
      <c r="B2" s="723"/>
      <c r="C2" s="723"/>
      <c r="D2" s="723"/>
      <c r="E2" s="723"/>
      <c r="F2" s="723"/>
      <c r="G2" s="723"/>
      <c r="H2" s="723"/>
      <c r="I2" s="723"/>
      <c r="J2" s="723"/>
    </row>
    <row r="3" spans="1:10" ht="48" customHeight="1">
      <c r="A3" s="732" t="s">
        <v>108</v>
      </c>
      <c r="B3" s="733" t="s">
        <v>330</v>
      </c>
      <c r="C3" s="733"/>
      <c r="D3" s="733"/>
      <c r="E3" s="734" t="s">
        <v>331</v>
      </c>
      <c r="F3" s="735"/>
      <c r="G3" s="736"/>
      <c r="H3" s="733" t="s">
        <v>332</v>
      </c>
      <c r="I3" s="733"/>
      <c r="J3" s="733"/>
    </row>
    <row r="4" spans="1:10" ht="24.75" customHeight="1">
      <c r="A4" s="732"/>
      <c r="B4" s="374" t="s">
        <v>3</v>
      </c>
      <c r="C4" s="214" t="s">
        <v>4</v>
      </c>
      <c r="D4" s="371" t="s">
        <v>0</v>
      </c>
      <c r="E4" s="374" t="s">
        <v>3</v>
      </c>
      <c r="F4" s="214" t="s">
        <v>4</v>
      </c>
      <c r="G4" s="371" t="s">
        <v>0</v>
      </c>
      <c r="H4" s="374" t="s">
        <v>3</v>
      </c>
      <c r="I4" s="214" t="s">
        <v>4</v>
      </c>
      <c r="J4" s="371" t="s">
        <v>0</v>
      </c>
    </row>
    <row r="5" spans="1:10" ht="30" customHeight="1">
      <c r="A5" s="209" t="s">
        <v>56</v>
      </c>
      <c r="B5" s="342">
        <v>103.8</v>
      </c>
      <c r="C5" s="315">
        <v>64.8</v>
      </c>
      <c r="D5" s="315">
        <v>84.8</v>
      </c>
      <c r="E5" s="315">
        <v>52.7</v>
      </c>
      <c r="F5" s="315">
        <v>26.6</v>
      </c>
      <c r="G5" s="315">
        <v>40.4</v>
      </c>
      <c r="H5" s="315">
        <v>85.1</v>
      </c>
      <c r="I5" s="315">
        <v>50.8</v>
      </c>
      <c r="J5" s="315">
        <v>68.400000000000006</v>
      </c>
    </row>
    <row r="6" spans="1:10" ht="30" customHeight="1">
      <c r="A6" s="208" t="s">
        <v>33</v>
      </c>
      <c r="B6" s="316">
        <v>125.5</v>
      </c>
      <c r="C6" s="316">
        <v>86.2</v>
      </c>
      <c r="D6" s="316">
        <v>106.4</v>
      </c>
      <c r="E6" s="316">
        <v>68.7</v>
      </c>
      <c r="F6" s="316">
        <v>35.799999999999997</v>
      </c>
      <c r="G6" s="316">
        <v>52.7</v>
      </c>
      <c r="H6" s="316">
        <v>100.6</v>
      </c>
      <c r="I6" s="316">
        <v>63.5</v>
      </c>
      <c r="J6" s="316">
        <v>82.5</v>
      </c>
    </row>
    <row r="7" spans="1:10" ht="30" customHeight="1">
      <c r="A7" s="209" t="s">
        <v>59</v>
      </c>
      <c r="B7" s="315">
        <v>109.9</v>
      </c>
      <c r="C7" s="315">
        <v>83.2</v>
      </c>
      <c r="D7" s="315">
        <v>97.1</v>
      </c>
      <c r="E7" s="315">
        <v>71.400000000000006</v>
      </c>
      <c r="F7" s="315">
        <v>44.5</v>
      </c>
      <c r="G7" s="315">
        <v>58.5</v>
      </c>
      <c r="H7" s="315">
        <v>109</v>
      </c>
      <c r="I7" s="315">
        <v>78.5</v>
      </c>
      <c r="J7" s="315">
        <v>94.3</v>
      </c>
    </row>
    <row r="8" spans="1:10" ht="30" customHeight="1">
      <c r="A8" s="208" t="s">
        <v>42</v>
      </c>
      <c r="B8" s="316">
        <v>107.3</v>
      </c>
      <c r="C8" s="316">
        <v>85.8</v>
      </c>
      <c r="D8" s="316">
        <v>96.8</v>
      </c>
      <c r="E8" s="316">
        <v>76.2</v>
      </c>
      <c r="F8" s="316">
        <v>53.3</v>
      </c>
      <c r="G8" s="316">
        <v>65.3</v>
      </c>
      <c r="H8" s="316">
        <v>97.3</v>
      </c>
      <c r="I8" s="316">
        <v>75.5</v>
      </c>
      <c r="J8" s="316">
        <v>86.8</v>
      </c>
    </row>
    <row r="9" spans="1:10" ht="30" customHeight="1">
      <c r="A9" s="209" t="s">
        <v>38</v>
      </c>
      <c r="B9" s="315">
        <v>126.3</v>
      </c>
      <c r="C9" s="315">
        <v>110.2</v>
      </c>
      <c r="D9" s="315">
        <v>118.6</v>
      </c>
      <c r="E9" s="315">
        <v>81</v>
      </c>
      <c r="F9" s="315">
        <v>65.099999999999994</v>
      </c>
      <c r="G9" s="315">
        <v>73.5</v>
      </c>
      <c r="H9" s="315">
        <v>109.5</v>
      </c>
      <c r="I9" s="315">
        <v>93.7</v>
      </c>
      <c r="J9" s="315">
        <v>102</v>
      </c>
    </row>
    <row r="10" spans="1:10" ht="30" customHeight="1">
      <c r="A10" s="208" t="s">
        <v>39</v>
      </c>
      <c r="B10" s="316">
        <v>131.63999999999999</v>
      </c>
      <c r="C10" s="316">
        <v>115.41</v>
      </c>
      <c r="D10" s="316">
        <v>123.82</v>
      </c>
      <c r="E10" s="316">
        <v>83.14</v>
      </c>
      <c r="F10" s="316">
        <v>67.33</v>
      </c>
      <c r="G10" s="316">
        <v>75.650000000000006</v>
      </c>
      <c r="H10" s="316">
        <v>113.48</v>
      </c>
      <c r="I10" s="316">
        <v>97.78</v>
      </c>
      <c r="J10" s="316">
        <v>105.96</v>
      </c>
    </row>
    <row r="11" spans="1:10" ht="30" customHeight="1">
      <c r="A11" s="209" t="s">
        <v>40</v>
      </c>
      <c r="B11" s="315">
        <v>125.51</v>
      </c>
      <c r="C11" s="315">
        <v>124.31</v>
      </c>
      <c r="D11" s="315">
        <v>124.93</v>
      </c>
      <c r="E11" s="315">
        <v>82.07</v>
      </c>
      <c r="F11" s="315">
        <v>78.08</v>
      </c>
      <c r="G11" s="315">
        <v>80.17</v>
      </c>
      <c r="H11" s="315">
        <v>109.31</v>
      </c>
      <c r="I11" s="315">
        <v>107.3</v>
      </c>
      <c r="J11" s="315">
        <v>108.35</v>
      </c>
    </row>
    <row r="12" spans="1:10" ht="30" customHeight="1">
      <c r="A12" s="208" t="s">
        <v>116</v>
      </c>
      <c r="B12" s="316">
        <v>129.19999999999999</v>
      </c>
      <c r="C12" s="316">
        <v>127.7</v>
      </c>
      <c r="D12" s="316">
        <v>128.5</v>
      </c>
      <c r="E12" s="316">
        <v>86.8</v>
      </c>
      <c r="F12" s="316">
        <v>83.3</v>
      </c>
      <c r="G12" s="316">
        <v>85.2</v>
      </c>
      <c r="H12" s="316">
        <v>113.3</v>
      </c>
      <c r="I12" s="316">
        <v>111.2</v>
      </c>
      <c r="J12" s="316">
        <v>112.3</v>
      </c>
    </row>
    <row r="13" spans="1:10" ht="30" customHeight="1">
      <c r="A13" s="209" t="s">
        <v>132</v>
      </c>
      <c r="B13" s="315">
        <v>125.1</v>
      </c>
      <c r="C13" s="315">
        <v>125.5</v>
      </c>
      <c r="D13" s="315">
        <v>125.3</v>
      </c>
      <c r="E13" s="315">
        <v>89.6</v>
      </c>
      <c r="F13" s="315">
        <v>86.8</v>
      </c>
      <c r="G13" s="315">
        <v>88.3</v>
      </c>
      <c r="H13" s="315">
        <v>111.9</v>
      </c>
      <c r="I13" s="315">
        <v>111.1</v>
      </c>
      <c r="J13" s="315">
        <v>111.5</v>
      </c>
    </row>
    <row r="14" spans="1:10" ht="30" customHeight="1">
      <c r="A14" s="208" t="s">
        <v>133</v>
      </c>
      <c r="B14" s="316">
        <v>130.6</v>
      </c>
      <c r="C14" s="316">
        <v>132.19999999999999</v>
      </c>
      <c r="D14" s="316">
        <v>131.4</v>
      </c>
      <c r="E14" s="316">
        <v>93.8</v>
      </c>
      <c r="F14" s="316">
        <v>90.5</v>
      </c>
      <c r="G14" s="316">
        <v>92.2</v>
      </c>
      <c r="H14" s="316">
        <v>116.9</v>
      </c>
      <c r="I14" s="316">
        <v>116.5</v>
      </c>
      <c r="J14" s="316">
        <v>116.7</v>
      </c>
    </row>
    <row r="15" spans="1:10" ht="30" customHeight="1">
      <c r="A15" s="209" t="s">
        <v>250</v>
      </c>
      <c r="B15" s="315">
        <v>121.7</v>
      </c>
      <c r="C15" s="315">
        <v>123.6</v>
      </c>
      <c r="D15" s="315">
        <v>122.6</v>
      </c>
      <c r="E15" s="315">
        <v>89.8</v>
      </c>
      <c r="F15" s="315">
        <v>91.3</v>
      </c>
      <c r="G15" s="315">
        <v>90.5</v>
      </c>
      <c r="H15" s="315">
        <v>109.8</v>
      </c>
      <c r="I15" s="315">
        <v>114.9</v>
      </c>
      <c r="J15" s="315">
        <v>108.2</v>
      </c>
    </row>
    <row r="16" spans="1:10" ht="30" customHeight="1">
      <c r="A16" s="208" t="s">
        <v>434</v>
      </c>
      <c r="B16" s="316">
        <v>115.9</v>
      </c>
      <c r="C16" s="316">
        <v>117.7</v>
      </c>
      <c r="D16" s="316">
        <v>116.8</v>
      </c>
      <c r="E16" s="316">
        <v>96.7</v>
      </c>
      <c r="F16" s="316">
        <v>103</v>
      </c>
      <c r="G16" s="316">
        <v>99.7</v>
      </c>
      <c r="H16" s="316">
        <v>109.1</v>
      </c>
      <c r="I16" s="316">
        <v>112.6</v>
      </c>
      <c r="J16" s="316">
        <v>110.8</v>
      </c>
    </row>
    <row r="17" spans="1:10" ht="30" customHeight="1">
      <c r="A17" s="209" t="s">
        <v>416</v>
      </c>
      <c r="B17" s="315">
        <v>112.1</v>
      </c>
      <c r="C17" s="315">
        <v>114</v>
      </c>
      <c r="D17" s="315">
        <v>113</v>
      </c>
      <c r="E17" s="315">
        <v>95</v>
      </c>
      <c r="F17" s="315">
        <v>102</v>
      </c>
      <c r="G17" s="315">
        <v>98.3</v>
      </c>
      <c r="H17" s="315">
        <v>105.9</v>
      </c>
      <c r="I17" s="315">
        <v>109.7</v>
      </c>
      <c r="J17" s="315">
        <v>107.7</v>
      </c>
    </row>
    <row r="18" spans="1:10" ht="30" customHeight="1">
      <c r="A18" s="208" t="s">
        <v>410</v>
      </c>
      <c r="B18" s="316">
        <v>110.7</v>
      </c>
      <c r="C18" s="316">
        <v>113.2</v>
      </c>
      <c r="D18" s="316">
        <v>111.9</v>
      </c>
      <c r="E18" s="316">
        <v>97.2</v>
      </c>
      <c r="F18" s="316">
        <v>105.5</v>
      </c>
      <c r="G18" s="316">
        <v>101</v>
      </c>
      <c r="H18" s="316">
        <v>105.8</v>
      </c>
      <c r="I18" s="316">
        <v>110.5</v>
      </c>
      <c r="J18" s="316">
        <v>108</v>
      </c>
    </row>
    <row r="19" spans="1:10" ht="18.75" customHeight="1">
      <c r="A19" s="722" t="s">
        <v>477</v>
      </c>
      <c r="B19" s="722"/>
      <c r="C19" s="722"/>
      <c r="D19" s="722"/>
      <c r="E19" s="722"/>
      <c r="F19" s="722"/>
      <c r="G19" s="722"/>
      <c r="H19" s="722"/>
      <c r="I19" s="722"/>
      <c r="J19" s="722"/>
    </row>
    <row r="20" spans="1:10" ht="17.25" customHeight="1">
      <c r="A20" s="720" t="s">
        <v>469</v>
      </c>
      <c r="B20" s="720"/>
      <c r="C20" s="720"/>
      <c r="D20" s="720"/>
      <c r="E20" s="720"/>
      <c r="F20" s="720"/>
      <c r="G20" s="720"/>
      <c r="H20" s="720"/>
      <c r="I20" s="720"/>
      <c r="J20" s="720"/>
    </row>
    <row r="21" spans="1:10" ht="15" customHeight="1">
      <c r="A21" s="372"/>
      <c r="B21" s="372"/>
      <c r="C21" s="372"/>
      <c r="D21" s="372"/>
      <c r="E21" s="372"/>
      <c r="F21" s="372"/>
      <c r="G21" s="372"/>
      <c r="H21" s="372"/>
      <c r="I21" s="372"/>
      <c r="J21" s="372"/>
    </row>
    <row r="22" spans="1:10">
      <c r="A22" s="372"/>
      <c r="B22" s="372"/>
      <c r="C22" s="372"/>
      <c r="D22" s="372"/>
      <c r="E22" s="372"/>
      <c r="F22" s="372"/>
      <c r="G22" s="372"/>
      <c r="H22" s="372"/>
      <c r="I22" s="372"/>
      <c r="J22" s="372"/>
    </row>
    <row r="23" spans="1:10" ht="15" customHeight="1">
      <c r="A23" s="699"/>
      <c r="B23" s="699"/>
      <c r="C23" s="699"/>
      <c r="D23" s="699"/>
      <c r="E23" s="699"/>
      <c r="F23" s="699"/>
    </row>
  </sheetData>
  <mergeCells count="9">
    <mergeCell ref="A23:F23"/>
    <mergeCell ref="A1:J1"/>
    <mergeCell ref="A2:J2"/>
    <mergeCell ref="A3:A4"/>
    <mergeCell ref="B3:D3"/>
    <mergeCell ref="E3:G3"/>
    <mergeCell ref="H3:J3"/>
    <mergeCell ref="A19:J19"/>
    <mergeCell ref="A20:J20"/>
  </mergeCells>
  <pageMargins left="0.8" right="0.118110236220472" top="0.47244094488188998" bottom="0.5" header="0.31496062992126" footer="0.31496062992126"/>
  <pageSetup paperSize="9" scale="120" orientation="portrait" horizontalDpi="1200" verticalDpi="597" r:id="rId1"/>
  <headerFooter>
    <oddFooter>&amp;L&amp;"+,Bold"&amp;9&amp;K09-048&amp;P&amp;R&amp;"+,Bold Italic"&amp;9&amp;K09-048Educational Statistics at a Glance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FFF00"/>
  </sheetPr>
  <dimension ref="A1:W34"/>
  <sheetViews>
    <sheetView view="pageBreakPreview" zoomScaleSheetLayoutView="100" workbookViewId="0">
      <selection activeCell="E10" sqref="E10:I10"/>
    </sheetView>
  </sheetViews>
  <sheetFormatPr defaultColWidth="9.140625" defaultRowHeight="14.25"/>
  <cols>
    <col min="1" max="1" width="9.85546875" style="27" customWidth="1"/>
    <col min="2" max="2" width="6.7109375" style="27" bestFit="1" customWidth="1"/>
    <col min="3" max="3" width="8.42578125" style="27" customWidth="1"/>
    <col min="4" max="5" width="6.7109375" style="27" bestFit="1" customWidth="1"/>
    <col min="6" max="6" width="8.42578125" style="27" bestFit="1" customWidth="1"/>
    <col min="7" max="7" width="6.7109375" style="27" bestFit="1" customWidth="1"/>
    <col min="8" max="8" width="6.5703125" style="27" bestFit="1" customWidth="1"/>
    <col min="9" max="9" width="8.42578125" style="27" bestFit="1" customWidth="1"/>
    <col min="10" max="11" width="6.5703125" style="27" bestFit="1" customWidth="1"/>
    <col min="12" max="12" width="8.42578125" style="27" bestFit="1" customWidth="1"/>
    <col min="13" max="13" width="6.5703125" style="27" bestFit="1" customWidth="1"/>
    <col min="14" max="16384" width="9.140625" style="27"/>
  </cols>
  <sheetData>
    <row r="1" spans="1:15" ht="21" customHeight="1">
      <c r="A1" s="723" t="s">
        <v>551</v>
      </c>
      <c r="B1" s="723"/>
      <c r="C1" s="723"/>
      <c r="D1" s="723"/>
      <c r="E1" s="723"/>
      <c r="F1" s="723"/>
      <c r="G1" s="723"/>
      <c r="H1" s="723"/>
      <c r="I1" s="723"/>
      <c r="J1" s="723"/>
      <c r="K1" s="723"/>
      <c r="L1" s="723"/>
      <c r="M1" s="723"/>
    </row>
    <row r="2" spans="1:15" ht="19.5" customHeight="1">
      <c r="A2" s="723" t="s">
        <v>335</v>
      </c>
      <c r="B2" s="723"/>
      <c r="C2" s="723"/>
      <c r="D2" s="723"/>
      <c r="E2" s="723"/>
      <c r="F2" s="723"/>
      <c r="G2" s="723"/>
      <c r="H2" s="723"/>
      <c r="I2" s="723"/>
      <c r="J2" s="723"/>
      <c r="K2" s="723"/>
      <c r="L2" s="723"/>
      <c r="M2" s="723"/>
    </row>
    <row r="3" spans="1:15" ht="57.75" customHeight="1">
      <c r="A3" s="729" t="s">
        <v>108</v>
      </c>
      <c r="B3" s="729" t="s">
        <v>271</v>
      </c>
      <c r="C3" s="729"/>
      <c r="D3" s="729"/>
      <c r="E3" s="729" t="s">
        <v>270</v>
      </c>
      <c r="F3" s="729"/>
      <c r="G3" s="729"/>
      <c r="H3" s="729" t="s">
        <v>333</v>
      </c>
      <c r="I3" s="730"/>
      <c r="J3" s="730"/>
      <c r="K3" s="729" t="s">
        <v>272</v>
      </c>
      <c r="L3" s="729"/>
      <c r="M3" s="729"/>
    </row>
    <row r="4" spans="1:15" ht="21.75" customHeight="1">
      <c r="A4" s="729"/>
      <c r="B4" s="210" t="s">
        <v>402</v>
      </c>
      <c r="C4" s="211" t="s">
        <v>4</v>
      </c>
      <c r="D4" s="370" t="s">
        <v>0</v>
      </c>
      <c r="E4" s="210" t="s">
        <v>402</v>
      </c>
      <c r="F4" s="211" t="s">
        <v>4</v>
      </c>
      <c r="G4" s="370" t="s">
        <v>0</v>
      </c>
      <c r="H4" s="210" t="s">
        <v>402</v>
      </c>
      <c r="I4" s="211" t="s">
        <v>4</v>
      </c>
      <c r="J4" s="370" t="s">
        <v>0</v>
      </c>
      <c r="K4" s="210" t="s">
        <v>402</v>
      </c>
      <c r="L4" s="211" t="s">
        <v>4</v>
      </c>
      <c r="M4" s="370" t="s">
        <v>0</v>
      </c>
    </row>
    <row r="5" spans="1:15" ht="27.95" customHeight="1">
      <c r="A5" s="215" t="s">
        <v>43</v>
      </c>
      <c r="B5" s="343" t="s">
        <v>53</v>
      </c>
      <c r="C5" s="343" t="s">
        <v>53</v>
      </c>
      <c r="D5" s="343" t="s">
        <v>53</v>
      </c>
      <c r="E5" s="343" t="s">
        <v>53</v>
      </c>
      <c r="F5" s="343" t="s">
        <v>53</v>
      </c>
      <c r="G5" s="343" t="s">
        <v>53</v>
      </c>
      <c r="H5" s="344">
        <v>37.22</v>
      </c>
      <c r="I5" s="344">
        <v>26.94</v>
      </c>
      <c r="J5" s="344">
        <v>32.549999999999997</v>
      </c>
      <c r="K5" s="344">
        <v>7.67</v>
      </c>
      <c r="L5" s="344">
        <v>3.64</v>
      </c>
      <c r="M5" s="344">
        <v>5.76</v>
      </c>
    </row>
    <row r="6" spans="1:15" ht="27.95" customHeight="1">
      <c r="A6" s="208" t="s">
        <v>34</v>
      </c>
      <c r="B6" s="376" t="s">
        <v>53</v>
      </c>
      <c r="C6" s="376" t="s">
        <v>53</v>
      </c>
      <c r="D6" s="376" t="s">
        <v>53</v>
      </c>
      <c r="E6" s="376" t="s">
        <v>53</v>
      </c>
      <c r="F6" s="376" t="s">
        <v>53</v>
      </c>
      <c r="G6" s="376" t="s">
        <v>53</v>
      </c>
      <c r="H6" s="212">
        <v>36.880000000000003</v>
      </c>
      <c r="I6" s="212">
        <v>25.69</v>
      </c>
      <c r="J6" s="212">
        <v>31.77</v>
      </c>
      <c r="K6" s="212">
        <v>8</v>
      </c>
      <c r="L6" s="212">
        <v>3.73</v>
      </c>
      <c r="M6" s="212">
        <v>5.97</v>
      </c>
    </row>
    <row r="7" spans="1:15" ht="27.95" customHeight="1">
      <c r="A7" s="209" t="s">
        <v>35</v>
      </c>
      <c r="B7" s="375" t="s">
        <v>53</v>
      </c>
      <c r="C7" s="375" t="s">
        <v>53</v>
      </c>
      <c r="D7" s="375" t="s">
        <v>53</v>
      </c>
      <c r="E7" s="375" t="s">
        <v>53</v>
      </c>
      <c r="F7" s="375" t="s">
        <v>53</v>
      </c>
      <c r="G7" s="375" t="s">
        <v>53</v>
      </c>
      <c r="H7" s="213">
        <v>37.549999999999997</v>
      </c>
      <c r="I7" s="213">
        <v>27.51</v>
      </c>
      <c r="J7" s="213">
        <v>32.950000000000003</v>
      </c>
      <c r="K7" s="213">
        <v>8.34</v>
      </c>
      <c r="L7" s="213">
        <v>4.34</v>
      </c>
      <c r="M7" s="213">
        <v>6.44</v>
      </c>
    </row>
    <row r="8" spans="1:15" ht="27.95" customHeight="1">
      <c r="A8" s="208" t="s">
        <v>36</v>
      </c>
      <c r="B8" s="376">
        <v>52.2</v>
      </c>
      <c r="C8" s="376">
        <v>37.6</v>
      </c>
      <c r="D8" s="376">
        <v>45.4</v>
      </c>
      <c r="E8" s="376">
        <v>26.6</v>
      </c>
      <c r="F8" s="376">
        <v>19.100000000000001</v>
      </c>
      <c r="G8" s="376">
        <v>23.2</v>
      </c>
      <c r="H8" s="212">
        <v>39.76</v>
      </c>
      <c r="I8" s="212">
        <v>28.73</v>
      </c>
      <c r="J8" s="212">
        <v>34.68</v>
      </c>
      <c r="K8" s="212">
        <v>8.1</v>
      </c>
      <c r="L8" s="212">
        <v>5.2</v>
      </c>
      <c r="M8" s="212">
        <v>6.72</v>
      </c>
    </row>
    <row r="9" spans="1:15" ht="27.95" customHeight="1">
      <c r="A9" s="209" t="s">
        <v>38</v>
      </c>
      <c r="B9" s="375">
        <v>54.8</v>
      </c>
      <c r="C9" s="375">
        <v>40.299999999999997</v>
      </c>
      <c r="D9" s="375">
        <v>48.1</v>
      </c>
      <c r="E9" s="375">
        <v>27.9</v>
      </c>
      <c r="F9" s="375">
        <v>20.9</v>
      </c>
      <c r="G9" s="375">
        <v>24.7</v>
      </c>
      <c r="H9" s="213">
        <v>41.63</v>
      </c>
      <c r="I9" s="213">
        <v>30.89</v>
      </c>
      <c r="J9" s="213">
        <v>36.365000000000002</v>
      </c>
      <c r="K9" s="213">
        <v>10.14</v>
      </c>
      <c r="L9" s="213">
        <v>6.4</v>
      </c>
      <c r="M9" s="213">
        <v>8.3699999999999992</v>
      </c>
    </row>
    <row r="10" spans="1:15" ht="27.95" customHeight="1">
      <c r="A10" s="208" t="s">
        <v>39</v>
      </c>
      <c r="B10" s="376">
        <v>58.3</v>
      </c>
      <c r="C10" s="376">
        <v>44.6</v>
      </c>
      <c r="D10" s="376">
        <v>51.9</v>
      </c>
      <c r="E10" s="376">
        <v>29.2</v>
      </c>
      <c r="F10" s="376">
        <v>21.8</v>
      </c>
      <c r="G10" s="376">
        <v>25.8</v>
      </c>
      <c r="H10" s="212">
        <v>43.98</v>
      </c>
      <c r="I10" s="212">
        <v>33.340000000000003</v>
      </c>
      <c r="J10" s="212">
        <v>39.020000000000003</v>
      </c>
      <c r="K10" s="212">
        <v>11.5</v>
      </c>
      <c r="L10" s="212">
        <v>6.9</v>
      </c>
      <c r="M10" s="212">
        <v>9.4</v>
      </c>
    </row>
    <row r="11" spans="1:15" ht="27.95" customHeight="1">
      <c r="A11" s="209" t="s">
        <v>40</v>
      </c>
      <c r="B11" s="375">
        <v>55.81</v>
      </c>
      <c r="C11" s="213">
        <v>48.99</v>
      </c>
      <c r="D11" s="375">
        <v>52.64</v>
      </c>
      <c r="E11" s="375">
        <v>30.12</v>
      </c>
      <c r="F11" s="213">
        <v>25.31</v>
      </c>
      <c r="G11" s="375">
        <v>27.91</v>
      </c>
      <c r="H11" s="213">
        <v>43.14</v>
      </c>
      <c r="I11" s="213">
        <v>37.47</v>
      </c>
      <c r="J11" s="213">
        <v>40.520000000000003</v>
      </c>
      <c r="K11" s="213">
        <v>13.2</v>
      </c>
      <c r="L11" s="213">
        <v>8.6</v>
      </c>
      <c r="M11" s="213">
        <v>11</v>
      </c>
    </row>
    <row r="12" spans="1:15" ht="27.95" customHeight="1">
      <c r="A12" s="208" t="s">
        <v>116</v>
      </c>
      <c r="B12" s="345">
        <v>66.16710566538373</v>
      </c>
      <c r="C12" s="345">
        <v>58.71243817322781</v>
      </c>
      <c r="D12" s="345">
        <v>62.683097483445522</v>
      </c>
      <c r="E12" s="345">
        <v>35.56860854226462</v>
      </c>
      <c r="F12" s="345">
        <v>30.715949730466281</v>
      </c>
      <c r="G12" s="345">
        <v>33.329835827055312</v>
      </c>
      <c r="H12" s="345">
        <v>51.092311487261561</v>
      </c>
      <c r="I12" s="345">
        <v>45.088595892792711</v>
      </c>
      <c r="J12" s="345">
        <v>48.304093285228369</v>
      </c>
      <c r="K12" s="345">
        <v>12.5</v>
      </c>
      <c r="L12" s="345">
        <v>8.3000000000000007</v>
      </c>
      <c r="M12" s="345">
        <v>10.5</v>
      </c>
    </row>
    <row r="13" spans="1:15" ht="27.95" customHeight="1">
      <c r="A13" s="209" t="s">
        <v>132</v>
      </c>
      <c r="B13" s="213">
        <v>71.217227192795548</v>
      </c>
      <c r="C13" s="213">
        <v>63.892499664650309</v>
      </c>
      <c r="D13" s="213">
        <v>67.789085199954869</v>
      </c>
      <c r="E13" s="213">
        <v>37.535450234188943</v>
      </c>
      <c r="F13" s="213">
        <v>33.838604349096919</v>
      </c>
      <c r="G13" s="213">
        <v>35.830930017985864</v>
      </c>
      <c r="H13" s="213">
        <v>54.591627173694462</v>
      </c>
      <c r="I13" s="213">
        <v>49.267468010094021</v>
      </c>
      <c r="J13" s="213">
        <v>52.11793965361764</v>
      </c>
      <c r="K13" s="213">
        <v>13</v>
      </c>
      <c r="L13" s="213">
        <v>9</v>
      </c>
      <c r="M13" s="213">
        <v>11.1</v>
      </c>
    </row>
    <row r="14" spans="1:15" ht="27.95" customHeight="1">
      <c r="A14" s="208" t="s">
        <v>133</v>
      </c>
      <c r="B14" s="212">
        <v>73.794797144860667</v>
      </c>
      <c r="C14" s="212">
        <v>67.263812552968346</v>
      </c>
      <c r="D14" s="212">
        <v>70.71812793418087</v>
      </c>
      <c r="E14" s="212">
        <v>40.398706544473136</v>
      </c>
      <c r="F14" s="212">
        <v>36.341683388121744</v>
      </c>
      <c r="G14" s="212">
        <v>38.510723711956111</v>
      </c>
      <c r="H14" s="212">
        <v>57.278877035883397</v>
      </c>
      <c r="I14" s="212">
        <v>52.149125834835395</v>
      </c>
      <c r="J14" s="212">
        <v>54.876760717207148</v>
      </c>
      <c r="K14" s="212">
        <v>14.6</v>
      </c>
      <c r="L14" s="212">
        <v>12.3</v>
      </c>
      <c r="M14" s="212">
        <v>13.5</v>
      </c>
    </row>
    <row r="15" spans="1:15" ht="27.95" customHeight="1">
      <c r="A15" s="209" t="s">
        <v>250</v>
      </c>
      <c r="B15" s="213">
        <v>74.462372590321081</v>
      </c>
      <c r="C15" s="213">
        <v>72.917545039747083</v>
      </c>
      <c r="D15" s="213">
        <v>73.731826249641287</v>
      </c>
      <c r="E15" s="213">
        <v>48.255998382495804</v>
      </c>
      <c r="F15" s="213">
        <v>48.064471652629123</v>
      </c>
      <c r="G15" s="213">
        <v>48.167254163614466</v>
      </c>
      <c r="H15" s="213">
        <v>62.076731720517017</v>
      </c>
      <c r="I15" s="213">
        <v>61.408748243413015</v>
      </c>
      <c r="J15" s="213">
        <v>61.763828858106372</v>
      </c>
      <c r="K15" s="213">
        <v>15.8</v>
      </c>
      <c r="L15" s="213">
        <v>13.9</v>
      </c>
      <c r="M15" s="213">
        <v>14.9</v>
      </c>
      <c r="O15" s="475">
        <v>16.899999999999999</v>
      </c>
    </row>
    <row r="16" spans="1:15" ht="27.95" customHeight="1">
      <c r="A16" s="208" t="s">
        <v>434</v>
      </c>
      <c r="B16" s="465" t="s">
        <v>53</v>
      </c>
      <c r="C16" s="465" t="s">
        <v>53</v>
      </c>
      <c r="D16" s="465" t="s">
        <v>53</v>
      </c>
      <c r="E16" s="465" t="s">
        <v>53</v>
      </c>
      <c r="F16" s="465" t="s">
        <v>53</v>
      </c>
      <c r="G16" s="465" t="s">
        <v>53</v>
      </c>
      <c r="H16" s="465" t="s">
        <v>53</v>
      </c>
      <c r="I16" s="465" t="s">
        <v>53</v>
      </c>
      <c r="J16" s="465" t="s">
        <v>53</v>
      </c>
      <c r="K16" s="212">
        <v>16.899999999999999</v>
      </c>
      <c r="L16" s="212">
        <v>15</v>
      </c>
      <c r="M16" s="212">
        <v>16</v>
      </c>
    </row>
    <row r="17" spans="1:23" ht="27.95" customHeight="1">
      <c r="A17" s="209" t="s">
        <v>416</v>
      </c>
      <c r="B17" s="464">
        <v>78.2</v>
      </c>
      <c r="C17" s="464">
        <v>79.400000000000006</v>
      </c>
      <c r="D17" s="464">
        <v>78.7</v>
      </c>
      <c r="E17" s="213">
        <v>49.9</v>
      </c>
      <c r="F17" s="213">
        <v>51.1</v>
      </c>
      <c r="G17" s="213">
        <v>50.5</v>
      </c>
      <c r="H17" s="213">
        <v>63.6</v>
      </c>
      <c r="I17" s="213">
        <v>64.5</v>
      </c>
      <c r="J17" s="213">
        <v>64</v>
      </c>
      <c r="K17" s="213">
        <v>17.7</v>
      </c>
      <c r="L17" s="213">
        <v>16.399999999999999</v>
      </c>
      <c r="M17" s="213">
        <v>17.100000000000001</v>
      </c>
      <c r="O17" s="476">
        <v>110.64756703727549</v>
      </c>
      <c r="P17" s="476">
        <v>112.8602749175903</v>
      </c>
      <c r="Q17" s="476">
        <v>111.70715060927354</v>
      </c>
      <c r="R17" s="476">
        <v>96.762218308244513</v>
      </c>
      <c r="S17" s="476">
        <v>103.70669055748041</v>
      </c>
      <c r="T17" s="476">
        <v>100.02643958501996</v>
      </c>
      <c r="U17" s="476">
        <v>105.58806561945012</v>
      </c>
      <c r="V17" s="476">
        <v>109.59951955623865</v>
      </c>
      <c r="W17" s="476">
        <v>107.49625151132992</v>
      </c>
    </row>
    <row r="18" spans="1:23" ht="27.95" customHeight="1">
      <c r="A18" s="208" t="s">
        <v>410</v>
      </c>
      <c r="B18" s="465">
        <v>81.599999999999994</v>
      </c>
      <c r="C18" s="465">
        <v>83.9</v>
      </c>
      <c r="D18" s="465">
        <v>82.7</v>
      </c>
      <c r="E18" s="212">
        <v>53.5</v>
      </c>
      <c r="F18" s="212">
        <v>55.3</v>
      </c>
      <c r="G18" s="212">
        <v>54.3</v>
      </c>
      <c r="H18" s="212">
        <v>66.5</v>
      </c>
      <c r="I18" s="212">
        <v>70.319999999999993</v>
      </c>
      <c r="J18" s="212">
        <v>68.3</v>
      </c>
      <c r="K18" s="212">
        <v>20</v>
      </c>
      <c r="L18" s="212">
        <v>18.2</v>
      </c>
      <c r="M18" s="212">
        <v>19.100000000000001</v>
      </c>
    </row>
    <row r="19" spans="1:23" ht="18.75" customHeight="1">
      <c r="A19" s="737" t="s">
        <v>477</v>
      </c>
      <c r="B19" s="737"/>
      <c r="C19" s="737"/>
      <c r="D19" s="737"/>
      <c r="E19" s="737"/>
      <c r="F19" s="737"/>
      <c r="G19" s="737"/>
      <c r="H19" s="737"/>
      <c r="I19" s="737"/>
      <c r="J19" s="737"/>
      <c r="K19" s="737"/>
      <c r="L19" s="737"/>
      <c r="M19" s="737"/>
    </row>
    <row r="20" spans="1:23" ht="19.5" customHeight="1">
      <c r="A20" s="720" t="s">
        <v>469</v>
      </c>
      <c r="B20" s="720"/>
      <c r="C20" s="720"/>
      <c r="D20" s="720"/>
      <c r="E20" s="720"/>
      <c r="F20" s="720"/>
      <c r="G20" s="720"/>
      <c r="H20" s="720"/>
      <c r="I20" s="720"/>
      <c r="J20" s="720"/>
      <c r="K20" s="477"/>
      <c r="L20" s="477"/>
      <c r="M20" s="477"/>
    </row>
    <row r="21" spans="1:23">
      <c r="A21" s="39"/>
      <c r="B21" s="39"/>
      <c r="C21" s="39"/>
      <c r="D21" s="39"/>
      <c r="E21" s="355"/>
      <c r="F21" s="355"/>
      <c r="G21" s="355"/>
      <c r="H21" s="355"/>
    </row>
    <row r="22" spans="1:23">
      <c r="A22" s="39"/>
      <c r="B22" s="39"/>
      <c r="C22" s="39"/>
      <c r="D22" s="39"/>
      <c r="E22" s="355"/>
      <c r="F22" s="355"/>
      <c r="G22" s="355"/>
      <c r="H22" s="355"/>
    </row>
    <row r="23" spans="1:23">
      <c r="A23" s="39"/>
      <c r="B23" s="39"/>
      <c r="C23" s="39"/>
      <c r="D23" s="39"/>
      <c r="E23" s="355"/>
      <c r="F23" s="355"/>
      <c r="G23" s="355"/>
      <c r="H23" s="355"/>
    </row>
    <row r="24" spans="1:23">
      <c r="A24" s="39"/>
      <c r="B24" s="39"/>
      <c r="C24" s="39"/>
      <c r="D24" s="39"/>
      <c r="E24" s="355"/>
      <c r="F24" s="355"/>
      <c r="G24" s="355"/>
      <c r="H24" s="355"/>
    </row>
    <row r="25" spans="1:23">
      <c r="A25" s="39"/>
      <c r="B25" s="39"/>
      <c r="C25" s="39"/>
      <c r="D25" s="39"/>
      <c r="E25" s="355"/>
      <c r="F25" s="355"/>
      <c r="G25" s="355"/>
      <c r="H25" s="355"/>
    </row>
    <row r="26" spans="1:23">
      <c r="A26" s="39"/>
      <c r="B26" s="39"/>
      <c r="C26" s="39"/>
      <c r="D26" s="39"/>
      <c r="E26" s="355"/>
      <c r="F26" s="355"/>
      <c r="G26" s="355"/>
      <c r="H26" s="355"/>
    </row>
    <row r="27" spans="1:23">
      <c r="A27" s="39"/>
      <c r="B27" s="39"/>
      <c r="C27" s="39"/>
      <c r="D27" s="39"/>
      <c r="E27" s="355"/>
      <c r="F27" s="355"/>
      <c r="G27" s="355"/>
      <c r="H27" s="355"/>
    </row>
    <row r="28" spans="1:23">
      <c r="A28" s="39"/>
      <c r="B28" s="39"/>
      <c r="C28" s="39"/>
      <c r="D28" s="39"/>
      <c r="E28" s="355"/>
      <c r="F28" s="355"/>
      <c r="G28" s="355"/>
      <c r="H28" s="355"/>
    </row>
    <row r="29" spans="1:23">
      <c r="A29" s="39"/>
      <c r="B29" s="39"/>
      <c r="C29" s="39"/>
      <c r="D29" s="39"/>
      <c r="E29" s="355"/>
      <c r="F29" s="355"/>
      <c r="G29" s="355"/>
      <c r="H29" s="355"/>
    </row>
    <row r="30" spans="1:23">
      <c r="A30" s="39"/>
      <c r="B30" s="39"/>
      <c r="C30" s="39"/>
      <c r="D30" s="39"/>
      <c r="E30" s="355"/>
      <c r="F30" s="355"/>
      <c r="G30" s="355"/>
      <c r="H30" s="355"/>
    </row>
    <row r="31" spans="1:23">
      <c r="A31" s="39"/>
      <c r="B31" s="39"/>
      <c r="C31" s="39"/>
      <c r="D31" s="39"/>
      <c r="E31" s="355"/>
      <c r="F31" s="355"/>
      <c r="G31" s="355"/>
      <c r="H31" s="355"/>
    </row>
    <row r="32" spans="1:23">
      <c r="A32" s="37"/>
      <c r="B32" s="37"/>
      <c r="C32" s="37"/>
      <c r="D32" s="37"/>
      <c r="E32" s="37"/>
      <c r="F32" s="37"/>
      <c r="G32" s="37"/>
    </row>
    <row r="33" spans="1:13" ht="15.75">
      <c r="A33" s="29">
        <v>22</v>
      </c>
      <c r="B33" s="40"/>
      <c r="C33" s="40"/>
      <c r="D33" s="731" t="s">
        <v>102</v>
      </c>
      <c r="E33" s="536"/>
      <c r="F33" s="536"/>
      <c r="G33" s="536"/>
      <c r="H33" s="536"/>
      <c r="I33" s="536"/>
      <c r="J33" s="536"/>
      <c r="K33" s="536"/>
      <c r="L33" s="536"/>
      <c r="M33" s="536"/>
    </row>
    <row r="34" spans="1:13">
      <c r="A34" s="40"/>
      <c r="B34" s="40"/>
      <c r="C34" s="40"/>
      <c r="D34" s="40"/>
      <c r="E34" s="40"/>
      <c r="F34" s="40"/>
      <c r="G34" s="40"/>
    </row>
  </sheetData>
  <mergeCells count="10">
    <mergeCell ref="D33:M33"/>
    <mergeCell ref="A1:M1"/>
    <mergeCell ref="A2:M2"/>
    <mergeCell ref="A3:A4"/>
    <mergeCell ref="B3:D3"/>
    <mergeCell ref="E3:G3"/>
    <mergeCell ref="H3:J3"/>
    <mergeCell ref="K3:M3"/>
    <mergeCell ref="A19:M19"/>
    <mergeCell ref="A20:J20"/>
  </mergeCells>
  <pageMargins left="0.8" right="0.118110236220472" top="0.47244094488188998" bottom="0.5" header="0.31496062992126" footer="0.31496062992126"/>
  <pageSetup paperSize="9" scale="97" orientation="portrait" horizontalDpi="1200" verticalDpi="597" r:id="rId1"/>
  <headerFooter>
    <oddFooter>&amp;L&amp;"+,Bold"&amp;9&amp;K09-048&amp;P&amp;R&amp;"+,Bold Italic"&amp;9&amp;K09-048Educational Statistics at a Glance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FF00"/>
  </sheetPr>
  <dimension ref="A1:U20"/>
  <sheetViews>
    <sheetView view="pageBreakPreview" zoomScale="99" zoomScaleSheetLayoutView="99" workbookViewId="0">
      <selection activeCell="E10" sqref="E10:I10"/>
    </sheetView>
  </sheetViews>
  <sheetFormatPr defaultColWidth="9.140625" defaultRowHeight="14.25"/>
  <cols>
    <col min="1" max="1" width="10" style="27" customWidth="1"/>
    <col min="2" max="2" width="6.28515625" style="27" customWidth="1"/>
    <col min="3" max="3" width="6.85546875" style="27" customWidth="1"/>
    <col min="4" max="4" width="6" style="27" bestFit="1" customWidth="1"/>
    <col min="5" max="5" width="6.28515625" style="27" customWidth="1"/>
    <col min="6" max="6" width="7.140625" style="27" customWidth="1"/>
    <col min="7" max="8" width="6.28515625" style="27" customWidth="1"/>
    <col min="9" max="9" width="7.140625" style="27" customWidth="1"/>
    <col min="10" max="10" width="6" style="27" bestFit="1" customWidth="1"/>
    <col min="11" max="11" width="7.28515625" style="27" customWidth="1"/>
    <col min="12" max="12" width="8.7109375" style="27" bestFit="1" customWidth="1"/>
    <col min="13" max="13" width="7" style="27" customWidth="1"/>
    <col min="14" max="14" width="7.28515625" style="27" customWidth="1"/>
    <col min="15" max="15" width="6" style="27" bestFit="1" customWidth="1"/>
    <col min="16" max="16384" width="9.140625" style="27"/>
  </cols>
  <sheetData>
    <row r="1" spans="1:21" ht="21" customHeight="1">
      <c r="A1" s="723" t="s">
        <v>551</v>
      </c>
      <c r="B1" s="723"/>
      <c r="C1" s="723"/>
      <c r="D1" s="723"/>
      <c r="E1" s="723"/>
      <c r="F1" s="723"/>
      <c r="G1" s="723"/>
      <c r="H1" s="723"/>
      <c r="I1" s="723"/>
      <c r="J1" s="723"/>
    </row>
    <row r="2" spans="1:21" ht="16.5">
      <c r="A2" s="692" t="s">
        <v>336</v>
      </c>
      <c r="B2" s="692"/>
      <c r="C2" s="692"/>
      <c r="D2" s="692"/>
      <c r="E2" s="692"/>
      <c r="F2" s="692"/>
      <c r="G2" s="692"/>
      <c r="H2" s="692"/>
      <c r="I2" s="692"/>
      <c r="J2" s="692"/>
    </row>
    <row r="3" spans="1:21" ht="48" customHeight="1">
      <c r="A3" s="729" t="s">
        <v>108</v>
      </c>
      <c r="B3" s="712" t="s">
        <v>330</v>
      </c>
      <c r="C3" s="712"/>
      <c r="D3" s="712"/>
      <c r="E3" s="724" t="s">
        <v>331</v>
      </c>
      <c r="F3" s="725"/>
      <c r="G3" s="726"/>
      <c r="H3" s="712" t="s">
        <v>332</v>
      </c>
      <c r="I3" s="712"/>
      <c r="J3" s="712"/>
    </row>
    <row r="4" spans="1:21" ht="24.75" customHeight="1">
      <c r="A4" s="729"/>
      <c r="B4" s="253" t="s">
        <v>402</v>
      </c>
      <c r="C4" s="253" t="s">
        <v>4</v>
      </c>
      <c r="D4" s="253" t="s">
        <v>0</v>
      </c>
      <c r="E4" s="253" t="s">
        <v>402</v>
      </c>
      <c r="F4" s="253" t="s">
        <v>4</v>
      </c>
      <c r="G4" s="253" t="s">
        <v>0</v>
      </c>
      <c r="H4" s="253" t="s">
        <v>402</v>
      </c>
      <c r="I4" s="253" t="s">
        <v>4</v>
      </c>
      <c r="J4" s="253" t="s">
        <v>0</v>
      </c>
    </row>
    <row r="5" spans="1:21" ht="27.95" customHeight="1">
      <c r="A5" s="253" t="s">
        <v>56</v>
      </c>
      <c r="B5" s="346">
        <v>111</v>
      </c>
      <c r="C5" s="347">
        <v>68</v>
      </c>
      <c r="D5" s="347">
        <v>90.1</v>
      </c>
      <c r="E5" s="347">
        <v>45.6</v>
      </c>
      <c r="F5" s="347">
        <v>21.9</v>
      </c>
      <c r="G5" s="347">
        <v>34.1</v>
      </c>
      <c r="H5" s="347">
        <v>87.1</v>
      </c>
      <c r="I5" s="347">
        <v>51.1</v>
      </c>
      <c r="J5" s="347">
        <v>69.599999999999994</v>
      </c>
    </row>
    <row r="6" spans="1:21" ht="27.95" customHeight="1">
      <c r="A6" s="208" t="s">
        <v>33</v>
      </c>
      <c r="B6" s="316">
        <v>125.4</v>
      </c>
      <c r="C6" s="316">
        <v>81.400000000000006</v>
      </c>
      <c r="D6" s="316">
        <v>104</v>
      </c>
      <c r="E6" s="316">
        <v>53.9</v>
      </c>
      <c r="F6" s="316">
        <v>26.7</v>
      </c>
      <c r="G6" s="316">
        <v>40.700000000000003</v>
      </c>
      <c r="H6" s="316">
        <v>99.6</v>
      </c>
      <c r="I6" s="316">
        <v>60.2</v>
      </c>
      <c r="J6" s="316">
        <v>80.400000000000006</v>
      </c>
    </row>
    <row r="7" spans="1:21" ht="27.95" customHeight="1">
      <c r="A7" s="253" t="s">
        <v>59</v>
      </c>
      <c r="B7" s="347">
        <v>115</v>
      </c>
      <c r="C7" s="347">
        <v>80.2</v>
      </c>
      <c r="D7" s="347">
        <v>96.9</v>
      </c>
      <c r="E7" s="347">
        <v>57.3</v>
      </c>
      <c r="F7" s="347">
        <v>35</v>
      </c>
      <c r="G7" s="347">
        <v>46.5</v>
      </c>
      <c r="H7" s="347">
        <v>105.7</v>
      </c>
      <c r="I7" s="347">
        <v>75.099999999999994</v>
      </c>
      <c r="J7" s="347">
        <v>90.9</v>
      </c>
    </row>
    <row r="8" spans="1:21" ht="27.95" customHeight="1">
      <c r="A8" s="208" t="s">
        <v>42</v>
      </c>
      <c r="B8" s="316">
        <v>116.9</v>
      </c>
      <c r="C8" s="316">
        <v>85.5</v>
      </c>
      <c r="D8" s="316">
        <v>101.1</v>
      </c>
      <c r="E8" s="316">
        <v>72.5</v>
      </c>
      <c r="F8" s="316">
        <v>47.7</v>
      </c>
      <c r="G8" s="316">
        <v>60.2</v>
      </c>
      <c r="H8" s="316">
        <v>102.5</v>
      </c>
      <c r="I8" s="316">
        <v>73.5</v>
      </c>
      <c r="J8" s="316">
        <v>88</v>
      </c>
    </row>
    <row r="9" spans="1:21" ht="27.95" customHeight="1">
      <c r="A9" s="253" t="s">
        <v>38</v>
      </c>
      <c r="B9" s="347">
        <v>131.4</v>
      </c>
      <c r="C9" s="347">
        <v>121.1</v>
      </c>
      <c r="D9" s="347">
        <v>126.4</v>
      </c>
      <c r="E9" s="347">
        <v>77.5</v>
      </c>
      <c r="F9" s="347">
        <v>64.900000000000006</v>
      </c>
      <c r="G9" s="347">
        <v>71.5</v>
      </c>
      <c r="H9" s="347">
        <v>111.9</v>
      </c>
      <c r="I9" s="347">
        <v>101.3</v>
      </c>
      <c r="J9" s="347">
        <v>106.7</v>
      </c>
    </row>
    <row r="10" spans="1:21" ht="27.95" customHeight="1">
      <c r="A10" s="208" t="s">
        <v>39</v>
      </c>
      <c r="B10" s="316">
        <v>134.41999999999999</v>
      </c>
      <c r="C10" s="316">
        <v>123.97</v>
      </c>
      <c r="D10" s="316">
        <v>129.29</v>
      </c>
      <c r="E10" s="316">
        <v>80.22</v>
      </c>
      <c r="F10" s="316">
        <v>68.22</v>
      </c>
      <c r="G10" s="316">
        <v>74.44</v>
      </c>
      <c r="H10" s="316">
        <v>114.71</v>
      </c>
      <c r="I10" s="316">
        <v>104.16</v>
      </c>
      <c r="J10" s="316">
        <v>109.57</v>
      </c>
    </row>
    <row r="11" spans="1:21" ht="27.95" customHeight="1">
      <c r="A11" s="253" t="s">
        <v>40</v>
      </c>
      <c r="B11" s="347">
        <v>136.4</v>
      </c>
      <c r="C11" s="347">
        <v>130.6</v>
      </c>
      <c r="D11" s="347">
        <v>133.6</v>
      </c>
      <c r="E11" s="347">
        <v>81.099999999999994</v>
      </c>
      <c r="F11" s="347">
        <v>70.2</v>
      </c>
      <c r="G11" s="347">
        <v>75.8</v>
      </c>
      <c r="H11" s="347">
        <v>116.3</v>
      </c>
      <c r="I11" s="347">
        <v>108.9</v>
      </c>
      <c r="J11" s="347">
        <v>112.7</v>
      </c>
    </row>
    <row r="12" spans="1:21" ht="27.95" customHeight="1">
      <c r="A12" s="208" t="s">
        <v>116</v>
      </c>
      <c r="B12" s="316">
        <v>137.5</v>
      </c>
      <c r="C12" s="316">
        <v>133.9</v>
      </c>
      <c r="D12" s="316">
        <v>135.80000000000001</v>
      </c>
      <c r="E12" s="316">
        <v>85.675943752165296</v>
      </c>
      <c r="F12" s="316">
        <v>76.416508672556972</v>
      </c>
      <c r="G12" s="316">
        <v>81.186883875622215</v>
      </c>
      <c r="H12" s="316">
        <v>119</v>
      </c>
      <c r="I12" s="316">
        <v>113.4</v>
      </c>
      <c r="J12" s="316">
        <v>116.3</v>
      </c>
    </row>
    <row r="13" spans="1:21" ht="27.95" customHeight="1">
      <c r="A13" s="253" t="s">
        <v>132</v>
      </c>
      <c r="B13" s="347">
        <v>136.80000000000001</v>
      </c>
      <c r="C13" s="347">
        <v>134.1</v>
      </c>
      <c r="D13" s="347">
        <v>135.5</v>
      </c>
      <c r="E13" s="347">
        <v>87.4</v>
      </c>
      <c r="F13" s="347">
        <v>81.2</v>
      </c>
      <c r="G13" s="347">
        <v>84.3</v>
      </c>
      <c r="H13" s="347">
        <v>119.1</v>
      </c>
      <c r="I13" s="347">
        <v>115.2</v>
      </c>
      <c r="J13" s="347">
        <v>117.2</v>
      </c>
      <c r="M13" s="94" t="s">
        <v>402</v>
      </c>
      <c r="N13" s="94" t="s">
        <v>4</v>
      </c>
      <c r="O13" s="94" t="s">
        <v>0</v>
      </c>
      <c r="Q13" s="27" t="s">
        <v>133</v>
      </c>
      <c r="R13" s="27" t="s">
        <v>250</v>
      </c>
      <c r="S13" s="27" t="s">
        <v>344</v>
      </c>
      <c r="T13" s="27" t="s">
        <v>350</v>
      </c>
      <c r="U13" s="27" t="s">
        <v>490</v>
      </c>
    </row>
    <row r="14" spans="1:21" ht="27.95" customHeight="1">
      <c r="A14" s="208" t="s">
        <v>133</v>
      </c>
      <c r="B14" s="316">
        <v>137.1772951208327</v>
      </c>
      <c r="C14" s="316">
        <v>136.73220113881851</v>
      </c>
      <c r="D14" s="316">
        <v>136.96183348144382</v>
      </c>
      <c r="E14" s="316">
        <v>90.690803553412124</v>
      </c>
      <c r="F14" s="316">
        <v>86.974374283269441</v>
      </c>
      <c r="G14" s="316">
        <v>88.880260604953548</v>
      </c>
      <c r="H14" s="316">
        <v>120.50604390512761</v>
      </c>
      <c r="I14" s="316">
        <v>118.74587286578513</v>
      </c>
      <c r="J14" s="316">
        <v>119.65201914289759</v>
      </c>
      <c r="L14" s="94" t="s">
        <v>133</v>
      </c>
      <c r="M14" s="95">
        <v>120.50604390512761</v>
      </c>
      <c r="N14" s="95">
        <v>118.74587286578513</v>
      </c>
      <c r="O14" s="95">
        <v>119.65201914289759</v>
      </c>
      <c r="P14" s="94" t="s">
        <v>3</v>
      </c>
      <c r="Q14" s="476">
        <v>120.50604390512761</v>
      </c>
      <c r="R14" s="476">
        <v>102.98252025150992</v>
      </c>
      <c r="S14" s="476">
        <v>114.8</v>
      </c>
      <c r="T14" s="476">
        <v>105.9</v>
      </c>
      <c r="U14" s="476">
        <v>104.4</v>
      </c>
    </row>
    <row r="15" spans="1:21" ht="27.95" customHeight="1">
      <c r="A15" s="253" t="s">
        <v>250</v>
      </c>
      <c r="B15" s="347">
        <v>117.83413119072142</v>
      </c>
      <c r="C15" s="347">
        <v>115.60443693885691</v>
      </c>
      <c r="D15" s="347">
        <v>116.74134215207512</v>
      </c>
      <c r="E15" s="347">
        <v>76.794326495443457</v>
      </c>
      <c r="F15" s="347">
        <v>74.081422623891385</v>
      </c>
      <c r="G15" s="347">
        <v>75.465772241887549</v>
      </c>
      <c r="H15" s="347">
        <v>102.98252025150992</v>
      </c>
      <c r="I15" s="347">
        <v>100.59293915825862</v>
      </c>
      <c r="J15" s="347">
        <v>101.81170701198471</v>
      </c>
      <c r="L15" s="94" t="s">
        <v>250</v>
      </c>
      <c r="M15" s="95">
        <v>102.98252025150992</v>
      </c>
      <c r="N15" s="95">
        <v>100.59293915825862</v>
      </c>
      <c r="O15" s="95">
        <v>101.81170701198471</v>
      </c>
      <c r="P15" s="94" t="s">
        <v>4</v>
      </c>
      <c r="Q15" s="476">
        <v>118.74587286578513</v>
      </c>
      <c r="R15" s="476">
        <v>100.59293915825862</v>
      </c>
      <c r="S15" s="476">
        <v>114.2</v>
      </c>
      <c r="T15" s="476">
        <v>105</v>
      </c>
      <c r="U15" s="476">
        <v>103.7</v>
      </c>
    </row>
    <row r="16" spans="1:21" ht="27.95" customHeight="1">
      <c r="A16" s="208" t="s">
        <v>434</v>
      </c>
      <c r="B16" s="316">
        <v>124.2</v>
      </c>
      <c r="C16" s="316">
        <v>121.6</v>
      </c>
      <c r="D16" s="316">
        <v>122.9</v>
      </c>
      <c r="E16" s="316">
        <v>97.1</v>
      </c>
      <c r="F16" s="316">
        <v>99.9</v>
      </c>
      <c r="G16" s="316">
        <v>98.4</v>
      </c>
      <c r="H16" s="316">
        <v>114.8</v>
      </c>
      <c r="I16" s="316">
        <v>114.2</v>
      </c>
      <c r="J16" s="316">
        <v>114.5</v>
      </c>
      <c r="L16" s="94" t="s">
        <v>344</v>
      </c>
      <c r="M16" s="95">
        <v>114.8</v>
      </c>
      <c r="N16" s="95">
        <v>114.2</v>
      </c>
      <c r="O16" s="95">
        <v>114.5</v>
      </c>
      <c r="P16" s="27" t="s">
        <v>75</v>
      </c>
      <c r="Q16" s="476">
        <v>119.65201914289759</v>
      </c>
      <c r="R16" s="476">
        <v>101.81170701198471</v>
      </c>
      <c r="S16" s="476">
        <v>114.5</v>
      </c>
      <c r="T16" s="476">
        <v>105.5</v>
      </c>
      <c r="U16" s="476">
        <v>104</v>
      </c>
    </row>
    <row r="17" spans="1:15" ht="27.95" customHeight="1">
      <c r="A17" s="253" t="s">
        <v>416</v>
      </c>
      <c r="B17" s="347">
        <v>114.4</v>
      </c>
      <c r="C17" s="347">
        <v>111.9</v>
      </c>
      <c r="D17" s="347">
        <v>113.2</v>
      </c>
      <c r="E17" s="347">
        <v>90.5</v>
      </c>
      <c r="F17" s="347">
        <v>92.2</v>
      </c>
      <c r="G17" s="347">
        <v>91.3</v>
      </c>
      <c r="H17" s="347">
        <v>105.9</v>
      </c>
      <c r="I17" s="347">
        <v>105</v>
      </c>
      <c r="J17" s="347">
        <v>105.5</v>
      </c>
      <c r="L17" s="94" t="s">
        <v>350</v>
      </c>
      <c r="M17" s="95">
        <v>105.9</v>
      </c>
      <c r="N17" s="95">
        <v>105</v>
      </c>
      <c r="O17" s="95">
        <v>105.5</v>
      </c>
    </row>
    <row r="18" spans="1:15" ht="27.95" customHeight="1">
      <c r="A18" s="208" t="s">
        <v>410</v>
      </c>
      <c r="B18" s="316">
        <v>110.6</v>
      </c>
      <c r="C18" s="316">
        <v>108.2</v>
      </c>
      <c r="D18" s="316">
        <v>109.4</v>
      </c>
      <c r="E18" s="316">
        <v>93</v>
      </c>
      <c r="F18" s="316">
        <v>95.2</v>
      </c>
      <c r="G18" s="316">
        <v>94.1</v>
      </c>
      <c r="H18" s="316">
        <v>104.4</v>
      </c>
      <c r="I18" s="316">
        <v>103.7</v>
      </c>
      <c r="J18" s="316">
        <v>104</v>
      </c>
      <c r="L18" s="94" t="s">
        <v>490</v>
      </c>
      <c r="M18" s="95">
        <v>104.4</v>
      </c>
      <c r="N18" s="95">
        <v>103.7</v>
      </c>
      <c r="O18" s="95">
        <v>104</v>
      </c>
    </row>
    <row r="19" spans="1:15" ht="17.25" customHeight="1">
      <c r="A19" s="722" t="s">
        <v>477</v>
      </c>
      <c r="B19" s="722"/>
      <c r="C19" s="722"/>
      <c r="D19" s="722"/>
      <c r="E19" s="722"/>
      <c r="F19" s="722"/>
      <c r="G19" s="722"/>
      <c r="H19" s="722"/>
      <c r="I19" s="722"/>
      <c r="J19" s="722"/>
      <c r="L19" s="295"/>
      <c r="M19" s="296"/>
      <c r="N19" s="296"/>
      <c r="O19" s="296"/>
    </row>
    <row r="20" spans="1:15" ht="17.25" customHeight="1">
      <c r="A20" s="720" t="s">
        <v>469</v>
      </c>
      <c r="B20" s="720"/>
      <c r="C20" s="720"/>
      <c r="D20" s="720"/>
      <c r="E20" s="720"/>
      <c r="F20" s="720"/>
      <c r="G20" s="720"/>
      <c r="H20" s="720"/>
      <c r="I20" s="720"/>
      <c r="J20" s="720"/>
      <c r="L20" s="295"/>
      <c r="M20" s="296"/>
      <c r="N20" s="296"/>
      <c r="O20" s="296"/>
    </row>
  </sheetData>
  <mergeCells count="8">
    <mergeCell ref="A19:J19"/>
    <mergeCell ref="A20:J20"/>
    <mergeCell ref="A1:J1"/>
    <mergeCell ref="A2:J2"/>
    <mergeCell ref="A3:A4"/>
    <mergeCell ref="B3:D3"/>
    <mergeCell ref="E3:G3"/>
    <mergeCell ref="H3:J3"/>
  </mergeCells>
  <pageMargins left="1.05" right="0.118110236220472" top="0.47244094488188998" bottom="0.5" header="0.31496062992126" footer="0.31496062992126"/>
  <pageSetup paperSize="9" scale="120" orientation="portrait" horizontalDpi="1200" verticalDpi="597" r:id="rId1"/>
  <headerFooter>
    <oddFooter>&amp;L&amp;"+,Bold"&amp;9&amp;K09-048&amp;P&amp;R&amp;"+,Bold Italic"&amp;9&amp;K09-048Educational Statistics at a Glance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FF00"/>
  </sheetPr>
  <dimension ref="A1:M35"/>
  <sheetViews>
    <sheetView view="pageBreakPreview" topLeftCell="A8" zoomScale="91" zoomScaleSheetLayoutView="91" workbookViewId="0">
      <selection activeCell="E10" sqref="E10:I10"/>
    </sheetView>
  </sheetViews>
  <sheetFormatPr defaultColWidth="9.140625" defaultRowHeight="14.25"/>
  <cols>
    <col min="1" max="1" width="9" style="27" customWidth="1"/>
    <col min="2" max="2" width="6.7109375" style="27" bestFit="1" customWidth="1"/>
    <col min="3" max="3" width="8.42578125" style="27" bestFit="1" customWidth="1"/>
    <col min="4" max="5" width="6.7109375" style="27" bestFit="1" customWidth="1"/>
    <col min="6" max="6" width="8.42578125" style="27" customWidth="1"/>
    <col min="7" max="7" width="6.7109375" style="27" bestFit="1" customWidth="1"/>
    <col min="8" max="8" width="6.5703125" style="27" bestFit="1" customWidth="1"/>
    <col min="9" max="9" width="8.42578125" style="27" bestFit="1" customWidth="1"/>
    <col min="10" max="11" width="6.5703125" style="27" bestFit="1" customWidth="1"/>
    <col min="12" max="12" width="8" style="27" customWidth="1"/>
    <col min="13" max="13" width="6.5703125" style="27" bestFit="1" customWidth="1"/>
    <col min="14" max="16384" width="9.140625" style="27"/>
  </cols>
  <sheetData>
    <row r="1" spans="1:13" ht="21" customHeight="1">
      <c r="A1" s="723" t="s">
        <v>551</v>
      </c>
      <c r="B1" s="723"/>
      <c r="C1" s="723"/>
      <c r="D1" s="723"/>
      <c r="E1" s="723"/>
      <c r="F1" s="723"/>
      <c r="G1" s="723"/>
      <c r="H1" s="723"/>
      <c r="I1" s="723"/>
      <c r="J1" s="723"/>
      <c r="K1" s="723"/>
      <c r="L1" s="723"/>
      <c r="M1" s="723"/>
    </row>
    <row r="2" spans="1:13" ht="16.5">
      <c r="A2" s="723" t="s">
        <v>337</v>
      </c>
      <c r="B2" s="723"/>
      <c r="C2" s="723"/>
      <c r="D2" s="723"/>
      <c r="E2" s="723"/>
      <c r="F2" s="723"/>
      <c r="G2" s="723"/>
      <c r="H2" s="723"/>
      <c r="I2" s="723"/>
      <c r="J2" s="723"/>
      <c r="K2" s="723"/>
      <c r="L2" s="723"/>
      <c r="M2" s="723"/>
    </row>
    <row r="3" spans="1:13" ht="48" customHeight="1">
      <c r="A3" s="727" t="s">
        <v>108</v>
      </c>
      <c r="B3" s="738" t="s">
        <v>271</v>
      </c>
      <c r="C3" s="739"/>
      <c r="D3" s="740"/>
      <c r="E3" s="738" t="s">
        <v>270</v>
      </c>
      <c r="F3" s="739"/>
      <c r="G3" s="740"/>
      <c r="H3" s="738" t="s">
        <v>333</v>
      </c>
      <c r="I3" s="739"/>
      <c r="J3" s="740"/>
      <c r="K3" s="738" t="s">
        <v>272</v>
      </c>
      <c r="L3" s="739"/>
      <c r="M3" s="740"/>
    </row>
    <row r="4" spans="1:13" ht="30" customHeight="1">
      <c r="A4" s="728"/>
      <c r="B4" s="210" t="s">
        <v>402</v>
      </c>
      <c r="C4" s="211" t="s">
        <v>4</v>
      </c>
      <c r="D4" s="370" t="s">
        <v>0</v>
      </c>
      <c r="E4" s="210" t="s">
        <v>402</v>
      </c>
      <c r="F4" s="211" t="s">
        <v>4</v>
      </c>
      <c r="G4" s="370" t="s">
        <v>0</v>
      </c>
      <c r="H4" s="210" t="s">
        <v>402</v>
      </c>
      <c r="I4" s="211" t="s">
        <v>4</v>
      </c>
      <c r="J4" s="370" t="s">
        <v>0</v>
      </c>
      <c r="K4" s="210" t="s">
        <v>402</v>
      </c>
      <c r="L4" s="211" t="s">
        <v>4</v>
      </c>
      <c r="M4" s="370" t="s">
        <v>0</v>
      </c>
    </row>
    <row r="5" spans="1:13" ht="27.95" customHeight="1">
      <c r="A5" s="215" t="s">
        <v>43</v>
      </c>
      <c r="B5" s="343" t="s">
        <v>53</v>
      </c>
      <c r="C5" s="343" t="s">
        <v>53</v>
      </c>
      <c r="D5" s="343" t="s">
        <v>53</v>
      </c>
      <c r="E5" s="343" t="s">
        <v>53</v>
      </c>
      <c r="F5" s="343" t="s">
        <v>53</v>
      </c>
      <c r="G5" s="343" t="s">
        <v>53</v>
      </c>
      <c r="H5" s="344">
        <v>30.98</v>
      </c>
      <c r="I5" s="344">
        <v>19.760000000000002</v>
      </c>
      <c r="J5" s="344">
        <v>25.65</v>
      </c>
      <c r="K5" s="344">
        <v>5.84</v>
      </c>
      <c r="L5" s="344">
        <v>2.63</v>
      </c>
      <c r="M5" s="344">
        <v>4.21</v>
      </c>
    </row>
    <row r="6" spans="1:13" ht="27.95" customHeight="1">
      <c r="A6" s="254" t="s">
        <v>34</v>
      </c>
      <c r="B6" s="348" t="s">
        <v>53</v>
      </c>
      <c r="C6" s="348" t="s">
        <v>53</v>
      </c>
      <c r="D6" s="348" t="s">
        <v>53</v>
      </c>
      <c r="E6" s="348" t="s">
        <v>53</v>
      </c>
      <c r="F6" s="348" t="s">
        <v>53</v>
      </c>
      <c r="G6" s="348" t="s">
        <v>53</v>
      </c>
      <c r="H6" s="349">
        <v>30.48</v>
      </c>
      <c r="I6" s="349">
        <v>20.52</v>
      </c>
      <c r="J6" s="349">
        <v>25.73</v>
      </c>
      <c r="K6" s="349">
        <v>5.57</v>
      </c>
      <c r="L6" s="349">
        <v>2.4300000000000002</v>
      </c>
      <c r="M6" s="349">
        <v>3.98</v>
      </c>
    </row>
    <row r="7" spans="1:13" ht="27.95" customHeight="1">
      <c r="A7" s="209" t="s">
        <v>35</v>
      </c>
      <c r="B7" s="375" t="s">
        <v>53</v>
      </c>
      <c r="C7" s="375" t="s">
        <v>53</v>
      </c>
      <c r="D7" s="375" t="s">
        <v>53</v>
      </c>
      <c r="E7" s="375" t="s">
        <v>53</v>
      </c>
      <c r="F7" s="375" t="s">
        <v>53</v>
      </c>
      <c r="G7" s="375" t="s">
        <v>53</v>
      </c>
      <c r="H7" s="213">
        <v>32.43</v>
      </c>
      <c r="I7" s="213">
        <v>21.03</v>
      </c>
      <c r="J7" s="213">
        <v>26.97</v>
      </c>
      <c r="K7" s="213">
        <v>6.22</v>
      </c>
      <c r="L7" s="213">
        <v>3.11</v>
      </c>
      <c r="M7" s="213">
        <v>4.6500000000000004</v>
      </c>
    </row>
    <row r="8" spans="1:13" ht="27.95" customHeight="1">
      <c r="A8" s="254" t="s">
        <v>36</v>
      </c>
      <c r="B8" s="348">
        <v>43.3</v>
      </c>
      <c r="C8" s="348">
        <v>30.5</v>
      </c>
      <c r="D8" s="348">
        <v>37.200000000000003</v>
      </c>
      <c r="E8" s="348">
        <v>21.5</v>
      </c>
      <c r="F8" s="348">
        <v>12.6</v>
      </c>
      <c r="G8" s="348">
        <v>17.2</v>
      </c>
      <c r="H8" s="349">
        <v>32.99</v>
      </c>
      <c r="I8" s="349">
        <v>21.95</v>
      </c>
      <c r="J8" s="349">
        <v>27.68</v>
      </c>
      <c r="K8" s="349">
        <v>6.31</v>
      </c>
      <c r="L8" s="349">
        <v>3.45</v>
      </c>
      <c r="M8" s="349">
        <v>4.8600000000000003</v>
      </c>
    </row>
    <row r="9" spans="1:13" ht="27.95" customHeight="1">
      <c r="A9" s="209" t="s">
        <v>38</v>
      </c>
      <c r="B9" s="375">
        <v>44.7</v>
      </c>
      <c r="C9" s="375">
        <v>33</v>
      </c>
      <c r="D9" s="375">
        <v>39.1</v>
      </c>
      <c r="E9" s="375">
        <v>21.7</v>
      </c>
      <c r="F9" s="375">
        <v>13.1</v>
      </c>
      <c r="G9" s="375">
        <v>17.5</v>
      </c>
      <c r="H9" s="213">
        <v>33.700000000000003</v>
      </c>
      <c r="I9" s="213">
        <v>23.36</v>
      </c>
      <c r="J9" s="213">
        <v>28.72</v>
      </c>
      <c r="K9" s="213">
        <v>8.5500000000000007</v>
      </c>
      <c r="L9" s="213">
        <v>4.7</v>
      </c>
      <c r="M9" s="213">
        <v>6.6</v>
      </c>
    </row>
    <row r="10" spans="1:13" ht="27.95" customHeight="1">
      <c r="A10" s="254" t="s">
        <v>39</v>
      </c>
      <c r="B10" s="348">
        <v>47.5</v>
      </c>
      <c r="C10" s="348">
        <v>35.6</v>
      </c>
      <c r="D10" s="348">
        <v>41.8</v>
      </c>
      <c r="E10" s="348">
        <v>23.4</v>
      </c>
      <c r="F10" s="348">
        <v>14.7</v>
      </c>
      <c r="G10" s="348">
        <v>19.2</v>
      </c>
      <c r="H10" s="349">
        <v>35.86</v>
      </c>
      <c r="I10" s="349">
        <v>25.32</v>
      </c>
      <c r="J10" s="349">
        <v>30.79</v>
      </c>
      <c r="K10" s="349">
        <v>9.5</v>
      </c>
      <c r="L10" s="349">
        <v>5.5</v>
      </c>
      <c r="M10" s="349">
        <v>7.5</v>
      </c>
    </row>
    <row r="11" spans="1:13" ht="27.95" customHeight="1">
      <c r="A11" s="209" t="s">
        <v>40</v>
      </c>
      <c r="B11" s="375">
        <v>48.84</v>
      </c>
      <c r="C11" s="213">
        <v>37.22</v>
      </c>
      <c r="D11" s="375">
        <v>43.27</v>
      </c>
      <c r="E11" s="375">
        <v>24.25</v>
      </c>
      <c r="F11" s="213">
        <v>16.2</v>
      </c>
      <c r="G11" s="375">
        <v>20.329999999999998</v>
      </c>
      <c r="H11" s="213">
        <v>36.93</v>
      </c>
      <c r="I11" s="213">
        <v>26.89</v>
      </c>
      <c r="J11" s="213">
        <v>32.08</v>
      </c>
      <c r="K11" s="213">
        <v>12.4</v>
      </c>
      <c r="L11" s="213">
        <v>6.7</v>
      </c>
      <c r="M11" s="213">
        <v>9.5</v>
      </c>
    </row>
    <row r="12" spans="1:13" ht="27.95" customHeight="1">
      <c r="A12" s="208" t="s">
        <v>116</v>
      </c>
      <c r="B12" s="345">
        <v>51.680269571909406</v>
      </c>
      <c r="C12" s="345">
        <v>40.657889964079516</v>
      </c>
      <c r="D12" s="345">
        <v>46.372794996921293</v>
      </c>
      <c r="E12" s="345">
        <v>27.705407581712432</v>
      </c>
      <c r="F12" s="345">
        <v>19.371499709087836</v>
      </c>
      <c r="G12" s="345">
        <v>23.617663298943981</v>
      </c>
      <c r="H12" s="345">
        <v>40.25923369739936</v>
      </c>
      <c r="I12" s="345">
        <v>30.326608729215728</v>
      </c>
      <c r="J12" s="345">
        <v>35.433628698413251</v>
      </c>
      <c r="K12" s="345">
        <v>11.6</v>
      </c>
      <c r="L12" s="345">
        <v>6.7</v>
      </c>
      <c r="M12" s="345">
        <v>9.1999999999999993</v>
      </c>
    </row>
    <row r="13" spans="1:13" ht="27.95" customHeight="1">
      <c r="A13" s="209" t="s">
        <v>132</v>
      </c>
      <c r="B13" s="213">
        <v>55.275514507042317</v>
      </c>
      <c r="C13" s="213">
        <v>45.79935720164567</v>
      </c>
      <c r="D13" s="213">
        <v>50.713185532529081</v>
      </c>
      <c r="E13" s="213">
        <v>31.274709903201398</v>
      </c>
      <c r="F13" s="213">
        <v>22.630907765133664</v>
      </c>
      <c r="G13" s="213">
        <v>27.041273468200838</v>
      </c>
      <c r="H13" s="213">
        <v>43.826179882755909</v>
      </c>
      <c r="I13" s="213">
        <v>34.554624579673899</v>
      </c>
      <c r="J13" s="213">
        <v>39.325283089190251</v>
      </c>
      <c r="K13" s="213">
        <v>13.1</v>
      </c>
      <c r="L13" s="213">
        <v>7.5</v>
      </c>
      <c r="M13" s="213">
        <v>10.3</v>
      </c>
    </row>
    <row r="14" spans="1:13" ht="27.95" customHeight="1">
      <c r="A14" s="208" t="s">
        <v>133</v>
      </c>
      <c r="B14" s="212">
        <v>57.111675642973871</v>
      </c>
      <c r="C14" s="212">
        <v>49.145242931384139</v>
      </c>
      <c r="D14" s="212">
        <v>53.25606515288235</v>
      </c>
      <c r="E14" s="212">
        <v>32.685490688997518</v>
      </c>
      <c r="F14" s="212">
        <v>24.810120651112449</v>
      </c>
      <c r="G14" s="212">
        <v>28.802414923927071</v>
      </c>
      <c r="H14" s="212">
        <v>45.439907922971102</v>
      </c>
      <c r="I14" s="212">
        <v>37.296092283833495</v>
      </c>
      <c r="J14" s="212">
        <v>41.462770547288876</v>
      </c>
      <c r="K14" s="212">
        <v>12.9</v>
      </c>
      <c r="L14" s="212">
        <v>9.5</v>
      </c>
      <c r="M14" s="212">
        <v>11.2</v>
      </c>
    </row>
    <row r="15" spans="1:13" ht="27.95" customHeight="1">
      <c r="A15" s="209" t="s">
        <v>250</v>
      </c>
      <c r="B15" s="213">
        <v>56.749707382033627</v>
      </c>
      <c r="C15" s="213">
        <v>50.602148361260099</v>
      </c>
      <c r="D15" s="213">
        <v>53.773030764253853</v>
      </c>
      <c r="E15" s="213">
        <v>35.370399595909397</v>
      </c>
      <c r="F15" s="213">
        <v>29.049395099722883</v>
      </c>
      <c r="G15" s="213">
        <v>32.329989406819223</v>
      </c>
      <c r="H15" s="213">
        <v>46.880958438538421</v>
      </c>
      <c r="I15" s="213">
        <v>40.722022876973099</v>
      </c>
      <c r="J15" s="213">
        <v>43.907850474354611</v>
      </c>
      <c r="K15" s="213">
        <v>12.4</v>
      </c>
      <c r="L15" s="213">
        <v>9.6999999999999993</v>
      </c>
      <c r="M15" s="213">
        <v>11</v>
      </c>
    </row>
    <row r="16" spans="1:13" ht="27.95" customHeight="1">
      <c r="A16" s="208" t="s">
        <v>434</v>
      </c>
      <c r="B16" s="465" t="s">
        <v>53</v>
      </c>
      <c r="C16" s="465" t="s">
        <v>53</v>
      </c>
      <c r="D16" s="465" t="s">
        <v>53</v>
      </c>
      <c r="E16" s="465" t="s">
        <v>53</v>
      </c>
      <c r="F16" s="465" t="s">
        <v>53</v>
      </c>
      <c r="G16" s="465" t="s">
        <v>53</v>
      </c>
      <c r="H16" s="465" t="s">
        <v>53</v>
      </c>
      <c r="I16" s="465" t="s">
        <v>53</v>
      </c>
      <c r="J16" s="465" t="s">
        <v>53</v>
      </c>
      <c r="K16" s="212">
        <v>12.4</v>
      </c>
      <c r="L16" s="212">
        <v>9.8000000000000007</v>
      </c>
      <c r="M16" s="212">
        <v>11.1</v>
      </c>
    </row>
    <row r="17" spans="1:13" ht="27.95" customHeight="1">
      <c r="A17" s="209" t="s">
        <v>416</v>
      </c>
      <c r="B17" s="464">
        <v>70.3</v>
      </c>
      <c r="C17" s="464">
        <v>70.099999999999994</v>
      </c>
      <c r="D17" s="464">
        <v>70.2</v>
      </c>
      <c r="E17" s="213">
        <v>36.700000000000003</v>
      </c>
      <c r="F17" s="213">
        <v>34.1</v>
      </c>
      <c r="G17" s="213">
        <v>35.4</v>
      </c>
      <c r="H17" s="213">
        <v>54.1</v>
      </c>
      <c r="I17" s="213">
        <v>50.8</v>
      </c>
      <c r="J17" s="213">
        <v>52.5</v>
      </c>
      <c r="K17" s="213">
        <v>12.5</v>
      </c>
      <c r="L17" s="213">
        <v>10.199999999999999</v>
      </c>
      <c r="M17" s="213">
        <v>11.3</v>
      </c>
    </row>
    <row r="18" spans="1:13" ht="27.95" customHeight="1">
      <c r="A18" s="208" t="s">
        <v>410</v>
      </c>
      <c r="B18" s="465">
        <v>71.8</v>
      </c>
      <c r="C18" s="465">
        <v>72.599999999999994</v>
      </c>
      <c r="D18" s="465">
        <v>72.2</v>
      </c>
      <c r="E18" s="212">
        <v>39.799999999999997</v>
      </c>
      <c r="F18" s="212">
        <v>37.799999999999997</v>
      </c>
      <c r="G18" s="212">
        <v>38.799999999999997</v>
      </c>
      <c r="H18" s="212">
        <v>56.9</v>
      </c>
      <c r="I18" s="212">
        <v>56.1</v>
      </c>
      <c r="J18" s="212">
        <v>56.5</v>
      </c>
      <c r="K18" s="212">
        <v>15.2</v>
      </c>
      <c r="L18" s="212">
        <v>12.3</v>
      </c>
      <c r="M18" s="212">
        <v>13.7</v>
      </c>
    </row>
    <row r="19" spans="1:13" ht="21" customHeight="1">
      <c r="A19" s="478" t="s">
        <v>477</v>
      </c>
      <c r="B19" s="477"/>
      <c r="C19" s="477"/>
      <c r="D19" s="477"/>
      <c r="E19" s="477"/>
      <c r="F19" s="477"/>
      <c r="G19" s="477"/>
      <c r="H19" s="477"/>
      <c r="I19" s="477"/>
      <c r="J19" s="477"/>
      <c r="K19" s="136"/>
      <c r="L19" s="136"/>
      <c r="M19" s="136"/>
    </row>
    <row r="20" spans="1:13" ht="16.5" customHeight="1">
      <c r="A20" s="720" t="s">
        <v>469</v>
      </c>
      <c r="B20" s="720"/>
      <c r="C20" s="720"/>
      <c r="D20" s="720"/>
      <c r="E20" s="720"/>
      <c r="F20" s="720"/>
      <c r="G20" s="720"/>
      <c r="H20" s="720"/>
      <c r="I20" s="720"/>
      <c r="J20" s="720"/>
      <c r="K20" s="136"/>
      <c r="L20" s="136"/>
      <c r="M20" s="136"/>
    </row>
    <row r="21" spans="1:13" ht="19.5" hidden="1" customHeight="1">
      <c r="A21" s="741" t="s">
        <v>393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</row>
    <row r="22" spans="1:13">
      <c r="A22" s="39"/>
      <c r="B22" s="39"/>
      <c r="C22" s="39"/>
      <c r="D22" s="39"/>
      <c r="E22" s="355"/>
      <c r="F22" s="355"/>
      <c r="G22" s="355"/>
      <c r="H22" s="355"/>
    </row>
    <row r="23" spans="1:13">
      <c r="A23" s="39"/>
      <c r="B23" s="39"/>
      <c r="C23" s="39"/>
      <c r="D23" s="39"/>
      <c r="E23" s="355"/>
      <c r="F23" s="355"/>
      <c r="G23" s="355"/>
      <c r="H23" s="355"/>
    </row>
    <row r="24" spans="1:13">
      <c r="A24" s="39"/>
      <c r="B24" s="39"/>
      <c r="C24" s="39"/>
      <c r="D24" s="39"/>
      <c r="E24" s="355"/>
      <c r="F24" s="355"/>
      <c r="G24" s="355"/>
      <c r="H24" s="355"/>
    </row>
    <row r="25" spans="1:13">
      <c r="A25" s="39"/>
      <c r="B25" s="39"/>
      <c r="C25" s="39"/>
      <c r="D25" s="39"/>
      <c r="E25" s="355"/>
      <c r="F25" s="355"/>
      <c r="G25" s="355"/>
      <c r="H25" s="355"/>
    </row>
    <row r="26" spans="1:13">
      <c r="A26" s="39"/>
      <c r="B26" s="39"/>
      <c r="C26" s="39"/>
      <c r="D26" s="39"/>
      <c r="E26" s="355"/>
      <c r="F26" s="355"/>
      <c r="G26" s="355"/>
      <c r="H26" s="355"/>
    </row>
    <row r="27" spans="1:13">
      <c r="A27" s="39"/>
      <c r="B27" s="39"/>
      <c r="C27" s="39"/>
      <c r="D27" s="39"/>
      <c r="E27" s="355"/>
      <c r="F27" s="355"/>
      <c r="G27" s="355"/>
      <c r="H27" s="355"/>
    </row>
    <row r="28" spans="1:13">
      <c r="A28" s="39"/>
      <c r="B28" s="39"/>
      <c r="C28" s="39"/>
      <c r="D28" s="39"/>
      <c r="E28" s="355"/>
      <c r="F28" s="355"/>
      <c r="G28" s="355"/>
      <c r="H28" s="355"/>
    </row>
    <row r="29" spans="1:13">
      <c r="A29" s="39"/>
      <c r="B29" s="39"/>
      <c r="C29" s="39"/>
      <c r="D29" s="39"/>
      <c r="E29" s="355"/>
      <c r="F29" s="355"/>
      <c r="G29" s="355"/>
      <c r="H29" s="355"/>
    </row>
    <row r="30" spans="1:13">
      <c r="A30" s="39"/>
      <c r="B30" s="39"/>
      <c r="C30" s="39"/>
      <c r="D30" s="39"/>
      <c r="E30" s="355"/>
      <c r="F30" s="355"/>
      <c r="G30" s="355"/>
      <c r="H30" s="355"/>
    </row>
    <row r="31" spans="1:13">
      <c r="A31" s="39"/>
      <c r="B31" s="39"/>
      <c r="C31" s="39"/>
      <c r="D31" s="39"/>
      <c r="E31" s="355"/>
      <c r="F31" s="355"/>
      <c r="G31" s="355"/>
      <c r="H31" s="355"/>
    </row>
    <row r="32" spans="1:13">
      <c r="A32" s="39"/>
      <c r="B32" s="39"/>
      <c r="C32" s="39"/>
      <c r="D32" s="39"/>
      <c r="E32" s="355"/>
      <c r="F32" s="355"/>
      <c r="G32" s="355"/>
      <c r="H32" s="355"/>
    </row>
    <row r="33" spans="1:13">
      <c r="A33" s="37"/>
      <c r="B33" s="37"/>
      <c r="C33" s="37"/>
      <c r="D33" s="37"/>
      <c r="E33" s="37"/>
      <c r="F33" s="37"/>
      <c r="G33" s="37"/>
    </row>
    <row r="34" spans="1:13" ht="15.75">
      <c r="A34" s="29">
        <v>22</v>
      </c>
      <c r="B34" s="40"/>
      <c r="C34" s="40"/>
      <c r="D34" s="731" t="s">
        <v>102</v>
      </c>
      <c r="E34" s="536"/>
      <c r="F34" s="536"/>
      <c r="G34" s="536"/>
      <c r="H34" s="536"/>
      <c r="I34" s="536"/>
      <c r="J34" s="536"/>
      <c r="K34" s="536"/>
      <c r="L34" s="536"/>
      <c r="M34" s="536"/>
    </row>
    <row r="35" spans="1:13">
      <c r="A35" s="40"/>
      <c r="B35" s="40"/>
      <c r="C35" s="40"/>
      <c r="D35" s="40"/>
      <c r="E35" s="40"/>
      <c r="F35" s="40"/>
      <c r="G35" s="40"/>
    </row>
  </sheetData>
  <mergeCells count="10">
    <mergeCell ref="D34:M34"/>
    <mergeCell ref="A1:M1"/>
    <mergeCell ref="A2:M2"/>
    <mergeCell ref="A3:A4"/>
    <mergeCell ref="B3:D3"/>
    <mergeCell ref="E3:G3"/>
    <mergeCell ref="H3:J3"/>
    <mergeCell ref="K3:M3"/>
    <mergeCell ref="A21:M21"/>
    <mergeCell ref="A20:J20"/>
  </mergeCells>
  <pageMargins left="1.05" right="0.118110236220472" top="0.47244094488188998" bottom="0.5" header="0.31496062992126" footer="0.31496062992126"/>
  <pageSetup paperSize="9" scale="87" orientation="portrait" horizontalDpi="1200" verticalDpi="597" r:id="rId1"/>
  <headerFooter>
    <oddFooter>&amp;L&amp;"+,Bold"&amp;9&amp;K09-048&amp;P&amp;R&amp;"+,Bold Italic"&amp;9&amp;K09-048Educational Statistics at a Glance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0"/>
  <sheetViews>
    <sheetView view="pageBreakPreview" topLeftCell="A10" zoomScaleSheetLayoutView="100" workbookViewId="0">
      <selection activeCell="H2" sqref="H2"/>
    </sheetView>
  </sheetViews>
  <sheetFormatPr defaultColWidth="9.140625" defaultRowHeight="14.25"/>
  <cols>
    <col min="1" max="1" width="11" style="479" customWidth="1"/>
    <col min="2" max="3" width="9.85546875" style="479" customWidth="1"/>
    <col min="4" max="4" width="12.140625" style="479" customWidth="1"/>
    <col min="5" max="5" width="11.42578125" style="479" customWidth="1"/>
    <col min="6" max="6" width="12.7109375" style="479" customWidth="1"/>
    <col min="7" max="9" width="9.140625" style="479"/>
    <col min="10" max="10" width="9.85546875" style="479" customWidth="1"/>
    <col min="11" max="16384" width="9.140625" style="479"/>
  </cols>
  <sheetData>
    <row r="1" spans="1:11" ht="35.25" customHeight="1">
      <c r="A1" s="744" t="s">
        <v>552</v>
      </c>
      <c r="B1" s="744"/>
      <c r="C1" s="744"/>
      <c r="D1" s="744"/>
      <c r="E1" s="744"/>
      <c r="F1" s="744"/>
      <c r="G1" s="120"/>
      <c r="H1" s="120"/>
      <c r="I1" s="120"/>
    </row>
    <row r="2" spans="1:11" s="480" customFormat="1" ht="44.25" customHeight="1">
      <c r="A2" s="357" t="s">
        <v>324</v>
      </c>
      <c r="B2" s="357" t="s">
        <v>306</v>
      </c>
      <c r="C2" s="357" t="s">
        <v>338</v>
      </c>
      <c r="D2" s="357" t="s">
        <v>339</v>
      </c>
      <c r="E2" s="357" t="s">
        <v>316</v>
      </c>
      <c r="F2" s="357" t="s">
        <v>44</v>
      </c>
    </row>
    <row r="3" spans="1:11" ht="27.95" customHeight="1">
      <c r="A3" s="216" t="s">
        <v>37</v>
      </c>
      <c r="B3" s="217">
        <v>39</v>
      </c>
      <c r="C3" s="218">
        <v>19</v>
      </c>
      <c r="D3" s="218" t="s">
        <v>53</v>
      </c>
      <c r="E3" s="218">
        <v>15</v>
      </c>
      <c r="F3" s="219">
        <v>12.788492748176367</v>
      </c>
    </row>
    <row r="4" spans="1:11" ht="27.95" customHeight="1">
      <c r="A4" s="221" t="s">
        <v>31</v>
      </c>
      <c r="B4" s="222">
        <v>48</v>
      </c>
      <c r="C4" s="223">
        <v>31</v>
      </c>
      <c r="D4" s="223" t="s">
        <v>53</v>
      </c>
      <c r="E4" s="223">
        <v>26</v>
      </c>
      <c r="F4" s="481">
        <v>21.036359108141493</v>
      </c>
    </row>
    <row r="5" spans="1:11" ht="27.95" customHeight="1">
      <c r="A5" s="216" t="s">
        <v>32</v>
      </c>
      <c r="B5" s="217">
        <v>60</v>
      </c>
      <c r="C5" s="218">
        <v>41</v>
      </c>
      <c r="D5" s="218" t="s">
        <v>53</v>
      </c>
      <c r="E5" s="218">
        <v>33</v>
      </c>
      <c r="F5" s="219">
        <v>27.966739915926286</v>
      </c>
    </row>
    <row r="6" spans="1:11" ht="27.95" customHeight="1">
      <c r="A6" s="221" t="s">
        <v>41</v>
      </c>
      <c r="B6" s="222">
        <v>63</v>
      </c>
      <c r="C6" s="223">
        <v>49</v>
      </c>
      <c r="D6" s="223" t="s">
        <v>53</v>
      </c>
      <c r="E6" s="223">
        <v>45</v>
      </c>
      <c r="F6" s="481">
        <v>36.381281551653458</v>
      </c>
    </row>
    <row r="7" spans="1:11" ht="27.95" customHeight="1">
      <c r="A7" s="216" t="s">
        <v>33</v>
      </c>
      <c r="B7" s="217">
        <v>71</v>
      </c>
      <c r="C7" s="218">
        <v>58</v>
      </c>
      <c r="D7" s="218" t="s">
        <v>53</v>
      </c>
      <c r="E7" s="218">
        <v>49</v>
      </c>
      <c r="F7" s="219">
        <v>46.198817910057862</v>
      </c>
    </row>
    <row r="8" spans="1:11" ht="27.95" customHeight="1">
      <c r="A8" s="221" t="s">
        <v>42</v>
      </c>
      <c r="B8" s="222">
        <v>78</v>
      </c>
      <c r="C8" s="223">
        <v>69</v>
      </c>
      <c r="D8" s="223">
        <v>63</v>
      </c>
      <c r="E8" s="223">
        <v>62</v>
      </c>
      <c r="F8" s="481">
        <v>58.460745185052652</v>
      </c>
    </row>
    <row r="9" spans="1:11" ht="27.95" customHeight="1">
      <c r="A9" s="216" t="s">
        <v>38</v>
      </c>
      <c r="B9" s="217">
        <v>87</v>
      </c>
      <c r="C9" s="218">
        <v>81</v>
      </c>
      <c r="D9" s="218">
        <v>73</v>
      </c>
      <c r="E9" s="218">
        <v>72</v>
      </c>
      <c r="F9" s="219">
        <v>62.182684560293154</v>
      </c>
    </row>
    <row r="10" spans="1:11" ht="27.95" customHeight="1">
      <c r="A10" s="221" t="s">
        <v>39</v>
      </c>
      <c r="B10" s="222">
        <v>88</v>
      </c>
      <c r="C10" s="223">
        <v>82</v>
      </c>
      <c r="D10" s="223">
        <v>73</v>
      </c>
      <c r="E10" s="223">
        <v>74</v>
      </c>
      <c r="F10" s="481">
        <v>62.118298002306815</v>
      </c>
    </row>
    <row r="11" spans="1:11" ht="27.95" customHeight="1">
      <c r="A11" s="216" t="s">
        <v>40</v>
      </c>
      <c r="B11" s="217">
        <v>91</v>
      </c>
      <c r="C11" s="218">
        <v>84</v>
      </c>
      <c r="D11" s="218">
        <v>77</v>
      </c>
      <c r="E11" s="218">
        <v>76</v>
      </c>
      <c r="F11" s="219">
        <v>62.770900775400541</v>
      </c>
    </row>
    <row r="12" spans="1:11" ht="27.95" customHeight="1">
      <c r="A12" s="221" t="s">
        <v>116</v>
      </c>
      <c r="B12" s="222">
        <v>92</v>
      </c>
      <c r="C12" s="223">
        <v>86</v>
      </c>
      <c r="D12" s="223">
        <v>79</v>
      </c>
      <c r="E12" s="223">
        <v>77</v>
      </c>
      <c r="F12" s="481">
        <v>64.772337615260682</v>
      </c>
    </row>
    <row r="13" spans="1:11" ht="27.95" customHeight="1">
      <c r="A13" s="216" t="s">
        <v>132</v>
      </c>
      <c r="B13" s="217">
        <v>92</v>
      </c>
      <c r="C13" s="218">
        <v>88</v>
      </c>
      <c r="D13" s="218">
        <v>82</v>
      </c>
      <c r="E13" s="218">
        <v>80</v>
      </c>
      <c r="F13" s="219">
        <v>66.664577407068123</v>
      </c>
    </row>
    <row r="14" spans="1:11" ht="27.95" customHeight="1">
      <c r="A14" s="221" t="s">
        <v>133</v>
      </c>
      <c r="B14" s="222">
        <v>92</v>
      </c>
      <c r="C14" s="223">
        <v>89</v>
      </c>
      <c r="D14" s="223">
        <v>82</v>
      </c>
      <c r="E14" s="223">
        <v>79</v>
      </c>
      <c r="F14" s="481">
        <v>77.801339005010746</v>
      </c>
    </row>
    <row r="15" spans="1:11" ht="27.95" customHeight="1">
      <c r="A15" s="216" t="s">
        <v>250</v>
      </c>
      <c r="B15" s="217">
        <v>93</v>
      </c>
      <c r="C15" s="218">
        <v>90</v>
      </c>
      <c r="D15" s="218">
        <v>84</v>
      </c>
      <c r="E15" s="218">
        <v>81</v>
      </c>
      <c r="F15" s="219">
        <v>80.445665566078489</v>
      </c>
    </row>
    <row r="16" spans="1:11" ht="27.95" customHeight="1">
      <c r="A16" s="224" t="s">
        <v>434</v>
      </c>
      <c r="B16" s="222">
        <v>94</v>
      </c>
      <c r="C16" s="222">
        <v>95</v>
      </c>
      <c r="D16" s="222">
        <v>89</v>
      </c>
      <c r="E16" s="222">
        <v>87</v>
      </c>
      <c r="F16" s="222">
        <v>81</v>
      </c>
      <c r="G16" s="479">
        <f>ROUND(Table20!C18/Table20!B18%,0)</f>
        <v>94</v>
      </c>
      <c r="H16" s="479">
        <f>ROUND(Table20!F18/Table20!E18%,0)</f>
        <v>95</v>
      </c>
      <c r="I16" s="479">
        <f>ROUND(Table20!I18/Table20!H18%,0)</f>
        <v>89</v>
      </c>
      <c r="J16" s="479">
        <f>ROUND(Table20!L18/Table20!K18%,0)</f>
        <v>87</v>
      </c>
      <c r="K16" s="479">
        <f>ROUND(Table20!O18/Table20!N18%,0)</f>
        <v>81</v>
      </c>
    </row>
    <row r="17" spans="1:11" ht="27.95" customHeight="1">
      <c r="A17" s="220" t="s">
        <v>416</v>
      </c>
      <c r="B17" s="217">
        <v>93</v>
      </c>
      <c r="C17" s="217">
        <v>95</v>
      </c>
      <c r="D17" s="217">
        <v>89</v>
      </c>
      <c r="E17" s="217">
        <v>89</v>
      </c>
      <c r="F17" s="217">
        <v>85</v>
      </c>
      <c r="G17" s="479">
        <f>ROUND(Table20!C19/Table20!B19%,0)</f>
        <v>93</v>
      </c>
      <c r="H17" s="479">
        <f>ROUND(Table20!F19/Table20!E19%,0)</f>
        <v>95</v>
      </c>
      <c r="I17" s="479">
        <f>ROUND(Table20!I19/Table20!H19%,0)</f>
        <v>89</v>
      </c>
      <c r="J17" s="479">
        <f>ROUND(Table20!L19/Table20!K19%,0)</f>
        <v>89</v>
      </c>
      <c r="K17" s="479">
        <f>ROUND(Table20!O19/Table20!N19%,0)</f>
        <v>85</v>
      </c>
    </row>
    <row r="18" spans="1:11" ht="27.95" customHeight="1">
      <c r="A18" s="224" t="s">
        <v>410</v>
      </c>
      <c r="B18" s="222">
        <v>93</v>
      </c>
      <c r="C18" s="222">
        <v>95</v>
      </c>
      <c r="D18" s="222">
        <v>91</v>
      </c>
      <c r="E18" s="222">
        <v>90</v>
      </c>
      <c r="F18" s="222">
        <v>85</v>
      </c>
      <c r="G18" s="479">
        <f>ROUND(Table20!C20/Table20!B20%,0)</f>
        <v>93</v>
      </c>
      <c r="H18" s="479">
        <f>ROUND(Table20!F20/Table20!E20%,0)</f>
        <v>95</v>
      </c>
      <c r="I18" s="479">
        <f>ROUND(Table20!I20/Table20!H20%,0)</f>
        <v>91</v>
      </c>
      <c r="J18" s="479">
        <f>ROUND(Table20!L20/Table20!K20%,0)</f>
        <v>90</v>
      </c>
      <c r="K18" s="479">
        <f>ROUND(Table20!O20/Table20!N20%,0)</f>
        <v>85</v>
      </c>
    </row>
    <row r="19" spans="1:11">
      <c r="A19" s="76" t="s">
        <v>287</v>
      </c>
      <c r="B19" s="484"/>
      <c r="C19" s="484"/>
      <c r="D19" s="484"/>
      <c r="E19" s="484"/>
      <c r="F19" s="484"/>
    </row>
    <row r="20" spans="1:11">
      <c r="A20" s="722" t="s">
        <v>274</v>
      </c>
      <c r="B20" s="722"/>
      <c r="C20" s="369"/>
      <c r="D20" s="369"/>
      <c r="E20" s="369"/>
      <c r="F20" s="369"/>
    </row>
    <row r="21" spans="1:11">
      <c r="A21" s="745" t="s">
        <v>476</v>
      </c>
      <c r="B21" s="745"/>
      <c r="C21" s="745"/>
      <c r="D21" s="485"/>
      <c r="E21" s="369"/>
      <c r="F21" s="369"/>
    </row>
    <row r="22" spans="1:11" ht="25.5" customHeight="1">
      <c r="A22" s="721" t="s">
        <v>418</v>
      </c>
      <c r="B22" s="721"/>
      <c r="C22" s="721"/>
      <c r="D22" s="721"/>
      <c r="E22" s="721"/>
      <c r="F22" s="721"/>
    </row>
    <row r="23" spans="1:11" ht="26.25" customHeight="1">
      <c r="A23" s="721" t="s">
        <v>470</v>
      </c>
      <c r="B23" s="721"/>
      <c r="C23" s="721"/>
      <c r="D23" s="721"/>
      <c r="E23" s="721"/>
      <c r="F23" s="721"/>
    </row>
    <row r="24" spans="1:11" ht="15.75" customHeight="1">
      <c r="A24" s="721" t="s">
        <v>404</v>
      </c>
      <c r="B24" s="721"/>
      <c r="C24" s="721"/>
      <c r="D24" s="721"/>
      <c r="E24" s="721"/>
      <c r="F24" s="721"/>
    </row>
    <row r="25" spans="1:11" ht="40.5" customHeight="1">
      <c r="A25" s="746" t="s">
        <v>601</v>
      </c>
      <c r="B25" s="746"/>
      <c r="C25" s="746"/>
      <c r="D25" s="746"/>
      <c r="E25" s="746"/>
      <c r="F25" s="746"/>
    </row>
    <row r="26" spans="1:11" hidden="1">
      <c r="A26" s="747" t="s">
        <v>395</v>
      </c>
      <c r="B26" s="747"/>
      <c r="C26" s="747"/>
      <c r="D26" s="747"/>
      <c r="E26" s="747"/>
      <c r="F26" s="747"/>
    </row>
    <row r="29" spans="1:11">
      <c r="F29" s="482"/>
    </row>
    <row r="30" spans="1:11">
      <c r="B30" s="743"/>
      <c r="C30" s="743"/>
      <c r="D30" s="743"/>
      <c r="E30" s="483"/>
    </row>
  </sheetData>
  <mergeCells count="9">
    <mergeCell ref="B30:D30"/>
    <mergeCell ref="A1:F1"/>
    <mergeCell ref="A20:B20"/>
    <mergeCell ref="A21:C21"/>
    <mergeCell ref="A22:F22"/>
    <mergeCell ref="A23:F23"/>
    <mergeCell ref="A25:F25"/>
    <mergeCell ref="A26:F26"/>
    <mergeCell ref="A24:F24"/>
  </mergeCells>
  <pageMargins left="1.05" right="0.118110236220472" top="0.47244094488188998" bottom="0.5" header="0.31496062992126" footer="0.31496062992126"/>
  <pageSetup paperSize="9" orientation="portrait" horizontalDpi="1200" verticalDpi="597" r:id="rId1"/>
  <headerFooter>
    <oddFooter>&amp;L&amp;"+,Bold"&amp;9&amp;K09-048&amp;P&amp;R&amp;"+,Bold Italic"&amp;9&amp;K09-048Educational Statistics at a Glance</oddFooter>
  </headerFooter>
  <rowBreaks count="1" manualBreakCount="1">
    <brk id="25" max="5" man="1"/>
  </rowBreaks>
</worksheet>
</file>

<file path=xl/worksheets/sheet28.xml><?xml version="1.0" encoding="utf-8"?>
<worksheet xmlns="http://schemas.openxmlformats.org/spreadsheetml/2006/main" xmlns:r="http://schemas.openxmlformats.org/officeDocument/2006/relationships">
  <dimension ref="A1:M27"/>
  <sheetViews>
    <sheetView view="pageBreakPreview" zoomScaleSheetLayoutView="100" workbookViewId="0">
      <pane xSplit="1" ySplit="3" topLeftCell="B7" activePane="bottomRight" state="frozen"/>
      <selection activeCell="E10" sqref="E10:I10"/>
      <selection pane="topRight" activeCell="E10" sqref="E10:I10"/>
      <selection pane="bottomLeft" activeCell="E10" sqref="E10:I10"/>
      <selection pane="bottomRight" activeCell="E10" sqref="E10:I10"/>
    </sheetView>
  </sheetViews>
  <sheetFormatPr defaultColWidth="9.140625" defaultRowHeight="15"/>
  <cols>
    <col min="1" max="1" width="11" style="31" customWidth="1"/>
    <col min="2" max="3" width="10.7109375" style="31" customWidth="1"/>
    <col min="4" max="4" width="12.85546875" style="31" customWidth="1"/>
    <col min="5" max="5" width="11.85546875" style="31" customWidth="1"/>
    <col min="6" max="6" width="11.5703125" style="31" customWidth="1"/>
    <col min="7" max="7" width="10.7109375" style="31" customWidth="1"/>
    <col min="8" max="8" width="11.5703125" style="31" customWidth="1"/>
    <col min="9" max="9" width="9.140625" style="31"/>
    <col min="10" max="10" width="9.85546875" style="31" customWidth="1"/>
    <col min="11" max="16384" width="9.140625" style="31"/>
  </cols>
  <sheetData>
    <row r="1" spans="1:13" ht="21.75" customHeight="1">
      <c r="A1" s="748" t="s">
        <v>553</v>
      </c>
      <c r="B1" s="748"/>
      <c r="C1" s="748"/>
      <c r="D1" s="748"/>
      <c r="E1" s="748"/>
      <c r="F1" s="748"/>
      <c r="G1" s="748"/>
      <c r="H1" s="748"/>
    </row>
    <row r="2" spans="1:13" ht="22.5" customHeight="1">
      <c r="A2" s="748" t="s">
        <v>334</v>
      </c>
      <c r="B2" s="748"/>
      <c r="C2" s="748"/>
      <c r="D2" s="748"/>
      <c r="E2" s="748"/>
      <c r="F2" s="748"/>
      <c r="G2" s="748"/>
      <c r="H2" s="748"/>
    </row>
    <row r="3" spans="1:13" s="96" customFormat="1" ht="44.25" customHeight="1">
      <c r="A3" s="357" t="s">
        <v>324</v>
      </c>
      <c r="B3" s="357" t="s">
        <v>306</v>
      </c>
      <c r="C3" s="357" t="s">
        <v>314</v>
      </c>
      <c r="D3" s="357" t="s">
        <v>315</v>
      </c>
      <c r="E3" s="357" t="s">
        <v>339</v>
      </c>
      <c r="F3" s="357" t="s">
        <v>316</v>
      </c>
      <c r="G3" s="357" t="s">
        <v>90</v>
      </c>
      <c r="H3" s="357" t="s">
        <v>44</v>
      </c>
    </row>
    <row r="4" spans="1:13" ht="18.75" customHeight="1">
      <c r="A4" s="226" t="s">
        <v>37</v>
      </c>
      <c r="B4" s="406">
        <v>0.41</v>
      </c>
      <c r="C4" s="406">
        <v>0.22</v>
      </c>
      <c r="D4" s="406">
        <v>0.38</v>
      </c>
      <c r="E4" s="406" t="s">
        <v>53</v>
      </c>
      <c r="F4" s="406" t="s">
        <v>53</v>
      </c>
      <c r="G4" s="406" t="s">
        <v>53</v>
      </c>
      <c r="H4" s="406" t="s">
        <v>53</v>
      </c>
    </row>
    <row r="5" spans="1:13" ht="21" customHeight="1">
      <c r="A5" s="225" t="s">
        <v>31</v>
      </c>
      <c r="B5" s="180">
        <v>0.5</v>
      </c>
      <c r="C5" s="179">
        <v>0.34</v>
      </c>
      <c r="D5" s="179">
        <v>0.47</v>
      </c>
      <c r="E5" s="179" t="s">
        <v>53</v>
      </c>
      <c r="F5" s="179" t="s">
        <v>53</v>
      </c>
      <c r="G5" s="179" t="s">
        <v>53</v>
      </c>
      <c r="H5" s="179" t="s">
        <v>53</v>
      </c>
    </row>
    <row r="6" spans="1:13" ht="18.75" customHeight="1">
      <c r="A6" s="226" t="s">
        <v>32</v>
      </c>
      <c r="B6" s="406">
        <v>0.63</v>
      </c>
      <c r="C6" s="406">
        <v>0.45</v>
      </c>
      <c r="D6" s="406">
        <v>0.59</v>
      </c>
      <c r="E6" s="406" t="s">
        <v>53</v>
      </c>
      <c r="F6" s="406" t="s">
        <v>53</v>
      </c>
      <c r="G6" s="406" t="s">
        <v>53</v>
      </c>
      <c r="H6" s="406" t="s">
        <v>53</v>
      </c>
    </row>
    <row r="7" spans="1:13" ht="18.75" customHeight="1">
      <c r="A7" s="225" t="s">
        <v>41</v>
      </c>
      <c r="B7" s="180">
        <v>0.67</v>
      </c>
      <c r="C7" s="179">
        <v>0.53</v>
      </c>
      <c r="D7" s="179">
        <v>0.63</v>
      </c>
      <c r="E7" s="179" t="s">
        <v>53</v>
      </c>
      <c r="F7" s="179" t="s">
        <v>53</v>
      </c>
      <c r="G7" s="179" t="s">
        <v>53</v>
      </c>
      <c r="H7" s="179" t="s">
        <v>53</v>
      </c>
    </row>
    <row r="8" spans="1:13" ht="19.5" customHeight="1">
      <c r="A8" s="226" t="s">
        <v>33</v>
      </c>
      <c r="B8" s="406">
        <v>0.75</v>
      </c>
      <c r="C8" s="406">
        <v>0.61</v>
      </c>
      <c r="D8" s="406">
        <v>0.71</v>
      </c>
      <c r="E8" s="406" t="s">
        <v>53</v>
      </c>
      <c r="F8" s="406" t="s">
        <v>53</v>
      </c>
      <c r="G8" s="406" t="s">
        <v>53</v>
      </c>
      <c r="H8" s="406" t="s">
        <v>53</v>
      </c>
    </row>
    <row r="9" spans="1:13" ht="18.75" customHeight="1">
      <c r="A9" s="225" t="s">
        <v>42</v>
      </c>
      <c r="B9" s="179">
        <v>0.82</v>
      </c>
      <c r="C9" s="179">
        <v>0.75</v>
      </c>
      <c r="D9" s="180">
        <v>0.8</v>
      </c>
      <c r="E9" s="179" t="s">
        <v>53</v>
      </c>
      <c r="F9" s="179" t="s">
        <v>53</v>
      </c>
      <c r="G9" s="179" t="s">
        <v>53</v>
      </c>
      <c r="H9" s="179" t="s">
        <v>53</v>
      </c>
    </row>
    <row r="10" spans="1:13" ht="18.75" customHeight="1">
      <c r="A10" s="226" t="s">
        <v>38</v>
      </c>
      <c r="B10" s="406">
        <v>0.94</v>
      </c>
      <c r="C10" s="406">
        <v>0.88</v>
      </c>
      <c r="D10" s="406">
        <v>0.92</v>
      </c>
      <c r="E10" s="358">
        <v>0.8</v>
      </c>
      <c r="F10" s="358">
        <v>0.8</v>
      </c>
      <c r="G10" s="358">
        <v>0.8</v>
      </c>
      <c r="H10" s="358">
        <v>0.69</v>
      </c>
    </row>
    <row r="11" spans="1:13" ht="18.75" customHeight="1">
      <c r="A11" s="225" t="s">
        <v>39</v>
      </c>
      <c r="B11" s="179">
        <v>0.94</v>
      </c>
      <c r="C11" s="180">
        <v>0.9</v>
      </c>
      <c r="D11" s="179">
        <v>0.93</v>
      </c>
      <c r="E11" s="179">
        <v>0.81</v>
      </c>
      <c r="F11" s="179">
        <v>0.83</v>
      </c>
      <c r="G11" s="179">
        <v>0.82</v>
      </c>
      <c r="H11" s="180">
        <v>0.69</v>
      </c>
    </row>
    <row r="12" spans="1:13" ht="18" customHeight="1">
      <c r="A12" s="226" t="s">
        <v>40</v>
      </c>
      <c r="B12" s="487">
        <v>0.97658282740676494</v>
      </c>
      <c r="C12" s="487">
        <v>0.91288343558282214</v>
      </c>
      <c r="D12" s="487">
        <v>0.95703125</v>
      </c>
      <c r="E12" s="487">
        <v>0.85004790801660812</v>
      </c>
      <c r="F12" s="487">
        <v>0.83838940981798127</v>
      </c>
      <c r="G12" s="487">
        <v>0.84716599190283404</v>
      </c>
      <c r="H12" s="487">
        <v>0.7</v>
      </c>
    </row>
    <row r="13" spans="1:13" ht="18.75" customHeight="1">
      <c r="A13" s="225" t="s">
        <v>116</v>
      </c>
      <c r="B13" s="488">
        <v>0.99354748427485784</v>
      </c>
      <c r="C13" s="488">
        <v>0.92564838817120842</v>
      </c>
      <c r="D13" s="488">
        <v>0.9714477848236549</v>
      </c>
      <c r="E13" s="488">
        <v>0.85612758323147642</v>
      </c>
      <c r="F13" s="488">
        <v>0.84878830528124627</v>
      </c>
      <c r="G13" s="488">
        <v>0.85465473928022251</v>
      </c>
      <c r="H13" s="488">
        <v>0.72</v>
      </c>
      <c r="J13" s="479"/>
      <c r="K13" s="479"/>
      <c r="L13" s="479"/>
      <c r="M13" s="479"/>
    </row>
    <row r="14" spans="1:13" ht="19.5" customHeight="1">
      <c r="A14" s="226" t="s">
        <v>132</v>
      </c>
      <c r="B14" s="487">
        <v>1</v>
      </c>
      <c r="C14" s="487">
        <v>0.93712930011862394</v>
      </c>
      <c r="D14" s="487">
        <v>0.97951219512195131</v>
      </c>
      <c r="E14" s="487">
        <v>0.87946979555127136</v>
      </c>
      <c r="F14" s="487">
        <v>0.87033779618431262</v>
      </c>
      <c r="G14" s="487">
        <v>0.87728472153667159</v>
      </c>
      <c r="H14" s="487">
        <v>0.74</v>
      </c>
      <c r="J14" s="479"/>
      <c r="K14" s="97" t="s">
        <v>489</v>
      </c>
      <c r="L14" s="479" t="s">
        <v>6</v>
      </c>
      <c r="M14" s="479" t="s">
        <v>44</v>
      </c>
    </row>
    <row r="15" spans="1:13" ht="19.5" customHeight="1">
      <c r="A15" s="225" t="s">
        <v>133</v>
      </c>
      <c r="B15" s="488">
        <v>1.0123265221974318</v>
      </c>
      <c r="C15" s="488">
        <v>0.94739225849572717</v>
      </c>
      <c r="D15" s="488">
        <v>0.98910290570200587</v>
      </c>
      <c r="E15" s="488">
        <v>0.87972793259748006</v>
      </c>
      <c r="F15" s="488">
        <v>0.85545495032990304</v>
      </c>
      <c r="G15" s="488">
        <v>0.87146161608757144</v>
      </c>
      <c r="H15" s="488">
        <v>0.86</v>
      </c>
      <c r="J15" s="479" t="s">
        <v>133</v>
      </c>
      <c r="K15" s="486">
        <v>1.0123265221974318</v>
      </c>
      <c r="L15" s="99">
        <v>0.87972793259748006</v>
      </c>
      <c r="M15" s="99">
        <v>0.86</v>
      </c>
    </row>
    <row r="16" spans="1:13" ht="19.5" customHeight="1">
      <c r="A16" s="226" t="s">
        <v>250</v>
      </c>
      <c r="B16" s="487">
        <v>1.0125967562401623</v>
      </c>
      <c r="C16" s="487">
        <v>0.98676578343065602</v>
      </c>
      <c r="D16" s="487">
        <v>1.0044686512971812</v>
      </c>
      <c r="E16" s="487">
        <v>0.9268936741196373</v>
      </c>
      <c r="F16" s="487">
        <v>0.92174113819528181</v>
      </c>
      <c r="G16" s="487">
        <v>0.92703311474528749</v>
      </c>
      <c r="H16" s="487">
        <v>0.88</v>
      </c>
      <c r="J16" s="479" t="s">
        <v>250</v>
      </c>
      <c r="K16" s="486">
        <v>1.0125967562401623</v>
      </c>
      <c r="L16" s="99">
        <v>0.9268936741196373</v>
      </c>
      <c r="M16" s="99">
        <v>0.88</v>
      </c>
    </row>
    <row r="17" spans="1:13" ht="19.5" customHeight="1">
      <c r="A17" s="225" t="s">
        <v>434</v>
      </c>
      <c r="B17" s="180">
        <v>1.02</v>
      </c>
      <c r="C17" s="180">
        <v>1.05</v>
      </c>
      <c r="D17" s="488">
        <v>1.03</v>
      </c>
      <c r="E17" s="488">
        <v>0.96</v>
      </c>
      <c r="F17" s="488">
        <v>0.94</v>
      </c>
      <c r="G17" s="488">
        <v>0.99</v>
      </c>
      <c r="H17" s="488">
        <v>0.89</v>
      </c>
      <c r="J17" s="479" t="s">
        <v>344</v>
      </c>
      <c r="K17" s="486">
        <v>1.02</v>
      </c>
      <c r="L17" s="99">
        <v>0.96</v>
      </c>
      <c r="M17" s="99">
        <v>0.89</v>
      </c>
    </row>
    <row r="18" spans="1:13" ht="19.5" customHeight="1">
      <c r="A18" s="226" t="s">
        <v>416</v>
      </c>
      <c r="B18" s="358">
        <v>1.03</v>
      </c>
      <c r="C18" s="358">
        <v>1.08</v>
      </c>
      <c r="D18" s="358">
        <v>1.04</v>
      </c>
      <c r="E18" s="358">
        <v>1</v>
      </c>
      <c r="F18" s="358">
        <v>0.98</v>
      </c>
      <c r="G18" s="358">
        <v>1</v>
      </c>
      <c r="H18" s="487">
        <v>0.92</v>
      </c>
      <c r="J18" s="479" t="s">
        <v>350</v>
      </c>
      <c r="K18" s="486">
        <v>1.03</v>
      </c>
      <c r="L18" s="98">
        <v>1</v>
      </c>
      <c r="M18" s="99">
        <v>0.92</v>
      </c>
    </row>
    <row r="19" spans="1:13" ht="19.5" customHeight="1">
      <c r="A19" s="225" t="s">
        <v>410</v>
      </c>
      <c r="B19" s="180">
        <v>1.03</v>
      </c>
      <c r="C19" s="180">
        <v>1.0900000000000001</v>
      </c>
      <c r="D19" s="180">
        <v>1.05</v>
      </c>
      <c r="E19" s="180">
        <v>1.01</v>
      </c>
      <c r="F19" s="180">
        <v>0.99</v>
      </c>
      <c r="G19" s="180">
        <v>1.01</v>
      </c>
      <c r="H19" s="488">
        <v>0.92</v>
      </c>
      <c r="J19" s="479" t="s">
        <v>490</v>
      </c>
      <c r="K19" s="486">
        <v>1.03</v>
      </c>
      <c r="L19" s="98">
        <v>1.01</v>
      </c>
      <c r="M19" s="99">
        <v>0.92</v>
      </c>
    </row>
    <row r="20" spans="1:13" hidden="1">
      <c r="A20" s="741" t="s">
        <v>394</v>
      </c>
      <c r="B20" s="741"/>
      <c r="C20" s="741"/>
      <c r="D20" s="741"/>
      <c r="E20" s="741"/>
      <c r="F20" s="741"/>
      <c r="G20" s="741"/>
      <c r="H20" s="741"/>
    </row>
    <row r="21" spans="1:13">
      <c r="A21" s="76" t="s">
        <v>287</v>
      </c>
      <c r="B21" s="489"/>
      <c r="C21" s="489"/>
      <c r="D21" s="489"/>
      <c r="E21" s="489"/>
      <c r="F21" s="489"/>
      <c r="G21" s="489"/>
      <c r="H21" s="489"/>
    </row>
    <row r="22" spans="1:13">
      <c r="A22" s="722" t="s">
        <v>274</v>
      </c>
      <c r="B22" s="722"/>
      <c r="C22" s="369"/>
      <c r="D22" s="369"/>
      <c r="E22" s="369"/>
      <c r="F22" s="369"/>
      <c r="G22" s="489"/>
      <c r="H22" s="489"/>
    </row>
    <row r="23" spans="1:13">
      <c r="A23" s="745" t="s">
        <v>476</v>
      </c>
      <c r="B23" s="745"/>
      <c r="C23" s="745"/>
      <c r="D23" s="485"/>
      <c r="E23" s="369"/>
      <c r="F23" s="369"/>
      <c r="G23" s="489"/>
      <c r="H23" s="490"/>
    </row>
    <row r="24" spans="1:13" ht="27" customHeight="1">
      <c r="A24" s="721" t="s">
        <v>418</v>
      </c>
      <c r="B24" s="721"/>
      <c r="C24" s="721"/>
      <c r="D24" s="721"/>
      <c r="E24" s="721"/>
      <c r="F24" s="721"/>
      <c r="G24" s="721"/>
      <c r="H24" s="721"/>
    </row>
    <row r="25" spans="1:13" ht="27.75" customHeight="1">
      <c r="A25" s="721" t="s">
        <v>470</v>
      </c>
      <c r="B25" s="721"/>
      <c r="C25" s="721"/>
      <c r="D25" s="721"/>
      <c r="E25" s="721"/>
      <c r="F25" s="721"/>
      <c r="G25" s="721"/>
      <c r="H25" s="721"/>
    </row>
    <row r="26" spans="1:13" ht="12.75" customHeight="1">
      <c r="A26" s="721" t="s">
        <v>404</v>
      </c>
      <c r="B26" s="721"/>
      <c r="C26" s="721"/>
      <c r="D26" s="721"/>
      <c r="E26" s="721"/>
      <c r="F26" s="721"/>
      <c r="G26" s="489"/>
      <c r="H26" s="489"/>
    </row>
    <row r="27" spans="1:13" ht="29.25" customHeight="1">
      <c r="A27" s="746" t="s">
        <v>601</v>
      </c>
      <c r="B27" s="746"/>
      <c r="C27" s="746"/>
      <c r="D27" s="746"/>
      <c r="E27" s="746"/>
      <c r="F27" s="746"/>
      <c r="G27" s="746"/>
      <c r="H27" s="746"/>
    </row>
  </sheetData>
  <mergeCells count="9">
    <mergeCell ref="A27:H27"/>
    <mergeCell ref="A20:H20"/>
    <mergeCell ref="A2:H2"/>
    <mergeCell ref="A1:H1"/>
    <mergeCell ref="A22:B22"/>
    <mergeCell ref="A23:C23"/>
    <mergeCell ref="A24:H24"/>
    <mergeCell ref="A26:F26"/>
    <mergeCell ref="A25:H25"/>
  </mergeCells>
  <pageMargins left="1.05" right="0.118110236220472" top="0.47244094488188998" bottom="0.5" header="0.31496062992126" footer="0.31496062992126"/>
  <pageSetup paperSize="9" orientation="portrait" horizontalDpi="1200" verticalDpi="597" r:id="rId1"/>
  <headerFooter>
    <oddFooter>&amp;L&amp;"+,Bold"&amp;9&amp;K09-048&amp;P&amp;R&amp;"+,Bold Italic"&amp;9&amp;K09-048Educational Statistics at a Glance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3"/>
  <sheetViews>
    <sheetView view="pageBreakPreview" topLeftCell="A8" zoomScaleSheetLayoutView="100" workbookViewId="0">
      <selection activeCell="E10" sqref="E10:I10"/>
    </sheetView>
  </sheetViews>
  <sheetFormatPr defaultColWidth="9.140625" defaultRowHeight="14.25"/>
  <cols>
    <col min="1" max="1" width="11" style="479" customWidth="1"/>
    <col min="2" max="2" width="9.140625" style="479" customWidth="1"/>
    <col min="3" max="3" width="9.5703125" style="479" customWidth="1"/>
    <col min="4" max="4" width="13.7109375" style="479" customWidth="1"/>
    <col min="5" max="5" width="11.42578125" style="479" customWidth="1"/>
    <col min="6" max="6" width="12.140625" style="479" customWidth="1"/>
    <col min="7" max="7" width="9" style="479" customWidth="1"/>
    <col min="8" max="8" width="11.140625" style="479" customWidth="1"/>
    <col min="9" max="9" width="9.140625" style="479"/>
    <col min="10" max="10" width="9.85546875" style="479" customWidth="1"/>
    <col min="11" max="16384" width="9.140625" style="479"/>
  </cols>
  <sheetData>
    <row r="1" spans="1:8" ht="21.75" customHeight="1">
      <c r="A1" s="748" t="s">
        <v>553</v>
      </c>
      <c r="B1" s="748"/>
      <c r="C1" s="748"/>
      <c r="D1" s="748"/>
      <c r="E1" s="748"/>
      <c r="F1" s="748"/>
      <c r="G1" s="748"/>
      <c r="H1" s="748"/>
    </row>
    <row r="2" spans="1:8" ht="22.5" customHeight="1">
      <c r="A2" s="748" t="s">
        <v>335</v>
      </c>
      <c r="B2" s="748"/>
      <c r="C2" s="748"/>
      <c r="D2" s="748"/>
      <c r="E2" s="748"/>
      <c r="F2" s="748"/>
      <c r="G2" s="748"/>
      <c r="H2" s="748"/>
    </row>
    <row r="3" spans="1:8" s="491" customFormat="1" ht="49.5" customHeight="1">
      <c r="A3" s="357" t="s">
        <v>324</v>
      </c>
      <c r="B3" s="357" t="s">
        <v>306</v>
      </c>
      <c r="C3" s="357" t="s">
        <v>314</v>
      </c>
      <c r="D3" s="357" t="s">
        <v>315</v>
      </c>
      <c r="E3" s="357" t="s">
        <v>339</v>
      </c>
      <c r="F3" s="357" t="s">
        <v>316</v>
      </c>
      <c r="G3" s="357" t="s">
        <v>90</v>
      </c>
      <c r="H3" s="357" t="s">
        <v>44</v>
      </c>
    </row>
    <row r="4" spans="1:8" ht="27.95" customHeight="1">
      <c r="A4" s="226" t="s">
        <v>56</v>
      </c>
      <c r="B4" s="358">
        <v>0.62427745664739887</v>
      </c>
      <c r="C4" s="358">
        <v>0.50474383301707781</v>
      </c>
      <c r="D4" s="358">
        <v>0.59694477085781439</v>
      </c>
      <c r="E4" s="406" t="s">
        <v>53</v>
      </c>
      <c r="F4" s="406" t="s">
        <v>53</v>
      </c>
      <c r="G4" s="406" t="s">
        <v>53</v>
      </c>
      <c r="H4" s="406" t="s">
        <v>53</v>
      </c>
    </row>
    <row r="5" spans="1:8" ht="27.95" customHeight="1">
      <c r="A5" s="225" t="s">
        <v>33</v>
      </c>
      <c r="B5" s="180">
        <v>0.69</v>
      </c>
      <c r="C5" s="180">
        <v>0.52</v>
      </c>
      <c r="D5" s="180">
        <v>0.63</v>
      </c>
      <c r="E5" s="179" t="s">
        <v>53</v>
      </c>
      <c r="F5" s="179" t="s">
        <v>53</v>
      </c>
      <c r="G5" s="179" t="s">
        <v>53</v>
      </c>
      <c r="H5" s="179" t="s">
        <v>53</v>
      </c>
    </row>
    <row r="6" spans="1:8" ht="27.95" customHeight="1">
      <c r="A6" s="226" t="s">
        <v>59</v>
      </c>
      <c r="B6" s="358">
        <v>0.7570518653321201</v>
      </c>
      <c r="C6" s="358">
        <v>0.62324929971988785</v>
      </c>
      <c r="D6" s="358">
        <v>0.72018348623853212</v>
      </c>
      <c r="E6" s="406" t="s">
        <v>53</v>
      </c>
      <c r="F6" s="406" t="s">
        <v>53</v>
      </c>
      <c r="G6" s="406" t="s">
        <v>53</v>
      </c>
      <c r="H6" s="406" t="s">
        <v>53</v>
      </c>
    </row>
    <row r="7" spans="1:8" ht="27.95" customHeight="1">
      <c r="A7" s="225" t="s">
        <v>42</v>
      </c>
      <c r="B7" s="179">
        <v>0.8</v>
      </c>
      <c r="C7" s="179">
        <v>0.7</v>
      </c>
      <c r="D7" s="180">
        <v>0.78</v>
      </c>
      <c r="E7" s="179" t="s">
        <v>53</v>
      </c>
      <c r="F7" s="179" t="s">
        <v>53</v>
      </c>
      <c r="G7" s="179" t="s">
        <v>53</v>
      </c>
      <c r="H7" s="179" t="s">
        <v>53</v>
      </c>
    </row>
    <row r="8" spans="1:8" ht="27.95" customHeight="1">
      <c r="A8" s="226" t="s">
        <v>38</v>
      </c>
      <c r="B8" s="406">
        <v>0.87</v>
      </c>
      <c r="C8" s="406">
        <v>0.8</v>
      </c>
      <c r="D8" s="406">
        <v>0.86</v>
      </c>
      <c r="E8" s="358">
        <v>0.74</v>
      </c>
      <c r="F8" s="358">
        <v>0.75</v>
      </c>
      <c r="G8" s="358">
        <v>0.74</v>
      </c>
      <c r="H8" s="487">
        <v>0.63</v>
      </c>
    </row>
    <row r="9" spans="1:8" ht="27.95" customHeight="1">
      <c r="A9" s="225" t="s">
        <v>39</v>
      </c>
      <c r="B9" s="179">
        <v>0.88</v>
      </c>
      <c r="C9" s="180">
        <v>0.81</v>
      </c>
      <c r="D9" s="179">
        <v>0.86</v>
      </c>
      <c r="E9" s="179">
        <v>0.76</v>
      </c>
      <c r="F9" s="179">
        <v>0.75</v>
      </c>
      <c r="G9" s="179">
        <v>0.76</v>
      </c>
      <c r="H9" s="488">
        <v>0.6</v>
      </c>
    </row>
    <row r="10" spans="1:8" ht="27.95" customHeight="1">
      <c r="A10" s="226" t="s">
        <v>40</v>
      </c>
      <c r="B10" s="487">
        <v>0.99043824701195216</v>
      </c>
      <c r="C10" s="487">
        <v>0.95127892813641901</v>
      </c>
      <c r="D10" s="487">
        <v>0.98170173833485819</v>
      </c>
      <c r="E10" s="487">
        <v>0.87779967747715459</v>
      </c>
      <c r="F10" s="487">
        <v>0.84030544488711811</v>
      </c>
      <c r="G10" s="487">
        <v>0.86856745479833097</v>
      </c>
      <c r="H10" s="487">
        <v>0.65</v>
      </c>
    </row>
    <row r="11" spans="1:8" ht="27.95" customHeight="1">
      <c r="A11" s="225" t="s">
        <v>116</v>
      </c>
      <c r="B11" s="488">
        <v>0.98864668954925916</v>
      </c>
      <c r="C11" s="488">
        <v>0.95918476415698151</v>
      </c>
      <c r="D11" s="488">
        <v>0.98127989827786422</v>
      </c>
      <c r="E11" s="488">
        <v>0.8873357476167204</v>
      </c>
      <c r="F11" s="488">
        <v>0.86356905679815565</v>
      </c>
      <c r="G11" s="488">
        <v>0.88249277788174241</v>
      </c>
      <c r="H11" s="488">
        <v>0.66</v>
      </c>
    </row>
    <row r="12" spans="1:8" ht="27.95" customHeight="1">
      <c r="A12" s="226" t="s">
        <v>132</v>
      </c>
      <c r="B12" s="487">
        <v>1.003197442046363</v>
      </c>
      <c r="C12" s="487">
        <v>0.96875</v>
      </c>
      <c r="D12" s="487">
        <v>0.9928507596067917</v>
      </c>
      <c r="E12" s="487">
        <v>0.89714949855719428</v>
      </c>
      <c r="F12" s="487">
        <v>0.90151054904025707</v>
      </c>
      <c r="G12" s="487">
        <v>0.90247297178630459</v>
      </c>
      <c r="H12" s="487">
        <v>0.69</v>
      </c>
    </row>
    <row r="13" spans="1:8" ht="27.95" customHeight="1">
      <c r="A13" s="225" t="s">
        <v>133</v>
      </c>
      <c r="B13" s="488">
        <v>1.0119402659862591</v>
      </c>
      <c r="C13" s="488">
        <v>0.96495109857301964</v>
      </c>
      <c r="D13" s="488">
        <v>0.99661239167789262</v>
      </c>
      <c r="E13" s="488">
        <v>0.91149803448782618</v>
      </c>
      <c r="F13" s="488">
        <v>0.89957541952772191</v>
      </c>
      <c r="G13" s="488">
        <v>0.91044253193311775</v>
      </c>
      <c r="H13" s="488">
        <v>0.84</v>
      </c>
    </row>
    <row r="14" spans="1:8" ht="27.95" customHeight="1">
      <c r="A14" s="226" t="s">
        <v>250</v>
      </c>
      <c r="B14" s="487">
        <v>1.0153132410951051</v>
      </c>
      <c r="C14" s="487">
        <v>1.0170092521115528</v>
      </c>
      <c r="D14" s="487">
        <v>1.0462400514882884</v>
      </c>
      <c r="E14" s="487">
        <v>0.97925358141522878</v>
      </c>
      <c r="F14" s="487">
        <v>0.99603102751395656</v>
      </c>
      <c r="G14" s="487">
        <v>0.98923939037075259</v>
      </c>
      <c r="H14" s="487">
        <v>0.88</v>
      </c>
    </row>
    <row r="15" spans="1:8" ht="27.95" customHeight="1">
      <c r="A15" s="225" t="s">
        <v>434</v>
      </c>
      <c r="B15" s="488">
        <v>1.02</v>
      </c>
      <c r="C15" s="488">
        <v>1.07</v>
      </c>
      <c r="D15" s="488">
        <v>1.03</v>
      </c>
      <c r="E15" s="488" t="s">
        <v>53</v>
      </c>
      <c r="F15" s="488" t="s">
        <v>53</v>
      </c>
      <c r="G15" s="488" t="s">
        <v>53</v>
      </c>
      <c r="H15" s="488">
        <v>0.89</v>
      </c>
    </row>
    <row r="16" spans="1:8" ht="27.95" customHeight="1">
      <c r="A16" s="226" t="s">
        <v>416</v>
      </c>
      <c r="B16" s="358">
        <v>1.02</v>
      </c>
      <c r="C16" s="358">
        <v>1.07</v>
      </c>
      <c r="D16" s="358">
        <v>1.04</v>
      </c>
      <c r="E16" s="358">
        <v>1.02</v>
      </c>
      <c r="F16" s="358">
        <v>1.02</v>
      </c>
      <c r="G16" s="358">
        <v>1.01</v>
      </c>
      <c r="H16" s="487">
        <v>0.92</v>
      </c>
    </row>
    <row r="17" spans="1:10" ht="27.95" customHeight="1">
      <c r="A17" s="227" t="s">
        <v>410</v>
      </c>
      <c r="B17" s="180">
        <v>1.02</v>
      </c>
      <c r="C17" s="180">
        <v>1.0900000000000001</v>
      </c>
      <c r="D17" s="180">
        <v>1.04</v>
      </c>
      <c r="E17" s="180">
        <v>1.03</v>
      </c>
      <c r="F17" s="180">
        <v>1.03</v>
      </c>
      <c r="G17" s="180">
        <v>1.06</v>
      </c>
      <c r="H17" s="488">
        <v>0.91</v>
      </c>
    </row>
    <row r="18" spans="1:10" hidden="1">
      <c r="A18" s="747" t="s">
        <v>396</v>
      </c>
      <c r="B18" s="747"/>
      <c r="C18" s="747"/>
      <c r="D18" s="747"/>
      <c r="E18" s="747"/>
      <c r="F18" s="747"/>
      <c r="G18" s="747"/>
      <c r="H18" s="747"/>
    </row>
    <row r="19" spans="1:10" ht="13.5" customHeight="1">
      <c r="A19" s="722" t="s">
        <v>571</v>
      </c>
      <c r="B19" s="722"/>
      <c r="C19" s="722"/>
      <c r="D19" s="722"/>
      <c r="E19" s="722"/>
      <c r="F19" s="722"/>
      <c r="G19" s="722"/>
      <c r="H19" s="722"/>
      <c r="I19" s="484"/>
      <c r="J19" s="484"/>
    </row>
    <row r="20" spans="1:10" ht="13.5" customHeight="1">
      <c r="A20" s="560" t="s">
        <v>404</v>
      </c>
      <c r="B20" s="560"/>
      <c r="C20" s="560"/>
      <c r="D20" s="560"/>
      <c r="E20" s="560"/>
      <c r="F20" s="560"/>
      <c r="G20" s="560"/>
      <c r="H20" s="560"/>
      <c r="I20" s="560"/>
      <c r="J20" s="560"/>
    </row>
    <row r="22" spans="1:10">
      <c r="H22" s="482"/>
    </row>
    <row r="23" spans="1:10">
      <c r="B23" s="743"/>
      <c r="C23" s="743"/>
      <c r="D23" s="743"/>
      <c r="E23" s="743"/>
      <c r="F23" s="483"/>
      <c r="G23" s="483"/>
    </row>
  </sheetData>
  <mergeCells count="6">
    <mergeCell ref="A18:H18"/>
    <mergeCell ref="B23:E23"/>
    <mergeCell ref="A1:H1"/>
    <mergeCell ref="A2:H2"/>
    <mergeCell ref="A19:H19"/>
    <mergeCell ref="A20:J20"/>
  </mergeCells>
  <pageMargins left="1.05" right="0.118110236220472" top="0.47244094488188998" bottom="0.5" header="0.31496062992126" footer="0.31496062992126"/>
  <pageSetup paperSize="9" scale="104" orientation="portrait" horizontalDpi="1200" verticalDpi="597" r:id="rId1"/>
  <headerFooter>
    <oddFooter>&amp;L&amp;"+,Bold"&amp;9&amp;K09-048&amp;P&amp;R&amp;"+,Bold Italic"&amp;9&amp;K09-048Educational Statistics at a Glance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30"/>
  <sheetViews>
    <sheetView view="pageBreakPreview" topLeftCell="A11" zoomScale="90" zoomScaleNormal="110" zoomScaleSheetLayoutView="90" workbookViewId="0">
      <selection activeCell="E10" sqref="E10:I10"/>
    </sheetView>
  </sheetViews>
  <sheetFormatPr defaultColWidth="9.140625" defaultRowHeight="15"/>
  <cols>
    <col min="1" max="1" width="12.85546875" style="1" customWidth="1"/>
    <col min="2" max="2" width="14" style="1" customWidth="1"/>
    <col min="3" max="3" width="29.5703125" style="1" customWidth="1"/>
    <col min="4" max="4" width="12.7109375" style="1" customWidth="1"/>
    <col min="5" max="9" width="9.140625" style="1"/>
    <col min="10" max="10" width="9.85546875" style="1" customWidth="1"/>
    <col min="11" max="16384" width="9.140625" style="1"/>
  </cols>
  <sheetData>
    <row r="1" spans="1:5" ht="22.5" customHeight="1">
      <c r="A1" s="540" t="s">
        <v>454</v>
      </c>
      <c r="B1" s="540"/>
      <c r="C1" s="540"/>
      <c r="D1" s="540"/>
    </row>
    <row r="2" spans="1:5" ht="15" customHeight="1">
      <c r="A2" s="548" t="s">
        <v>403</v>
      </c>
      <c r="B2" s="551" t="s">
        <v>69</v>
      </c>
      <c r="C2" s="552"/>
      <c r="D2" s="383" t="s">
        <v>70</v>
      </c>
    </row>
    <row r="3" spans="1:5" ht="15" customHeight="1">
      <c r="A3" s="549"/>
      <c r="B3" s="541" t="s">
        <v>5</v>
      </c>
      <c r="C3" s="542"/>
      <c r="D3" s="158">
        <v>847118</v>
      </c>
    </row>
    <row r="4" spans="1:5" ht="15" customHeight="1">
      <c r="A4" s="549"/>
      <c r="B4" s="541" t="s">
        <v>81</v>
      </c>
      <c r="C4" s="542"/>
      <c r="D4" s="158">
        <v>425094</v>
      </c>
    </row>
    <row r="5" spans="1:5" ht="15" customHeight="1">
      <c r="A5" s="549"/>
      <c r="B5" s="541" t="s">
        <v>6</v>
      </c>
      <c r="C5" s="542"/>
      <c r="D5" s="158">
        <v>135335</v>
      </c>
    </row>
    <row r="6" spans="1:5" ht="15" customHeight="1">
      <c r="A6" s="549"/>
      <c r="B6" s="541" t="s">
        <v>7</v>
      </c>
      <c r="C6" s="542"/>
      <c r="D6" s="158">
        <v>109318</v>
      </c>
    </row>
    <row r="7" spans="1:5" ht="15" customHeight="1">
      <c r="A7" s="550"/>
      <c r="B7" s="543" t="s">
        <v>0</v>
      </c>
      <c r="C7" s="544"/>
      <c r="D7" s="159">
        <f>SUM(D3:D6)</f>
        <v>1516865</v>
      </c>
    </row>
    <row r="8" spans="1:5" ht="15" customHeight="1">
      <c r="A8" s="553" t="s">
        <v>44</v>
      </c>
      <c r="B8" s="545" t="s">
        <v>325</v>
      </c>
      <c r="C8" s="160" t="s">
        <v>113</v>
      </c>
      <c r="D8" s="156">
        <v>43</v>
      </c>
    </row>
    <row r="9" spans="1:5" ht="15" customHeight="1">
      <c r="A9" s="554"/>
      <c r="B9" s="546"/>
      <c r="C9" s="160" t="s">
        <v>130</v>
      </c>
      <c r="D9" s="156">
        <v>316</v>
      </c>
    </row>
    <row r="10" spans="1:5" ht="15" customHeight="1">
      <c r="A10" s="554"/>
      <c r="B10" s="546"/>
      <c r="C10" s="160" t="s">
        <v>118</v>
      </c>
      <c r="D10" s="156">
        <v>122</v>
      </c>
    </row>
    <row r="11" spans="1:5" ht="15" customHeight="1">
      <c r="A11" s="554"/>
      <c r="B11" s="546"/>
      <c r="C11" s="160" t="s">
        <v>131</v>
      </c>
      <c r="D11" s="156">
        <v>181</v>
      </c>
    </row>
    <row r="12" spans="1:5" ht="15" customHeight="1">
      <c r="A12" s="554"/>
      <c r="B12" s="546"/>
      <c r="C12" s="160" t="s">
        <v>119</v>
      </c>
      <c r="D12" s="156">
        <v>1</v>
      </c>
    </row>
    <row r="13" spans="1:5" ht="15" customHeight="1">
      <c r="A13" s="554"/>
      <c r="B13" s="546"/>
      <c r="C13" s="160" t="s">
        <v>120</v>
      </c>
      <c r="D13" s="156">
        <v>13</v>
      </c>
    </row>
    <row r="14" spans="1:5" ht="28.5" customHeight="1">
      <c r="A14" s="554"/>
      <c r="B14" s="546"/>
      <c r="C14" s="160" t="s">
        <v>71</v>
      </c>
      <c r="D14" s="156">
        <v>75</v>
      </c>
      <c r="E14" s="132"/>
    </row>
    <row r="15" spans="1:5" ht="19.5" customHeight="1">
      <c r="A15" s="554"/>
      <c r="B15" s="546"/>
      <c r="C15" s="160" t="s">
        <v>351</v>
      </c>
      <c r="D15" s="156">
        <v>1</v>
      </c>
    </row>
    <row r="16" spans="1:5" ht="32.25" customHeight="1">
      <c r="A16" s="554"/>
      <c r="B16" s="546"/>
      <c r="C16" s="160" t="s">
        <v>121</v>
      </c>
      <c r="D16" s="156">
        <v>5</v>
      </c>
    </row>
    <row r="17" spans="1:4" ht="15" customHeight="1">
      <c r="A17" s="554"/>
      <c r="B17" s="546"/>
      <c r="C17" s="160" t="s">
        <v>65</v>
      </c>
      <c r="D17" s="156">
        <v>3</v>
      </c>
    </row>
    <row r="18" spans="1:4" ht="15" customHeight="1">
      <c r="A18" s="554"/>
      <c r="B18" s="547"/>
      <c r="C18" s="161" t="s">
        <v>0</v>
      </c>
      <c r="D18" s="162">
        <f>SUM(D8:D17)</f>
        <v>760</v>
      </c>
    </row>
    <row r="19" spans="1:4" ht="15" customHeight="1">
      <c r="A19" s="554"/>
      <c r="B19" s="556" t="s">
        <v>414</v>
      </c>
      <c r="C19" s="557"/>
      <c r="D19" s="162">
        <v>38498</v>
      </c>
    </row>
    <row r="20" spans="1:4" ht="15.75" customHeight="1">
      <c r="A20" s="554"/>
      <c r="B20" s="545" t="s">
        <v>218</v>
      </c>
      <c r="C20" s="160" t="s">
        <v>236</v>
      </c>
      <c r="D20" s="156">
        <v>3845</v>
      </c>
    </row>
    <row r="21" spans="1:4" ht="15" customHeight="1">
      <c r="A21" s="554"/>
      <c r="B21" s="546"/>
      <c r="C21" s="160" t="s">
        <v>219</v>
      </c>
      <c r="D21" s="156">
        <v>431</v>
      </c>
    </row>
    <row r="22" spans="1:4" ht="15.75" customHeight="1">
      <c r="A22" s="554"/>
      <c r="B22" s="546"/>
      <c r="C22" s="160" t="s">
        <v>233</v>
      </c>
      <c r="D22" s="156">
        <v>3114</v>
      </c>
    </row>
    <row r="23" spans="1:4" ht="20.25" customHeight="1">
      <c r="A23" s="554"/>
      <c r="B23" s="546"/>
      <c r="C23" s="160" t="s">
        <v>234</v>
      </c>
      <c r="D23" s="156">
        <v>4730</v>
      </c>
    </row>
    <row r="24" spans="1:4" ht="15" customHeight="1">
      <c r="A24" s="554"/>
      <c r="B24" s="546"/>
      <c r="C24" s="160" t="s">
        <v>244</v>
      </c>
      <c r="D24" s="156">
        <v>156</v>
      </c>
    </row>
    <row r="25" spans="1:4" ht="15" customHeight="1">
      <c r="A25" s="555"/>
      <c r="B25" s="547"/>
      <c r="C25" s="161" t="s">
        <v>0</v>
      </c>
      <c r="D25" s="162">
        <f>SUM(D20:D24)</f>
        <v>12276</v>
      </c>
    </row>
    <row r="26" spans="1:4" ht="15" customHeight="1">
      <c r="A26" s="559" t="s">
        <v>253</v>
      </c>
      <c r="B26" s="559"/>
      <c r="C26" s="559"/>
      <c r="D26" s="559"/>
    </row>
    <row r="27" spans="1:4" ht="34.5" customHeight="1">
      <c r="A27" s="558" t="s">
        <v>406</v>
      </c>
      <c r="B27" s="558"/>
      <c r="C27" s="558"/>
      <c r="D27" s="558"/>
    </row>
    <row r="28" spans="1:4">
      <c r="A28" s="558" t="s">
        <v>451</v>
      </c>
      <c r="B28" s="558"/>
      <c r="C28" s="558"/>
      <c r="D28" s="558"/>
    </row>
    <row r="29" spans="1:4" ht="35.25" customHeight="1">
      <c r="A29" s="558" t="s">
        <v>405</v>
      </c>
      <c r="B29" s="558"/>
      <c r="C29" s="558"/>
      <c r="D29" s="558"/>
    </row>
    <row r="30" spans="1:4" ht="15" customHeight="1">
      <c r="A30" s="558"/>
      <c r="B30" s="558"/>
      <c r="C30" s="130"/>
      <c r="D30" s="130"/>
    </row>
  </sheetData>
  <mergeCells count="17">
    <mergeCell ref="A28:D28"/>
    <mergeCell ref="A26:D26"/>
    <mergeCell ref="A29:D29"/>
    <mergeCell ref="A30:B30"/>
    <mergeCell ref="A27:D27"/>
    <mergeCell ref="A1:D1"/>
    <mergeCell ref="B6:C6"/>
    <mergeCell ref="B7:C7"/>
    <mergeCell ref="B8:B18"/>
    <mergeCell ref="A2:A7"/>
    <mergeCell ref="B2:C2"/>
    <mergeCell ref="B3:C3"/>
    <mergeCell ref="B4:C4"/>
    <mergeCell ref="B5:C5"/>
    <mergeCell ref="A8:A25"/>
    <mergeCell ref="B20:B25"/>
    <mergeCell ref="B19:C19"/>
  </mergeCells>
  <pageMargins left="1.05" right="0.118110236220472" top="0.47244094488188998" bottom="0.5" header="0.31496062992126" footer="0.31496062992126"/>
  <pageSetup paperSize="9" scale="120" orientation="portrait" horizontalDpi="1200" verticalDpi="597" r:id="rId1"/>
  <headerFooter>
    <oddFooter>&amp;L&amp;"+,Bold"&amp;9&amp;K09-048&amp;P&amp;R&amp;"+,Bold Italic"&amp;9&amp;K09-048Educational Statistics at a Glance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J23"/>
  <sheetViews>
    <sheetView view="pageBreakPreview" topLeftCell="A23" zoomScaleSheetLayoutView="100" workbookViewId="0">
      <selection activeCell="J4" sqref="J4"/>
    </sheetView>
  </sheetViews>
  <sheetFormatPr defaultColWidth="9.140625" defaultRowHeight="14.25"/>
  <cols>
    <col min="1" max="1" width="11" style="479" customWidth="1"/>
    <col min="2" max="2" width="10.5703125" style="479" customWidth="1"/>
    <col min="3" max="3" width="9.5703125" style="479" customWidth="1"/>
    <col min="4" max="4" width="12.42578125" style="479" customWidth="1"/>
    <col min="5" max="5" width="11.7109375" style="479" customWidth="1"/>
    <col min="6" max="6" width="12.42578125" style="479" customWidth="1"/>
    <col min="7" max="7" width="9.28515625" style="479" customWidth="1"/>
    <col min="8" max="8" width="10.7109375" style="479" customWidth="1"/>
    <col min="9" max="9" width="9.140625" style="479"/>
    <col min="10" max="10" width="9.85546875" style="479" customWidth="1"/>
    <col min="11" max="16384" width="9.140625" style="479"/>
  </cols>
  <sheetData>
    <row r="1" spans="1:8" ht="21.75" customHeight="1">
      <c r="A1" s="748" t="s">
        <v>553</v>
      </c>
      <c r="B1" s="748"/>
      <c r="C1" s="748"/>
      <c r="D1" s="748"/>
      <c r="E1" s="748"/>
      <c r="F1" s="748"/>
      <c r="G1" s="748"/>
      <c r="H1" s="748"/>
    </row>
    <row r="2" spans="1:8" ht="22.5" customHeight="1">
      <c r="A2" s="748" t="s">
        <v>336</v>
      </c>
      <c r="B2" s="748"/>
      <c r="C2" s="748"/>
      <c r="D2" s="748"/>
      <c r="E2" s="748"/>
      <c r="F2" s="748"/>
      <c r="G2" s="748"/>
      <c r="H2" s="748"/>
    </row>
    <row r="3" spans="1:8" s="491" customFormat="1" ht="52.9" customHeight="1">
      <c r="A3" s="357" t="s">
        <v>324</v>
      </c>
      <c r="B3" s="357" t="s">
        <v>306</v>
      </c>
      <c r="C3" s="357" t="s">
        <v>314</v>
      </c>
      <c r="D3" s="357" t="s">
        <v>315</v>
      </c>
      <c r="E3" s="357" t="s">
        <v>339</v>
      </c>
      <c r="F3" s="357" t="s">
        <v>316</v>
      </c>
      <c r="G3" s="357" t="s">
        <v>90</v>
      </c>
      <c r="H3" s="357" t="s">
        <v>44</v>
      </c>
    </row>
    <row r="4" spans="1:8" ht="27.95" customHeight="1">
      <c r="A4" s="226" t="s">
        <v>56</v>
      </c>
      <c r="B4" s="358">
        <v>0.61261261261261257</v>
      </c>
      <c r="C4" s="358">
        <v>0.48026315789473678</v>
      </c>
      <c r="D4" s="358">
        <v>0.58668197474167627</v>
      </c>
      <c r="E4" s="406" t="s">
        <v>53</v>
      </c>
      <c r="F4" s="406" t="s">
        <v>53</v>
      </c>
      <c r="G4" s="406" t="s">
        <v>53</v>
      </c>
      <c r="H4" s="406" t="s">
        <v>53</v>
      </c>
    </row>
    <row r="5" spans="1:8" ht="27.95" customHeight="1">
      <c r="A5" s="225" t="s">
        <v>33</v>
      </c>
      <c r="B5" s="180">
        <v>0.65</v>
      </c>
      <c r="C5" s="180">
        <v>0.5</v>
      </c>
      <c r="D5" s="180">
        <v>0.6</v>
      </c>
      <c r="E5" s="179" t="s">
        <v>53</v>
      </c>
      <c r="F5" s="179" t="s">
        <v>53</v>
      </c>
      <c r="G5" s="179" t="s">
        <v>53</v>
      </c>
      <c r="H5" s="179" t="s">
        <v>53</v>
      </c>
    </row>
    <row r="6" spans="1:8" ht="27.95" customHeight="1">
      <c r="A6" s="226" t="s">
        <v>59</v>
      </c>
      <c r="B6" s="358">
        <v>0.69928966061562736</v>
      </c>
      <c r="C6" s="358">
        <v>0.61</v>
      </c>
      <c r="D6" s="358">
        <v>0.71</v>
      </c>
      <c r="E6" s="406" t="s">
        <v>53</v>
      </c>
      <c r="F6" s="406" t="s">
        <v>53</v>
      </c>
      <c r="G6" s="406" t="s">
        <v>53</v>
      </c>
      <c r="H6" s="406" t="s">
        <v>53</v>
      </c>
    </row>
    <row r="7" spans="1:8" ht="27.95" customHeight="1">
      <c r="A7" s="225" t="s">
        <v>42</v>
      </c>
      <c r="B7" s="179">
        <v>0.73</v>
      </c>
      <c r="C7" s="179">
        <v>0.66</v>
      </c>
      <c r="D7" s="180">
        <v>0.72</v>
      </c>
      <c r="E7" s="179" t="s">
        <v>53</v>
      </c>
      <c r="F7" s="179" t="s">
        <v>53</v>
      </c>
      <c r="G7" s="179" t="s">
        <v>53</v>
      </c>
      <c r="H7" s="179" t="s">
        <v>53</v>
      </c>
    </row>
    <row r="8" spans="1:8" ht="27.95" customHeight="1">
      <c r="A8" s="226" t="s">
        <v>38</v>
      </c>
      <c r="B8" s="406">
        <v>0.91</v>
      </c>
      <c r="C8" s="406">
        <v>0.84</v>
      </c>
      <c r="D8" s="358">
        <v>0.9</v>
      </c>
      <c r="E8" s="358">
        <v>0.74</v>
      </c>
      <c r="F8" s="358">
        <v>0.61</v>
      </c>
      <c r="G8" s="358">
        <v>0.69</v>
      </c>
      <c r="H8" s="487">
        <v>0.55000000000000004</v>
      </c>
    </row>
    <row r="9" spans="1:8" ht="27.95" customHeight="1">
      <c r="A9" s="225" t="s">
        <v>39</v>
      </c>
      <c r="B9" s="179">
        <v>0.92</v>
      </c>
      <c r="C9" s="180">
        <v>0.85</v>
      </c>
      <c r="D9" s="179">
        <v>0.91</v>
      </c>
      <c r="E9" s="179">
        <v>0.75</v>
      </c>
      <c r="F9" s="179">
        <v>0.63</v>
      </c>
      <c r="G9" s="179">
        <v>0.71</v>
      </c>
      <c r="H9" s="488">
        <v>0.57999999999999996</v>
      </c>
    </row>
    <row r="10" spans="1:8" ht="27.95" customHeight="1">
      <c r="A10" s="226" t="s">
        <v>40</v>
      </c>
      <c r="B10" s="487">
        <v>0.95747800586510257</v>
      </c>
      <c r="C10" s="487">
        <v>0.86559802712700384</v>
      </c>
      <c r="D10" s="487">
        <v>0.93637145313843517</v>
      </c>
      <c r="E10" s="487">
        <v>0.76208026208026203</v>
      </c>
      <c r="F10" s="487">
        <v>0.66804123711340202</v>
      </c>
      <c r="G10" s="487">
        <v>0.72813430815055513</v>
      </c>
      <c r="H10" s="487">
        <v>0.54</v>
      </c>
    </row>
    <row r="11" spans="1:8" ht="27.95" customHeight="1">
      <c r="A11" s="225" t="s">
        <v>116</v>
      </c>
      <c r="B11" s="488">
        <v>0.97381818181818181</v>
      </c>
      <c r="C11" s="488">
        <v>0.89192491294413889</v>
      </c>
      <c r="D11" s="488">
        <v>0.95294117647058829</v>
      </c>
      <c r="E11" s="488">
        <v>0.78671977334613097</v>
      </c>
      <c r="F11" s="488">
        <v>0.69919562280233061</v>
      </c>
      <c r="G11" s="488">
        <v>0.75328330780361441</v>
      </c>
      <c r="H11" s="488">
        <v>0.57999999999999996</v>
      </c>
    </row>
    <row r="12" spans="1:8" ht="27.95" customHeight="1">
      <c r="A12" s="226" t="s">
        <v>132</v>
      </c>
      <c r="B12" s="487">
        <v>0.98026315789473673</v>
      </c>
      <c r="C12" s="487">
        <v>0.92906178489702518</v>
      </c>
      <c r="D12" s="487">
        <v>0.96725440806045349</v>
      </c>
      <c r="E12" s="487">
        <v>0.82856500948192269</v>
      </c>
      <c r="F12" s="487">
        <v>0.72361687239238237</v>
      </c>
      <c r="G12" s="487">
        <v>0.78844710335499613</v>
      </c>
      <c r="H12" s="487">
        <v>0.56999999999999995</v>
      </c>
    </row>
    <row r="13" spans="1:8" ht="27.95" customHeight="1">
      <c r="A13" s="225" t="s">
        <v>133</v>
      </c>
      <c r="B13" s="488">
        <v>0.9967553378157652</v>
      </c>
      <c r="C13" s="488">
        <v>0.95902088056862456</v>
      </c>
      <c r="D13" s="488">
        <v>0.98539350407413395</v>
      </c>
      <c r="E13" s="488">
        <v>0.86051131188321561</v>
      </c>
      <c r="F13" s="488">
        <v>0.75905608660370971</v>
      </c>
      <c r="G13" s="488">
        <v>0.82077834196004851</v>
      </c>
      <c r="H13" s="488">
        <v>0.74</v>
      </c>
    </row>
    <row r="14" spans="1:8" ht="27.95" customHeight="1">
      <c r="A14" s="226" t="s">
        <v>250</v>
      </c>
      <c r="B14" s="487">
        <v>0.98107768751436186</v>
      </c>
      <c r="C14" s="487">
        <v>0.96467312110989034</v>
      </c>
      <c r="D14" s="487">
        <v>0.97679624573747725</v>
      </c>
      <c r="E14" s="487">
        <v>0.89167241023132071</v>
      </c>
      <c r="F14" s="487">
        <v>0.82129112002122984</v>
      </c>
      <c r="G14" s="487">
        <v>0.8686260740671552</v>
      </c>
      <c r="H14" s="487">
        <v>0.78</v>
      </c>
    </row>
    <row r="15" spans="1:8" ht="27.95" customHeight="1">
      <c r="A15" s="225" t="s">
        <v>434</v>
      </c>
      <c r="B15" s="488">
        <v>0.98</v>
      </c>
      <c r="C15" s="488">
        <v>1.03</v>
      </c>
      <c r="D15" s="488">
        <v>0.99</v>
      </c>
      <c r="E15" s="488" t="s">
        <v>53</v>
      </c>
      <c r="F15" s="488" t="s">
        <v>53</v>
      </c>
      <c r="G15" s="488" t="s">
        <v>53</v>
      </c>
      <c r="H15" s="488">
        <v>0.79</v>
      </c>
    </row>
    <row r="16" spans="1:8" ht="27.95" customHeight="1">
      <c r="A16" s="226" t="s">
        <v>416</v>
      </c>
      <c r="B16" s="358">
        <v>0.98</v>
      </c>
      <c r="C16" s="358">
        <v>1.02</v>
      </c>
      <c r="D16" s="358">
        <v>0.99</v>
      </c>
      <c r="E16" s="358">
        <v>1</v>
      </c>
      <c r="F16" s="358">
        <v>0.93</v>
      </c>
      <c r="G16" s="358">
        <v>0.94</v>
      </c>
      <c r="H16" s="487">
        <v>0.81</v>
      </c>
    </row>
    <row r="17" spans="1:10" ht="27.95" customHeight="1">
      <c r="A17" s="227" t="s">
        <v>410</v>
      </c>
      <c r="B17" s="180">
        <v>0.98</v>
      </c>
      <c r="C17" s="180">
        <v>1.02</v>
      </c>
      <c r="D17" s="180">
        <v>0.99</v>
      </c>
      <c r="E17" s="180">
        <v>1.01</v>
      </c>
      <c r="F17" s="180">
        <v>0.95</v>
      </c>
      <c r="G17" s="180">
        <v>0.99</v>
      </c>
      <c r="H17" s="488">
        <v>0.81</v>
      </c>
    </row>
    <row r="18" spans="1:10" hidden="1">
      <c r="A18" s="741" t="s">
        <v>397</v>
      </c>
      <c r="B18" s="741"/>
      <c r="C18" s="741"/>
      <c r="D18" s="741"/>
      <c r="E18" s="741"/>
      <c r="F18" s="741"/>
      <c r="G18" s="741"/>
      <c r="H18" s="741"/>
    </row>
    <row r="19" spans="1:10" ht="13.5" customHeight="1">
      <c r="A19" s="722" t="s">
        <v>571</v>
      </c>
      <c r="B19" s="722"/>
      <c r="C19" s="722"/>
      <c r="D19" s="722"/>
      <c r="E19" s="722"/>
      <c r="F19" s="722"/>
      <c r="G19" s="722"/>
      <c r="H19" s="722"/>
      <c r="I19" s="484"/>
      <c r="J19" s="484"/>
    </row>
    <row r="20" spans="1:10" ht="14.25" customHeight="1">
      <c r="A20" s="560" t="s">
        <v>404</v>
      </c>
      <c r="B20" s="560"/>
      <c r="C20" s="560"/>
      <c r="D20" s="560"/>
      <c r="E20" s="560"/>
      <c r="F20" s="560"/>
      <c r="G20" s="560"/>
      <c r="H20" s="560"/>
      <c r="I20" s="560"/>
      <c r="J20" s="560"/>
    </row>
    <row r="22" spans="1:10">
      <c r="H22" s="482"/>
    </row>
    <row r="23" spans="1:10">
      <c r="B23" s="743"/>
      <c r="C23" s="743"/>
      <c r="D23" s="743"/>
      <c r="E23" s="743"/>
      <c r="F23" s="483"/>
      <c r="G23" s="483"/>
    </row>
  </sheetData>
  <mergeCells count="6">
    <mergeCell ref="A18:H18"/>
    <mergeCell ref="B23:E23"/>
    <mergeCell ref="A1:H1"/>
    <mergeCell ref="A2:H2"/>
    <mergeCell ref="A19:H19"/>
    <mergeCell ref="A20:J20"/>
  </mergeCells>
  <pageMargins left="1.05" right="0.118110236220472" top="0.47244094488188998" bottom="0.5" header="0.31496062992126" footer="0.31496062992126"/>
  <pageSetup paperSize="9" scale="104" orientation="portrait" horizontalDpi="1200" verticalDpi="597" r:id="rId1"/>
  <headerFooter>
    <oddFooter>&amp;L&amp;"+,Bold"&amp;9&amp;K09-048&amp;P&amp;R&amp;"+,Bold Italic"&amp;9&amp;K09-048Educational Statistics at a Glance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M22"/>
  <sheetViews>
    <sheetView view="pageBreakPreview" zoomScale="110" zoomScaleSheetLayoutView="110" workbookViewId="0">
      <selection activeCell="E10" sqref="E10:I10"/>
    </sheetView>
  </sheetViews>
  <sheetFormatPr defaultColWidth="9.140625" defaultRowHeight="14.25"/>
  <cols>
    <col min="1" max="1" width="11" style="27" customWidth="1"/>
    <col min="2" max="2" width="6.140625" style="27" customWidth="1"/>
    <col min="3" max="3" width="6.140625" style="27" bestFit="1" customWidth="1"/>
    <col min="4" max="4" width="6.5703125" style="27" bestFit="1" customWidth="1"/>
    <col min="5" max="5" width="6.140625" style="27" customWidth="1"/>
    <col min="6" max="6" width="6.140625" style="27" bestFit="1" customWidth="1"/>
    <col min="7" max="7" width="6.5703125" style="27" bestFit="1" customWidth="1"/>
    <col min="8" max="9" width="6.28515625" style="27" bestFit="1" customWidth="1"/>
    <col min="10" max="10" width="6.5703125" style="27" bestFit="1" customWidth="1"/>
    <col min="11" max="12" width="6.140625" style="27" bestFit="1" customWidth="1"/>
    <col min="13" max="13" width="6.5703125" style="27" bestFit="1" customWidth="1"/>
    <col min="14" max="14" width="5.140625" style="27" customWidth="1"/>
    <col min="15" max="16384" width="9.140625" style="27"/>
  </cols>
  <sheetData>
    <row r="1" spans="1:13" ht="24.75" customHeight="1">
      <c r="A1" s="709" t="s">
        <v>554</v>
      </c>
      <c r="B1" s="709"/>
      <c r="C1" s="709"/>
      <c r="D1" s="709"/>
      <c r="E1" s="709"/>
      <c r="F1" s="709"/>
      <c r="G1" s="709"/>
      <c r="H1" s="709"/>
      <c r="I1" s="709"/>
      <c r="J1" s="709"/>
      <c r="K1" s="709"/>
      <c r="L1" s="709"/>
      <c r="M1" s="709"/>
    </row>
    <row r="2" spans="1:13" ht="18.75" customHeight="1">
      <c r="A2" s="749" t="s">
        <v>334</v>
      </c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</row>
    <row r="3" spans="1:13" ht="20.25" customHeight="1">
      <c r="A3" s="754" t="s">
        <v>340</v>
      </c>
      <c r="B3" s="751" t="s">
        <v>444</v>
      </c>
      <c r="C3" s="752"/>
      <c r="D3" s="753"/>
      <c r="E3" s="751" t="s">
        <v>445</v>
      </c>
      <c r="F3" s="752"/>
      <c r="G3" s="753"/>
      <c r="H3" s="751" t="s">
        <v>6</v>
      </c>
      <c r="I3" s="752"/>
      <c r="J3" s="753"/>
      <c r="K3" s="751" t="s">
        <v>7</v>
      </c>
      <c r="L3" s="752"/>
      <c r="M3" s="753"/>
    </row>
    <row r="4" spans="1:13" ht="20.25" customHeight="1">
      <c r="A4" s="755"/>
      <c r="B4" s="228" t="s">
        <v>8</v>
      </c>
      <c r="C4" s="229" t="s">
        <v>9</v>
      </c>
      <c r="D4" s="230" t="s">
        <v>0</v>
      </c>
      <c r="E4" s="228" t="s">
        <v>8</v>
      </c>
      <c r="F4" s="229" t="s">
        <v>9</v>
      </c>
      <c r="G4" s="230" t="s">
        <v>0</v>
      </c>
      <c r="H4" s="228" t="s">
        <v>8</v>
      </c>
      <c r="I4" s="229" t="s">
        <v>9</v>
      </c>
      <c r="J4" s="230" t="s">
        <v>0</v>
      </c>
      <c r="K4" s="228" t="s">
        <v>8</v>
      </c>
      <c r="L4" s="229" t="s">
        <v>9</v>
      </c>
      <c r="M4" s="230" t="s">
        <v>0</v>
      </c>
    </row>
    <row r="5" spans="1:13" ht="18.75" hidden="1" customHeight="1">
      <c r="A5" s="100" t="s">
        <v>31</v>
      </c>
      <c r="B5" s="101">
        <v>61.7</v>
      </c>
      <c r="C5" s="101">
        <v>70.900000000000006</v>
      </c>
      <c r="D5" s="101">
        <v>64.900000000000006</v>
      </c>
      <c r="E5" s="101">
        <v>75</v>
      </c>
      <c r="F5" s="101">
        <v>85</v>
      </c>
      <c r="G5" s="101">
        <v>78.3</v>
      </c>
      <c r="H5" s="101" t="s">
        <v>53</v>
      </c>
      <c r="I5" s="101" t="s">
        <v>53</v>
      </c>
      <c r="J5" s="101" t="s">
        <v>53</v>
      </c>
    </row>
    <row r="6" spans="1:13" ht="15.75" hidden="1" customHeight="1">
      <c r="A6" s="100" t="s">
        <v>32</v>
      </c>
      <c r="B6" s="101">
        <v>64.5</v>
      </c>
      <c r="C6" s="101">
        <v>70.900000000000006</v>
      </c>
      <c r="D6" s="101">
        <v>67</v>
      </c>
      <c r="E6" s="101">
        <v>74.599999999999994</v>
      </c>
      <c r="F6" s="101">
        <v>83.4</v>
      </c>
      <c r="G6" s="101">
        <v>77.900000000000006</v>
      </c>
      <c r="H6" s="101" t="s">
        <v>53</v>
      </c>
      <c r="I6" s="101" t="s">
        <v>53</v>
      </c>
      <c r="J6" s="101" t="s">
        <v>53</v>
      </c>
    </row>
    <row r="7" spans="1:13" ht="15" hidden="1" customHeight="1">
      <c r="A7" s="100" t="s">
        <v>41</v>
      </c>
      <c r="B7" s="101">
        <v>56.2</v>
      </c>
      <c r="C7" s="101">
        <v>62.5</v>
      </c>
      <c r="D7" s="101">
        <v>58.7</v>
      </c>
      <c r="E7" s="101">
        <v>68</v>
      </c>
      <c r="F7" s="101">
        <v>79.400000000000006</v>
      </c>
      <c r="G7" s="101">
        <v>72.7</v>
      </c>
      <c r="H7" s="101">
        <v>79.8</v>
      </c>
      <c r="I7" s="101">
        <v>86.6</v>
      </c>
      <c r="J7" s="101">
        <v>82.5</v>
      </c>
    </row>
    <row r="8" spans="1:13" ht="15" hidden="1" customHeight="1">
      <c r="A8" s="100" t="s">
        <v>33</v>
      </c>
      <c r="B8" s="101">
        <v>40.1</v>
      </c>
      <c r="C8" s="101">
        <v>46</v>
      </c>
      <c r="D8" s="101">
        <v>42.6</v>
      </c>
      <c r="E8" s="101">
        <v>59.1</v>
      </c>
      <c r="F8" s="101">
        <v>65.099999999999994</v>
      </c>
      <c r="G8" s="101">
        <v>60.9</v>
      </c>
      <c r="H8" s="101">
        <v>67.5</v>
      </c>
      <c r="I8" s="101">
        <v>76.599999999999994</v>
      </c>
      <c r="J8" s="101">
        <v>71.3</v>
      </c>
    </row>
    <row r="9" spans="1:13" ht="15" hidden="1" customHeight="1">
      <c r="A9" s="102" t="s">
        <v>42</v>
      </c>
      <c r="B9" s="101">
        <v>39.700000000000003</v>
      </c>
      <c r="C9" s="101">
        <v>41.9</v>
      </c>
      <c r="D9" s="101">
        <v>40.700000000000003</v>
      </c>
      <c r="E9" s="101">
        <v>50.3</v>
      </c>
      <c r="F9" s="101">
        <v>57.7</v>
      </c>
      <c r="G9" s="101">
        <v>53.7</v>
      </c>
      <c r="H9" s="101">
        <v>66.400000000000006</v>
      </c>
      <c r="I9" s="101">
        <v>71.5</v>
      </c>
      <c r="J9" s="101">
        <v>68.599999999999994</v>
      </c>
    </row>
    <row r="10" spans="1:13" ht="15" hidden="1" customHeight="1">
      <c r="A10" s="102" t="s">
        <v>38</v>
      </c>
      <c r="B10" s="101">
        <v>28.7</v>
      </c>
      <c r="C10" s="101">
        <v>21.8</v>
      </c>
      <c r="D10" s="101">
        <v>25.7</v>
      </c>
      <c r="E10" s="101">
        <v>48.7</v>
      </c>
      <c r="F10" s="101">
        <v>49</v>
      </c>
      <c r="G10" s="101">
        <v>48.8</v>
      </c>
      <c r="H10" s="101">
        <v>60.1</v>
      </c>
      <c r="I10" s="101">
        <v>63.6</v>
      </c>
      <c r="J10" s="101">
        <v>61.6</v>
      </c>
    </row>
    <row r="11" spans="1:13" ht="15" hidden="1" customHeight="1">
      <c r="A11" s="102" t="s">
        <v>39</v>
      </c>
      <c r="B11" s="101">
        <v>24.57</v>
      </c>
      <c r="C11" s="101">
        <v>26.75</v>
      </c>
      <c r="D11" s="101">
        <v>25.6</v>
      </c>
      <c r="E11" s="101">
        <v>46.44</v>
      </c>
      <c r="F11" s="101">
        <v>45.22</v>
      </c>
      <c r="G11" s="101">
        <v>45.9</v>
      </c>
      <c r="H11" s="101">
        <v>58.61</v>
      </c>
      <c r="I11" s="101">
        <v>61.5</v>
      </c>
      <c r="J11" s="101">
        <v>59.88</v>
      </c>
    </row>
    <row r="12" spans="1:13" ht="15" hidden="1" customHeight="1">
      <c r="A12" s="102" t="s">
        <v>40</v>
      </c>
      <c r="B12" s="101">
        <v>25.7</v>
      </c>
      <c r="C12" s="101">
        <v>24.41</v>
      </c>
      <c r="D12" s="101">
        <v>25.09</v>
      </c>
      <c r="E12" s="101">
        <v>43.72</v>
      </c>
      <c r="F12" s="101">
        <v>41.34</v>
      </c>
      <c r="G12" s="101">
        <v>42.68</v>
      </c>
      <c r="H12" s="101">
        <v>56.55</v>
      </c>
      <c r="I12" s="101">
        <v>57.33</v>
      </c>
      <c r="J12" s="101">
        <v>56.71</v>
      </c>
    </row>
    <row r="13" spans="1:13" ht="15" hidden="1" customHeight="1">
      <c r="A13" s="102" t="s">
        <v>116</v>
      </c>
      <c r="B13" s="101">
        <v>29.572057825788445</v>
      </c>
      <c r="C13" s="101">
        <v>25.847689855810685</v>
      </c>
      <c r="D13" s="101">
        <v>27.843971322666107</v>
      </c>
      <c r="E13" s="101">
        <v>41.091950370699358</v>
      </c>
      <c r="F13" s="101">
        <v>36.945423141650835</v>
      </c>
      <c r="G13" s="101">
        <v>39.275271092795414</v>
      </c>
      <c r="H13" s="101">
        <v>53.976085534244689</v>
      </c>
      <c r="I13" s="101">
        <v>54.427978050907669</v>
      </c>
      <c r="J13" s="101">
        <v>54.174793793826083</v>
      </c>
    </row>
    <row r="14" spans="1:13" ht="15" hidden="1" customHeight="1">
      <c r="A14" s="102" t="s">
        <v>132</v>
      </c>
      <c r="B14" s="101">
        <v>31.8</v>
      </c>
      <c r="C14" s="101">
        <v>28.5</v>
      </c>
      <c r="D14" s="101">
        <v>30.3</v>
      </c>
      <c r="E14" s="101">
        <v>41.1</v>
      </c>
      <c r="F14" s="101">
        <v>44.2</v>
      </c>
      <c r="G14" s="101">
        <v>42.5</v>
      </c>
      <c r="H14" s="101">
        <v>53.3</v>
      </c>
      <c r="I14" s="101">
        <v>51.8</v>
      </c>
      <c r="J14" s="101">
        <v>52.7</v>
      </c>
    </row>
    <row r="15" spans="1:13" ht="15" hidden="1" customHeight="1">
      <c r="A15" s="102" t="s">
        <v>133</v>
      </c>
      <c r="B15" s="101">
        <v>29.04589774802464</v>
      </c>
      <c r="C15" s="101">
        <v>25.387256661044834</v>
      </c>
      <c r="D15" s="101">
        <v>27.353880982600622</v>
      </c>
      <c r="E15" s="101">
        <v>40.561912811257862</v>
      </c>
      <c r="F15" s="101">
        <v>41.168919515675242</v>
      </c>
      <c r="G15" s="101">
        <v>40.846941074157442</v>
      </c>
      <c r="H15" s="101">
        <v>50.247454649401568</v>
      </c>
      <c r="I15" s="101">
        <v>47.746377966026628</v>
      </c>
      <c r="J15" s="101">
        <v>49.151681263107285</v>
      </c>
    </row>
    <row r="16" spans="1:13" ht="15" hidden="1" customHeight="1">
      <c r="A16" s="102" t="s">
        <v>250</v>
      </c>
      <c r="B16" s="101">
        <v>23.415444682151232</v>
      </c>
      <c r="C16" s="101">
        <v>20.954573849994507</v>
      </c>
      <c r="D16" s="101">
        <v>22.261134222197597</v>
      </c>
      <c r="E16" s="101">
        <v>41.453043986003856</v>
      </c>
      <c r="F16" s="101">
        <v>40.030654672249689</v>
      </c>
      <c r="G16" s="101">
        <v>40.793063072437278</v>
      </c>
      <c r="H16" s="101">
        <v>48.635977195512645</v>
      </c>
      <c r="I16" s="101">
        <v>52.161239540287404</v>
      </c>
      <c r="J16" s="101">
        <v>50.308769535922295</v>
      </c>
    </row>
    <row r="17" spans="1:13" ht="27.95" customHeight="1">
      <c r="A17" s="244" t="s">
        <v>446</v>
      </c>
      <c r="B17" s="245">
        <v>5.89</v>
      </c>
      <c r="C17" s="245">
        <v>5.34</v>
      </c>
      <c r="D17" s="245">
        <v>5.62</v>
      </c>
      <c r="E17" s="245">
        <v>2.13</v>
      </c>
      <c r="F17" s="245">
        <v>3.2</v>
      </c>
      <c r="G17" s="245">
        <v>2.65</v>
      </c>
      <c r="H17" s="245" t="s">
        <v>53</v>
      </c>
      <c r="I17" s="245" t="s">
        <v>53</v>
      </c>
      <c r="J17" s="245" t="s">
        <v>53</v>
      </c>
      <c r="K17" s="245" t="s">
        <v>53</v>
      </c>
      <c r="L17" s="245" t="s">
        <v>53</v>
      </c>
      <c r="M17" s="245" t="s">
        <v>53</v>
      </c>
    </row>
    <row r="18" spans="1:13" ht="27.95" customHeight="1">
      <c r="A18" s="200" t="s">
        <v>434</v>
      </c>
      <c r="B18" s="246">
        <v>4.68</v>
      </c>
      <c r="C18" s="246">
        <v>4.66</v>
      </c>
      <c r="D18" s="246">
        <v>4.67</v>
      </c>
      <c r="E18" s="246">
        <v>2.2999999999999998</v>
      </c>
      <c r="F18" s="246">
        <v>4.01</v>
      </c>
      <c r="G18" s="246">
        <v>3.13</v>
      </c>
      <c r="H18" s="246">
        <v>14.54</v>
      </c>
      <c r="I18" s="246">
        <v>14.54</v>
      </c>
      <c r="J18" s="246">
        <v>14.54</v>
      </c>
      <c r="K18" s="246" t="s">
        <v>53</v>
      </c>
      <c r="L18" s="246" t="s">
        <v>53</v>
      </c>
      <c r="M18" s="246" t="s">
        <v>53</v>
      </c>
    </row>
    <row r="19" spans="1:13" ht="27.95" customHeight="1">
      <c r="A19" s="200" t="s">
        <v>416</v>
      </c>
      <c r="B19" s="246">
        <v>4.53</v>
      </c>
      <c r="C19" s="246">
        <v>4.1399999999999997</v>
      </c>
      <c r="D19" s="246">
        <v>4.34</v>
      </c>
      <c r="E19" s="246">
        <v>3.09</v>
      </c>
      <c r="F19" s="246">
        <v>4.49</v>
      </c>
      <c r="G19" s="246">
        <v>3.77</v>
      </c>
      <c r="H19" s="246">
        <v>17.93</v>
      </c>
      <c r="I19" s="246">
        <v>17.79</v>
      </c>
      <c r="J19" s="246">
        <v>17.86</v>
      </c>
      <c r="K19" s="246">
        <v>1.48</v>
      </c>
      <c r="L19" s="246">
        <v>1.61</v>
      </c>
      <c r="M19" s="246">
        <v>1.54</v>
      </c>
    </row>
    <row r="20" spans="1:13" ht="40.5" customHeight="1">
      <c r="A20" s="603" t="s">
        <v>602</v>
      </c>
      <c r="B20" s="603"/>
      <c r="C20" s="603"/>
      <c r="D20" s="603"/>
      <c r="E20" s="603"/>
      <c r="F20" s="603"/>
      <c r="G20" s="603"/>
      <c r="H20" s="603"/>
      <c r="I20" s="603"/>
      <c r="J20" s="603"/>
      <c r="K20" s="603"/>
      <c r="L20" s="603"/>
      <c r="M20" s="603"/>
    </row>
    <row r="21" spans="1:13" ht="15" customHeight="1">
      <c r="A21" s="560" t="s">
        <v>404</v>
      </c>
      <c r="B21" s="560"/>
      <c r="C21" s="560"/>
      <c r="D21" s="560"/>
      <c r="E21" s="560"/>
      <c r="F21" s="560"/>
      <c r="G21" s="560"/>
      <c r="H21" s="560"/>
      <c r="I21" s="560"/>
      <c r="J21" s="560"/>
      <c r="K21" s="432"/>
      <c r="L21" s="432"/>
      <c r="M21" s="432"/>
    </row>
    <row r="22" spans="1:13" hidden="1">
      <c r="A22" s="750" t="s">
        <v>275</v>
      </c>
      <c r="B22" s="750"/>
      <c r="C22" s="750"/>
      <c r="D22" s="750"/>
      <c r="E22" s="373"/>
      <c r="F22" s="373"/>
      <c r="G22" s="373"/>
    </row>
  </sheetData>
  <mergeCells count="10">
    <mergeCell ref="A1:M1"/>
    <mergeCell ref="A2:M2"/>
    <mergeCell ref="A22:D22"/>
    <mergeCell ref="A21:J21"/>
    <mergeCell ref="A20:M20"/>
    <mergeCell ref="B3:D3"/>
    <mergeCell ref="E3:G3"/>
    <mergeCell ref="H3:J3"/>
    <mergeCell ref="A3:A4"/>
    <mergeCell ref="K3:M3"/>
  </mergeCells>
  <pageMargins left="1.05" right="0.118110236220472" top="0.47244094488188998" bottom="0.5" header="0.31496062992126" footer="0.31496062992126"/>
  <pageSetup paperSize="9" scale="105" orientation="portrait" horizontalDpi="1200" verticalDpi="597" r:id="rId1"/>
  <headerFooter>
    <oddFooter>&amp;L&amp;"+,Bold"&amp;9&amp;K09-048&amp;P&amp;R&amp;"+,Bold Italic"&amp;9&amp;K09-048Educational Statistics at a Glance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1:N27"/>
  <sheetViews>
    <sheetView view="pageBreakPreview" zoomScale="120" zoomScaleSheetLayoutView="120" workbookViewId="0">
      <selection activeCell="A27" sqref="A27:J27"/>
    </sheetView>
  </sheetViews>
  <sheetFormatPr defaultColWidth="9.140625" defaultRowHeight="15"/>
  <cols>
    <col min="1" max="1" width="10.28515625" style="1" customWidth="1"/>
    <col min="2" max="2" width="6.140625" style="1" customWidth="1"/>
    <col min="3" max="3" width="6.140625" style="1" bestFit="1" customWidth="1"/>
    <col min="4" max="4" width="6.5703125" style="1" bestFit="1" customWidth="1"/>
    <col min="5" max="5" width="6.140625" style="1" customWidth="1"/>
    <col min="6" max="6" width="6.140625" style="1" bestFit="1" customWidth="1"/>
    <col min="7" max="7" width="6.5703125" style="1" bestFit="1" customWidth="1"/>
    <col min="8" max="9" width="6.28515625" style="1" bestFit="1" customWidth="1"/>
    <col min="10" max="10" width="6.5703125" style="1" bestFit="1" customWidth="1"/>
    <col min="11" max="12" width="6.140625" style="1" bestFit="1" customWidth="1"/>
    <col min="13" max="13" width="6.5703125" style="1" bestFit="1" customWidth="1"/>
    <col min="14" max="14" width="6.7109375" style="1" customWidth="1"/>
    <col min="15" max="16" width="5.42578125" style="1" customWidth="1"/>
    <col min="17" max="17" width="5.140625" style="1" customWidth="1"/>
    <col min="18" max="16384" width="9.140625" style="1"/>
  </cols>
  <sheetData>
    <row r="1" spans="1:14" ht="23.25" customHeight="1">
      <c r="A1" s="82" t="s">
        <v>555</v>
      </c>
      <c r="B1" s="82"/>
      <c r="C1" s="82"/>
      <c r="D1" s="82"/>
      <c r="E1" s="82"/>
      <c r="F1" s="82"/>
      <c r="G1" s="82"/>
      <c r="H1" s="82"/>
      <c r="I1" s="82"/>
      <c r="J1" s="82"/>
      <c r="K1" s="27"/>
      <c r="L1" s="27"/>
      <c r="M1" s="27"/>
    </row>
    <row r="2" spans="1:14" ht="16.5" customHeight="1">
      <c r="A2" s="749" t="s">
        <v>335</v>
      </c>
      <c r="B2" s="749"/>
      <c r="C2" s="749"/>
      <c r="D2" s="749"/>
      <c r="E2" s="749"/>
      <c r="F2" s="749"/>
      <c r="G2" s="749"/>
      <c r="H2" s="749"/>
      <c r="I2" s="749"/>
      <c r="J2" s="749"/>
      <c r="K2" s="27"/>
      <c r="L2" s="27"/>
      <c r="M2" s="27"/>
    </row>
    <row r="3" spans="1:14" ht="23.25" customHeight="1">
      <c r="A3" s="754" t="s">
        <v>68</v>
      </c>
      <c r="B3" s="751" t="s">
        <v>444</v>
      </c>
      <c r="C3" s="752"/>
      <c r="D3" s="753"/>
      <c r="E3" s="751" t="s">
        <v>445</v>
      </c>
      <c r="F3" s="752"/>
      <c r="G3" s="753"/>
      <c r="H3" s="751" t="s">
        <v>6</v>
      </c>
      <c r="I3" s="752"/>
      <c r="J3" s="753"/>
      <c r="K3" s="751" t="s">
        <v>7</v>
      </c>
      <c r="L3" s="752"/>
      <c r="M3" s="753"/>
      <c r="N3" s="27"/>
    </row>
    <row r="4" spans="1:14" ht="19.5" customHeight="1">
      <c r="A4" s="755"/>
      <c r="B4" s="228" t="s">
        <v>8</v>
      </c>
      <c r="C4" s="229" t="s">
        <v>9</v>
      </c>
      <c r="D4" s="230" t="s">
        <v>0</v>
      </c>
      <c r="E4" s="228" t="s">
        <v>8</v>
      </c>
      <c r="F4" s="229" t="s">
        <v>9</v>
      </c>
      <c r="G4" s="230" t="s">
        <v>0</v>
      </c>
      <c r="H4" s="228" t="s">
        <v>8</v>
      </c>
      <c r="I4" s="229" t="s">
        <v>9</v>
      </c>
      <c r="J4" s="230" t="s">
        <v>0</v>
      </c>
      <c r="K4" s="228" t="s">
        <v>8</v>
      </c>
      <c r="L4" s="229" t="s">
        <v>9</v>
      </c>
      <c r="M4" s="230" t="s">
        <v>0</v>
      </c>
    </row>
    <row r="5" spans="1:14" ht="18.75" hidden="1" customHeight="1">
      <c r="A5" s="87" t="s">
        <v>33</v>
      </c>
      <c r="B5" s="103">
        <v>46.3</v>
      </c>
      <c r="C5" s="103">
        <v>54</v>
      </c>
      <c r="D5" s="103">
        <v>49.4</v>
      </c>
      <c r="E5" s="103">
        <v>64.3</v>
      </c>
      <c r="F5" s="103">
        <v>73.2</v>
      </c>
      <c r="G5" s="103">
        <v>67.8</v>
      </c>
      <c r="H5" s="103">
        <v>74.3</v>
      </c>
      <c r="I5" s="103">
        <v>83.4</v>
      </c>
      <c r="J5" s="103">
        <v>85</v>
      </c>
      <c r="K5" s="27"/>
      <c r="L5" s="27"/>
      <c r="M5" s="27"/>
    </row>
    <row r="6" spans="1:14" ht="15.75" hidden="1" customHeight="1">
      <c r="A6" s="87" t="s">
        <v>63</v>
      </c>
      <c r="B6" s="103">
        <v>45.1</v>
      </c>
      <c r="C6" s="103">
        <v>49.8</v>
      </c>
      <c r="D6" s="103">
        <v>47</v>
      </c>
      <c r="E6" s="103">
        <v>66.400000000000006</v>
      </c>
      <c r="F6" s="103">
        <v>72.2</v>
      </c>
      <c r="G6" s="103">
        <v>68.7</v>
      </c>
      <c r="H6" s="104" t="s">
        <v>53</v>
      </c>
      <c r="I6" s="104" t="s">
        <v>53</v>
      </c>
      <c r="J6" s="104" t="s">
        <v>53</v>
      </c>
      <c r="K6" s="27"/>
      <c r="L6" s="27"/>
      <c r="M6" s="27"/>
    </row>
    <row r="7" spans="1:14" ht="15" hidden="1" customHeight="1">
      <c r="A7" s="87" t="s">
        <v>59</v>
      </c>
      <c r="B7" s="104">
        <v>43.7</v>
      </c>
      <c r="C7" s="104">
        <v>48.5</v>
      </c>
      <c r="D7" s="104">
        <v>45.7</v>
      </c>
      <c r="E7" s="104">
        <v>64.7</v>
      </c>
      <c r="F7" s="104">
        <v>70.5</v>
      </c>
      <c r="G7" s="103">
        <v>67</v>
      </c>
      <c r="H7" s="104" t="s">
        <v>53</v>
      </c>
      <c r="I7" s="104" t="s">
        <v>53</v>
      </c>
      <c r="J7" s="104" t="s">
        <v>53</v>
      </c>
      <c r="K7" s="27"/>
      <c r="L7" s="27"/>
      <c r="M7" s="27"/>
    </row>
    <row r="8" spans="1:14" ht="15" hidden="1" customHeight="1">
      <c r="A8" s="87" t="s">
        <v>60</v>
      </c>
      <c r="B8" s="103">
        <v>41</v>
      </c>
      <c r="C8" s="103">
        <v>45.2</v>
      </c>
      <c r="D8" s="103">
        <v>42.7</v>
      </c>
      <c r="E8" s="103">
        <v>61.9</v>
      </c>
      <c r="F8" s="103">
        <v>68.3</v>
      </c>
      <c r="G8" s="103">
        <v>64.5</v>
      </c>
      <c r="H8" s="103">
        <v>75.5</v>
      </c>
      <c r="I8" s="103">
        <v>81</v>
      </c>
      <c r="J8" s="103">
        <f>SUM(H8:I8)/2</f>
        <v>78.25</v>
      </c>
      <c r="K8" s="27"/>
      <c r="L8" s="27"/>
      <c r="M8" s="27"/>
    </row>
    <row r="9" spans="1:14" ht="15" hidden="1" customHeight="1">
      <c r="A9" s="87" t="s">
        <v>61</v>
      </c>
      <c r="B9" s="103">
        <v>43.4</v>
      </c>
      <c r="C9" s="103">
        <v>46.4</v>
      </c>
      <c r="D9" s="103">
        <v>44.7</v>
      </c>
      <c r="E9" s="103">
        <v>60.6</v>
      </c>
      <c r="F9" s="103">
        <v>67.2</v>
      </c>
      <c r="G9" s="103">
        <v>63.3</v>
      </c>
      <c r="H9" s="103">
        <v>68.099999999999994</v>
      </c>
      <c r="I9" s="103">
        <v>77.7</v>
      </c>
      <c r="J9" s="103">
        <f>SUM(H9:I9)/2</f>
        <v>72.900000000000006</v>
      </c>
      <c r="K9" s="27"/>
      <c r="L9" s="27"/>
      <c r="M9" s="27"/>
    </row>
    <row r="10" spans="1:14" ht="15" hidden="1" customHeight="1">
      <c r="A10" s="87" t="s">
        <v>62</v>
      </c>
      <c r="B10" s="103">
        <v>40.5</v>
      </c>
      <c r="C10" s="103">
        <v>42.8</v>
      </c>
      <c r="D10" s="103">
        <v>41.4</v>
      </c>
      <c r="E10" s="103">
        <v>59.9</v>
      </c>
      <c r="F10" s="103">
        <v>65.400000000000006</v>
      </c>
      <c r="G10" s="103">
        <v>62.2</v>
      </c>
      <c r="H10" s="103">
        <v>72.2</v>
      </c>
      <c r="I10" s="103">
        <v>78.2</v>
      </c>
      <c r="J10" s="103">
        <f>SUM(H10:I10)/2</f>
        <v>75.2</v>
      </c>
      <c r="K10" s="27"/>
      <c r="L10" s="27"/>
      <c r="M10" s="27"/>
    </row>
    <row r="11" spans="1:14" ht="15" hidden="1" customHeight="1">
      <c r="A11" s="87" t="s">
        <v>42</v>
      </c>
      <c r="B11" s="103" t="s">
        <v>53</v>
      </c>
      <c r="C11" s="103" t="s">
        <v>53</v>
      </c>
      <c r="D11" s="103" t="s">
        <v>53</v>
      </c>
      <c r="E11" s="103" t="s">
        <v>53</v>
      </c>
      <c r="F11" s="103" t="s">
        <v>53</v>
      </c>
      <c r="G11" s="103" t="s">
        <v>53</v>
      </c>
      <c r="H11" s="103" t="s">
        <v>53</v>
      </c>
      <c r="I11" s="103" t="s">
        <v>53</v>
      </c>
      <c r="J11" s="103" t="s">
        <v>53</v>
      </c>
      <c r="K11" s="27"/>
      <c r="L11" s="27"/>
      <c r="M11" s="27"/>
    </row>
    <row r="12" spans="1:14" ht="15" hidden="1" customHeight="1">
      <c r="A12" s="87" t="s">
        <v>43</v>
      </c>
      <c r="B12" s="103">
        <v>43.7</v>
      </c>
      <c r="C12" s="103">
        <v>47.1</v>
      </c>
      <c r="D12" s="103">
        <v>45.2</v>
      </c>
      <c r="E12" s="103">
        <v>58.6</v>
      </c>
      <c r="F12" s="103">
        <v>63.6</v>
      </c>
      <c r="G12" s="103">
        <v>60.7</v>
      </c>
      <c r="H12" s="103">
        <v>71.099999999999994</v>
      </c>
      <c r="I12" s="103">
        <v>74.900000000000006</v>
      </c>
      <c r="J12" s="103">
        <v>72.7</v>
      </c>
      <c r="K12" s="27"/>
      <c r="L12" s="27"/>
      <c r="M12" s="27"/>
    </row>
    <row r="13" spans="1:14" ht="15" hidden="1" customHeight="1">
      <c r="A13" s="87" t="s">
        <v>34</v>
      </c>
      <c r="B13" s="103">
        <v>41.1</v>
      </c>
      <c r="C13" s="103">
        <v>41.9</v>
      </c>
      <c r="D13" s="103">
        <v>41.5</v>
      </c>
      <c r="E13" s="103">
        <v>58.2</v>
      </c>
      <c r="F13" s="103">
        <v>62.2</v>
      </c>
      <c r="G13" s="103">
        <v>59.9</v>
      </c>
      <c r="H13" s="103">
        <v>69.7</v>
      </c>
      <c r="I13" s="103">
        <v>74.900000000000006</v>
      </c>
      <c r="J13" s="103">
        <v>71.900000000000006</v>
      </c>
      <c r="K13" s="27"/>
      <c r="L13" s="27"/>
      <c r="M13" s="27"/>
    </row>
    <row r="14" spans="1:14" ht="15" hidden="1" customHeight="1">
      <c r="A14" s="87" t="s">
        <v>35</v>
      </c>
      <c r="B14" s="103">
        <v>36.799999999999997</v>
      </c>
      <c r="C14" s="103">
        <v>36.200000000000003</v>
      </c>
      <c r="D14" s="103">
        <v>36.6</v>
      </c>
      <c r="E14" s="103">
        <v>57.3</v>
      </c>
      <c r="F14" s="103">
        <v>62.2</v>
      </c>
      <c r="G14" s="103">
        <v>59.4</v>
      </c>
      <c r="H14" s="103">
        <v>71.400000000000006</v>
      </c>
      <c r="I14" s="103">
        <v>75.5</v>
      </c>
      <c r="J14" s="103">
        <v>73.099999999999994</v>
      </c>
      <c r="K14" s="27"/>
      <c r="L14" s="27"/>
      <c r="M14" s="27"/>
    </row>
    <row r="15" spans="1:14" ht="15" hidden="1" customHeight="1">
      <c r="A15" s="87" t="s">
        <v>36</v>
      </c>
      <c r="B15" s="103">
        <v>32.700000000000003</v>
      </c>
      <c r="C15" s="104">
        <v>36.1</v>
      </c>
      <c r="D15" s="104">
        <v>34.200000000000003</v>
      </c>
      <c r="E15" s="104">
        <v>55.2</v>
      </c>
      <c r="F15" s="103">
        <v>60</v>
      </c>
      <c r="G15" s="104">
        <v>57.3</v>
      </c>
      <c r="H15" s="103">
        <v>69.099999999999994</v>
      </c>
      <c r="I15" s="104">
        <v>74.2</v>
      </c>
      <c r="J15" s="103">
        <v>71.3</v>
      </c>
      <c r="K15" s="27"/>
      <c r="L15" s="27"/>
      <c r="M15" s="27"/>
    </row>
    <row r="16" spans="1:14" ht="15" hidden="1" customHeight="1">
      <c r="A16" s="87" t="s">
        <v>38</v>
      </c>
      <c r="B16" s="103">
        <v>32.1</v>
      </c>
      <c r="C16" s="104">
        <v>33.799999999999997</v>
      </c>
      <c r="D16" s="104">
        <v>32.9</v>
      </c>
      <c r="E16" s="104">
        <v>53.7</v>
      </c>
      <c r="F16" s="104">
        <v>57.1</v>
      </c>
      <c r="G16" s="104">
        <v>55.2</v>
      </c>
      <c r="H16" s="103">
        <v>68.2</v>
      </c>
      <c r="I16" s="104">
        <v>73.7</v>
      </c>
      <c r="J16" s="103">
        <v>70.599999999999994</v>
      </c>
      <c r="K16" s="27"/>
      <c r="L16" s="27"/>
      <c r="M16" s="27"/>
    </row>
    <row r="17" spans="1:13" ht="15" hidden="1" customHeight="1">
      <c r="A17" s="87" t="s">
        <v>39</v>
      </c>
      <c r="B17" s="103">
        <v>32.33</v>
      </c>
      <c r="C17" s="103">
        <v>39.89</v>
      </c>
      <c r="D17" s="103">
        <v>35.909999999999997</v>
      </c>
      <c r="E17" s="103">
        <v>51.56</v>
      </c>
      <c r="F17" s="103">
        <v>54.98</v>
      </c>
      <c r="G17" s="103">
        <v>53.05</v>
      </c>
      <c r="H17" s="103">
        <v>66.58</v>
      </c>
      <c r="I17" s="103">
        <v>72.17</v>
      </c>
      <c r="J17" s="103">
        <v>69.010000000000005</v>
      </c>
      <c r="K17" s="27"/>
      <c r="L17" s="27"/>
      <c r="M17" s="27"/>
    </row>
    <row r="18" spans="1:13" ht="15" hidden="1" customHeight="1">
      <c r="A18" s="87" t="s">
        <v>40</v>
      </c>
      <c r="B18" s="103">
        <v>34.369999999999997</v>
      </c>
      <c r="C18" s="103">
        <v>24.52</v>
      </c>
      <c r="D18" s="103">
        <v>30.09</v>
      </c>
      <c r="E18" s="103">
        <v>53.56</v>
      </c>
      <c r="F18" s="103">
        <v>51.12</v>
      </c>
      <c r="G18" s="103">
        <v>52.47</v>
      </c>
      <c r="H18" s="103">
        <v>68.05</v>
      </c>
      <c r="I18" s="103">
        <v>68.900000000000006</v>
      </c>
      <c r="J18" s="103">
        <v>68.42</v>
      </c>
      <c r="K18" s="27"/>
      <c r="L18" s="27"/>
      <c r="M18" s="27"/>
    </row>
    <row r="19" spans="1:13" ht="15" hidden="1" customHeight="1">
      <c r="A19" s="87" t="s">
        <v>116</v>
      </c>
      <c r="B19" s="103">
        <v>29.626187725492159</v>
      </c>
      <c r="C19" s="103">
        <v>23.011170545434556</v>
      </c>
      <c r="D19" s="103">
        <v>26.626505587003258</v>
      </c>
      <c r="E19" s="103">
        <v>50.335902209835041</v>
      </c>
      <c r="F19" s="103">
        <v>43.292186510614904</v>
      </c>
      <c r="G19" s="103">
        <v>47.32234781370429</v>
      </c>
      <c r="H19" s="103">
        <v>59.574996505150068</v>
      </c>
      <c r="I19" s="103">
        <v>60.083081556367112</v>
      </c>
      <c r="J19" s="103">
        <v>59.795666089949393</v>
      </c>
      <c r="K19" s="27"/>
      <c r="L19" s="27"/>
      <c r="M19" s="27"/>
    </row>
    <row r="20" spans="1:13" ht="15" hidden="1" customHeight="1">
      <c r="A20" s="87" t="s">
        <v>132</v>
      </c>
      <c r="B20" s="103">
        <v>33.700000000000003</v>
      </c>
      <c r="C20" s="103"/>
      <c r="D20" s="103"/>
      <c r="E20" s="103">
        <v>50.8</v>
      </c>
      <c r="F20" s="103"/>
      <c r="G20" s="103"/>
      <c r="H20" s="103">
        <v>58.5</v>
      </c>
      <c r="I20" s="103"/>
      <c r="J20" s="103"/>
      <c r="K20" s="27"/>
      <c r="L20" s="27"/>
      <c r="M20" s="27"/>
    </row>
    <row r="21" spans="1:13" ht="15" hidden="1" customHeight="1">
      <c r="A21" s="87"/>
      <c r="B21" s="103">
        <v>30.22317065188329</v>
      </c>
      <c r="C21" s="103">
        <v>23.398286906771094</v>
      </c>
      <c r="D21" s="103">
        <v>27.108604500800958</v>
      </c>
      <c r="E21" s="103">
        <v>46.781809424397167</v>
      </c>
      <c r="F21" s="103">
        <v>39.105790741696779</v>
      </c>
      <c r="G21" s="103">
        <v>43.449646568441594</v>
      </c>
      <c r="H21" s="103">
        <v>57.445507125474315</v>
      </c>
      <c r="I21" s="103">
        <v>54.244222860840694</v>
      </c>
      <c r="J21" s="103">
        <v>56.075882813405762</v>
      </c>
      <c r="K21" s="27"/>
      <c r="L21" s="27"/>
      <c r="M21" s="27"/>
    </row>
    <row r="22" spans="1:13" ht="15" hidden="1" customHeight="1">
      <c r="A22" s="87" t="s">
        <v>250</v>
      </c>
      <c r="B22" s="103">
        <v>22.265342901952213</v>
      </c>
      <c r="C22" s="103">
        <v>24.717883925561036</v>
      </c>
      <c r="D22" s="103">
        <v>23.470095496738196</v>
      </c>
      <c r="E22" s="103">
        <v>43.34401852163441</v>
      </c>
      <c r="F22" s="103">
        <v>36.403928926474208</v>
      </c>
      <c r="G22" s="103">
        <v>40.196927254679679</v>
      </c>
      <c r="H22" s="103">
        <v>55.048690582431348</v>
      </c>
      <c r="I22" s="103">
        <v>55.604640070411079</v>
      </c>
      <c r="J22" s="103">
        <v>55.311922755577591</v>
      </c>
      <c r="K22" s="27"/>
      <c r="L22" s="27"/>
      <c r="M22" s="27"/>
    </row>
    <row r="23" spans="1:13" ht="27.95" customHeight="1">
      <c r="A23" s="244" t="s">
        <v>446</v>
      </c>
      <c r="B23" s="232" t="s">
        <v>53</v>
      </c>
      <c r="C23" s="232" t="s">
        <v>53</v>
      </c>
      <c r="D23" s="232" t="s">
        <v>53</v>
      </c>
      <c r="E23" s="232" t="s">
        <v>53</v>
      </c>
      <c r="F23" s="232" t="s">
        <v>53</v>
      </c>
      <c r="G23" s="232" t="s">
        <v>53</v>
      </c>
      <c r="H23" s="232" t="s">
        <v>53</v>
      </c>
      <c r="I23" s="232" t="s">
        <v>53</v>
      </c>
      <c r="J23" s="232" t="s">
        <v>53</v>
      </c>
      <c r="K23" s="232" t="s">
        <v>53</v>
      </c>
      <c r="L23" s="232" t="s">
        <v>53</v>
      </c>
      <c r="M23" s="232" t="s">
        <v>53</v>
      </c>
    </row>
    <row r="24" spans="1:13" ht="27.95" customHeight="1">
      <c r="A24" s="200" t="s">
        <v>434</v>
      </c>
      <c r="B24" s="231" t="s">
        <v>53</v>
      </c>
      <c r="C24" s="231" t="s">
        <v>53</v>
      </c>
      <c r="D24" s="231" t="s">
        <v>53</v>
      </c>
      <c r="E24" s="231" t="s">
        <v>53</v>
      </c>
      <c r="F24" s="231" t="s">
        <v>53</v>
      </c>
      <c r="G24" s="231" t="s">
        <v>53</v>
      </c>
      <c r="H24" s="231" t="s">
        <v>53</v>
      </c>
      <c r="I24" s="231" t="s">
        <v>53</v>
      </c>
      <c r="J24" s="231" t="s">
        <v>53</v>
      </c>
      <c r="K24" s="231" t="s">
        <v>53</v>
      </c>
      <c r="L24" s="231" t="s">
        <v>53</v>
      </c>
      <c r="M24" s="231" t="s">
        <v>53</v>
      </c>
    </row>
    <row r="25" spans="1:13" ht="27.95" customHeight="1">
      <c r="A25" s="244" t="s">
        <v>416</v>
      </c>
      <c r="B25" s="232">
        <v>4.42</v>
      </c>
      <c r="C25" s="232">
        <v>3.85</v>
      </c>
      <c r="D25" s="232">
        <v>4.1399999999999997</v>
      </c>
      <c r="E25" s="232">
        <v>3.75</v>
      </c>
      <c r="F25" s="232">
        <v>5.04</v>
      </c>
      <c r="G25" s="232">
        <v>4.38</v>
      </c>
      <c r="H25" s="232">
        <v>18.96</v>
      </c>
      <c r="I25" s="232">
        <v>18.32</v>
      </c>
      <c r="J25" s="232">
        <v>18.66</v>
      </c>
      <c r="K25" s="232">
        <v>2.2000000000000002</v>
      </c>
      <c r="L25" s="232">
        <v>1.38</v>
      </c>
      <c r="M25" s="232">
        <v>1.81</v>
      </c>
    </row>
    <row r="26" spans="1:13" ht="18" customHeight="1">
      <c r="A26" s="757" t="s">
        <v>603</v>
      </c>
      <c r="B26" s="757"/>
      <c r="C26" s="757"/>
      <c r="D26" s="757"/>
      <c r="E26" s="757"/>
      <c r="F26" s="757"/>
      <c r="G26" s="757"/>
      <c r="H26" s="757"/>
      <c r="I26" s="757"/>
      <c r="J26" s="757"/>
      <c r="K26" s="757"/>
      <c r="L26" s="757"/>
      <c r="M26" s="757"/>
    </row>
    <row r="27" spans="1:13" ht="13.5" customHeight="1">
      <c r="A27" s="756" t="s">
        <v>469</v>
      </c>
      <c r="B27" s="756"/>
      <c r="C27" s="756"/>
      <c r="D27" s="756"/>
      <c r="E27" s="756"/>
      <c r="F27" s="756"/>
      <c r="G27" s="756"/>
      <c r="H27" s="756"/>
      <c r="I27" s="756"/>
      <c r="J27" s="756"/>
      <c r="K27" s="492"/>
      <c r="L27" s="492"/>
      <c r="M27" s="492"/>
    </row>
  </sheetData>
  <mergeCells count="8">
    <mergeCell ref="A27:J27"/>
    <mergeCell ref="K3:M3"/>
    <mergeCell ref="A2:J2"/>
    <mergeCell ref="A3:A4"/>
    <mergeCell ref="B3:D3"/>
    <mergeCell ref="E3:G3"/>
    <mergeCell ref="H3:J3"/>
    <mergeCell ref="A26:M26"/>
  </mergeCells>
  <pageMargins left="1.05" right="0.118110236220472" top="0.47244094488188998" bottom="0.5" header="0.31496062992126" footer="0.31496062992126"/>
  <pageSetup paperSize="9" scale="98" orientation="portrait" horizontalDpi="1200" verticalDpi="597" r:id="rId1"/>
  <headerFooter>
    <oddFooter>&amp;L&amp;"+,Bold"&amp;9&amp;K09-048&amp;P&amp;R&amp;"+,Bold Italic"&amp;9&amp;K09-048Educational Statistics at a Glance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1:N27"/>
  <sheetViews>
    <sheetView view="pageBreakPreview" zoomScale="120" zoomScaleSheetLayoutView="120" workbookViewId="0">
      <selection activeCell="E10" sqref="E10:I10"/>
    </sheetView>
  </sheetViews>
  <sheetFormatPr defaultColWidth="9.140625" defaultRowHeight="15"/>
  <cols>
    <col min="1" max="1" width="9.85546875" style="1" customWidth="1"/>
    <col min="2" max="2" width="6.140625" style="1" customWidth="1"/>
    <col min="3" max="3" width="6.140625" style="1" bestFit="1" customWidth="1"/>
    <col min="4" max="4" width="6.5703125" style="1" bestFit="1" customWidth="1"/>
    <col min="5" max="5" width="6.140625" style="1" customWidth="1"/>
    <col min="6" max="6" width="6.140625" style="1" bestFit="1" customWidth="1"/>
    <col min="7" max="7" width="6.5703125" style="1" bestFit="1" customWidth="1"/>
    <col min="8" max="9" width="6.28515625" style="1" bestFit="1" customWidth="1"/>
    <col min="10" max="10" width="6.5703125" style="1" bestFit="1" customWidth="1"/>
    <col min="11" max="12" width="6.140625" style="1" bestFit="1" customWidth="1"/>
    <col min="13" max="13" width="6.5703125" style="1" bestFit="1" customWidth="1"/>
    <col min="14" max="14" width="6.7109375" style="1" customWidth="1"/>
    <col min="15" max="16" width="5.42578125" style="1" customWidth="1"/>
    <col min="17" max="17" width="5.140625" style="1" customWidth="1"/>
    <col min="18" max="16384" width="9.140625" style="1"/>
  </cols>
  <sheetData>
    <row r="1" spans="1:14" ht="20.25" customHeight="1">
      <c r="A1" s="82" t="s">
        <v>556</v>
      </c>
      <c r="B1" s="82"/>
      <c r="C1" s="82"/>
      <c r="D1" s="82"/>
      <c r="E1" s="82"/>
      <c r="F1" s="82"/>
      <c r="G1" s="82"/>
      <c r="H1" s="82"/>
      <c r="I1" s="82"/>
      <c r="J1" s="82"/>
      <c r="K1" s="27"/>
      <c r="L1" s="27"/>
      <c r="M1" s="27"/>
    </row>
    <row r="2" spans="1:14" ht="16.5" customHeight="1">
      <c r="A2" s="687" t="s">
        <v>337</v>
      </c>
      <c r="B2" s="687"/>
      <c r="C2" s="687"/>
      <c r="D2" s="687"/>
      <c r="E2" s="687"/>
      <c r="F2" s="687"/>
      <c r="G2" s="687"/>
      <c r="H2" s="687"/>
      <c r="I2" s="687"/>
      <c r="J2" s="687"/>
      <c r="K2" s="27"/>
      <c r="L2" s="27"/>
      <c r="M2" s="27"/>
    </row>
    <row r="3" spans="1:14" ht="21" customHeight="1">
      <c r="A3" s="754" t="s">
        <v>68</v>
      </c>
      <c r="B3" s="751" t="s">
        <v>444</v>
      </c>
      <c r="C3" s="752"/>
      <c r="D3" s="753"/>
      <c r="E3" s="751" t="s">
        <v>445</v>
      </c>
      <c r="F3" s="752"/>
      <c r="G3" s="753"/>
      <c r="H3" s="751" t="s">
        <v>6</v>
      </c>
      <c r="I3" s="752"/>
      <c r="J3" s="753"/>
      <c r="K3" s="751" t="s">
        <v>7</v>
      </c>
      <c r="L3" s="752"/>
      <c r="M3" s="753"/>
      <c r="N3" s="27"/>
    </row>
    <row r="4" spans="1:14" ht="20.25" customHeight="1">
      <c r="A4" s="755"/>
      <c r="B4" s="228" t="s">
        <v>8</v>
      </c>
      <c r="C4" s="229" t="s">
        <v>9</v>
      </c>
      <c r="D4" s="230" t="s">
        <v>0</v>
      </c>
      <c r="E4" s="228" t="s">
        <v>8</v>
      </c>
      <c r="F4" s="229" t="s">
        <v>9</v>
      </c>
      <c r="G4" s="230" t="s">
        <v>0</v>
      </c>
      <c r="H4" s="228" t="s">
        <v>8</v>
      </c>
      <c r="I4" s="229" t="s">
        <v>9</v>
      </c>
      <c r="J4" s="230" t="s">
        <v>0</v>
      </c>
      <c r="K4" s="228" t="s">
        <v>8</v>
      </c>
      <c r="L4" s="229" t="s">
        <v>9</v>
      </c>
      <c r="M4" s="230" t="s">
        <v>0</v>
      </c>
    </row>
    <row r="5" spans="1:14" ht="18.75" hidden="1" customHeight="1">
      <c r="A5" s="87" t="s">
        <v>33</v>
      </c>
      <c r="B5" s="103">
        <v>60.3</v>
      </c>
      <c r="C5" s="103">
        <v>66.099999999999994</v>
      </c>
      <c r="D5" s="103">
        <v>62.5</v>
      </c>
      <c r="E5" s="103">
        <v>75.7</v>
      </c>
      <c r="F5" s="103">
        <v>82.2</v>
      </c>
      <c r="G5" s="103">
        <v>78.599999999999994</v>
      </c>
      <c r="H5" s="103">
        <v>83.3</v>
      </c>
      <c r="I5" s="103">
        <v>87.7</v>
      </c>
      <c r="J5" s="103">
        <v>85</v>
      </c>
      <c r="K5" s="27"/>
      <c r="L5" s="27"/>
      <c r="M5" s="27"/>
    </row>
    <row r="6" spans="1:14" ht="15.75" hidden="1" customHeight="1">
      <c r="A6" s="87" t="s">
        <v>63</v>
      </c>
      <c r="B6" s="103">
        <v>56.9</v>
      </c>
      <c r="C6" s="103">
        <v>61.3</v>
      </c>
      <c r="D6" s="103">
        <v>58.6</v>
      </c>
      <c r="E6" s="103">
        <v>74.5</v>
      </c>
      <c r="F6" s="103">
        <v>80</v>
      </c>
      <c r="G6" s="103">
        <v>76.7</v>
      </c>
      <c r="H6" s="104" t="s">
        <v>53</v>
      </c>
      <c r="I6" s="104" t="s">
        <v>53</v>
      </c>
      <c r="J6" s="104" t="s">
        <v>53</v>
      </c>
      <c r="K6" s="27"/>
      <c r="L6" s="27"/>
      <c r="M6" s="27"/>
    </row>
    <row r="7" spans="1:14" ht="15" hidden="1" customHeight="1">
      <c r="A7" s="87" t="s">
        <v>59</v>
      </c>
      <c r="B7" s="104">
        <v>55</v>
      </c>
      <c r="C7" s="104">
        <v>58.9</v>
      </c>
      <c r="D7" s="104">
        <v>56.6</v>
      </c>
      <c r="E7" s="104">
        <v>62.3</v>
      </c>
      <c r="F7" s="104">
        <v>71.2</v>
      </c>
      <c r="G7" s="103">
        <v>66</v>
      </c>
      <c r="H7" s="104" t="s">
        <v>53</v>
      </c>
      <c r="I7" s="104" t="s">
        <v>53</v>
      </c>
      <c r="J7" s="104" t="s">
        <v>53</v>
      </c>
      <c r="K7" s="27"/>
      <c r="L7" s="27"/>
      <c r="M7" s="27"/>
    </row>
    <row r="8" spans="1:14" ht="15" hidden="1" customHeight="1">
      <c r="A8" s="87" t="s">
        <v>60</v>
      </c>
      <c r="B8" s="103">
        <v>54.4</v>
      </c>
      <c r="C8" s="103">
        <v>60</v>
      </c>
      <c r="D8" s="103">
        <v>56.5</v>
      </c>
      <c r="E8" s="103">
        <v>73</v>
      </c>
      <c r="F8" s="103">
        <v>78.3</v>
      </c>
      <c r="G8" s="103">
        <v>75.2</v>
      </c>
      <c r="H8" s="103">
        <v>82.5</v>
      </c>
      <c r="I8" s="103">
        <v>86.8</v>
      </c>
      <c r="J8" s="103">
        <v>84.2</v>
      </c>
      <c r="K8" s="27"/>
      <c r="L8" s="27"/>
      <c r="M8" s="27"/>
    </row>
    <row r="9" spans="1:14" ht="15" hidden="1" customHeight="1">
      <c r="A9" s="87" t="s">
        <v>61</v>
      </c>
      <c r="B9" s="103">
        <v>52.9</v>
      </c>
      <c r="C9" s="103">
        <v>58.1</v>
      </c>
      <c r="D9" s="103">
        <v>55.1</v>
      </c>
      <c r="E9" s="103">
        <v>71.3</v>
      </c>
      <c r="F9" s="103">
        <v>75.5</v>
      </c>
      <c r="G9" s="103">
        <v>73</v>
      </c>
      <c r="H9" s="103">
        <v>72.5</v>
      </c>
      <c r="I9" s="103">
        <v>80.400000000000006</v>
      </c>
      <c r="J9" s="103">
        <v>75.8</v>
      </c>
      <c r="K9" s="27"/>
      <c r="L9" s="27"/>
      <c r="M9" s="27"/>
    </row>
    <row r="10" spans="1:14" ht="15" hidden="1" customHeight="1">
      <c r="A10" s="87" t="s">
        <v>62</v>
      </c>
      <c r="B10" s="103">
        <v>54.8</v>
      </c>
      <c r="C10" s="103">
        <v>56.8</v>
      </c>
      <c r="D10" s="103">
        <v>55.7</v>
      </c>
      <c r="E10" s="103">
        <v>70.099999999999994</v>
      </c>
      <c r="F10" s="103">
        <v>75.7</v>
      </c>
      <c r="G10" s="103">
        <v>72.400000000000006</v>
      </c>
      <c r="H10" s="103">
        <v>79.8</v>
      </c>
      <c r="I10" s="103">
        <v>85.1</v>
      </c>
      <c r="J10" s="103">
        <v>82.2</v>
      </c>
      <c r="K10" s="27"/>
      <c r="L10" s="27"/>
      <c r="M10" s="27"/>
    </row>
    <row r="11" spans="1:14" ht="15" hidden="1" customHeight="1">
      <c r="A11" s="87" t="s">
        <v>42</v>
      </c>
      <c r="B11" s="103" t="s">
        <v>53</v>
      </c>
      <c r="C11" s="103" t="s">
        <v>53</v>
      </c>
      <c r="D11" s="103" t="s">
        <v>53</v>
      </c>
      <c r="E11" s="103" t="s">
        <v>53</v>
      </c>
      <c r="F11" s="103" t="s">
        <v>53</v>
      </c>
      <c r="G11" s="103" t="s">
        <v>53</v>
      </c>
      <c r="H11" s="103" t="s">
        <v>53</v>
      </c>
      <c r="I11" s="103" t="s">
        <v>53</v>
      </c>
      <c r="J11" s="103" t="s">
        <v>53</v>
      </c>
      <c r="K11" s="27"/>
      <c r="L11" s="27"/>
      <c r="M11" s="27"/>
    </row>
    <row r="12" spans="1:14" ht="15" hidden="1" customHeight="1">
      <c r="A12" s="87" t="s">
        <v>43</v>
      </c>
      <c r="B12" s="103">
        <v>51</v>
      </c>
      <c r="C12" s="103">
        <v>54.1</v>
      </c>
      <c r="D12" s="103">
        <v>52.3</v>
      </c>
      <c r="E12" s="103">
        <v>67.3</v>
      </c>
      <c r="F12" s="103">
        <v>72.7</v>
      </c>
      <c r="G12" s="103">
        <v>68.7</v>
      </c>
      <c r="H12" s="103">
        <v>79.900000000000006</v>
      </c>
      <c r="I12" s="103">
        <v>82.9</v>
      </c>
      <c r="J12" s="103">
        <v>81.2</v>
      </c>
      <c r="K12" s="27"/>
      <c r="L12" s="27"/>
      <c r="M12" s="27"/>
    </row>
    <row r="13" spans="1:14" ht="15" hidden="1" customHeight="1">
      <c r="A13" s="87" t="s">
        <v>34</v>
      </c>
      <c r="B13" s="103">
        <v>50.8</v>
      </c>
      <c r="C13" s="103">
        <v>52.1</v>
      </c>
      <c r="D13" s="103">
        <v>51.4</v>
      </c>
      <c r="E13" s="103">
        <v>66.900000000000006</v>
      </c>
      <c r="F13" s="103">
        <v>71.2</v>
      </c>
      <c r="G13" s="103">
        <v>68.7</v>
      </c>
      <c r="H13" s="103">
        <v>78.400000000000006</v>
      </c>
      <c r="I13" s="103">
        <v>83</v>
      </c>
      <c r="J13" s="103">
        <v>80.3</v>
      </c>
      <c r="K13" s="27"/>
      <c r="L13" s="27"/>
      <c r="M13" s="27"/>
    </row>
    <row r="14" spans="1:14" ht="15" hidden="1" customHeight="1">
      <c r="A14" s="87" t="s">
        <v>35</v>
      </c>
      <c r="B14" s="103">
        <v>49.1</v>
      </c>
      <c r="C14" s="103">
        <v>48.7</v>
      </c>
      <c r="D14" s="103">
        <v>48.9</v>
      </c>
      <c r="E14" s="103">
        <v>69</v>
      </c>
      <c r="F14" s="103">
        <v>71.400000000000006</v>
      </c>
      <c r="G14" s="103">
        <v>70.099999999999994</v>
      </c>
      <c r="H14" s="103">
        <v>77.900000000000006</v>
      </c>
      <c r="I14" s="103">
        <v>81.2</v>
      </c>
      <c r="J14" s="103">
        <v>79.3</v>
      </c>
      <c r="K14" s="27"/>
      <c r="L14" s="27"/>
      <c r="M14" s="27"/>
    </row>
    <row r="15" spans="1:14" ht="15" hidden="1" customHeight="1">
      <c r="A15" s="87" t="s">
        <v>36</v>
      </c>
      <c r="B15" s="103">
        <v>42.6</v>
      </c>
      <c r="C15" s="104">
        <v>42</v>
      </c>
      <c r="D15" s="104">
        <v>42.3</v>
      </c>
      <c r="E15" s="104">
        <v>65</v>
      </c>
      <c r="F15" s="103">
        <v>67.099999999999994</v>
      </c>
      <c r="G15" s="104">
        <v>65.900000000000006</v>
      </c>
      <c r="H15" s="103">
        <v>77.8</v>
      </c>
      <c r="I15" s="104">
        <v>80.7</v>
      </c>
      <c r="J15" s="103">
        <v>79</v>
      </c>
      <c r="K15" s="27"/>
      <c r="L15" s="27"/>
      <c r="M15" s="27"/>
    </row>
    <row r="16" spans="1:14" ht="15" hidden="1" customHeight="1">
      <c r="A16" s="87" t="s">
        <v>38</v>
      </c>
      <c r="B16" s="103">
        <v>40.200000000000003</v>
      </c>
      <c r="C16" s="104">
        <v>39.299999999999997</v>
      </c>
      <c r="D16" s="104">
        <v>39.799999999999997</v>
      </c>
      <c r="E16" s="104">
        <v>62.9</v>
      </c>
      <c r="F16" s="104">
        <v>62.9</v>
      </c>
      <c r="G16" s="104">
        <v>62.9</v>
      </c>
      <c r="H16" s="103">
        <v>78</v>
      </c>
      <c r="I16" s="104">
        <v>79.2</v>
      </c>
      <c r="J16" s="103">
        <v>78.5</v>
      </c>
      <c r="K16" s="27"/>
      <c r="L16" s="27"/>
      <c r="M16" s="27"/>
    </row>
    <row r="17" spans="1:13" ht="15" hidden="1" customHeight="1">
      <c r="A17" s="87" t="s">
        <v>39</v>
      </c>
      <c r="B17" s="103">
        <v>30.57</v>
      </c>
      <c r="C17" s="103">
        <v>35.82</v>
      </c>
      <c r="D17" s="103">
        <v>33.090000000000003</v>
      </c>
      <c r="E17" s="103">
        <v>62.78</v>
      </c>
      <c r="F17" s="103">
        <v>62.22</v>
      </c>
      <c r="G17" s="103">
        <v>62.54</v>
      </c>
      <c r="H17" s="103">
        <v>77.319999999999993</v>
      </c>
      <c r="I17" s="103">
        <v>79.08</v>
      </c>
      <c r="J17" s="103">
        <v>78.069999999999993</v>
      </c>
      <c r="K17" s="27"/>
      <c r="L17" s="27"/>
      <c r="M17" s="27"/>
    </row>
    <row r="18" spans="1:13" ht="15" hidden="1" customHeight="1">
      <c r="A18" s="87" t="s">
        <v>40</v>
      </c>
      <c r="B18" s="103">
        <v>31.04</v>
      </c>
      <c r="C18" s="103">
        <v>31.68</v>
      </c>
      <c r="D18" s="103">
        <v>31.34</v>
      </c>
      <c r="E18" s="103">
        <v>62.62</v>
      </c>
      <c r="F18" s="103">
        <v>62.31</v>
      </c>
      <c r="G18" s="103">
        <v>62.48</v>
      </c>
      <c r="H18" s="103">
        <v>76.02</v>
      </c>
      <c r="I18" s="103">
        <v>77.97</v>
      </c>
      <c r="J18" s="103">
        <v>76.849999999999994</v>
      </c>
      <c r="K18" s="27"/>
      <c r="L18" s="27"/>
      <c r="M18" s="27"/>
    </row>
    <row r="19" spans="1:13" ht="15" hidden="1" customHeight="1">
      <c r="A19" s="87" t="s">
        <v>116</v>
      </c>
      <c r="B19" s="103">
        <v>36.03827563094859</v>
      </c>
      <c r="C19" s="103">
        <v>35.127669951821794</v>
      </c>
      <c r="D19" s="103">
        <v>35.610756029511329</v>
      </c>
      <c r="E19" s="103">
        <v>58.519070670474591</v>
      </c>
      <c r="F19" s="103">
        <v>60.041942354073385</v>
      </c>
      <c r="G19" s="103">
        <v>59.209640449052316</v>
      </c>
      <c r="H19" s="103">
        <v>75.392309363120049</v>
      </c>
      <c r="I19" s="103">
        <v>76.766398359534136</v>
      </c>
      <c r="J19" s="103">
        <v>75.982913506499344</v>
      </c>
      <c r="K19" s="27"/>
      <c r="L19" s="27"/>
      <c r="M19" s="27"/>
    </row>
    <row r="20" spans="1:13" ht="15" hidden="1" customHeight="1">
      <c r="A20" s="87" t="s">
        <v>132</v>
      </c>
      <c r="B20" s="103">
        <v>38.1</v>
      </c>
      <c r="C20" s="103">
        <v>35.4</v>
      </c>
      <c r="D20" s="103">
        <v>36.799999999999997</v>
      </c>
      <c r="E20" s="103">
        <v>54.6</v>
      </c>
      <c r="F20" s="103">
        <v>59.1</v>
      </c>
      <c r="G20" s="103">
        <v>56.8</v>
      </c>
      <c r="H20" s="103">
        <v>74.5</v>
      </c>
      <c r="I20" s="103">
        <v>75.3</v>
      </c>
      <c r="J20" s="103">
        <v>74.900000000000006</v>
      </c>
      <c r="K20" s="27"/>
      <c r="L20" s="27"/>
      <c r="M20" s="27"/>
    </row>
    <row r="21" spans="1:13" ht="15" hidden="1" customHeight="1">
      <c r="A21" s="87" t="s">
        <v>133</v>
      </c>
      <c r="B21" s="103">
        <v>37.171682238499002</v>
      </c>
      <c r="C21" s="103">
        <v>33.896803364529482</v>
      </c>
      <c r="D21" s="103">
        <v>35.62571818767033</v>
      </c>
      <c r="E21" s="103">
        <v>54.740728723993136</v>
      </c>
      <c r="F21" s="103">
        <v>55.369166014916637</v>
      </c>
      <c r="G21" s="103">
        <v>55.036405689096291</v>
      </c>
      <c r="H21" s="103">
        <v>70.624987862323138</v>
      </c>
      <c r="I21" s="103">
        <v>71.31612924207684</v>
      </c>
      <c r="J21" s="103">
        <v>70.938325769051687</v>
      </c>
      <c r="K21" s="27"/>
      <c r="L21" s="27"/>
      <c r="M21" s="27"/>
    </row>
    <row r="22" spans="1:13" ht="15" hidden="1" customHeight="1">
      <c r="A22" s="87" t="s">
        <v>250</v>
      </c>
      <c r="B22" s="103">
        <v>36.113100786925692</v>
      </c>
      <c r="C22" s="103">
        <v>34.42238041713501</v>
      </c>
      <c r="D22" s="103">
        <v>35.299495776656379</v>
      </c>
      <c r="E22" s="103">
        <v>57.349714498202275</v>
      </c>
      <c r="F22" s="103">
        <v>57.120539394383485</v>
      </c>
      <c r="G22" s="103">
        <v>57.242119244526826</v>
      </c>
      <c r="H22" s="103">
        <v>64.432753783700903</v>
      </c>
      <c r="I22" s="103">
        <v>67.600622955925871</v>
      </c>
      <c r="J22" s="103">
        <v>65.949248406184523</v>
      </c>
      <c r="K22" s="27"/>
      <c r="L22" s="27"/>
      <c r="M22" s="27"/>
    </row>
    <row r="23" spans="1:13" ht="27.95" customHeight="1">
      <c r="A23" s="244" t="s">
        <v>446</v>
      </c>
      <c r="B23" s="232" t="s">
        <v>53</v>
      </c>
      <c r="C23" s="232" t="s">
        <v>53</v>
      </c>
      <c r="D23" s="232" t="s">
        <v>53</v>
      </c>
      <c r="E23" s="232" t="s">
        <v>53</v>
      </c>
      <c r="F23" s="232" t="s">
        <v>53</v>
      </c>
      <c r="G23" s="232" t="s">
        <v>53</v>
      </c>
      <c r="H23" s="232" t="s">
        <v>53</v>
      </c>
      <c r="I23" s="232" t="s">
        <v>53</v>
      </c>
      <c r="J23" s="232" t="s">
        <v>53</v>
      </c>
      <c r="K23" s="232" t="s">
        <v>53</v>
      </c>
      <c r="L23" s="232" t="s">
        <v>53</v>
      </c>
      <c r="M23" s="232" t="s">
        <v>53</v>
      </c>
    </row>
    <row r="24" spans="1:13" ht="27.95" customHeight="1">
      <c r="A24" s="200" t="s">
        <v>434</v>
      </c>
      <c r="B24" s="231" t="s">
        <v>53</v>
      </c>
      <c r="C24" s="231" t="s">
        <v>53</v>
      </c>
      <c r="D24" s="231" t="s">
        <v>53</v>
      </c>
      <c r="E24" s="231" t="s">
        <v>53</v>
      </c>
      <c r="F24" s="231" t="s">
        <v>53</v>
      </c>
      <c r="G24" s="231" t="s">
        <v>53</v>
      </c>
      <c r="H24" s="231" t="s">
        <v>53</v>
      </c>
      <c r="I24" s="231" t="s">
        <v>53</v>
      </c>
      <c r="J24" s="231" t="s">
        <v>53</v>
      </c>
      <c r="K24" s="231" t="s">
        <v>53</v>
      </c>
      <c r="L24" s="231" t="s">
        <v>53</v>
      </c>
      <c r="M24" s="231" t="s">
        <v>53</v>
      </c>
    </row>
    <row r="25" spans="1:13" ht="27.95" customHeight="1">
      <c r="A25" s="244" t="s">
        <v>416</v>
      </c>
      <c r="B25" s="232">
        <v>7.97</v>
      </c>
      <c r="C25" s="232">
        <v>7.98</v>
      </c>
      <c r="D25" s="232">
        <v>7.98</v>
      </c>
      <c r="E25" s="232">
        <v>8.0299999999999994</v>
      </c>
      <c r="F25" s="232">
        <v>8.85</v>
      </c>
      <c r="G25" s="232">
        <v>8.43</v>
      </c>
      <c r="H25" s="232">
        <v>27.42</v>
      </c>
      <c r="I25" s="232">
        <v>26.96</v>
      </c>
      <c r="J25" s="232">
        <v>27.2</v>
      </c>
      <c r="K25" s="232">
        <v>3.09</v>
      </c>
      <c r="L25" s="232">
        <v>2.77</v>
      </c>
      <c r="M25" s="232">
        <v>2.94</v>
      </c>
    </row>
    <row r="26" spans="1:13" ht="15" customHeight="1">
      <c r="A26" s="758" t="s">
        <v>603</v>
      </c>
      <c r="B26" s="758"/>
      <c r="C26" s="758"/>
      <c r="D26" s="758"/>
      <c r="E26" s="758"/>
      <c r="F26" s="758"/>
      <c r="G26" s="758"/>
      <c r="H26" s="758"/>
      <c r="I26" s="758"/>
      <c r="J26" s="758"/>
      <c r="K26" s="758"/>
      <c r="L26" s="758"/>
      <c r="M26" s="758"/>
    </row>
    <row r="27" spans="1:13" ht="14.25" customHeight="1">
      <c r="A27" s="756" t="s">
        <v>469</v>
      </c>
      <c r="B27" s="756"/>
      <c r="C27" s="756"/>
      <c r="D27" s="756"/>
      <c r="E27" s="756"/>
      <c r="F27" s="756"/>
      <c r="G27" s="756"/>
      <c r="H27" s="756"/>
      <c r="I27" s="756"/>
      <c r="J27" s="756"/>
      <c r="K27" s="492"/>
      <c r="L27" s="492"/>
      <c r="M27" s="492"/>
    </row>
  </sheetData>
  <mergeCells count="8">
    <mergeCell ref="A26:M26"/>
    <mergeCell ref="A27:J27"/>
    <mergeCell ref="K3:M3"/>
    <mergeCell ref="A2:J2"/>
    <mergeCell ref="A3:A4"/>
    <mergeCell ref="B3:D3"/>
    <mergeCell ref="E3:G3"/>
    <mergeCell ref="H3:J3"/>
  </mergeCells>
  <pageMargins left="1.05" right="0.118110236220472" top="0.47244094488188998" bottom="0.5" header="0.31496062992126" footer="0.31496062992126"/>
  <pageSetup paperSize="9" scale="106" orientation="portrait" horizontalDpi="1200" verticalDpi="597" r:id="rId1"/>
  <headerFooter>
    <oddFooter>&amp;L&amp;"+,Bold"&amp;9&amp;K09-048&amp;P&amp;R&amp;"+,Bold Italic"&amp;9&amp;K09-048Educational Statistics at a Glance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M28"/>
  <sheetViews>
    <sheetView view="pageBreakPreview" zoomScale="120" zoomScaleSheetLayoutView="120" workbookViewId="0">
      <pane xSplit="1" ySplit="2" topLeftCell="B3" activePane="bottomRight" state="frozen"/>
      <selection activeCell="E10" sqref="E10:I10"/>
      <selection pane="topRight" activeCell="E10" sqref="E10:I10"/>
      <selection pane="bottomLeft" activeCell="E10" sqref="E10:I10"/>
      <selection pane="bottomRight" activeCell="E10" sqref="E10:I10"/>
    </sheetView>
  </sheetViews>
  <sheetFormatPr defaultColWidth="9.140625" defaultRowHeight="15"/>
  <cols>
    <col min="1" max="1" width="11.140625" style="31" customWidth="1"/>
    <col min="2" max="3" width="9.140625" style="31" customWidth="1"/>
    <col min="4" max="4" width="11.28515625" style="31" customWidth="1"/>
    <col min="5" max="5" width="11.5703125" style="31" customWidth="1"/>
    <col min="6" max="6" width="11.85546875" style="31" customWidth="1"/>
    <col min="7" max="7" width="9.28515625" style="31" customWidth="1"/>
    <col min="8" max="8" width="9.7109375" style="31" customWidth="1"/>
    <col min="9" max="9" width="8.7109375" style="31" customWidth="1"/>
    <col min="10" max="10" width="9.85546875" style="31" customWidth="1"/>
    <col min="11" max="11" width="6" style="31" customWidth="1"/>
    <col min="12" max="16384" width="9.140625" style="31"/>
  </cols>
  <sheetData>
    <row r="1" spans="1:12" ht="36.75" customHeight="1">
      <c r="A1" s="759" t="s">
        <v>557</v>
      </c>
      <c r="B1" s="759"/>
      <c r="C1" s="759"/>
      <c r="D1" s="759"/>
      <c r="E1" s="759"/>
      <c r="F1" s="759"/>
      <c r="G1" s="479"/>
      <c r="H1" s="479"/>
      <c r="I1" s="479"/>
      <c r="J1" s="479"/>
      <c r="K1" s="479"/>
      <c r="L1" s="479"/>
    </row>
    <row r="2" spans="1:12" ht="50.25" customHeight="1">
      <c r="A2" s="362" t="s">
        <v>109</v>
      </c>
      <c r="B2" s="362" t="s">
        <v>45</v>
      </c>
      <c r="C2" s="362" t="s">
        <v>91</v>
      </c>
      <c r="D2" s="362" t="s">
        <v>6</v>
      </c>
      <c r="E2" s="362" t="s">
        <v>264</v>
      </c>
      <c r="F2" s="362" t="s">
        <v>255</v>
      </c>
      <c r="G2" s="479"/>
      <c r="H2" s="479"/>
      <c r="I2" s="479"/>
      <c r="J2" s="479"/>
      <c r="K2" s="479"/>
      <c r="L2" s="479"/>
    </row>
    <row r="3" spans="1:12" ht="13.5" customHeight="1">
      <c r="A3" s="233" t="s">
        <v>37</v>
      </c>
      <c r="B3" s="235">
        <v>20</v>
      </c>
      <c r="C3" s="235">
        <v>18</v>
      </c>
      <c r="D3" s="235" t="s">
        <v>53</v>
      </c>
      <c r="E3" s="234">
        <v>19</v>
      </c>
      <c r="F3" s="235" t="s">
        <v>53</v>
      </c>
      <c r="G3" s="479"/>
      <c r="H3" s="479"/>
      <c r="I3" s="479"/>
      <c r="J3" s="479"/>
      <c r="K3" s="479"/>
      <c r="L3" s="479"/>
    </row>
    <row r="4" spans="1:12">
      <c r="A4" s="255" t="s">
        <v>31</v>
      </c>
      <c r="B4" s="256">
        <v>21</v>
      </c>
      <c r="C4" s="256">
        <v>32</v>
      </c>
      <c r="D4" s="256" t="s">
        <v>53</v>
      </c>
      <c r="E4" s="257">
        <v>26</v>
      </c>
      <c r="F4" s="256" t="s">
        <v>53</v>
      </c>
      <c r="G4" s="479"/>
      <c r="H4" s="479"/>
      <c r="I4" s="479"/>
      <c r="J4" s="479"/>
      <c r="K4" s="479"/>
      <c r="L4" s="479"/>
    </row>
    <row r="5" spans="1:12">
      <c r="A5" s="233" t="s">
        <v>32</v>
      </c>
      <c r="B5" s="235">
        <v>27</v>
      </c>
      <c r="C5" s="235">
        <v>38</v>
      </c>
      <c r="D5" s="235" t="s">
        <v>53</v>
      </c>
      <c r="E5" s="234">
        <v>33</v>
      </c>
      <c r="F5" s="235" t="s">
        <v>53</v>
      </c>
      <c r="G5" s="479"/>
      <c r="H5" s="479"/>
      <c r="I5" s="479"/>
      <c r="J5" s="479"/>
      <c r="K5" s="479"/>
      <c r="L5" s="479"/>
    </row>
    <row r="6" spans="1:12">
      <c r="A6" s="255" t="s">
        <v>41</v>
      </c>
      <c r="B6" s="256">
        <v>33</v>
      </c>
      <c r="C6" s="256">
        <v>42</v>
      </c>
      <c r="D6" s="256" t="s">
        <v>53</v>
      </c>
      <c r="E6" s="257">
        <v>38</v>
      </c>
      <c r="F6" s="256" t="s">
        <v>53</v>
      </c>
      <c r="G6" s="479"/>
      <c r="H6" s="479"/>
      <c r="I6" s="479"/>
      <c r="J6" s="479"/>
      <c r="K6" s="479"/>
      <c r="L6" s="479"/>
    </row>
    <row r="7" spans="1:12">
      <c r="A7" s="233" t="s">
        <v>33</v>
      </c>
      <c r="B7" s="235">
        <v>41</v>
      </c>
      <c r="C7" s="235">
        <v>50</v>
      </c>
      <c r="D7" s="235" t="s">
        <v>53</v>
      </c>
      <c r="E7" s="234">
        <v>45</v>
      </c>
      <c r="F7" s="235" t="s">
        <v>53</v>
      </c>
      <c r="G7" s="479"/>
      <c r="H7" s="479"/>
      <c r="I7" s="479"/>
      <c r="J7" s="479"/>
      <c r="K7" s="479"/>
      <c r="L7" s="479"/>
    </row>
    <row r="8" spans="1:12">
      <c r="A8" s="255" t="s">
        <v>42</v>
      </c>
      <c r="B8" s="256">
        <v>55</v>
      </c>
      <c r="C8" s="256">
        <v>62</v>
      </c>
      <c r="D8" s="256">
        <v>54</v>
      </c>
      <c r="E8" s="257">
        <v>42</v>
      </c>
      <c r="F8" s="256" t="s">
        <v>53</v>
      </c>
      <c r="G8" s="493">
        <v>61.436903979722544</v>
      </c>
      <c r="H8" s="493">
        <v>61.743409347071932</v>
      </c>
      <c r="I8" s="493">
        <f t="shared" ref="I8:I15" si="0">SUM(G8:H8)/2</f>
        <v>61.590156663397238</v>
      </c>
      <c r="J8" s="479"/>
      <c r="K8" s="479"/>
      <c r="L8" s="479"/>
    </row>
    <row r="9" spans="1:12" ht="12.75" customHeight="1">
      <c r="A9" s="233" t="s">
        <v>38</v>
      </c>
      <c r="B9" s="235">
        <v>65</v>
      </c>
      <c r="C9" s="235">
        <v>67</v>
      </c>
      <c r="D9" s="234">
        <v>61.436903979722544</v>
      </c>
      <c r="E9" s="234">
        <v>61.743409347071932</v>
      </c>
      <c r="F9" s="235" t="s">
        <v>53</v>
      </c>
      <c r="G9" s="493">
        <v>62.653584457758981</v>
      </c>
      <c r="H9" s="493">
        <v>61.10940415614391</v>
      </c>
      <c r="I9" s="493">
        <f t="shared" si="0"/>
        <v>61.881494306951446</v>
      </c>
      <c r="J9" s="479"/>
      <c r="K9" s="479"/>
      <c r="L9" s="479"/>
    </row>
    <row r="10" spans="1:12">
      <c r="A10" s="236" t="s">
        <v>39</v>
      </c>
      <c r="B10" s="238">
        <v>66</v>
      </c>
      <c r="C10" s="238">
        <v>65</v>
      </c>
      <c r="D10" s="237">
        <v>62.653584457758981</v>
      </c>
      <c r="E10" s="237">
        <v>61.10940415614391</v>
      </c>
      <c r="F10" s="238" t="s">
        <v>53</v>
      </c>
      <c r="G10" s="493">
        <v>61.358530570096178</v>
      </c>
      <c r="H10" s="493">
        <v>57.766871206319848</v>
      </c>
      <c r="I10" s="493">
        <f t="shared" si="0"/>
        <v>59.562700888208013</v>
      </c>
      <c r="J10" s="479"/>
      <c r="K10" s="479"/>
      <c r="L10" s="479"/>
    </row>
    <row r="11" spans="1:12">
      <c r="A11" s="233" t="s">
        <v>40</v>
      </c>
      <c r="B11" s="234">
        <v>79.736024844720504</v>
      </c>
      <c r="C11" s="234">
        <v>67.450611476952034</v>
      </c>
      <c r="D11" s="234">
        <v>61.358530570096178</v>
      </c>
      <c r="E11" s="299">
        <v>57.766871206319848</v>
      </c>
      <c r="F11" s="235" t="s">
        <v>53</v>
      </c>
      <c r="G11" s="493">
        <v>59.839357429718874</v>
      </c>
      <c r="H11" s="493">
        <v>60.250391236306733</v>
      </c>
      <c r="I11" s="493">
        <f t="shared" si="0"/>
        <v>60.0448743330128</v>
      </c>
      <c r="J11" s="479"/>
      <c r="K11" s="479"/>
      <c r="L11" s="479"/>
    </row>
    <row r="12" spans="1:12">
      <c r="A12" s="236" t="s">
        <v>116</v>
      </c>
      <c r="B12" s="237">
        <v>73.463035019455262</v>
      </c>
      <c r="C12" s="237">
        <v>71.081081081081081</v>
      </c>
      <c r="D12" s="237">
        <v>59.839357429718874</v>
      </c>
      <c r="E12" s="300">
        <v>60.250391236306733</v>
      </c>
      <c r="F12" s="238" t="s">
        <v>53</v>
      </c>
      <c r="G12" s="493">
        <v>62.55144032921811</v>
      </c>
      <c r="H12" s="493">
        <v>62.873399715504974</v>
      </c>
      <c r="I12" s="493">
        <f t="shared" si="0"/>
        <v>62.712420022361542</v>
      </c>
      <c r="J12" s="479"/>
      <c r="K12" s="479"/>
      <c r="L12" s="479"/>
    </row>
    <row r="13" spans="1:12">
      <c r="A13" s="233" t="s">
        <v>132</v>
      </c>
      <c r="B13" s="234">
        <v>83.526490066225165</v>
      </c>
      <c r="C13" s="234">
        <v>75.345167652859956</v>
      </c>
      <c r="D13" s="234">
        <v>62.55144032921811</v>
      </c>
      <c r="E13" s="299">
        <v>62.873399715504974</v>
      </c>
      <c r="F13" s="235" t="s">
        <v>53</v>
      </c>
      <c r="G13" s="493">
        <v>60.665359766715774</v>
      </c>
      <c r="H13" s="493">
        <v>64.724138336405062</v>
      </c>
      <c r="I13" s="493">
        <f t="shared" si="0"/>
        <v>62.694749051560422</v>
      </c>
      <c r="J13" s="479"/>
      <c r="K13" s="479"/>
      <c r="L13" s="479"/>
    </row>
    <row r="14" spans="1:12">
      <c r="A14" s="236" t="s">
        <v>133</v>
      </c>
      <c r="B14" s="237">
        <v>75.816058910201477</v>
      </c>
      <c r="C14" s="237">
        <v>80.044626162875005</v>
      </c>
      <c r="D14" s="237">
        <v>60.665359766715774</v>
      </c>
      <c r="E14" s="300">
        <v>64.724138336405062</v>
      </c>
      <c r="F14" s="239">
        <v>59</v>
      </c>
      <c r="G14" s="493">
        <v>66.01222088972645</v>
      </c>
      <c r="H14" s="493">
        <v>66.409482362315728</v>
      </c>
      <c r="I14" s="493">
        <f t="shared" si="0"/>
        <v>66.210851626021082</v>
      </c>
      <c r="J14" s="479"/>
      <c r="K14" s="479"/>
      <c r="L14" s="479"/>
    </row>
    <row r="15" spans="1:12">
      <c r="A15" s="233" t="s">
        <v>250</v>
      </c>
      <c r="B15" s="234">
        <v>79.032378501183615</v>
      </c>
      <c r="C15" s="234">
        <v>76.05107893597247</v>
      </c>
      <c r="D15" s="234">
        <v>66.01222088972645</v>
      </c>
      <c r="E15" s="299">
        <v>66.409482362315728</v>
      </c>
      <c r="F15" s="407">
        <v>64</v>
      </c>
      <c r="G15" s="493">
        <v>69</v>
      </c>
      <c r="H15" s="493">
        <v>92</v>
      </c>
      <c r="I15" s="493">
        <f t="shared" si="0"/>
        <v>80.5</v>
      </c>
      <c r="J15" s="479"/>
      <c r="K15" s="479"/>
      <c r="L15" s="479"/>
    </row>
    <row r="16" spans="1:12">
      <c r="A16" s="236" t="s">
        <v>434</v>
      </c>
      <c r="B16" s="238" t="s">
        <v>53</v>
      </c>
      <c r="C16" s="238" t="s">
        <v>53</v>
      </c>
      <c r="D16" s="238" t="s">
        <v>53</v>
      </c>
      <c r="E16" s="238" t="s">
        <v>53</v>
      </c>
      <c r="F16" s="239">
        <v>64</v>
      </c>
      <c r="G16" s="479"/>
      <c r="H16" s="479"/>
      <c r="I16" s="479"/>
      <c r="J16" s="479"/>
      <c r="K16" s="479"/>
      <c r="L16" s="475"/>
    </row>
    <row r="17" spans="1:13">
      <c r="A17" s="233" t="s">
        <v>416</v>
      </c>
      <c r="B17" s="238" t="s">
        <v>53</v>
      </c>
      <c r="C17" s="238" t="s">
        <v>53</v>
      </c>
      <c r="D17" s="238" t="s">
        <v>53</v>
      </c>
      <c r="E17" s="238" t="s">
        <v>53</v>
      </c>
      <c r="F17" s="407">
        <v>64</v>
      </c>
      <c r="G17" s="479"/>
      <c r="H17" s="479"/>
      <c r="I17" s="479"/>
      <c r="J17" s="479"/>
      <c r="K17" s="479"/>
      <c r="L17" s="479"/>
    </row>
    <row r="18" spans="1:13">
      <c r="A18" s="227" t="s">
        <v>410</v>
      </c>
      <c r="B18" s="238" t="s">
        <v>53</v>
      </c>
      <c r="C18" s="238" t="s">
        <v>53</v>
      </c>
      <c r="D18" s="238" t="s">
        <v>53</v>
      </c>
      <c r="E18" s="238" t="s">
        <v>53</v>
      </c>
      <c r="F18" s="239">
        <v>63</v>
      </c>
      <c r="G18" s="479"/>
      <c r="H18" s="479"/>
      <c r="I18" s="479"/>
      <c r="J18" s="479"/>
      <c r="K18" s="479"/>
      <c r="L18" s="479"/>
    </row>
    <row r="19" spans="1:13" ht="12" customHeight="1">
      <c r="A19" s="718" t="s">
        <v>262</v>
      </c>
      <c r="B19" s="718"/>
      <c r="C19" s="718"/>
      <c r="D19" s="718"/>
      <c r="E19" s="718"/>
      <c r="F19" s="718"/>
      <c r="G19" s="479"/>
      <c r="H19" s="479"/>
      <c r="I19" s="479"/>
      <c r="J19" s="479"/>
      <c r="K19" s="479"/>
      <c r="L19" s="479"/>
    </row>
    <row r="20" spans="1:13" ht="14.25" customHeight="1">
      <c r="A20" s="699" t="s">
        <v>267</v>
      </c>
      <c r="B20" s="699"/>
      <c r="C20" s="699"/>
      <c r="D20" s="699"/>
      <c r="E20" s="699"/>
      <c r="F20" s="699"/>
      <c r="G20" s="479"/>
      <c r="H20" s="479"/>
      <c r="I20" s="479"/>
      <c r="J20" s="479"/>
      <c r="K20" s="479"/>
      <c r="L20" s="479"/>
    </row>
    <row r="21" spans="1:13" ht="10.5" customHeight="1">
      <c r="A21" s="700" t="s">
        <v>274</v>
      </c>
      <c r="B21" s="700"/>
      <c r="C21" s="700"/>
      <c r="D21" s="700"/>
      <c r="E21" s="700"/>
      <c r="F21" s="700"/>
      <c r="G21" s="479"/>
      <c r="H21" s="479"/>
      <c r="I21" s="479"/>
      <c r="J21" s="479"/>
      <c r="K21" s="479"/>
      <c r="L21" s="479"/>
    </row>
    <row r="22" spans="1:13" ht="12.75" customHeight="1">
      <c r="A22" s="705" t="s">
        <v>275</v>
      </c>
      <c r="B22" s="705"/>
      <c r="C22" s="705"/>
      <c r="D22" s="705"/>
      <c r="E22" s="705"/>
      <c r="F22" s="705"/>
      <c r="G22" s="479"/>
      <c r="H22" s="479"/>
      <c r="I22" s="479"/>
      <c r="J22" s="479"/>
      <c r="K22" s="479"/>
      <c r="L22" s="479"/>
    </row>
    <row r="23" spans="1:13" ht="25.5" customHeight="1">
      <c r="A23" s="699" t="s">
        <v>604</v>
      </c>
      <c r="B23" s="699"/>
      <c r="C23" s="699"/>
      <c r="D23" s="699"/>
      <c r="E23" s="699"/>
      <c r="F23" s="699"/>
      <c r="G23" s="479"/>
      <c r="H23" s="479"/>
      <c r="I23" s="479"/>
      <c r="J23" s="479"/>
      <c r="K23" s="479"/>
      <c r="L23" s="479"/>
    </row>
    <row r="24" spans="1:13" ht="25.5" customHeight="1">
      <c r="A24" s="699" t="s">
        <v>470</v>
      </c>
      <c r="B24" s="699"/>
      <c r="C24" s="699"/>
      <c r="D24" s="699"/>
      <c r="E24" s="699"/>
      <c r="F24" s="699"/>
      <c r="G24" s="479"/>
      <c r="H24" s="479"/>
      <c r="I24" s="479"/>
      <c r="J24" s="479"/>
      <c r="K24" s="479"/>
      <c r="L24" s="479"/>
    </row>
    <row r="25" spans="1:13" ht="15.75" customHeight="1">
      <c r="A25" s="699" t="s">
        <v>404</v>
      </c>
      <c r="B25" s="699"/>
      <c r="C25" s="699"/>
      <c r="D25" s="699"/>
      <c r="E25" s="699"/>
      <c r="F25" s="699"/>
      <c r="G25" s="479"/>
      <c r="H25" s="479"/>
      <c r="I25" s="479"/>
      <c r="J25" s="479"/>
      <c r="K25" s="479"/>
      <c r="L25" s="479"/>
    </row>
    <row r="26" spans="1:13" ht="40.5" customHeight="1">
      <c r="A26" s="699" t="s">
        <v>600</v>
      </c>
      <c r="B26" s="699"/>
      <c r="C26" s="699"/>
      <c r="D26" s="699"/>
      <c r="E26" s="699"/>
      <c r="F26" s="699"/>
      <c r="G26" s="699"/>
      <c r="H26" s="699"/>
      <c r="I26" s="699"/>
      <c r="J26" s="699"/>
      <c r="K26" s="699"/>
      <c r="L26" s="699"/>
      <c r="M26" s="153"/>
    </row>
    <row r="27" spans="1:13" ht="37.5" customHeight="1"/>
    <row r="28" spans="1:13" ht="37.5" customHeight="1"/>
  </sheetData>
  <mergeCells count="10">
    <mergeCell ref="A1:F1"/>
    <mergeCell ref="A24:F24"/>
    <mergeCell ref="A25:F25"/>
    <mergeCell ref="A26:F26"/>
    <mergeCell ref="G26:L26"/>
    <mergeCell ref="A19:F19"/>
    <mergeCell ref="A20:F20"/>
    <mergeCell ref="A21:F21"/>
    <mergeCell ref="A22:F22"/>
    <mergeCell ref="A23:F23"/>
  </mergeCells>
  <pageMargins left="1.05" right="0.118110236220472" top="0.47244094488188998" bottom="0.5" header="0.31496062992126" footer="0.31496062992126"/>
  <pageSetup paperSize="9" scale="120" orientation="portrait" horizontalDpi="1200" verticalDpi="597" r:id="rId1"/>
  <headerFooter>
    <oddFooter>&amp;L&amp;"+,Bold"&amp;9&amp;K09-048&amp;P&amp;R&amp;"+,Bold Italic"&amp;9&amp;K09-048Educational Statistics at a Glance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00B050"/>
  </sheetPr>
  <dimension ref="A1:I27"/>
  <sheetViews>
    <sheetView view="pageBreakPreview" zoomScale="130" zoomScaleSheetLayoutView="130" workbookViewId="0">
      <selection activeCell="E10" sqref="E10:I10"/>
    </sheetView>
  </sheetViews>
  <sheetFormatPr defaultColWidth="9.140625" defaultRowHeight="15"/>
  <cols>
    <col min="1" max="1" width="11.140625" style="31" customWidth="1"/>
    <col min="2" max="3" width="9.140625" style="31" customWidth="1"/>
    <col min="4" max="4" width="10.7109375" style="31" customWidth="1"/>
    <col min="5" max="5" width="11.5703125" style="31" customWidth="1"/>
    <col min="6" max="6" width="11.85546875" style="31" customWidth="1"/>
    <col min="7" max="7" width="9.28515625" style="31" customWidth="1"/>
    <col min="8" max="8" width="9.7109375" style="31" customWidth="1"/>
    <col min="9" max="9" width="8.7109375" style="31" customWidth="1"/>
    <col min="10" max="10" width="9.85546875" style="31" customWidth="1"/>
    <col min="11" max="11" width="6" style="31" customWidth="1"/>
    <col min="12" max="16384" width="9.140625" style="31"/>
  </cols>
  <sheetData>
    <row r="1" spans="1:9" ht="21.75" customHeight="1">
      <c r="A1" s="760" t="s">
        <v>564</v>
      </c>
      <c r="B1" s="760"/>
      <c r="C1" s="760"/>
      <c r="D1" s="760"/>
      <c r="E1" s="760"/>
      <c r="F1" s="760"/>
      <c r="G1" s="479"/>
      <c r="H1" s="479"/>
      <c r="I1" s="479"/>
    </row>
    <row r="2" spans="1:9" ht="50.25" customHeight="1">
      <c r="A2" s="362" t="s">
        <v>109</v>
      </c>
      <c r="B2" s="362" t="s">
        <v>45</v>
      </c>
      <c r="C2" s="362" t="s">
        <v>91</v>
      </c>
      <c r="D2" s="362" t="s">
        <v>6</v>
      </c>
      <c r="E2" s="362" t="s">
        <v>264</v>
      </c>
      <c r="F2" s="362" t="s">
        <v>44</v>
      </c>
      <c r="G2" s="479"/>
      <c r="H2" s="479"/>
      <c r="I2" s="479"/>
    </row>
    <row r="3" spans="1:9" ht="13.5" customHeight="1">
      <c r="A3" s="233" t="s">
        <v>37</v>
      </c>
      <c r="B3" s="235">
        <v>24</v>
      </c>
      <c r="C3" s="235">
        <v>20</v>
      </c>
      <c r="D3" s="235" t="s">
        <v>53</v>
      </c>
      <c r="E3" s="234">
        <v>21</v>
      </c>
      <c r="F3" s="235" t="s">
        <v>53</v>
      </c>
      <c r="G3" s="479"/>
      <c r="H3" s="479"/>
      <c r="I3" s="479"/>
    </row>
    <row r="4" spans="1:9">
      <c r="A4" s="236" t="s">
        <v>31</v>
      </c>
      <c r="B4" s="238">
        <v>36</v>
      </c>
      <c r="C4" s="238">
        <v>31</v>
      </c>
      <c r="D4" s="238" t="s">
        <v>53</v>
      </c>
      <c r="E4" s="237">
        <v>25</v>
      </c>
      <c r="F4" s="238" t="s">
        <v>53</v>
      </c>
      <c r="G4" s="479"/>
      <c r="H4" s="479"/>
      <c r="I4" s="479"/>
    </row>
    <row r="5" spans="1:9">
      <c r="A5" s="233" t="s">
        <v>32</v>
      </c>
      <c r="B5" s="235">
        <v>39</v>
      </c>
      <c r="C5" s="235">
        <v>32</v>
      </c>
      <c r="D5" s="235" t="s">
        <v>53</v>
      </c>
      <c r="E5" s="234">
        <v>25</v>
      </c>
      <c r="F5" s="235" t="s">
        <v>53</v>
      </c>
      <c r="G5" s="479"/>
      <c r="H5" s="479"/>
      <c r="I5" s="479"/>
    </row>
    <row r="6" spans="1:9">
      <c r="A6" s="236" t="s">
        <v>41</v>
      </c>
      <c r="B6" s="238">
        <v>38</v>
      </c>
      <c r="C6" s="238">
        <v>33</v>
      </c>
      <c r="D6" s="238" t="s">
        <v>53</v>
      </c>
      <c r="E6" s="237">
        <v>27</v>
      </c>
      <c r="F6" s="238" t="s">
        <v>53</v>
      </c>
      <c r="G6" s="479"/>
      <c r="H6" s="479"/>
      <c r="I6" s="479"/>
    </row>
    <row r="7" spans="1:9">
      <c r="A7" s="233" t="s">
        <v>33</v>
      </c>
      <c r="B7" s="235">
        <v>43</v>
      </c>
      <c r="C7" s="235">
        <v>37</v>
      </c>
      <c r="D7" s="235" t="s">
        <v>53</v>
      </c>
      <c r="E7" s="234">
        <v>31</v>
      </c>
      <c r="F7" s="235" t="s">
        <v>53</v>
      </c>
      <c r="G7" s="479"/>
      <c r="H7" s="479"/>
      <c r="I7" s="479"/>
    </row>
    <row r="8" spans="1:9">
      <c r="A8" s="236" t="s">
        <v>42</v>
      </c>
      <c r="B8" s="238">
        <v>43</v>
      </c>
      <c r="C8" s="238">
        <v>38</v>
      </c>
      <c r="D8" s="238">
        <v>31</v>
      </c>
      <c r="E8" s="237">
        <v>35</v>
      </c>
      <c r="F8" s="238" t="s">
        <v>53</v>
      </c>
      <c r="G8" s="493">
        <v>61.436903979722544</v>
      </c>
      <c r="H8" s="493">
        <v>61.743409347071932</v>
      </c>
      <c r="I8" s="493">
        <f t="shared" ref="I8:I15" si="0">SUM(G8:H8)/2</f>
        <v>61.590156663397238</v>
      </c>
    </row>
    <row r="9" spans="1:9" ht="12.75" customHeight="1">
      <c r="A9" s="233" t="s">
        <v>38</v>
      </c>
      <c r="B9" s="235">
        <v>46</v>
      </c>
      <c r="C9" s="235">
        <v>34</v>
      </c>
      <c r="D9" s="234">
        <v>32</v>
      </c>
      <c r="E9" s="234">
        <v>34</v>
      </c>
      <c r="F9" s="235">
        <v>26</v>
      </c>
      <c r="G9" s="493">
        <v>62.653584457758981</v>
      </c>
      <c r="H9" s="493">
        <v>61.10940415614391</v>
      </c>
      <c r="I9" s="493">
        <f t="shared" si="0"/>
        <v>61.881494306951446</v>
      </c>
    </row>
    <row r="10" spans="1:9">
      <c r="A10" s="236" t="s">
        <v>39</v>
      </c>
      <c r="B10" s="238">
        <v>44</v>
      </c>
      <c r="C10" s="238">
        <v>34</v>
      </c>
      <c r="D10" s="237">
        <v>31</v>
      </c>
      <c r="E10" s="237">
        <v>34</v>
      </c>
      <c r="F10" s="238" t="s">
        <v>53</v>
      </c>
      <c r="G10" s="493">
        <v>61.358530570096178</v>
      </c>
      <c r="H10" s="493">
        <v>57.766871206319848</v>
      </c>
      <c r="I10" s="493">
        <f t="shared" si="0"/>
        <v>59.562700888208013</v>
      </c>
    </row>
    <row r="11" spans="1:9">
      <c r="A11" s="233" t="s">
        <v>40</v>
      </c>
      <c r="B11" s="234">
        <v>47</v>
      </c>
      <c r="C11" s="234">
        <v>35</v>
      </c>
      <c r="D11" s="234">
        <v>33</v>
      </c>
      <c r="E11" s="234">
        <v>37</v>
      </c>
      <c r="F11" s="235">
        <v>20</v>
      </c>
      <c r="G11" s="493">
        <v>59.839357429718874</v>
      </c>
      <c r="H11" s="493">
        <v>60.250391236306733</v>
      </c>
      <c r="I11" s="493">
        <f t="shared" si="0"/>
        <v>60.0448743330128</v>
      </c>
    </row>
    <row r="12" spans="1:9">
      <c r="A12" s="236" t="s">
        <v>116</v>
      </c>
      <c r="B12" s="237">
        <v>45</v>
      </c>
      <c r="C12" s="237">
        <v>34</v>
      </c>
      <c r="D12" s="237">
        <v>32</v>
      </c>
      <c r="E12" s="237">
        <v>38</v>
      </c>
      <c r="F12" s="238">
        <v>21</v>
      </c>
      <c r="G12" s="493">
        <v>62.55144032921811</v>
      </c>
      <c r="H12" s="493">
        <v>62.873399715504974</v>
      </c>
      <c r="I12" s="493">
        <f t="shared" si="0"/>
        <v>62.712420022361542</v>
      </c>
    </row>
    <row r="13" spans="1:9">
      <c r="A13" s="233" t="s">
        <v>132</v>
      </c>
      <c r="B13" s="234">
        <v>41</v>
      </c>
      <c r="C13" s="234">
        <v>33</v>
      </c>
      <c r="D13" s="234">
        <v>30</v>
      </c>
      <c r="E13" s="234">
        <v>39</v>
      </c>
      <c r="F13" s="235">
        <v>24</v>
      </c>
      <c r="G13" s="493">
        <v>60.665359766715774</v>
      </c>
      <c r="H13" s="493">
        <v>64.724138336405062</v>
      </c>
      <c r="I13" s="493">
        <f t="shared" si="0"/>
        <v>62.694749051560422</v>
      </c>
    </row>
    <row r="14" spans="1:9" ht="16.5">
      <c r="A14" s="236" t="s">
        <v>133</v>
      </c>
      <c r="B14" s="237">
        <v>43</v>
      </c>
      <c r="C14" s="237">
        <v>33</v>
      </c>
      <c r="D14" s="237">
        <v>30</v>
      </c>
      <c r="E14" s="237">
        <v>34</v>
      </c>
      <c r="F14" s="239" t="s">
        <v>605</v>
      </c>
      <c r="G14" s="493">
        <v>66.01222088972645</v>
      </c>
      <c r="H14" s="493">
        <v>66.409482362315728</v>
      </c>
      <c r="I14" s="493">
        <f t="shared" si="0"/>
        <v>66.210851626021082</v>
      </c>
    </row>
    <row r="15" spans="1:9" ht="16.5">
      <c r="A15" s="233" t="s">
        <v>250</v>
      </c>
      <c r="B15" s="234">
        <v>41</v>
      </c>
      <c r="C15" s="234">
        <v>34</v>
      </c>
      <c r="D15" s="234">
        <v>32</v>
      </c>
      <c r="E15" s="234">
        <v>33</v>
      </c>
      <c r="F15" s="407" t="s">
        <v>606</v>
      </c>
      <c r="G15" s="493">
        <v>69</v>
      </c>
      <c r="H15" s="493">
        <v>92</v>
      </c>
      <c r="I15" s="493">
        <f t="shared" si="0"/>
        <v>80.5</v>
      </c>
    </row>
    <row r="16" spans="1:9" ht="16.5">
      <c r="A16" s="236" t="s">
        <v>434</v>
      </c>
      <c r="B16" s="237">
        <v>28</v>
      </c>
      <c r="C16" s="237">
        <v>25</v>
      </c>
      <c r="D16" s="237" t="s">
        <v>53</v>
      </c>
      <c r="E16" s="237" t="s">
        <v>53</v>
      </c>
      <c r="F16" s="239" t="s">
        <v>607</v>
      </c>
      <c r="G16" s="479"/>
      <c r="H16" s="479"/>
      <c r="I16" s="479"/>
    </row>
    <row r="17" spans="1:9" ht="16.5">
      <c r="A17" s="233" t="s">
        <v>416</v>
      </c>
      <c r="B17" s="235">
        <v>25</v>
      </c>
      <c r="C17" s="235">
        <v>17</v>
      </c>
      <c r="D17" s="235">
        <v>26</v>
      </c>
      <c r="E17" s="234">
        <v>41</v>
      </c>
      <c r="F17" s="407" t="s">
        <v>608</v>
      </c>
      <c r="G17" s="479"/>
      <c r="H17" s="479"/>
      <c r="I17" s="479"/>
    </row>
    <row r="18" spans="1:9" ht="16.5">
      <c r="A18" s="227" t="s">
        <v>410</v>
      </c>
      <c r="B18" s="238">
        <v>24</v>
      </c>
      <c r="C18" s="238">
        <v>17</v>
      </c>
      <c r="D18" s="238">
        <v>27</v>
      </c>
      <c r="E18" s="237">
        <v>38</v>
      </c>
      <c r="F18" s="239" t="s">
        <v>606</v>
      </c>
      <c r="G18" s="479"/>
      <c r="H18" s="479"/>
      <c r="I18" s="479"/>
    </row>
    <row r="19" spans="1:9" ht="11.25" customHeight="1">
      <c r="A19" s="722" t="s">
        <v>478</v>
      </c>
      <c r="B19" s="722"/>
      <c r="C19" s="494"/>
      <c r="D19" s="494"/>
      <c r="E19" s="495"/>
      <c r="F19" s="496"/>
      <c r="G19" s="479"/>
      <c r="H19" s="479"/>
      <c r="I19" s="479"/>
    </row>
    <row r="20" spans="1:9" ht="13.5" customHeight="1">
      <c r="A20" s="76" t="s">
        <v>287</v>
      </c>
      <c r="B20" s="484"/>
      <c r="C20" s="484"/>
      <c r="D20" s="484"/>
      <c r="E20" s="484"/>
      <c r="F20" s="484"/>
      <c r="G20" s="479"/>
      <c r="H20" s="479"/>
      <c r="I20" s="479"/>
    </row>
    <row r="21" spans="1:9" ht="12" customHeight="1">
      <c r="A21" s="722" t="s">
        <v>274</v>
      </c>
      <c r="B21" s="722"/>
      <c r="C21" s="369"/>
      <c r="D21" s="369"/>
      <c r="E21" s="369"/>
      <c r="F21" s="369"/>
      <c r="G21" s="479"/>
      <c r="H21" s="479"/>
      <c r="I21" s="479"/>
    </row>
    <row r="22" spans="1:9" ht="11.25" customHeight="1">
      <c r="A22" s="745" t="s">
        <v>476</v>
      </c>
      <c r="B22" s="745"/>
      <c r="C22" s="745"/>
      <c r="D22" s="485"/>
      <c r="E22" s="369"/>
      <c r="F22" s="369"/>
      <c r="G22" s="479"/>
      <c r="H22" s="479"/>
      <c r="I22" s="479"/>
    </row>
    <row r="23" spans="1:9" ht="26.25" customHeight="1">
      <c r="A23" s="721" t="s">
        <v>418</v>
      </c>
      <c r="B23" s="721"/>
      <c r="C23" s="721"/>
      <c r="D23" s="721"/>
      <c r="E23" s="721"/>
      <c r="F23" s="721"/>
      <c r="G23" s="479"/>
      <c r="H23" s="479"/>
      <c r="I23" s="479"/>
    </row>
    <row r="24" spans="1:9" ht="27.75" customHeight="1">
      <c r="A24" s="721" t="s">
        <v>470</v>
      </c>
      <c r="B24" s="721"/>
      <c r="C24" s="721"/>
      <c r="D24" s="721"/>
      <c r="E24" s="721"/>
      <c r="F24" s="721"/>
      <c r="G24" s="479"/>
      <c r="H24" s="479"/>
      <c r="I24" s="479"/>
    </row>
    <row r="25" spans="1:9" ht="14.25" customHeight="1">
      <c r="A25" s="721" t="s">
        <v>404</v>
      </c>
      <c r="B25" s="721"/>
      <c r="C25" s="721"/>
      <c r="D25" s="721"/>
      <c r="E25" s="721"/>
      <c r="F25" s="721"/>
      <c r="G25" s="479"/>
      <c r="H25" s="479"/>
      <c r="I25" s="479"/>
    </row>
    <row r="26" spans="1:9" ht="39" customHeight="1">
      <c r="A26" s="746" t="s">
        <v>601</v>
      </c>
      <c r="B26" s="746"/>
      <c r="C26" s="746"/>
      <c r="D26" s="746"/>
      <c r="E26" s="746"/>
      <c r="F26" s="746"/>
      <c r="G26" s="479"/>
      <c r="H26" s="479"/>
      <c r="I26" s="479"/>
    </row>
    <row r="27" spans="1:9">
      <c r="A27" s="746" t="s">
        <v>479</v>
      </c>
      <c r="B27" s="746"/>
      <c r="C27" s="746"/>
      <c r="D27" s="746"/>
      <c r="E27" s="746"/>
      <c r="F27" s="746"/>
      <c r="G27" s="152"/>
      <c r="H27" s="479"/>
      <c r="I27" s="479"/>
    </row>
  </sheetData>
  <mergeCells count="9">
    <mergeCell ref="A26:F26"/>
    <mergeCell ref="A1:F1"/>
    <mergeCell ref="A27:F27"/>
    <mergeCell ref="A21:B21"/>
    <mergeCell ref="A22:C22"/>
    <mergeCell ref="A23:F23"/>
    <mergeCell ref="A24:F24"/>
    <mergeCell ref="A25:F25"/>
    <mergeCell ref="A19:B19"/>
  </mergeCells>
  <pageMargins left="1.05" right="0.118110236220472" top="0.47244094488188998" bottom="0.5" header="0.31496062992126" footer="0.31496062992126"/>
  <pageSetup paperSize="9" scale="120" orientation="portrait" horizontalDpi="1200" verticalDpi="597" r:id="rId1"/>
  <headerFooter>
    <oddFooter>&amp;L&amp;"+,Bold"&amp;9&amp;K09-048&amp;P&amp;R&amp;"+,Bold Italic"&amp;9&amp;K09-048Educational Statistics at a Glance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1:H26"/>
  <sheetViews>
    <sheetView view="pageBreakPreview" zoomScale="98" zoomScaleSheetLayoutView="98" workbookViewId="0">
      <selection activeCell="E10" sqref="E10:I10"/>
    </sheetView>
  </sheetViews>
  <sheetFormatPr defaultColWidth="9.140625" defaultRowHeight="14.25"/>
  <cols>
    <col min="1" max="1" width="13.7109375" style="27" customWidth="1"/>
    <col min="2" max="2" width="15.7109375" style="27" customWidth="1"/>
    <col min="3" max="3" width="18.5703125" style="27" customWidth="1"/>
    <col min="4" max="4" width="15.85546875" style="27" customWidth="1"/>
    <col min="5" max="5" width="8.28515625" style="27" customWidth="1"/>
    <col min="6" max="9" width="9.140625" style="27"/>
    <col min="10" max="10" width="9.85546875" style="27" customWidth="1"/>
    <col min="11" max="16384" width="9.140625" style="27"/>
  </cols>
  <sheetData>
    <row r="1" spans="1:7" ht="27" customHeight="1">
      <c r="A1" s="761" t="s">
        <v>565</v>
      </c>
      <c r="B1" s="761"/>
      <c r="C1" s="761"/>
      <c r="D1" s="761"/>
      <c r="E1" s="56"/>
      <c r="F1" s="56"/>
      <c r="G1" s="56"/>
    </row>
    <row r="2" spans="1:7" ht="23.25" customHeight="1">
      <c r="A2" s="761" t="s">
        <v>398</v>
      </c>
      <c r="B2" s="761"/>
      <c r="C2" s="761"/>
      <c r="D2" s="761"/>
      <c r="E2" s="497"/>
      <c r="F2" s="497"/>
      <c r="G2" s="497"/>
    </row>
    <row r="3" spans="1:7" ht="87.75" customHeight="1">
      <c r="A3" s="228" t="s">
        <v>30</v>
      </c>
      <c r="B3" s="230" t="s">
        <v>342</v>
      </c>
      <c r="C3" s="230" t="s">
        <v>341</v>
      </c>
      <c r="D3" s="230" t="s">
        <v>343</v>
      </c>
    </row>
    <row r="4" spans="1:7" ht="20.25" customHeight="1">
      <c r="A4" s="209" t="s">
        <v>85</v>
      </c>
      <c r="B4" s="350">
        <v>10080</v>
      </c>
      <c r="C4" s="350">
        <v>64.459999999999994</v>
      </c>
      <c r="D4" s="375">
        <v>0.64</v>
      </c>
    </row>
    <row r="5" spans="1:7" ht="20.25" customHeight="1">
      <c r="A5" s="208" t="s">
        <v>31</v>
      </c>
      <c r="B5" s="351">
        <v>16220</v>
      </c>
      <c r="C5" s="351">
        <v>239.56</v>
      </c>
      <c r="D5" s="376">
        <v>1.48</v>
      </c>
    </row>
    <row r="6" spans="1:7" ht="20.25" customHeight="1">
      <c r="A6" s="209" t="s">
        <v>32</v>
      </c>
      <c r="B6" s="350">
        <v>42222</v>
      </c>
      <c r="C6" s="350">
        <v>892.36</v>
      </c>
      <c r="D6" s="375">
        <v>2.11</v>
      </c>
    </row>
    <row r="7" spans="1:7" ht="20.25" customHeight="1">
      <c r="A7" s="208" t="s">
        <v>41</v>
      </c>
      <c r="B7" s="351">
        <v>130178</v>
      </c>
      <c r="C7" s="351">
        <v>3884.2</v>
      </c>
      <c r="D7" s="376">
        <v>2.98</v>
      </c>
    </row>
    <row r="8" spans="1:7" ht="20.25" customHeight="1">
      <c r="A8" s="209" t="s">
        <v>33</v>
      </c>
      <c r="B8" s="350">
        <v>510964</v>
      </c>
      <c r="C8" s="350">
        <v>19615.849999999999</v>
      </c>
      <c r="D8" s="375">
        <v>3.84</v>
      </c>
    </row>
    <row r="9" spans="1:7" ht="20.25" customHeight="1">
      <c r="A9" s="208" t="s">
        <v>42</v>
      </c>
      <c r="B9" s="351">
        <v>1991982</v>
      </c>
      <c r="C9" s="351">
        <v>82486.48</v>
      </c>
      <c r="D9" s="376">
        <v>4.1399999999999997</v>
      </c>
      <c r="E9" s="498"/>
    </row>
    <row r="10" spans="1:7" ht="20.25" customHeight="1">
      <c r="A10" s="209" t="s">
        <v>38</v>
      </c>
      <c r="B10" s="350">
        <v>3390503</v>
      </c>
      <c r="C10" s="350">
        <v>113228.71</v>
      </c>
      <c r="D10" s="375">
        <v>3.34</v>
      </c>
      <c r="E10" s="498"/>
    </row>
    <row r="11" spans="1:7" ht="20.25" customHeight="1">
      <c r="A11" s="208" t="s">
        <v>39</v>
      </c>
      <c r="B11" s="351">
        <v>3953276</v>
      </c>
      <c r="C11" s="351">
        <v>137383.99</v>
      </c>
      <c r="D11" s="376">
        <v>3.48</v>
      </c>
      <c r="E11" s="498"/>
    </row>
    <row r="12" spans="1:7" ht="20.25" customHeight="1">
      <c r="A12" s="209" t="s">
        <v>40</v>
      </c>
      <c r="B12" s="350">
        <v>4582086</v>
      </c>
      <c r="C12" s="350">
        <v>155797.26999999999</v>
      </c>
      <c r="D12" s="165">
        <v>3.4</v>
      </c>
      <c r="E12" s="498"/>
    </row>
    <row r="13" spans="1:7" ht="20.25" customHeight="1">
      <c r="A13" s="208" t="s">
        <v>116</v>
      </c>
      <c r="B13" s="351">
        <v>5303567</v>
      </c>
      <c r="C13" s="351">
        <v>189068.84</v>
      </c>
      <c r="D13" s="376">
        <v>3.56</v>
      </c>
      <c r="E13" s="498"/>
    </row>
    <row r="14" spans="1:7" ht="20.25" customHeight="1">
      <c r="A14" s="209" t="s">
        <v>132</v>
      </c>
      <c r="B14" s="350">
        <v>6108903</v>
      </c>
      <c r="C14" s="350">
        <v>241256.02</v>
      </c>
      <c r="D14" s="375">
        <v>3.95</v>
      </c>
      <c r="E14" s="498"/>
    </row>
    <row r="15" spans="1:7" ht="20.25" customHeight="1">
      <c r="A15" s="208" t="s">
        <v>133</v>
      </c>
      <c r="B15" s="351">
        <v>7248860</v>
      </c>
      <c r="C15" s="352">
        <v>293478.23</v>
      </c>
      <c r="D15" s="345">
        <v>4.05</v>
      </c>
      <c r="E15" s="498"/>
    </row>
    <row r="16" spans="1:7" ht="20.25" customHeight="1">
      <c r="A16" s="209" t="s">
        <v>446</v>
      </c>
      <c r="B16" s="350">
        <v>8736039</v>
      </c>
      <c r="C16" s="353">
        <v>333930.38</v>
      </c>
      <c r="D16" s="165">
        <v>3.82</v>
      </c>
      <c r="E16" s="498"/>
      <c r="G16" s="27" t="s">
        <v>343</v>
      </c>
    </row>
    <row r="17" spans="1:8" ht="20.25" customHeight="1">
      <c r="A17" s="208" t="s">
        <v>480</v>
      </c>
      <c r="B17" s="351">
        <v>9951344</v>
      </c>
      <c r="C17" s="352">
        <v>408421.71</v>
      </c>
      <c r="D17" s="345">
        <v>4.0999999999999996</v>
      </c>
      <c r="E17" s="498"/>
      <c r="F17" s="499" t="s">
        <v>491</v>
      </c>
      <c r="G17" s="500">
        <v>4.0999999999999996</v>
      </c>
    </row>
    <row r="18" spans="1:8" ht="20.25" customHeight="1">
      <c r="A18" s="209" t="s">
        <v>481</v>
      </c>
      <c r="B18" s="350">
        <v>11272764</v>
      </c>
      <c r="C18" s="353">
        <v>465142.8</v>
      </c>
      <c r="D18" s="165">
        <v>4.13</v>
      </c>
      <c r="E18" s="498"/>
      <c r="F18" s="499" t="s">
        <v>492</v>
      </c>
      <c r="G18" s="500">
        <v>4.13</v>
      </c>
    </row>
    <row r="19" spans="1:8">
      <c r="A19" s="502" t="s">
        <v>86</v>
      </c>
      <c r="B19" s="501"/>
      <c r="C19" s="432"/>
      <c r="D19" s="432"/>
    </row>
    <row r="20" spans="1:8">
      <c r="A20" s="502" t="s">
        <v>87</v>
      </c>
      <c r="B20" s="501"/>
      <c r="C20" s="432"/>
      <c r="D20" s="432"/>
    </row>
    <row r="21" spans="1:8" s="40" customFormat="1" ht="28.5" customHeight="1">
      <c r="A21" s="762" t="s">
        <v>576</v>
      </c>
      <c r="B21" s="762"/>
      <c r="C21" s="762"/>
      <c r="D21" s="762"/>
    </row>
    <row r="22" spans="1:8" ht="13.5" customHeight="1">
      <c r="A22" s="756" t="s">
        <v>482</v>
      </c>
      <c r="B22" s="756"/>
      <c r="C22" s="756"/>
      <c r="D22" s="756"/>
    </row>
    <row r="26" spans="1:8">
      <c r="H26" s="440"/>
    </row>
  </sheetData>
  <mergeCells count="4">
    <mergeCell ref="A1:D1"/>
    <mergeCell ref="A2:D2"/>
    <mergeCell ref="A21:D21"/>
    <mergeCell ref="A22:D22"/>
  </mergeCells>
  <pageMargins left="1.05" right="0.118110236220472" top="0.47244094488188998" bottom="0.5" header="0.31496062992126" footer="0.31496062992126"/>
  <pageSetup paperSize="9" scale="120" orientation="portrait" horizontalDpi="1200" verticalDpi="4294967294" r:id="rId1"/>
  <headerFooter>
    <oddFooter>&amp;L&amp;"+,Bold"&amp;9&amp;K09-048&amp;P&amp;R&amp;"+,Bold Italic"&amp;9&amp;K09-048Educational Statistics at a Glance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dimension ref="A1:L38"/>
  <sheetViews>
    <sheetView workbookViewId="0"/>
  </sheetViews>
  <sheetFormatPr defaultColWidth="9.140625" defaultRowHeight="15"/>
  <cols>
    <col min="1" max="1" width="9.140625" style="1"/>
    <col min="2" max="2" width="11" style="1" customWidth="1"/>
    <col min="3" max="3" width="10.28515625" style="1" customWidth="1"/>
    <col min="4" max="4" width="13.140625" style="1" bestFit="1" customWidth="1"/>
    <col min="5" max="5" width="13.42578125" style="1" customWidth="1"/>
    <col min="6" max="6" width="28.140625" style="1" customWidth="1"/>
    <col min="7" max="7" width="9.140625" style="1"/>
    <col min="8" max="8" width="11.140625" style="1" bestFit="1" customWidth="1"/>
    <col min="9" max="9" width="12.7109375" style="1" customWidth="1"/>
    <col min="10" max="10" width="7.140625" style="1" customWidth="1"/>
    <col min="11" max="16384" width="9.140625" style="1"/>
  </cols>
  <sheetData>
    <row r="1" spans="1:10" ht="19.5" customHeight="1">
      <c r="B1" s="46" t="s">
        <v>204</v>
      </c>
      <c r="C1" s="46"/>
      <c r="D1" s="46"/>
      <c r="E1" s="46"/>
      <c r="F1" s="46"/>
    </row>
    <row r="2" spans="1:10" ht="18" customHeight="1">
      <c r="B2" s="763" t="s">
        <v>203</v>
      </c>
      <c r="C2" s="763"/>
      <c r="D2" s="763"/>
      <c r="E2" s="763"/>
      <c r="F2" s="763"/>
    </row>
    <row r="3" spans="1:10" ht="43.5" customHeight="1">
      <c r="A3" s="47"/>
      <c r="B3" s="48" t="s">
        <v>30</v>
      </c>
      <c r="C3" s="48" t="s">
        <v>8</v>
      </c>
      <c r="D3" s="48" t="s">
        <v>202</v>
      </c>
      <c r="E3" s="48" t="s">
        <v>201</v>
      </c>
      <c r="F3" s="49" t="s">
        <v>205</v>
      </c>
      <c r="G3" s="20"/>
      <c r="H3" s="20"/>
    </row>
    <row r="4" spans="1:10" ht="15.75">
      <c r="B4" s="48">
        <v>1</v>
      </c>
      <c r="C4" s="48">
        <v>2</v>
      </c>
      <c r="D4" s="48">
        <v>3</v>
      </c>
      <c r="E4" s="48">
        <v>4</v>
      </c>
      <c r="F4" s="48">
        <v>5</v>
      </c>
      <c r="H4" s="1" t="s">
        <v>231</v>
      </c>
      <c r="I4" s="1" t="s">
        <v>232</v>
      </c>
    </row>
    <row r="5" spans="1:10" ht="15.75">
      <c r="B5" s="50" t="s">
        <v>138</v>
      </c>
      <c r="C5" s="51" t="s">
        <v>139</v>
      </c>
      <c r="D5" s="50">
        <v>44916</v>
      </c>
      <c r="E5" s="50">
        <v>396138</v>
      </c>
      <c r="F5" s="52" t="s">
        <v>140</v>
      </c>
      <c r="H5" s="1">
        <v>351222</v>
      </c>
      <c r="I5" s="50">
        <v>44916</v>
      </c>
      <c r="J5" s="22">
        <f>I5/H5*100</f>
        <v>12.788492748176367</v>
      </c>
    </row>
    <row r="6" spans="1:10" ht="15.75">
      <c r="B6" s="50" t="s">
        <v>141</v>
      </c>
      <c r="C6" s="51" t="s">
        <v>142</v>
      </c>
      <c r="D6" s="50">
        <v>92647</v>
      </c>
      <c r="E6" s="50">
        <v>722960</v>
      </c>
      <c r="F6" s="52" t="s">
        <v>143</v>
      </c>
      <c r="H6" s="1">
        <v>795014</v>
      </c>
      <c r="I6" s="50">
        <v>167242</v>
      </c>
      <c r="J6" s="22">
        <f t="shared" ref="J6:J18" si="0">I6/H6*100</f>
        <v>21.036359108141493</v>
      </c>
    </row>
    <row r="7" spans="1:10" ht="15.75">
      <c r="B7" s="50" t="s">
        <v>144</v>
      </c>
      <c r="C7" s="51" t="s">
        <v>145</v>
      </c>
      <c r="D7" s="50">
        <v>167242</v>
      </c>
      <c r="E7" s="50">
        <v>962256</v>
      </c>
      <c r="F7" s="52" t="s">
        <v>146</v>
      </c>
      <c r="H7" s="1">
        <v>2587967</v>
      </c>
      <c r="I7" s="50">
        <v>723770</v>
      </c>
      <c r="J7" s="22">
        <f t="shared" si="0"/>
        <v>27.966739915926286</v>
      </c>
    </row>
    <row r="8" spans="1:10" ht="15.75">
      <c r="B8" s="50" t="s">
        <v>147</v>
      </c>
      <c r="C8" s="51" t="s">
        <v>148</v>
      </c>
      <c r="D8" s="50">
        <v>245000</v>
      </c>
      <c r="E8" s="50">
        <v>1404000</v>
      </c>
      <c r="F8" s="52" t="s">
        <v>149</v>
      </c>
      <c r="H8" s="1">
        <v>3561620</v>
      </c>
      <c r="I8" s="50">
        <v>1295763</v>
      </c>
      <c r="J8" s="22">
        <f t="shared" si="0"/>
        <v>36.381281551653458</v>
      </c>
    </row>
    <row r="9" spans="1:10" ht="15.75">
      <c r="B9" s="50" t="s">
        <v>150</v>
      </c>
      <c r="C9" s="51" t="s">
        <v>151</v>
      </c>
      <c r="D9" s="50">
        <v>723770</v>
      </c>
      <c r="E9" s="50">
        <v>3311737</v>
      </c>
      <c r="F9" s="52" t="s">
        <v>152</v>
      </c>
      <c r="H9" s="1">
        <v>3368610</v>
      </c>
      <c r="I9" s="50">
        <v>1556258</v>
      </c>
      <c r="J9" s="22">
        <f t="shared" si="0"/>
        <v>46.198817910057862</v>
      </c>
    </row>
    <row r="10" spans="1:10" ht="15.75">
      <c r="B10" s="50" t="s">
        <v>153</v>
      </c>
      <c r="C10" s="51" t="s">
        <v>154</v>
      </c>
      <c r="D10" s="50">
        <v>1046571</v>
      </c>
      <c r="E10" s="50">
        <v>4439300</v>
      </c>
      <c r="F10" s="52" t="s">
        <v>155</v>
      </c>
      <c r="H10" s="1">
        <v>5443829</v>
      </c>
      <c r="I10" s="50">
        <v>3182503</v>
      </c>
      <c r="J10" s="22">
        <f t="shared" si="0"/>
        <v>58.460745185052652</v>
      </c>
    </row>
    <row r="11" spans="1:10" ht="15.75">
      <c r="B11" s="50" t="s">
        <v>156</v>
      </c>
      <c r="C11" s="51" t="s">
        <v>157</v>
      </c>
      <c r="D11" s="50">
        <v>1295763</v>
      </c>
      <c r="E11" s="50">
        <v>4857383</v>
      </c>
      <c r="F11" s="52" t="s">
        <v>158</v>
      </c>
      <c r="H11" s="1">
        <v>8831748</v>
      </c>
      <c r="I11" s="50">
        <v>5491818</v>
      </c>
      <c r="J11" s="22">
        <f t="shared" si="0"/>
        <v>62.182684560293154</v>
      </c>
    </row>
    <row r="12" spans="1:10" ht="15.75">
      <c r="B12" s="50" t="s">
        <v>159</v>
      </c>
      <c r="C12" s="51" t="s">
        <v>160</v>
      </c>
      <c r="D12" s="50">
        <v>1067484</v>
      </c>
      <c r="E12" s="50">
        <v>3605029</v>
      </c>
      <c r="F12" s="52" t="s">
        <v>161</v>
      </c>
      <c r="H12" s="1">
        <v>9593315</v>
      </c>
      <c r="I12" s="50">
        <v>5959204</v>
      </c>
      <c r="J12" s="22">
        <f t="shared" si="0"/>
        <v>62.118298002306815</v>
      </c>
    </row>
    <row r="13" spans="1:10" ht="15.75">
      <c r="B13" s="50" t="s">
        <v>162</v>
      </c>
      <c r="C13" s="51" t="s">
        <v>163</v>
      </c>
      <c r="D13" s="50">
        <v>1556258</v>
      </c>
      <c r="E13" s="50">
        <v>4924868</v>
      </c>
      <c r="F13" s="52" t="s">
        <v>164</v>
      </c>
      <c r="H13" s="1">
        <v>10573890</v>
      </c>
      <c r="I13" s="50">
        <v>6637326</v>
      </c>
      <c r="J13" s="22">
        <f t="shared" si="0"/>
        <v>62.770900775400541</v>
      </c>
    </row>
    <row r="14" spans="1:10" ht="15.75">
      <c r="B14" s="50" t="s">
        <v>165</v>
      </c>
      <c r="C14" s="51" t="s">
        <v>166</v>
      </c>
      <c r="D14" s="50">
        <v>2363607</v>
      </c>
      <c r="E14" s="50">
        <v>6574005</v>
      </c>
      <c r="F14" s="52" t="s">
        <v>167</v>
      </c>
      <c r="H14" s="1">
        <v>11227810</v>
      </c>
      <c r="I14" s="51">
        <v>7272515</v>
      </c>
      <c r="J14" s="22">
        <f t="shared" si="0"/>
        <v>64.772337615260682</v>
      </c>
    </row>
    <row r="15" spans="1:10" ht="15.75">
      <c r="B15" s="50" t="s">
        <v>168</v>
      </c>
      <c r="C15" s="51" t="s">
        <v>169</v>
      </c>
      <c r="D15" s="50">
        <v>3182503</v>
      </c>
      <c r="E15" s="50">
        <v>8626332</v>
      </c>
      <c r="F15" s="52" t="s">
        <v>170</v>
      </c>
      <c r="H15" s="1">
        <v>12444600</v>
      </c>
      <c r="I15" s="50">
        <v>8296140</v>
      </c>
      <c r="J15" s="22">
        <f t="shared" si="0"/>
        <v>66.664577407068123</v>
      </c>
    </row>
    <row r="16" spans="1:10" ht="15.75">
      <c r="B16" s="50" t="s">
        <v>171</v>
      </c>
      <c r="C16" s="51" t="s">
        <v>172</v>
      </c>
      <c r="D16" s="50">
        <v>3746409</v>
      </c>
      <c r="E16" s="50">
        <v>9541826</v>
      </c>
      <c r="F16" s="52" t="s">
        <v>173</v>
      </c>
      <c r="H16" s="1">
        <v>15466559</v>
      </c>
      <c r="I16" s="50">
        <v>12033190</v>
      </c>
      <c r="J16" s="22">
        <f t="shared" si="0"/>
        <v>77.801339005010746</v>
      </c>
    </row>
    <row r="17" spans="2:10" ht="15.75">
      <c r="B17" s="50" t="s">
        <v>174</v>
      </c>
      <c r="C17" s="51" t="s">
        <v>175</v>
      </c>
      <c r="D17" s="50">
        <v>4035000</v>
      </c>
      <c r="E17" s="50">
        <v>10716558</v>
      </c>
      <c r="F17" s="52" t="s">
        <v>176</v>
      </c>
      <c r="H17" s="51">
        <v>16173473</v>
      </c>
      <c r="I17" s="50">
        <v>13010858</v>
      </c>
      <c r="J17" s="22">
        <f t="shared" si="0"/>
        <v>80.445665566078489</v>
      </c>
    </row>
    <row r="18" spans="2:10" ht="15.75">
      <c r="B18" s="50" t="s">
        <v>177</v>
      </c>
      <c r="C18" s="51" t="s">
        <v>178</v>
      </c>
      <c r="D18" s="50">
        <v>4156379</v>
      </c>
      <c r="E18" s="50">
        <v>11200584</v>
      </c>
      <c r="F18" s="52" t="s">
        <v>179</v>
      </c>
      <c r="H18" s="51">
        <v>16328303</v>
      </c>
      <c r="I18" s="50">
        <v>13300719</v>
      </c>
      <c r="J18" s="22">
        <f t="shared" si="0"/>
        <v>81.45806088973238</v>
      </c>
    </row>
    <row r="19" spans="2:10" ht="15.75">
      <c r="B19" s="50" t="s">
        <v>180</v>
      </c>
      <c r="C19" s="51" t="s">
        <v>181</v>
      </c>
      <c r="D19" s="50">
        <v>4840229</v>
      </c>
      <c r="E19" s="50">
        <v>13032186</v>
      </c>
      <c r="F19" s="52" t="s">
        <v>179</v>
      </c>
    </row>
    <row r="20" spans="2:10" ht="15.75">
      <c r="B20" s="50" t="s">
        <v>182</v>
      </c>
      <c r="C20" s="51" t="s">
        <v>183</v>
      </c>
      <c r="D20" s="50">
        <v>5491818</v>
      </c>
      <c r="E20" s="50">
        <v>14323566</v>
      </c>
      <c r="F20" s="52" t="s">
        <v>184</v>
      </c>
    </row>
    <row r="21" spans="2:10" ht="15.75">
      <c r="B21" s="50" t="s">
        <v>185</v>
      </c>
      <c r="C21" s="51" t="s">
        <v>186</v>
      </c>
      <c r="D21" s="50">
        <v>5959204</v>
      </c>
      <c r="E21" s="50">
        <v>15552519</v>
      </c>
      <c r="F21" s="52" t="s">
        <v>184</v>
      </c>
    </row>
    <row r="22" spans="2:10" ht="15.75">
      <c r="B22" s="50" t="s">
        <v>187</v>
      </c>
      <c r="C22" s="51" t="s">
        <v>188</v>
      </c>
      <c r="D22" s="50">
        <v>6637326</v>
      </c>
      <c r="E22" s="50">
        <v>17211216</v>
      </c>
      <c r="F22" s="52" t="s">
        <v>189</v>
      </c>
    </row>
    <row r="23" spans="2:10" ht="15.75">
      <c r="B23" s="50" t="s">
        <v>190</v>
      </c>
      <c r="C23" s="51" t="s">
        <v>191</v>
      </c>
      <c r="D23" s="51" t="s">
        <v>192</v>
      </c>
      <c r="E23" s="51" t="s">
        <v>193</v>
      </c>
      <c r="F23" s="52" t="s">
        <v>173</v>
      </c>
    </row>
    <row r="24" spans="2:10" ht="15.75">
      <c r="B24" s="50" t="s">
        <v>67</v>
      </c>
      <c r="C24" s="51">
        <v>12444600</v>
      </c>
      <c r="D24" s="50">
        <v>8296140</v>
      </c>
      <c r="E24" s="50">
        <v>20740740</v>
      </c>
      <c r="F24" s="53">
        <v>0.4</v>
      </c>
    </row>
    <row r="25" spans="2:10" ht="15.75">
      <c r="B25" s="50" t="s">
        <v>133</v>
      </c>
      <c r="C25" s="51">
        <v>15466559</v>
      </c>
      <c r="D25" s="50">
        <v>12033190</v>
      </c>
      <c r="E25" s="50">
        <v>27499749</v>
      </c>
      <c r="F25" s="53">
        <v>0.438</v>
      </c>
    </row>
    <row r="26" spans="2:10" ht="15.75">
      <c r="B26" s="50" t="s">
        <v>250</v>
      </c>
      <c r="C26" s="51">
        <v>16173473</v>
      </c>
      <c r="D26" s="50">
        <v>13010858</v>
      </c>
      <c r="E26" s="50">
        <v>29184331</v>
      </c>
      <c r="F26" s="53">
        <v>0.44600000000000001</v>
      </c>
    </row>
    <row r="27" spans="2:10" ht="15.75">
      <c r="B27" s="50" t="s">
        <v>251</v>
      </c>
      <c r="C27" s="51">
        <v>16328303</v>
      </c>
      <c r="D27" s="50">
        <v>13300719</v>
      </c>
      <c r="E27" s="50">
        <v>29629022</v>
      </c>
      <c r="F27" s="53">
        <v>0.44900000000000001</v>
      </c>
    </row>
    <row r="28" spans="2:10">
      <c r="B28" s="1" t="s">
        <v>199</v>
      </c>
      <c r="F28" s="54"/>
    </row>
    <row r="29" spans="2:10">
      <c r="B29" s="1" t="s">
        <v>198</v>
      </c>
    </row>
    <row r="30" spans="2:10">
      <c r="B30" s="765" t="s">
        <v>134</v>
      </c>
      <c r="C30" s="765"/>
      <c r="D30" s="765"/>
      <c r="E30" s="765"/>
      <c r="F30" s="765"/>
      <c r="G30" s="765"/>
      <c r="H30" s="55"/>
      <c r="I30" s="55"/>
    </row>
    <row r="31" spans="2:10">
      <c r="B31" s="1" t="s">
        <v>135</v>
      </c>
    </row>
    <row r="32" spans="2:10">
      <c r="B32" s="765" t="s">
        <v>136</v>
      </c>
      <c r="C32" s="765"/>
      <c r="D32" s="765"/>
      <c r="E32" s="765"/>
      <c r="F32" s="765"/>
    </row>
    <row r="33" spans="2:12">
      <c r="B33" s="1" t="s">
        <v>137</v>
      </c>
    </row>
    <row r="34" spans="2:12" ht="12" customHeight="1">
      <c r="B34" s="765" t="s">
        <v>194</v>
      </c>
      <c r="C34" s="765"/>
      <c r="D34" s="765"/>
      <c r="E34" s="765"/>
      <c r="F34" s="765"/>
    </row>
    <row r="35" spans="2:12" ht="13.5" customHeight="1">
      <c r="B35" s="764" t="s">
        <v>195</v>
      </c>
      <c r="C35" s="764"/>
      <c r="D35" s="764"/>
      <c r="E35" s="764"/>
      <c r="F35" s="764"/>
      <c r="G35" s="764"/>
      <c r="H35" s="764"/>
      <c r="I35" s="764"/>
      <c r="J35" s="20"/>
      <c r="K35" s="20"/>
      <c r="L35" s="20"/>
    </row>
    <row r="36" spans="2:12">
      <c r="B36" s="765" t="s">
        <v>200</v>
      </c>
      <c r="C36" s="765"/>
      <c r="D36" s="765"/>
      <c r="E36" s="765"/>
      <c r="F36" s="765"/>
    </row>
    <row r="37" spans="2:12" ht="15.75" customHeight="1">
      <c r="B37" s="764" t="s">
        <v>196</v>
      </c>
      <c r="C37" s="764"/>
      <c r="D37" s="764"/>
      <c r="E37" s="764"/>
      <c r="F37" s="764"/>
      <c r="G37" s="764"/>
      <c r="H37" s="764"/>
      <c r="I37" s="764"/>
      <c r="J37" s="764"/>
      <c r="K37" s="764"/>
    </row>
    <row r="38" spans="2:12" ht="15" customHeight="1">
      <c r="B38" s="764" t="s">
        <v>197</v>
      </c>
      <c r="C38" s="764"/>
      <c r="D38" s="764"/>
      <c r="E38" s="764"/>
      <c r="F38" s="764"/>
      <c r="G38" s="764"/>
      <c r="H38" s="764"/>
      <c r="I38" s="764"/>
      <c r="J38" s="20"/>
      <c r="K38" s="20"/>
    </row>
  </sheetData>
  <mergeCells count="8">
    <mergeCell ref="B2:F2"/>
    <mergeCell ref="B37:K37"/>
    <mergeCell ref="B38:I38"/>
    <mergeCell ref="B34:F34"/>
    <mergeCell ref="B36:F36"/>
    <mergeCell ref="B30:G30"/>
    <mergeCell ref="B32:F32"/>
    <mergeCell ref="B35:I35"/>
  </mergeCells>
  <pageMargins left="0.45" right="0.1" top="0.75" bottom="0.5" header="0.3" footer="0.3"/>
  <pageSetup paperSize="11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34"/>
  <sheetViews>
    <sheetView view="pageBreakPreview" zoomScale="120" zoomScaleSheetLayoutView="120" workbookViewId="0">
      <selection activeCell="E10" sqref="E10:I10"/>
    </sheetView>
  </sheetViews>
  <sheetFormatPr defaultColWidth="9.140625" defaultRowHeight="15"/>
  <cols>
    <col min="1" max="1" width="12.42578125" style="1" customWidth="1"/>
    <col min="2" max="2" width="9.5703125" style="1" customWidth="1"/>
    <col min="3" max="3" width="11.28515625" style="1" customWidth="1"/>
    <col min="4" max="4" width="11.140625" style="1" customWidth="1"/>
    <col min="5" max="5" width="9.5703125" style="1" customWidth="1"/>
    <col min="6" max="6" width="10.42578125" style="1" customWidth="1"/>
    <col min="7" max="7" width="11.5703125" style="1" customWidth="1"/>
    <col min="8" max="16384" width="9.140625" style="1"/>
  </cols>
  <sheetData>
    <row r="1" spans="1:7" ht="38.25" customHeight="1">
      <c r="A1" s="540" t="s">
        <v>566</v>
      </c>
      <c r="B1" s="540"/>
      <c r="C1" s="540"/>
      <c r="D1" s="540"/>
      <c r="E1" s="540"/>
      <c r="F1" s="540"/>
      <c r="G1" s="540"/>
    </row>
    <row r="2" spans="1:7" ht="18" customHeight="1">
      <c r="A2" s="626" t="s">
        <v>293</v>
      </c>
      <c r="B2" s="626" t="s">
        <v>312</v>
      </c>
      <c r="C2" s="626"/>
      <c r="D2" s="626"/>
      <c r="E2" s="626"/>
      <c r="F2" s="531" t="s">
        <v>313</v>
      </c>
      <c r="G2" s="531"/>
    </row>
    <row r="3" spans="1:7" ht="48" customHeight="1">
      <c r="A3" s="626"/>
      <c r="B3" s="354" t="s">
        <v>306</v>
      </c>
      <c r="C3" s="354" t="s">
        <v>307</v>
      </c>
      <c r="D3" s="354" t="s">
        <v>308</v>
      </c>
      <c r="E3" s="359" t="s">
        <v>305</v>
      </c>
      <c r="F3" s="531"/>
      <c r="G3" s="531"/>
    </row>
    <row r="4" spans="1:7">
      <c r="A4" s="163" t="s">
        <v>296</v>
      </c>
      <c r="B4" s="503">
        <v>101.4</v>
      </c>
      <c r="C4" s="503">
        <v>89.3</v>
      </c>
      <c r="D4" s="503">
        <v>62.5</v>
      </c>
      <c r="E4" s="503">
        <v>23</v>
      </c>
      <c r="F4" s="772">
        <v>4.13</v>
      </c>
      <c r="G4" s="772"/>
    </row>
    <row r="5" spans="1:7" ht="16.5">
      <c r="A5" s="241" t="s">
        <v>300</v>
      </c>
      <c r="B5" s="504" t="s">
        <v>609</v>
      </c>
      <c r="C5" s="504" t="s">
        <v>358</v>
      </c>
      <c r="D5" s="504" t="s">
        <v>356</v>
      </c>
      <c r="E5" s="504">
        <v>13.4</v>
      </c>
      <c r="F5" s="773" t="s">
        <v>423</v>
      </c>
      <c r="G5" s="773"/>
    </row>
    <row r="6" spans="1:7">
      <c r="A6" s="163" t="s">
        <v>301</v>
      </c>
      <c r="B6" s="503">
        <v>135.19999999999999</v>
      </c>
      <c r="C6" s="503">
        <v>90.4</v>
      </c>
      <c r="D6" s="503">
        <v>49.7</v>
      </c>
      <c r="E6" s="503">
        <v>15.83</v>
      </c>
      <c r="F6" s="772">
        <v>4.71</v>
      </c>
      <c r="G6" s="772"/>
    </row>
    <row r="7" spans="1:7">
      <c r="A7" s="241" t="s">
        <v>299</v>
      </c>
      <c r="B7" s="504">
        <v>93.6</v>
      </c>
      <c r="C7" s="504">
        <v>55.9</v>
      </c>
      <c r="D7" s="504">
        <v>31.1</v>
      </c>
      <c r="E7" s="504">
        <v>10.35</v>
      </c>
      <c r="F7" s="773">
        <v>2.4700000000000002</v>
      </c>
      <c r="G7" s="773"/>
    </row>
    <row r="8" spans="1:7" ht="16.5">
      <c r="A8" s="163" t="s">
        <v>302</v>
      </c>
      <c r="B8" s="503">
        <v>101.3</v>
      </c>
      <c r="C8" s="503">
        <v>99.7</v>
      </c>
      <c r="D8" s="503" t="s">
        <v>357</v>
      </c>
      <c r="E8" s="503">
        <v>20.7</v>
      </c>
      <c r="F8" s="772" t="s">
        <v>399</v>
      </c>
      <c r="G8" s="772"/>
    </row>
    <row r="9" spans="1:7">
      <c r="A9" s="241" t="s">
        <v>297</v>
      </c>
      <c r="B9" s="504">
        <v>103.9</v>
      </c>
      <c r="C9" s="504">
        <v>100.4</v>
      </c>
      <c r="D9" s="504">
        <v>88.8</v>
      </c>
      <c r="E9" s="504">
        <v>39.4</v>
      </c>
      <c r="F9" s="774" t="s">
        <v>53</v>
      </c>
      <c r="G9" s="775"/>
    </row>
    <row r="10" spans="1:7" ht="16.5">
      <c r="A10" s="163" t="s">
        <v>309</v>
      </c>
      <c r="B10" s="503">
        <v>103.3</v>
      </c>
      <c r="C10" s="503" t="s">
        <v>610</v>
      </c>
      <c r="D10" s="503">
        <v>104.6</v>
      </c>
      <c r="E10" s="503">
        <v>65.5</v>
      </c>
      <c r="F10" s="772" t="s">
        <v>483</v>
      </c>
      <c r="G10" s="772"/>
    </row>
    <row r="11" spans="1:7" ht="16.5">
      <c r="A11" s="241" t="s">
        <v>304</v>
      </c>
      <c r="B11" s="504">
        <v>98.6</v>
      </c>
      <c r="C11" s="504">
        <v>98.7</v>
      </c>
      <c r="D11" s="504">
        <v>105.1</v>
      </c>
      <c r="E11" s="504">
        <v>78.7</v>
      </c>
      <c r="F11" s="773" t="s">
        <v>484</v>
      </c>
      <c r="G11" s="773"/>
    </row>
    <row r="12" spans="1:7" ht="16.5">
      <c r="A12" s="163" t="s">
        <v>298</v>
      </c>
      <c r="B12" s="503">
        <v>99.7</v>
      </c>
      <c r="C12" s="503">
        <v>94.9</v>
      </c>
      <c r="D12" s="503">
        <v>93.1</v>
      </c>
      <c r="E12" s="503" t="s">
        <v>611</v>
      </c>
      <c r="F12" s="772">
        <v>6.05</v>
      </c>
      <c r="G12" s="772"/>
    </row>
    <row r="13" spans="1:7" ht="16.5">
      <c r="A13" s="241" t="s">
        <v>295</v>
      </c>
      <c r="B13" s="504">
        <v>108.2</v>
      </c>
      <c r="C13" s="504">
        <v>112.7</v>
      </c>
      <c r="D13" s="504">
        <v>138.19999999999999</v>
      </c>
      <c r="E13" s="504">
        <v>56.5</v>
      </c>
      <c r="F13" s="773" t="s">
        <v>485</v>
      </c>
      <c r="G13" s="773"/>
    </row>
    <row r="14" spans="1:7" ht="16.5">
      <c r="A14" s="163" t="s">
        <v>294</v>
      </c>
      <c r="B14" s="503">
        <v>99.5</v>
      </c>
      <c r="C14" s="503">
        <v>101.9</v>
      </c>
      <c r="D14" s="503">
        <v>93.2</v>
      </c>
      <c r="E14" s="503">
        <v>86.7</v>
      </c>
      <c r="F14" s="772" t="s">
        <v>486</v>
      </c>
      <c r="G14" s="772"/>
    </row>
    <row r="16" spans="1:7" ht="33.75" customHeight="1">
      <c r="A16" s="761" t="s">
        <v>567</v>
      </c>
      <c r="B16" s="761"/>
      <c r="C16" s="761"/>
      <c r="D16" s="761"/>
      <c r="E16" s="761"/>
      <c r="F16" s="761"/>
      <c r="G16" s="761"/>
    </row>
    <row r="17" spans="1:10" ht="15" customHeight="1">
      <c r="A17" s="766" t="s">
        <v>293</v>
      </c>
      <c r="B17" s="627" t="s">
        <v>11</v>
      </c>
      <c r="C17" s="628"/>
      <c r="D17" s="629"/>
      <c r="E17" s="627" t="s">
        <v>310</v>
      </c>
      <c r="F17" s="628"/>
      <c r="G17" s="629"/>
    </row>
    <row r="18" spans="1:10" ht="43.5" customHeight="1">
      <c r="A18" s="767"/>
      <c r="B18" s="354" t="s">
        <v>306</v>
      </c>
      <c r="C18" s="354" t="s">
        <v>307</v>
      </c>
      <c r="D18" s="354" t="s">
        <v>308</v>
      </c>
      <c r="E18" s="354" t="s">
        <v>305</v>
      </c>
      <c r="F18" s="354" t="s">
        <v>311</v>
      </c>
      <c r="G18" s="354" t="s">
        <v>370</v>
      </c>
    </row>
    <row r="19" spans="1:10" ht="16.5">
      <c r="A19" s="243" t="s">
        <v>300</v>
      </c>
      <c r="B19" s="452" t="s">
        <v>612</v>
      </c>
      <c r="C19" s="507" t="s">
        <v>359</v>
      </c>
      <c r="D19" s="507" t="s">
        <v>361</v>
      </c>
      <c r="E19" s="505">
        <v>22.9</v>
      </c>
      <c r="F19" s="507" t="s">
        <v>371</v>
      </c>
      <c r="G19" s="213" t="s">
        <v>379</v>
      </c>
      <c r="J19" s="1" t="s">
        <v>568</v>
      </c>
    </row>
    <row r="20" spans="1:10" ht="16.5">
      <c r="A20" s="221" t="s">
        <v>303</v>
      </c>
      <c r="B20" s="453" t="s">
        <v>613</v>
      </c>
      <c r="C20" s="508" t="s">
        <v>360</v>
      </c>
      <c r="D20" s="508" t="s">
        <v>362</v>
      </c>
      <c r="E20" s="506" t="s">
        <v>488</v>
      </c>
      <c r="F20" s="508" t="s">
        <v>372</v>
      </c>
      <c r="G20" s="212" t="s">
        <v>380</v>
      </c>
      <c r="I20" s="1" t="str">
        <f>A20</f>
        <v>Brazil</v>
      </c>
      <c r="J20" s="25">
        <v>21.2</v>
      </c>
    </row>
    <row r="21" spans="1:10" ht="16.5">
      <c r="A21" s="243" t="s">
        <v>297</v>
      </c>
      <c r="B21" s="507">
        <v>16.23</v>
      </c>
      <c r="C21" s="507">
        <v>12.6</v>
      </c>
      <c r="D21" s="507">
        <v>16.5</v>
      </c>
      <c r="E21" s="505" t="s">
        <v>366</v>
      </c>
      <c r="F21" s="507" t="s">
        <v>422</v>
      </c>
      <c r="G21" s="213" t="s">
        <v>381</v>
      </c>
      <c r="I21" s="1" t="str">
        <f>A23</f>
        <v>India</v>
      </c>
      <c r="J21" s="1">
        <f>B23</f>
        <v>25</v>
      </c>
    </row>
    <row r="22" spans="1:10" ht="16.5">
      <c r="A22" s="242" t="s">
        <v>309</v>
      </c>
      <c r="B22" s="508">
        <v>12.3</v>
      </c>
      <c r="C22" s="508">
        <v>11.2</v>
      </c>
      <c r="D22" s="508">
        <v>14.3</v>
      </c>
      <c r="E22" s="506">
        <v>7.6</v>
      </c>
      <c r="F22" s="508" t="s">
        <v>374</v>
      </c>
      <c r="G22" s="212" t="s">
        <v>382</v>
      </c>
      <c r="I22" s="1" t="str">
        <f>A26</f>
        <v>Russia</v>
      </c>
      <c r="J22" s="1">
        <f>B26</f>
        <v>19.8</v>
      </c>
    </row>
    <row r="23" spans="1:10" ht="16.5">
      <c r="A23" s="243" t="s">
        <v>296</v>
      </c>
      <c r="B23" s="452">
        <v>25</v>
      </c>
      <c r="C23" s="452">
        <v>17</v>
      </c>
      <c r="D23" s="507">
        <v>38</v>
      </c>
      <c r="E23" s="447">
        <v>25</v>
      </c>
      <c r="F23" s="507" t="s">
        <v>388</v>
      </c>
      <c r="G23" s="213" t="s">
        <v>385</v>
      </c>
      <c r="I23" s="1" t="str">
        <f>A21</f>
        <v>China</v>
      </c>
      <c r="J23" s="1">
        <f>B21</f>
        <v>16.23</v>
      </c>
    </row>
    <row r="24" spans="1:10" ht="16.5">
      <c r="A24" s="242" t="s">
        <v>301</v>
      </c>
      <c r="B24" s="453">
        <v>23.9</v>
      </c>
      <c r="C24" s="508">
        <v>35.4</v>
      </c>
      <c r="D24" s="508">
        <v>23</v>
      </c>
      <c r="E24" s="506" t="s">
        <v>367</v>
      </c>
      <c r="F24" s="352" t="s">
        <v>375</v>
      </c>
      <c r="G24" s="212" t="s">
        <v>383</v>
      </c>
      <c r="I24" s="1" t="str">
        <f>A27</f>
        <v>South Africa</v>
      </c>
      <c r="J24" s="1">
        <f>B27</f>
        <v>32.299999999999997</v>
      </c>
    </row>
    <row r="25" spans="1:10" ht="16.5">
      <c r="A25" s="243" t="s">
        <v>299</v>
      </c>
      <c r="B25" s="507">
        <v>46.5</v>
      </c>
      <c r="C25" s="507">
        <v>17.7</v>
      </c>
      <c r="D25" s="452" t="s">
        <v>364</v>
      </c>
      <c r="E25" s="505">
        <v>22</v>
      </c>
      <c r="F25" s="213" t="s">
        <v>53</v>
      </c>
      <c r="G25" s="341" t="s">
        <v>421</v>
      </c>
    </row>
    <row r="26" spans="1:10" ht="16.5">
      <c r="A26" s="221" t="s">
        <v>304</v>
      </c>
      <c r="B26" s="508">
        <v>19.8</v>
      </c>
      <c r="C26" s="212" t="s">
        <v>53</v>
      </c>
      <c r="D26" s="212" t="s">
        <v>53</v>
      </c>
      <c r="E26" s="506" t="s">
        <v>369</v>
      </c>
      <c r="F26" s="508" t="s">
        <v>376</v>
      </c>
      <c r="G26" s="212" t="s">
        <v>384</v>
      </c>
    </row>
    <row r="27" spans="1:10" ht="16.5">
      <c r="A27" s="243" t="s">
        <v>298</v>
      </c>
      <c r="B27" s="507">
        <v>32.299999999999997</v>
      </c>
      <c r="C27" s="213" t="s">
        <v>53</v>
      </c>
      <c r="D27" s="213" t="s">
        <v>53</v>
      </c>
      <c r="E27" s="213" t="s">
        <v>53</v>
      </c>
      <c r="F27" s="507" t="s">
        <v>377</v>
      </c>
      <c r="G27" s="213" t="s">
        <v>385</v>
      </c>
    </row>
    <row r="28" spans="1:10" ht="16.5" customHeight="1">
      <c r="A28" s="242" t="s">
        <v>302</v>
      </c>
      <c r="B28" s="508">
        <v>23.7</v>
      </c>
      <c r="C28" s="508" t="s">
        <v>487</v>
      </c>
      <c r="D28" s="508" t="s">
        <v>365</v>
      </c>
      <c r="E28" s="506" t="s">
        <v>368</v>
      </c>
      <c r="F28" s="508">
        <v>0.3</v>
      </c>
      <c r="G28" s="212" t="s">
        <v>386</v>
      </c>
    </row>
    <row r="29" spans="1:10" ht="16.5">
      <c r="A29" s="243" t="s">
        <v>295</v>
      </c>
      <c r="B29" s="507">
        <v>17.399999999999999</v>
      </c>
      <c r="C29" s="507">
        <v>15.3</v>
      </c>
      <c r="D29" s="507">
        <v>16.2</v>
      </c>
      <c r="E29" s="505">
        <v>15.5</v>
      </c>
      <c r="F29" s="507" t="s">
        <v>363</v>
      </c>
      <c r="G29" s="213" t="s">
        <v>387</v>
      </c>
    </row>
    <row r="30" spans="1:10" ht="16.5">
      <c r="A30" s="242" t="s">
        <v>294</v>
      </c>
      <c r="B30" s="508">
        <v>14.5</v>
      </c>
      <c r="C30" s="508">
        <v>14.8</v>
      </c>
      <c r="D30" s="508">
        <v>14.8</v>
      </c>
      <c r="E30" s="506">
        <v>12.5</v>
      </c>
      <c r="F30" s="508" t="s">
        <v>378</v>
      </c>
      <c r="G30" s="212" t="s">
        <v>373</v>
      </c>
    </row>
    <row r="31" spans="1:10" ht="12.75" customHeight="1">
      <c r="A31" s="509" t="s">
        <v>274</v>
      </c>
      <c r="B31" s="432"/>
      <c r="C31" s="432"/>
      <c r="D31" s="432"/>
      <c r="E31" s="432"/>
      <c r="F31" s="432"/>
      <c r="G31" s="388"/>
    </row>
    <row r="32" spans="1:10" ht="12.75" customHeight="1">
      <c r="A32" s="769" t="s">
        <v>614</v>
      </c>
      <c r="B32" s="770"/>
      <c r="C32" s="770"/>
      <c r="D32" s="770"/>
      <c r="E32" s="432"/>
      <c r="F32" s="432"/>
      <c r="G32" s="388"/>
    </row>
    <row r="33" spans="1:7" ht="12" customHeight="1">
      <c r="A33" s="768" t="s">
        <v>615</v>
      </c>
      <c r="B33" s="768"/>
      <c r="C33" s="768"/>
      <c r="D33" s="768"/>
      <c r="E33" s="768"/>
      <c r="F33" s="768"/>
      <c r="G33" s="768"/>
    </row>
    <row r="34" spans="1:7" s="58" customFormat="1" ht="26.25" customHeight="1">
      <c r="A34" s="771" t="s">
        <v>616</v>
      </c>
      <c r="B34" s="771"/>
      <c r="C34" s="771"/>
      <c r="D34" s="771"/>
      <c r="E34" s="771"/>
      <c r="F34" s="771"/>
      <c r="G34" s="771"/>
    </row>
  </sheetData>
  <sortState ref="A4:A15">
    <sortCondition ref="A4"/>
  </sortState>
  <mergeCells count="22">
    <mergeCell ref="A1:G1"/>
    <mergeCell ref="A34:G34"/>
    <mergeCell ref="F2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A2:A3"/>
    <mergeCell ref="B2:E2"/>
    <mergeCell ref="A17:A18"/>
    <mergeCell ref="A16:G16"/>
    <mergeCell ref="A33:G33"/>
    <mergeCell ref="A32:D32"/>
    <mergeCell ref="B17:D17"/>
    <mergeCell ref="E17:G17"/>
  </mergeCells>
  <pageMargins left="1.05" right="0.118110236220472" top="0.47244094488188998" bottom="0.5" header="0.31496062992126" footer="0.31496062992126"/>
  <pageSetup paperSize="9" scale="120" orientation="portrait" horizontalDpi="1200" verticalDpi="597" r:id="rId1"/>
  <headerFooter>
    <oddFooter>&amp;L&amp;"+,Bold"&amp;9&amp;K09-048&amp;P&amp;R&amp;"+,Bold Italic"&amp;9&amp;K09-048Educational Statistics at a Glance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0" sqref="E10:I10"/>
    </sheetView>
  </sheetViews>
  <sheetFormatPr defaultRowHeight="15"/>
  <sheetData/>
  <pageMargins left="1.05" right="0.118110236220472" top="0.47244094488188998" bottom="0.5" header="0.31496062992126" footer="0.31496062992126"/>
  <pageSetup paperSize="9" scale="120" orientation="portrait" horizontalDpi="1200" verticalDpi="0" r:id="rId1"/>
  <headerFooter>
    <oddFooter>&amp;L&amp;"+,Bold"&amp;9&amp;K09-048&amp;P&amp;R&amp;"+,Bold Italic"&amp;9&amp;K09-048Educational Statistics at a Glance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X26"/>
  <sheetViews>
    <sheetView view="pageBreakPreview" topLeftCell="A16" zoomScale="89" zoomScaleSheetLayoutView="89" zoomScalePageLayoutView="81" workbookViewId="0">
      <selection activeCell="A22" sqref="A22:D22"/>
    </sheetView>
  </sheetViews>
  <sheetFormatPr defaultColWidth="9.140625" defaultRowHeight="15"/>
  <cols>
    <col min="1" max="1" width="20" style="1" bestFit="1" customWidth="1"/>
    <col min="2" max="2" width="10" style="1" customWidth="1"/>
    <col min="3" max="3" width="10.5703125" style="1" customWidth="1"/>
    <col min="4" max="4" width="8.85546875" style="1" customWidth="1"/>
    <col min="5" max="5" width="7.85546875" style="1" customWidth="1"/>
    <col min="6" max="6" width="8.140625" style="1" customWidth="1"/>
    <col min="7" max="7" width="7.7109375" style="1" customWidth="1"/>
    <col min="8" max="8" width="8.42578125" style="1" customWidth="1"/>
    <col min="9" max="9" width="8.85546875" style="1" customWidth="1"/>
    <col min="10" max="10" width="9.85546875" style="1" customWidth="1"/>
    <col min="11" max="11" width="11.28515625" style="1" customWidth="1"/>
    <col min="12" max="12" width="11" style="1" bestFit="1" customWidth="1"/>
    <col min="13" max="13" width="14.7109375" style="1" customWidth="1"/>
    <col min="14" max="14" width="12.5703125" style="1" customWidth="1"/>
    <col min="15" max="15" width="13" style="1" customWidth="1"/>
    <col min="16" max="16" width="14.42578125" style="1" customWidth="1"/>
    <col min="17" max="17" width="12.140625" style="1" customWidth="1"/>
    <col min="18" max="18" width="12.5703125" style="1" customWidth="1"/>
    <col min="19" max="19" width="11.28515625" style="1" customWidth="1"/>
    <col min="20" max="16384" width="9.140625" style="1"/>
  </cols>
  <sheetData>
    <row r="1" spans="1:24" ht="18.75" customHeight="1">
      <c r="A1" s="535" t="s">
        <v>391</v>
      </c>
      <c r="B1" s="535"/>
      <c r="C1" s="535"/>
      <c r="D1" s="535"/>
      <c r="E1" s="535"/>
      <c r="F1" s="535"/>
      <c r="G1" s="535"/>
      <c r="H1" s="535"/>
      <c r="I1" s="535"/>
      <c r="J1" s="535"/>
    </row>
    <row r="2" spans="1:24" ht="15.75">
      <c r="A2" s="57"/>
      <c r="B2" s="57"/>
      <c r="C2" s="57"/>
      <c r="D2" s="57"/>
      <c r="E2" s="57"/>
      <c r="F2" s="563" t="s">
        <v>448</v>
      </c>
      <c r="G2" s="563"/>
      <c r="H2" s="563"/>
      <c r="I2" s="563"/>
      <c r="J2" s="563"/>
    </row>
    <row r="3" spans="1:24">
      <c r="A3" s="562" t="s">
        <v>50</v>
      </c>
      <c r="B3" s="562" t="s">
        <v>114</v>
      </c>
      <c r="C3" s="562"/>
      <c r="D3" s="562"/>
      <c r="E3" s="562" t="s">
        <v>1</v>
      </c>
      <c r="F3" s="562"/>
      <c r="G3" s="562"/>
      <c r="H3" s="562" t="s">
        <v>2</v>
      </c>
      <c r="I3" s="562"/>
      <c r="J3" s="562"/>
    </row>
    <row r="4" spans="1:24">
      <c r="A4" s="562"/>
      <c r="B4" s="309" t="s">
        <v>3</v>
      </c>
      <c r="C4" s="309" t="s">
        <v>4</v>
      </c>
      <c r="D4" s="309" t="s">
        <v>0</v>
      </c>
      <c r="E4" s="309" t="s">
        <v>3</v>
      </c>
      <c r="F4" s="309" t="s">
        <v>4</v>
      </c>
      <c r="G4" s="309" t="s">
        <v>0</v>
      </c>
      <c r="H4" s="309" t="s">
        <v>3</v>
      </c>
      <c r="I4" s="309" t="s">
        <v>4</v>
      </c>
      <c r="J4" s="309" t="s">
        <v>0</v>
      </c>
      <c r="M4" s="31"/>
      <c r="N4" s="31"/>
      <c r="O4" s="31"/>
    </row>
    <row r="5" spans="1:24" ht="33" customHeight="1">
      <c r="A5" s="305" t="s">
        <v>306</v>
      </c>
      <c r="B5" s="384">
        <v>67609</v>
      </c>
      <c r="C5" s="384">
        <v>62892</v>
      </c>
      <c r="D5" s="384">
        <f>B5+C5</f>
        <v>130501</v>
      </c>
      <c r="E5" s="384">
        <v>13427</v>
      </c>
      <c r="F5" s="384">
        <v>12585</v>
      </c>
      <c r="G5" s="384">
        <f>E5+F5</f>
        <v>26012</v>
      </c>
      <c r="H5" s="384">
        <v>7309</v>
      </c>
      <c r="I5" s="384">
        <v>6824</v>
      </c>
      <c r="J5" s="384">
        <f>H5+I5</f>
        <v>14133</v>
      </c>
      <c r="K5" s="1">
        <f>D5/'[1]Table-8-9-10 '!I3</f>
        <v>5437.541666666667</v>
      </c>
      <c r="M5" s="32"/>
      <c r="N5" s="32"/>
      <c r="O5" s="28"/>
      <c r="P5" s="5"/>
    </row>
    <row r="6" spans="1:24" ht="33" customHeight="1">
      <c r="A6" s="176" t="s">
        <v>314</v>
      </c>
      <c r="B6" s="385">
        <v>34501</v>
      </c>
      <c r="C6" s="385">
        <v>32664</v>
      </c>
      <c r="D6" s="385">
        <f t="shared" ref="D6:D11" si="0">B6+C6</f>
        <v>67165</v>
      </c>
      <c r="E6" s="385">
        <v>6731</v>
      </c>
      <c r="F6" s="385">
        <v>6399</v>
      </c>
      <c r="G6" s="385">
        <f t="shared" ref="G6:G11" si="1">E6+F6</f>
        <v>13130</v>
      </c>
      <c r="H6" s="385">
        <v>3371</v>
      </c>
      <c r="I6" s="385">
        <v>3181</v>
      </c>
      <c r="J6" s="385">
        <f t="shared" ref="J6:J11" si="2">H6+I6</f>
        <v>6552</v>
      </c>
      <c r="K6" s="1">
        <f>D6/'[1]Table-8-9-10 '!I4</f>
        <v>3950.8823529411766</v>
      </c>
      <c r="L6" s="5"/>
      <c r="M6" s="33"/>
      <c r="N6" s="31"/>
      <c r="O6" s="31"/>
    </row>
    <row r="7" spans="1:24" ht="33" customHeight="1">
      <c r="A7" s="305" t="s">
        <v>315</v>
      </c>
      <c r="B7" s="384">
        <f>B5+B6</f>
        <v>102110</v>
      </c>
      <c r="C7" s="384">
        <f>C5+C6</f>
        <v>95556</v>
      </c>
      <c r="D7" s="384">
        <f t="shared" si="0"/>
        <v>197666</v>
      </c>
      <c r="E7" s="384">
        <f>E5+E6</f>
        <v>20158</v>
      </c>
      <c r="F7" s="384">
        <f>F5+F6</f>
        <v>18984</v>
      </c>
      <c r="G7" s="384">
        <f t="shared" si="1"/>
        <v>39142</v>
      </c>
      <c r="H7" s="384">
        <f>H5+H6</f>
        <v>10680</v>
      </c>
      <c r="I7" s="384">
        <f>I5+I6</f>
        <v>10005</v>
      </c>
      <c r="J7" s="384">
        <f t="shared" si="2"/>
        <v>20685</v>
      </c>
      <c r="M7" s="32"/>
      <c r="N7" s="32"/>
      <c r="O7" s="32"/>
      <c r="P7" s="1" t="s">
        <v>3</v>
      </c>
      <c r="Q7" s="1" t="s">
        <v>4</v>
      </c>
      <c r="R7" s="1" t="s">
        <v>0</v>
      </c>
    </row>
    <row r="8" spans="1:24" ht="28.5" customHeight="1">
      <c r="A8" s="176" t="s">
        <v>261</v>
      </c>
      <c r="B8" s="385">
        <v>20121</v>
      </c>
      <c r="C8" s="385">
        <v>18180</v>
      </c>
      <c r="D8" s="385">
        <f t="shared" si="0"/>
        <v>38301</v>
      </c>
      <c r="E8" s="385">
        <v>3747</v>
      </c>
      <c r="F8" s="385">
        <v>3403</v>
      </c>
      <c r="G8" s="385">
        <f t="shared" si="1"/>
        <v>7150</v>
      </c>
      <c r="H8" s="385">
        <v>1678</v>
      </c>
      <c r="I8" s="385">
        <v>1574</v>
      </c>
      <c r="J8" s="385">
        <f t="shared" si="2"/>
        <v>3252</v>
      </c>
      <c r="K8" s="16"/>
      <c r="L8" s="16"/>
      <c r="M8" s="16"/>
      <c r="N8" s="122"/>
      <c r="O8" s="67" t="s">
        <v>49</v>
      </c>
      <c r="P8" s="117">
        <f>69584/1000</f>
        <v>69.584000000000003</v>
      </c>
      <c r="Q8" s="117">
        <f>47717/1000</f>
        <v>47.716999999999999</v>
      </c>
      <c r="R8" s="117">
        <f>P8+Q8</f>
        <v>117.301</v>
      </c>
    </row>
    <row r="9" spans="1:24" ht="27.95" customHeight="1">
      <c r="A9" s="305" t="s">
        <v>10</v>
      </c>
      <c r="B9" s="384">
        <f>SUM(B7:B8)</f>
        <v>122231</v>
      </c>
      <c r="C9" s="384">
        <f>SUM(C7:C8)</f>
        <v>113736</v>
      </c>
      <c r="D9" s="384">
        <f t="shared" si="0"/>
        <v>235967</v>
      </c>
      <c r="E9" s="384">
        <f>SUM(E7:E8)</f>
        <v>23905</v>
      </c>
      <c r="F9" s="384">
        <f>SUM(F7:F8)</f>
        <v>22387</v>
      </c>
      <c r="G9" s="384">
        <f t="shared" si="1"/>
        <v>46292</v>
      </c>
      <c r="H9" s="384">
        <f>SUM(H7:H8)</f>
        <v>12358</v>
      </c>
      <c r="I9" s="384">
        <f>SUM(I7:I8)</f>
        <v>11579</v>
      </c>
      <c r="J9" s="384">
        <f t="shared" si="2"/>
        <v>23937</v>
      </c>
      <c r="K9" s="16"/>
      <c r="L9" s="16"/>
      <c r="M9" s="8"/>
      <c r="N9" s="8"/>
      <c r="O9" s="67" t="s">
        <v>122</v>
      </c>
      <c r="P9" s="117">
        <f>14107/1000</f>
        <v>14.106999999999999</v>
      </c>
      <c r="Q9" s="5">
        <f>19264/1000</f>
        <v>19.263999999999999</v>
      </c>
      <c r="R9" s="117">
        <f t="shared" ref="R9:R16" si="3">P9+Q9</f>
        <v>33.370999999999995</v>
      </c>
      <c r="T9" s="25"/>
      <c r="U9" s="25"/>
      <c r="V9" s="25"/>
      <c r="W9" s="25"/>
      <c r="X9" s="25"/>
    </row>
    <row r="10" spans="1:24" ht="27.95" customHeight="1">
      <c r="A10" s="176" t="s">
        <v>316</v>
      </c>
      <c r="B10" s="385">
        <v>12440</v>
      </c>
      <c r="C10" s="385">
        <v>11061</v>
      </c>
      <c r="D10" s="385">
        <f t="shared" si="0"/>
        <v>23501</v>
      </c>
      <c r="E10" s="385">
        <v>2170</v>
      </c>
      <c r="F10" s="385">
        <v>1964</v>
      </c>
      <c r="G10" s="385">
        <f t="shared" si="1"/>
        <v>4134</v>
      </c>
      <c r="H10" s="385">
        <v>802</v>
      </c>
      <c r="I10" s="385">
        <v>715</v>
      </c>
      <c r="J10" s="385">
        <f t="shared" si="2"/>
        <v>1517</v>
      </c>
      <c r="K10" s="8"/>
      <c r="L10" s="8"/>
      <c r="M10" s="8"/>
      <c r="N10" s="8"/>
      <c r="O10" s="67" t="s">
        <v>54</v>
      </c>
      <c r="P10" s="117">
        <f>1867142/1000</f>
        <v>1867.1420000000001</v>
      </c>
      <c r="Q10" s="117">
        <f>1986296/1000</f>
        <v>1986.296</v>
      </c>
      <c r="R10" s="117">
        <f t="shared" si="3"/>
        <v>3853.4380000000001</v>
      </c>
    </row>
    <row r="11" spans="1:24" ht="27.95" customHeight="1">
      <c r="A11" s="305" t="s">
        <v>82</v>
      </c>
      <c r="B11" s="386">
        <f>B9+B10</f>
        <v>134671</v>
      </c>
      <c r="C11" s="386">
        <f>C9+C10</f>
        <v>124797</v>
      </c>
      <c r="D11" s="386">
        <f t="shared" si="0"/>
        <v>259468</v>
      </c>
      <c r="E11" s="386">
        <f>E9+E10</f>
        <v>26075</v>
      </c>
      <c r="F11" s="386">
        <f>F9+F10</f>
        <v>24351</v>
      </c>
      <c r="G11" s="386">
        <f t="shared" si="1"/>
        <v>50426</v>
      </c>
      <c r="H11" s="386">
        <f>H9+H10</f>
        <v>13160</v>
      </c>
      <c r="I11" s="386">
        <f>I9+I10</f>
        <v>12294</v>
      </c>
      <c r="J11" s="386">
        <f t="shared" si="2"/>
        <v>25454</v>
      </c>
      <c r="K11" s="63"/>
      <c r="L11" s="63"/>
      <c r="M11" s="63"/>
      <c r="N11" s="8"/>
      <c r="O11" s="67" t="s">
        <v>129</v>
      </c>
      <c r="P11" s="117">
        <f>14467226/1000</f>
        <v>14467.226000000001</v>
      </c>
      <c r="Q11" s="117">
        <f>12705120/1000</f>
        <v>12705.12</v>
      </c>
      <c r="R11" s="117">
        <f t="shared" si="3"/>
        <v>27172.346000000001</v>
      </c>
      <c r="T11" s="6"/>
      <c r="U11" s="6"/>
      <c r="V11" s="6"/>
    </row>
    <row r="12" spans="1:24" ht="27.95" customHeight="1">
      <c r="A12" s="176" t="s">
        <v>207</v>
      </c>
      <c r="B12" s="385">
        <v>69.584000000000003</v>
      </c>
      <c r="C12" s="385">
        <v>47.716999999999999</v>
      </c>
      <c r="D12" s="385">
        <v>118</v>
      </c>
      <c r="E12" s="300" t="s">
        <v>53</v>
      </c>
      <c r="F12" s="300" t="s">
        <v>53</v>
      </c>
      <c r="G12" s="300" t="s">
        <v>53</v>
      </c>
      <c r="H12" s="300" t="s">
        <v>53</v>
      </c>
      <c r="I12" s="300" t="s">
        <v>53</v>
      </c>
      <c r="J12" s="300" t="s">
        <v>53</v>
      </c>
      <c r="K12" s="126"/>
      <c r="L12" s="126"/>
      <c r="M12" s="126"/>
      <c r="N12" s="126"/>
      <c r="O12" s="67" t="s">
        <v>125</v>
      </c>
      <c r="P12" s="117">
        <f>121313/1000</f>
        <v>121.313</v>
      </c>
      <c r="Q12" s="117">
        <f>94059/1000</f>
        <v>94.058999999999997</v>
      </c>
      <c r="R12" s="117">
        <f t="shared" si="3"/>
        <v>215.37200000000001</v>
      </c>
      <c r="T12" s="7"/>
      <c r="U12" s="7"/>
      <c r="V12" s="7"/>
    </row>
    <row r="13" spans="1:24" ht="27.95" customHeight="1">
      <c r="A13" s="305" t="s">
        <v>493</v>
      </c>
      <c r="B13" s="384">
        <v>14.106999999999999</v>
      </c>
      <c r="C13" s="384">
        <v>19.263999999999999</v>
      </c>
      <c r="D13" s="384">
        <v>33.370999999999995</v>
      </c>
      <c r="E13" s="299" t="s">
        <v>53</v>
      </c>
      <c r="F13" s="299" t="s">
        <v>53</v>
      </c>
      <c r="G13" s="299" t="s">
        <v>53</v>
      </c>
      <c r="H13" s="299" t="s">
        <v>53</v>
      </c>
      <c r="I13" s="299" t="s">
        <v>53</v>
      </c>
      <c r="J13" s="299" t="s">
        <v>53</v>
      </c>
      <c r="K13" s="8"/>
      <c r="L13" s="8"/>
      <c r="M13" s="8"/>
      <c r="N13" s="122"/>
      <c r="O13" s="67" t="s">
        <v>124</v>
      </c>
      <c r="P13" s="117">
        <f>1788110/1000</f>
        <v>1788.11</v>
      </c>
      <c r="Q13" s="117">
        <f>719584/1000</f>
        <v>719.58399999999995</v>
      </c>
      <c r="R13" s="117">
        <f t="shared" si="3"/>
        <v>2507.694</v>
      </c>
      <c r="T13" s="7"/>
      <c r="U13" s="7"/>
      <c r="V13" s="7"/>
    </row>
    <row r="14" spans="1:24" ht="27.95" customHeight="1">
      <c r="A14" s="176" t="s">
        <v>54</v>
      </c>
      <c r="B14" s="385">
        <v>1867.1420000000001</v>
      </c>
      <c r="C14" s="385">
        <v>1986.296</v>
      </c>
      <c r="D14" s="385">
        <v>3853.4380000000001</v>
      </c>
      <c r="E14" s="300" t="s">
        <v>53</v>
      </c>
      <c r="F14" s="300" t="s">
        <v>53</v>
      </c>
      <c r="G14" s="300" t="s">
        <v>53</v>
      </c>
      <c r="H14" s="300" t="s">
        <v>53</v>
      </c>
      <c r="I14" s="300" t="s">
        <v>53</v>
      </c>
      <c r="J14" s="300" t="s">
        <v>53</v>
      </c>
      <c r="K14" s="8"/>
      <c r="L14" s="122"/>
      <c r="M14" s="122"/>
      <c r="N14" s="122"/>
      <c r="O14" s="67" t="s">
        <v>128</v>
      </c>
      <c r="P14" s="117">
        <f>74236/1000</f>
        <v>74.236000000000004</v>
      </c>
      <c r="Q14" s="117">
        <f>96009/1000</f>
        <v>96.009</v>
      </c>
      <c r="R14" s="117">
        <f t="shared" si="3"/>
        <v>170.245</v>
      </c>
    </row>
    <row r="15" spans="1:24" ht="27.95" customHeight="1">
      <c r="A15" s="305" t="s">
        <v>129</v>
      </c>
      <c r="B15" s="384">
        <v>14467.226000000001</v>
      </c>
      <c r="C15" s="384">
        <v>12705.12</v>
      </c>
      <c r="D15" s="384">
        <v>27172.346000000001</v>
      </c>
      <c r="E15" s="299" t="s">
        <v>53</v>
      </c>
      <c r="F15" s="299" t="s">
        <v>53</v>
      </c>
      <c r="G15" s="299" t="s">
        <v>53</v>
      </c>
      <c r="H15" s="299" t="s">
        <v>53</v>
      </c>
      <c r="I15" s="299" t="s">
        <v>53</v>
      </c>
      <c r="J15" s="299" t="s">
        <v>53</v>
      </c>
      <c r="K15" s="8"/>
      <c r="L15" s="123"/>
      <c r="M15" s="123"/>
      <c r="N15" s="123"/>
      <c r="O15" s="67" t="s">
        <v>117</v>
      </c>
      <c r="P15" s="117">
        <f>86901/1000</f>
        <v>86.900999999999996</v>
      </c>
      <c r="Q15" s="117">
        <f>54969/1000</f>
        <v>54.969000000000001</v>
      </c>
      <c r="R15" s="117">
        <f t="shared" si="3"/>
        <v>141.87</v>
      </c>
    </row>
    <row r="16" spans="1:24" ht="27.95" customHeight="1">
      <c r="A16" s="176" t="s">
        <v>125</v>
      </c>
      <c r="B16" s="385">
        <v>121.313</v>
      </c>
      <c r="C16" s="385">
        <v>94.058999999999997</v>
      </c>
      <c r="D16" s="385">
        <v>215.37200000000001</v>
      </c>
      <c r="E16" s="300" t="s">
        <v>53</v>
      </c>
      <c r="F16" s="300" t="s">
        <v>53</v>
      </c>
      <c r="G16" s="300" t="s">
        <v>53</v>
      </c>
      <c r="H16" s="300" t="s">
        <v>53</v>
      </c>
      <c r="I16" s="300" t="s">
        <v>53</v>
      </c>
      <c r="J16" s="300" t="s">
        <v>53</v>
      </c>
      <c r="O16" s="67" t="s">
        <v>126</v>
      </c>
      <c r="P16" s="117">
        <f>18488619/1000</f>
        <v>18488.618999999999</v>
      </c>
      <c r="Q16" s="117">
        <f>15723018/1000</f>
        <v>15723.018</v>
      </c>
      <c r="R16" s="117">
        <f t="shared" si="3"/>
        <v>34211.637000000002</v>
      </c>
    </row>
    <row r="17" spans="1:17" ht="27.95" customHeight="1">
      <c r="A17" s="305" t="s">
        <v>124</v>
      </c>
      <c r="B17" s="384">
        <v>1788.11</v>
      </c>
      <c r="C17" s="384">
        <v>719.58399999999995</v>
      </c>
      <c r="D17" s="384">
        <v>2507.694</v>
      </c>
      <c r="E17" s="299" t="s">
        <v>53</v>
      </c>
      <c r="F17" s="299" t="s">
        <v>53</v>
      </c>
      <c r="G17" s="299" t="s">
        <v>53</v>
      </c>
      <c r="H17" s="299" t="s">
        <v>53</v>
      </c>
      <c r="I17" s="299" t="s">
        <v>53</v>
      </c>
      <c r="J17" s="299" t="s">
        <v>53</v>
      </c>
      <c r="K17" s="5"/>
      <c r="L17" s="5"/>
      <c r="M17" s="5"/>
      <c r="N17" s="5"/>
      <c r="O17" s="5"/>
      <c r="P17" s="5"/>
      <c r="Q17" s="8"/>
    </row>
    <row r="18" spans="1:17" ht="27.95" customHeight="1">
      <c r="A18" s="176" t="s">
        <v>128</v>
      </c>
      <c r="B18" s="385">
        <v>74.236000000000004</v>
      </c>
      <c r="C18" s="385">
        <v>96.009</v>
      </c>
      <c r="D18" s="385">
        <v>170.245</v>
      </c>
      <c r="E18" s="300" t="s">
        <v>53</v>
      </c>
      <c r="F18" s="300" t="s">
        <v>53</v>
      </c>
      <c r="G18" s="300" t="s">
        <v>53</v>
      </c>
      <c r="H18" s="300" t="s">
        <v>53</v>
      </c>
      <c r="I18" s="300" t="s">
        <v>53</v>
      </c>
      <c r="J18" s="300" t="s">
        <v>53</v>
      </c>
      <c r="K18" s="5"/>
      <c r="L18" s="5"/>
      <c r="M18" s="5"/>
      <c r="N18" s="5"/>
      <c r="O18" s="5" t="s">
        <v>402</v>
      </c>
      <c r="P18" s="5" t="s">
        <v>4</v>
      </c>
      <c r="Q18" s="131" t="s">
        <v>0</v>
      </c>
    </row>
    <row r="19" spans="1:17" ht="27.95" customHeight="1">
      <c r="A19" s="305" t="s">
        <v>117</v>
      </c>
      <c r="B19" s="384">
        <v>86.900999999999996</v>
      </c>
      <c r="C19" s="384">
        <v>54.969000000000001</v>
      </c>
      <c r="D19" s="384">
        <v>141.87</v>
      </c>
      <c r="E19" s="299" t="s">
        <v>53</v>
      </c>
      <c r="F19" s="299" t="s">
        <v>53</v>
      </c>
      <c r="G19" s="299" t="s">
        <v>53</v>
      </c>
      <c r="H19" s="299" t="s">
        <v>53</v>
      </c>
      <c r="I19" s="299" t="s">
        <v>53</v>
      </c>
      <c r="J19" s="299" t="s">
        <v>53</v>
      </c>
      <c r="K19" s="5"/>
      <c r="L19" s="5"/>
      <c r="M19" s="5"/>
      <c r="N19" s="5" t="s">
        <v>1</v>
      </c>
      <c r="O19" s="5">
        <f>2504463/1000</f>
        <v>2504.4630000000002</v>
      </c>
      <c r="P19" s="5">
        <f>2102203/1000</f>
        <v>2102.203</v>
      </c>
      <c r="Q19" s="131">
        <f>O19+P19</f>
        <v>4606.6660000000002</v>
      </c>
    </row>
    <row r="20" spans="1:17" ht="33" customHeight="1">
      <c r="A20" s="176" t="s">
        <v>453</v>
      </c>
      <c r="B20" s="387">
        <v>18488</v>
      </c>
      <c r="C20" s="387">
        <v>15723.018</v>
      </c>
      <c r="D20" s="387">
        <v>34211</v>
      </c>
      <c r="E20" s="387">
        <v>2504.4630000000002</v>
      </c>
      <c r="F20" s="387">
        <v>2102.203</v>
      </c>
      <c r="G20" s="387">
        <v>4606.6660000000002</v>
      </c>
      <c r="H20" s="387">
        <v>893.51099999999997</v>
      </c>
      <c r="I20" s="387">
        <v>747.298</v>
      </c>
      <c r="J20" s="387">
        <v>1640.809</v>
      </c>
      <c r="L20" s="124"/>
      <c r="N20" s="1" t="s">
        <v>2</v>
      </c>
      <c r="O20" s="5">
        <f>893511/1000</f>
        <v>893.51099999999997</v>
      </c>
      <c r="P20" s="5">
        <f>747298/1000</f>
        <v>747.298</v>
      </c>
      <c r="Q20" s="131">
        <f>O20+P20</f>
        <v>1640.809</v>
      </c>
    </row>
    <row r="21" spans="1:17">
      <c r="A21" s="560" t="s">
        <v>452</v>
      </c>
      <c r="B21" s="560"/>
      <c r="C21" s="560"/>
      <c r="D21" s="560"/>
      <c r="E21" s="560"/>
      <c r="F21" s="560"/>
      <c r="G21" s="560"/>
      <c r="H21" s="560"/>
      <c r="I21" s="560"/>
      <c r="J21" s="560"/>
      <c r="L21" s="124"/>
      <c r="Q21" s="5"/>
    </row>
    <row r="22" spans="1:17" ht="15" customHeight="1">
      <c r="A22" s="561" t="s">
        <v>253</v>
      </c>
      <c r="B22" s="561"/>
      <c r="C22" s="561"/>
      <c r="D22" s="561"/>
      <c r="E22" s="388"/>
      <c r="F22" s="388"/>
      <c r="G22" s="388"/>
      <c r="H22" s="388"/>
      <c r="I22" s="388"/>
      <c r="J22" s="388"/>
      <c r="L22" s="124"/>
    </row>
    <row r="23" spans="1:17" ht="29.25" customHeight="1">
      <c r="A23" s="560" t="s">
        <v>619</v>
      </c>
      <c r="B23" s="560"/>
      <c r="C23" s="560"/>
      <c r="D23" s="560"/>
      <c r="E23" s="560"/>
      <c r="F23" s="560"/>
      <c r="G23" s="560"/>
      <c r="H23" s="560"/>
      <c r="I23" s="560"/>
      <c r="J23" s="560"/>
      <c r="L23" s="124"/>
    </row>
    <row r="24" spans="1:17" ht="17.25" customHeight="1">
      <c r="A24" s="560" t="s">
        <v>404</v>
      </c>
      <c r="B24" s="560"/>
      <c r="C24" s="560"/>
      <c r="D24" s="560"/>
      <c r="E24" s="560"/>
      <c r="F24" s="560"/>
      <c r="G24" s="560"/>
      <c r="H24" s="560"/>
      <c r="I24" s="560"/>
      <c r="J24" s="560"/>
      <c r="L24" s="124"/>
    </row>
    <row r="25" spans="1:17" ht="29.25" customHeight="1">
      <c r="A25" s="560" t="s">
        <v>575</v>
      </c>
      <c r="B25" s="560"/>
      <c r="C25" s="560"/>
      <c r="D25" s="560"/>
      <c r="E25" s="560"/>
      <c r="F25" s="560"/>
      <c r="G25" s="560"/>
      <c r="H25" s="560"/>
      <c r="I25" s="560"/>
      <c r="J25" s="560"/>
      <c r="L25" s="125"/>
      <c r="M25" s="5"/>
    </row>
    <row r="26" spans="1:17">
      <c r="M26" s="5"/>
    </row>
  </sheetData>
  <mergeCells count="11">
    <mergeCell ref="A23:J23"/>
    <mergeCell ref="A25:J25"/>
    <mergeCell ref="A24:J24"/>
    <mergeCell ref="A22:D22"/>
    <mergeCell ref="A1:J1"/>
    <mergeCell ref="A3:A4"/>
    <mergeCell ref="B3:D3"/>
    <mergeCell ref="E3:G3"/>
    <mergeCell ref="H3:J3"/>
    <mergeCell ref="F2:J2"/>
    <mergeCell ref="A21:J21"/>
  </mergeCells>
  <pageMargins left="0.75" right="0.118110236220472" top="0.47244094488188998" bottom="0.5" header="0.31496062992126" footer="0.31496062992126"/>
  <pageSetup paperSize="9" scale="91" orientation="portrait" horizontalDpi="1200" verticalDpi="1200" r:id="rId1"/>
  <headerFooter>
    <oddFooter>&amp;L&amp;"+,Bold"&amp;9&amp;K09-048&amp;P&amp;R&amp;"+,Bold Italic"&amp;9&amp;K09-048Educational Statistics at a Glance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R31"/>
  <sheetViews>
    <sheetView view="pageBreakPreview" topLeftCell="A3" zoomScaleSheetLayoutView="100" workbookViewId="0">
      <selection activeCell="V14" sqref="V14"/>
    </sheetView>
  </sheetViews>
  <sheetFormatPr defaultColWidth="9.140625" defaultRowHeight="15"/>
  <cols>
    <col min="1" max="1" width="35.85546875" style="1" customWidth="1"/>
    <col min="2" max="2" width="20.42578125" style="1" customWidth="1"/>
    <col min="3" max="3" width="18.42578125" style="1" customWidth="1"/>
    <col min="4" max="4" width="8.85546875" style="1" customWidth="1"/>
    <col min="5" max="5" width="9.28515625" style="1" hidden="1" customWidth="1"/>
    <col min="6" max="6" width="9.7109375" style="1" hidden="1" customWidth="1"/>
    <col min="7" max="8" width="9.28515625" style="1" hidden="1" customWidth="1"/>
    <col min="9" max="9" width="12.5703125" style="1" hidden="1" customWidth="1"/>
    <col min="10" max="10" width="9.85546875" style="1" customWidth="1"/>
    <col min="11" max="12" width="9.28515625" style="1" hidden="1" customWidth="1"/>
    <col min="13" max="18" width="0" style="1" hidden="1" customWidth="1"/>
    <col min="19" max="16384" width="9.140625" style="1"/>
  </cols>
  <sheetData>
    <row r="1" spans="1:12" ht="55.5" customHeight="1">
      <c r="A1" s="567" t="s">
        <v>455</v>
      </c>
      <c r="B1" s="567"/>
      <c r="C1" s="567"/>
    </row>
    <row r="2" spans="1:12" ht="18" customHeight="1">
      <c r="A2" s="389" t="s">
        <v>206</v>
      </c>
      <c r="B2" s="390" t="s">
        <v>207</v>
      </c>
      <c r="C2" s="390" t="s">
        <v>54</v>
      </c>
      <c r="D2" s="15" t="s">
        <v>238</v>
      </c>
      <c r="E2" s="1" t="s">
        <v>239</v>
      </c>
      <c r="F2" s="15" t="s">
        <v>240</v>
      </c>
      <c r="G2" s="1" t="s">
        <v>241</v>
      </c>
      <c r="H2" s="15" t="s">
        <v>243</v>
      </c>
      <c r="I2" s="1" t="s">
        <v>240</v>
      </c>
      <c r="J2" s="15" t="s">
        <v>248</v>
      </c>
      <c r="K2" s="20" t="s">
        <v>242</v>
      </c>
      <c r="L2" s="1" t="s">
        <v>240</v>
      </c>
    </row>
    <row r="3" spans="1:12">
      <c r="A3" s="318" t="s">
        <v>208</v>
      </c>
      <c r="B3" s="392">
        <v>3.84</v>
      </c>
      <c r="C3" s="394">
        <v>0.57999999999999996</v>
      </c>
      <c r="D3" s="17">
        <f>106411-15618</f>
        <v>90793</v>
      </c>
      <c r="E3" s="20">
        <v>3268</v>
      </c>
      <c r="F3" s="22">
        <f>E3/$D$3*100</f>
        <v>3.5993964292401399</v>
      </c>
      <c r="G3" s="1">
        <v>41</v>
      </c>
      <c r="H3" s="17">
        <v>29741</v>
      </c>
      <c r="I3" s="22">
        <f>G3/$H$3*100</f>
        <v>0.13785683063784002</v>
      </c>
      <c r="J3" s="17">
        <v>2865183</v>
      </c>
      <c r="K3" s="1">
        <v>14621</v>
      </c>
      <c r="L3" s="22">
        <f>K3/$J$3*100</f>
        <v>0.51029899311841509</v>
      </c>
    </row>
    <row r="4" spans="1:12">
      <c r="A4" s="172" t="s">
        <v>115</v>
      </c>
      <c r="B4" s="393">
        <v>3.09</v>
      </c>
      <c r="C4" s="395">
        <v>9.61</v>
      </c>
      <c r="D4" s="17"/>
      <c r="E4" s="1">
        <v>2913</v>
      </c>
      <c r="F4" s="22">
        <f t="shared" ref="F4:F15" si="0">E4/$D$3*100</f>
        <v>3.2083971231262325</v>
      </c>
      <c r="G4" s="1">
        <v>3033</v>
      </c>
      <c r="H4" s="17"/>
      <c r="I4" s="22">
        <f t="shared" ref="I4:I15" si="1">G4/$H$3*100</f>
        <v>10.198043105477288</v>
      </c>
      <c r="J4" s="17"/>
      <c r="K4" s="1">
        <v>230340</v>
      </c>
      <c r="L4" s="22">
        <f t="shared" ref="L4:L15" si="2">K4/$J$3*100</f>
        <v>8.0392770723545404</v>
      </c>
    </row>
    <row r="5" spans="1:12">
      <c r="A5" s="247" t="s">
        <v>209</v>
      </c>
      <c r="B5" s="392">
        <v>23.42</v>
      </c>
      <c r="C5" s="394">
        <v>7.6</v>
      </c>
      <c r="D5" s="17"/>
      <c r="E5" s="1">
        <v>15845</v>
      </c>
      <c r="F5" s="22">
        <f>E5/$D$3*100</f>
        <v>17.451785930633417</v>
      </c>
      <c r="G5" s="1">
        <v>48</v>
      </c>
      <c r="H5" s="17"/>
      <c r="I5" s="22">
        <f>G5/$H$3*100</f>
        <v>0.16139336269795906</v>
      </c>
      <c r="J5" s="17"/>
      <c r="K5" s="1">
        <v>181548</v>
      </c>
      <c r="L5" s="22">
        <f>K5/$J$3*100</f>
        <v>6.3363491965434671</v>
      </c>
    </row>
    <row r="6" spans="1:12">
      <c r="A6" s="172" t="s">
        <v>210</v>
      </c>
      <c r="B6" s="393">
        <v>2.58</v>
      </c>
      <c r="C6" s="395">
        <v>4.8600000000000003</v>
      </c>
      <c r="D6" s="17"/>
      <c r="E6" s="1">
        <v>2870</v>
      </c>
      <c r="F6" s="22">
        <f t="shared" si="0"/>
        <v>3.1610366437941253</v>
      </c>
      <c r="G6" s="1">
        <v>1857</v>
      </c>
      <c r="H6" s="17"/>
      <c r="I6" s="22">
        <f t="shared" si="1"/>
        <v>6.2439057193772909</v>
      </c>
      <c r="J6" s="17"/>
      <c r="K6" s="1">
        <v>138306</v>
      </c>
      <c r="L6" s="22">
        <f t="shared" si="2"/>
        <v>4.8271262254452854</v>
      </c>
    </row>
    <row r="7" spans="1:12">
      <c r="A7" s="247" t="s">
        <v>211</v>
      </c>
      <c r="B7" s="392">
        <v>0.51</v>
      </c>
      <c r="C7" s="394">
        <v>0.25</v>
      </c>
      <c r="D7" s="17"/>
      <c r="E7" s="1">
        <v>616</v>
      </c>
      <c r="F7" s="22">
        <f t="shared" si="0"/>
        <v>0.67846640159483662</v>
      </c>
      <c r="G7" s="1">
        <v>75</v>
      </c>
      <c r="H7" s="17"/>
      <c r="I7" s="22">
        <f t="shared" si="1"/>
        <v>0.25217712921556101</v>
      </c>
      <c r="J7" s="17"/>
      <c r="K7" s="1">
        <v>5899</v>
      </c>
      <c r="L7" s="22">
        <f t="shared" si="2"/>
        <v>0.20588562754979353</v>
      </c>
    </row>
    <row r="8" spans="1:12">
      <c r="A8" s="172" t="s">
        <v>212</v>
      </c>
      <c r="B8" s="393">
        <v>5.01</v>
      </c>
      <c r="C8" s="395">
        <v>8.99</v>
      </c>
      <c r="D8" s="17"/>
      <c r="E8" s="1">
        <v>5573</v>
      </c>
      <c r="F8" s="22">
        <f t="shared" si="0"/>
        <v>6.1381384027402994</v>
      </c>
      <c r="G8" s="1">
        <v>3125</v>
      </c>
      <c r="H8" s="17"/>
      <c r="I8" s="22">
        <f t="shared" si="1"/>
        <v>10.507380383981708</v>
      </c>
      <c r="J8" s="17"/>
      <c r="K8" s="1">
        <v>251639</v>
      </c>
      <c r="L8" s="22">
        <f t="shared" si="2"/>
        <v>8.7826501832518211</v>
      </c>
    </row>
    <row r="9" spans="1:12">
      <c r="A9" s="318" t="s">
        <v>247</v>
      </c>
      <c r="B9" s="392">
        <v>1.69</v>
      </c>
      <c r="C9" s="394">
        <v>7.48</v>
      </c>
      <c r="D9" s="17"/>
      <c r="E9" s="1">
        <v>1749</v>
      </c>
      <c r="F9" s="22">
        <f>E9/$D$3*100</f>
        <v>1.9263599616710541</v>
      </c>
      <c r="G9" s="1">
        <v>1599</v>
      </c>
      <c r="H9" s="17"/>
      <c r="I9" s="22">
        <f>G9/$H$3*100</f>
        <v>5.3764163948757604</v>
      </c>
      <c r="J9" s="17"/>
      <c r="K9" s="1">
        <v>267520</v>
      </c>
      <c r="L9" s="22">
        <f>K9/$J$3*100</f>
        <v>9.336925425007756</v>
      </c>
    </row>
    <row r="10" spans="1:12">
      <c r="A10" s="172" t="s">
        <v>16</v>
      </c>
      <c r="B10" s="393">
        <v>0.99</v>
      </c>
      <c r="C10" s="395">
        <v>0.67</v>
      </c>
      <c r="D10" s="17"/>
      <c r="E10" s="1">
        <v>766</v>
      </c>
      <c r="F10" s="22">
        <f t="shared" si="0"/>
        <v>0.8436773760091637</v>
      </c>
      <c r="G10" s="1">
        <v>10</v>
      </c>
      <c r="H10" s="17"/>
      <c r="I10" s="22">
        <f t="shared" si="1"/>
        <v>3.3623617228741472E-2</v>
      </c>
      <c r="J10" s="17"/>
      <c r="K10" s="1">
        <v>21756</v>
      </c>
      <c r="L10" s="22">
        <f t="shared" si="2"/>
        <v>0.75932322647453931</v>
      </c>
    </row>
    <row r="11" spans="1:12">
      <c r="A11" s="247" t="s">
        <v>52</v>
      </c>
      <c r="B11" s="392">
        <v>5.31</v>
      </c>
      <c r="C11" s="394">
        <v>15.7</v>
      </c>
      <c r="D11" s="17"/>
      <c r="E11" s="1">
        <v>4058</v>
      </c>
      <c r="F11" s="22">
        <f t="shared" si="0"/>
        <v>4.4695075611555959</v>
      </c>
      <c r="G11" s="1">
        <v>1192</v>
      </c>
      <c r="H11" s="17"/>
      <c r="I11" s="22">
        <f t="shared" si="1"/>
        <v>4.0079351736659827</v>
      </c>
      <c r="J11" s="17"/>
      <c r="K11" s="1">
        <v>484744</v>
      </c>
      <c r="L11" s="22">
        <f t="shared" si="2"/>
        <v>16.91843069011648</v>
      </c>
    </row>
    <row r="12" spans="1:12">
      <c r="A12" s="172" t="s">
        <v>213</v>
      </c>
      <c r="B12" s="393">
        <v>3.99</v>
      </c>
      <c r="C12" s="395">
        <v>3.06</v>
      </c>
      <c r="D12" s="17"/>
      <c r="E12" s="1">
        <f>21522-15618</f>
        <v>5904</v>
      </c>
      <c r="F12" s="22">
        <f t="shared" si="0"/>
        <v>6.5027039529479147</v>
      </c>
      <c r="G12" s="1">
        <v>1075</v>
      </c>
      <c r="H12" s="17"/>
      <c r="I12" s="22">
        <f t="shared" si="1"/>
        <v>3.6145388520897077</v>
      </c>
      <c r="J12" s="17"/>
      <c r="K12" s="1">
        <v>119426</v>
      </c>
      <c r="L12" s="22">
        <f t="shared" si="2"/>
        <v>4.1681805315751213</v>
      </c>
    </row>
    <row r="13" spans="1:12">
      <c r="A13" s="247" t="s">
        <v>15</v>
      </c>
      <c r="B13" s="392">
        <v>25.88</v>
      </c>
      <c r="C13" s="394">
        <v>12.51</v>
      </c>
      <c r="D13" s="17"/>
      <c r="E13" s="1">
        <v>18709</v>
      </c>
      <c r="F13" s="22">
        <f t="shared" si="0"/>
        <v>20.606214135450969</v>
      </c>
      <c r="G13" s="1">
        <v>5043</v>
      </c>
      <c r="H13" s="17"/>
      <c r="I13" s="22">
        <f t="shared" si="1"/>
        <v>16.956390168454323</v>
      </c>
      <c r="J13" s="17"/>
      <c r="K13" s="1">
        <v>250771</v>
      </c>
      <c r="L13" s="22">
        <f t="shared" si="2"/>
        <v>8.7523554341904166</v>
      </c>
    </row>
    <row r="14" spans="1:12">
      <c r="A14" s="172" t="s">
        <v>214</v>
      </c>
      <c r="B14" s="393">
        <v>12.13</v>
      </c>
      <c r="C14" s="395">
        <v>17.350000000000001</v>
      </c>
      <c r="D14" s="17"/>
      <c r="E14" s="1">
        <v>16589</v>
      </c>
      <c r="F14" s="22">
        <f t="shared" si="0"/>
        <v>18.271232363728483</v>
      </c>
      <c r="G14" s="1">
        <v>7359</v>
      </c>
      <c r="H14" s="17"/>
      <c r="I14" s="22">
        <f t="shared" si="1"/>
        <v>24.743619918630845</v>
      </c>
      <c r="J14" s="17"/>
      <c r="K14" s="1">
        <v>589513</v>
      </c>
      <c r="L14" s="22">
        <f t="shared" si="2"/>
        <v>20.575055764326397</v>
      </c>
    </row>
    <row r="15" spans="1:12">
      <c r="A15" s="247" t="s">
        <v>425</v>
      </c>
      <c r="B15" s="392">
        <v>11.56</v>
      </c>
      <c r="C15" s="391">
        <v>11.34</v>
      </c>
      <c r="E15" s="1">
        <v>11933</v>
      </c>
      <c r="F15" s="22">
        <f t="shared" si="0"/>
        <v>13.14308371790777</v>
      </c>
      <c r="G15" s="1">
        <v>5284</v>
      </c>
      <c r="H15" s="17"/>
      <c r="I15" s="22">
        <f t="shared" si="1"/>
        <v>17.766719343666992</v>
      </c>
      <c r="J15" s="17"/>
      <c r="K15" s="1">
        <v>309100</v>
      </c>
      <c r="L15" s="22">
        <f t="shared" si="2"/>
        <v>10.788141630045969</v>
      </c>
    </row>
    <row r="16" spans="1:12" ht="39.75" customHeight="1">
      <c r="A16" s="564" t="s">
        <v>578</v>
      </c>
      <c r="B16" s="564"/>
      <c r="C16" s="564"/>
      <c r="F16" s="22"/>
      <c r="H16" s="17"/>
      <c r="I16" s="22"/>
      <c r="J16" s="17"/>
      <c r="L16" s="22"/>
    </row>
    <row r="17" spans="1:18" ht="51" customHeight="1">
      <c r="A17" s="568" t="s">
        <v>456</v>
      </c>
      <c r="B17" s="568"/>
      <c r="C17" s="568"/>
      <c r="E17" s="17">
        <f>106411-15618</f>
        <v>90793</v>
      </c>
      <c r="M17" s="1" t="s">
        <v>0</v>
      </c>
      <c r="N17" s="1" t="s">
        <v>240</v>
      </c>
      <c r="O17" s="20"/>
    </row>
    <row r="18" spans="1:18">
      <c r="A18" s="569" t="s">
        <v>206</v>
      </c>
      <c r="B18" s="570"/>
      <c r="C18" s="191" t="s">
        <v>129</v>
      </c>
      <c r="M18" s="1">
        <v>7634379</v>
      </c>
      <c r="N18" s="22">
        <f t="shared" ref="N18:N30" si="3">M18/$M$30*100</f>
        <v>40.685133695242868</v>
      </c>
    </row>
    <row r="19" spans="1:18">
      <c r="A19" s="566" t="s">
        <v>215</v>
      </c>
      <c r="B19" s="566"/>
      <c r="C19" s="396">
        <v>40.24</v>
      </c>
      <c r="M19" s="1">
        <v>3066009</v>
      </c>
      <c r="N19" s="22">
        <f t="shared" si="3"/>
        <v>16.339375615988921</v>
      </c>
    </row>
    <row r="20" spans="1:18">
      <c r="A20" s="565" t="s">
        <v>209</v>
      </c>
      <c r="B20" s="565"/>
      <c r="C20" s="397">
        <v>15.89</v>
      </c>
      <c r="M20" s="1">
        <v>2726501</v>
      </c>
      <c r="N20" s="22">
        <f t="shared" si="3"/>
        <v>14.530069532206008</v>
      </c>
    </row>
    <row r="21" spans="1:18">
      <c r="A21" s="566" t="s">
        <v>15</v>
      </c>
      <c r="B21" s="566"/>
      <c r="C21" s="396">
        <v>15.38</v>
      </c>
      <c r="M21" s="1">
        <v>2365051</v>
      </c>
      <c r="N21" s="22">
        <f t="shared" si="3"/>
        <v>12.603830138779834</v>
      </c>
    </row>
    <row r="22" spans="1:18">
      <c r="A22" s="565" t="s">
        <v>115</v>
      </c>
      <c r="B22" s="565"/>
      <c r="C22" s="397">
        <v>13.98</v>
      </c>
      <c r="M22" s="1">
        <v>771995</v>
      </c>
      <c r="N22" s="22">
        <f t="shared" si="3"/>
        <v>4.1141158681091179</v>
      </c>
    </row>
    <row r="23" spans="1:18">
      <c r="A23" s="566" t="s">
        <v>245</v>
      </c>
      <c r="B23" s="566" t="s">
        <v>245</v>
      </c>
      <c r="C23" s="396">
        <v>3.25</v>
      </c>
      <c r="M23" s="1">
        <v>538257</v>
      </c>
      <c r="N23" s="22">
        <f t="shared" si="3"/>
        <v>2.8684792839601414</v>
      </c>
    </row>
    <row r="24" spans="1:18" ht="15" customHeight="1">
      <c r="A24" s="565" t="s">
        <v>213</v>
      </c>
      <c r="B24" s="565" t="s">
        <v>427</v>
      </c>
      <c r="C24" s="397">
        <v>3.05</v>
      </c>
      <c r="M24" s="1">
        <v>411576</v>
      </c>
      <c r="N24" s="22">
        <f t="shared" si="3"/>
        <v>2.1933708800353346</v>
      </c>
      <c r="R24" s="1">
        <f>6949183+171921+29603+483672</f>
        <v>7634379</v>
      </c>
    </row>
    <row r="25" spans="1:18">
      <c r="A25" s="566" t="s">
        <v>247</v>
      </c>
      <c r="B25" s="566" t="s">
        <v>247</v>
      </c>
      <c r="C25" s="396">
        <v>2.57</v>
      </c>
      <c r="M25" s="1">
        <v>177881</v>
      </c>
      <c r="N25" s="22">
        <f t="shared" si="3"/>
        <v>0.94796345149271433</v>
      </c>
    </row>
    <row r="26" spans="1:18">
      <c r="A26" s="565" t="s">
        <v>52</v>
      </c>
      <c r="B26" s="565" t="s">
        <v>52</v>
      </c>
      <c r="C26" s="397">
        <v>1.93</v>
      </c>
      <c r="M26" s="1">
        <v>581953</v>
      </c>
      <c r="N26" s="22">
        <f t="shared" si="3"/>
        <v>3.1013440136188777</v>
      </c>
    </row>
    <row r="27" spans="1:18">
      <c r="A27" s="566" t="s">
        <v>16</v>
      </c>
      <c r="B27" s="566" t="s">
        <v>16</v>
      </c>
      <c r="C27" s="396">
        <v>1.1299999999999999</v>
      </c>
      <c r="M27" s="1">
        <v>86925</v>
      </c>
      <c r="N27" s="22">
        <f t="shared" si="3"/>
        <v>0.46324072284844464</v>
      </c>
    </row>
    <row r="28" spans="1:18">
      <c r="A28" s="565" t="s">
        <v>254</v>
      </c>
      <c r="B28" s="565" t="s">
        <v>254</v>
      </c>
      <c r="C28" s="397">
        <v>0.61</v>
      </c>
      <c r="M28" s="21">
        <v>104032</v>
      </c>
      <c r="N28" s="22">
        <f t="shared" si="3"/>
        <v>0.5544073497770422</v>
      </c>
    </row>
    <row r="29" spans="1:18">
      <c r="A29" s="566" t="s">
        <v>246</v>
      </c>
      <c r="B29" s="566" t="s">
        <v>246</v>
      </c>
      <c r="C29" s="396">
        <v>0.39</v>
      </c>
      <c r="M29" s="1">
        <f>M30-R29</f>
        <v>299983</v>
      </c>
      <c r="N29" s="22">
        <f t="shared" si="3"/>
        <v>1.5986694479406958</v>
      </c>
      <c r="R29" s="1">
        <f>SUM(M18:M28)</f>
        <v>18464559</v>
      </c>
    </row>
    <row r="30" spans="1:18">
      <c r="A30" s="565" t="s">
        <v>425</v>
      </c>
      <c r="B30" s="565"/>
      <c r="C30" s="397">
        <v>1.5799999999999983</v>
      </c>
      <c r="M30" s="1">
        <v>18764542</v>
      </c>
      <c r="N30" s="1">
        <f t="shared" si="3"/>
        <v>100</v>
      </c>
    </row>
    <row r="31" spans="1:18" ht="31.5" customHeight="1">
      <c r="A31" s="564" t="s">
        <v>576</v>
      </c>
      <c r="B31" s="564"/>
      <c r="C31" s="564"/>
    </row>
  </sheetData>
  <mergeCells count="17">
    <mergeCell ref="A1:C1"/>
    <mergeCell ref="A17:C17"/>
    <mergeCell ref="A18:B18"/>
    <mergeCell ref="A19:B19"/>
    <mergeCell ref="A20:B20"/>
    <mergeCell ref="A31:C31"/>
    <mergeCell ref="A28:B28"/>
    <mergeCell ref="A16:C16"/>
    <mergeCell ref="A29:B29"/>
    <mergeCell ref="A30:B30"/>
    <mergeCell ref="A22:B22"/>
    <mergeCell ref="A21:B21"/>
    <mergeCell ref="A23:B23"/>
    <mergeCell ref="A24:B24"/>
    <mergeCell ref="A25:B25"/>
    <mergeCell ref="A26:B26"/>
    <mergeCell ref="A27:B27"/>
  </mergeCells>
  <pageMargins left="1.05" right="0.118110236220472" top="0.47244094488188998" bottom="0.5" header="0.31496062992126" footer="0.31496062992126"/>
  <pageSetup paperSize="9" scale="120" orientation="portrait" horizontalDpi="1200" verticalDpi="597" r:id="rId1"/>
  <headerFooter>
    <oddFooter>&amp;L&amp;"+,Bold"&amp;9&amp;K09-048&amp;P&amp;R&amp;"+,Bold Italic"&amp;9&amp;K09-048Educational Statistics at a Glance</oddFooter>
  </headerFooter>
  <colBreaks count="1" manualBreakCount="1">
    <brk id="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M25"/>
  <sheetViews>
    <sheetView view="pageBreakPreview" zoomScaleSheetLayoutView="100" workbookViewId="0">
      <selection activeCell="E2" sqref="E2:I18"/>
    </sheetView>
  </sheetViews>
  <sheetFormatPr defaultColWidth="9.140625" defaultRowHeight="15"/>
  <cols>
    <col min="1" max="1" width="39.7109375" style="20" customWidth="1"/>
    <col min="2" max="2" width="12.85546875" style="1" bestFit="1" customWidth="1"/>
    <col min="3" max="3" width="13.140625" style="119" bestFit="1" customWidth="1"/>
    <col min="4" max="4" width="13.5703125" style="1" customWidth="1"/>
    <col min="5" max="9" width="9.140625" style="1"/>
    <col min="10" max="10" width="9.85546875" style="1" customWidth="1"/>
    <col min="11" max="12" width="10" style="1" bestFit="1" customWidth="1"/>
    <col min="13" max="16384" width="9.140625" style="1"/>
  </cols>
  <sheetData>
    <row r="1" spans="1:5" ht="43.5" customHeight="1">
      <c r="A1" s="571" t="s">
        <v>459</v>
      </c>
      <c r="B1" s="571"/>
      <c r="C1" s="571"/>
      <c r="D1" s="571"/>
    </row>
    <row r="2" spans="1:5">
      <c r="A2" s="403" t="s">
        <v>276</v>
      </c>
      <c r="B2" s="404" t="s">
        <v>3</v>
      </c>
      <c r="C2" s="404" t="s">
        <v>4</v>
      </c>
      <c r="D2" s="404" t="s">
        <v>0</v>
      </c>
      <c r="E2" s="572"/>
    </row>
    <row r="3" spans="1:5" ht="20.25" customHeight="1">
      <c r="A3" s="310" t="s">
        <v>277</v>
      </c>
      <c r="B3" s="258">
        <v>24.599057398500126</v>
      </c>
      <c r="C3" s="258">
        <v>32.959302088186888</v>
      </c>
      <c r="D3" s="258">
        <v>28.441266929144607</v>
      </c>
      <c r="E3" s="572"/>
    </row>
    <row r="4" spans="1:5" ht="20.25" customHeight="1">
      <c r="A4" s="311" t="s">
        <v>279</v>
      </c>
      <c r="B4" s="259">
        <v>11.441719903471427</v>
      </c>
      <c r="C4" s="259">
        <v>12.221324175803908</v>
      </c>
      <c r="D4" s="259">
        <v>11.800011206713084</v>
      </c>
      <c r="E4" s="572"/>
    </row>
    <row r="5" spans="1:5" ht="20.25" customHeight="1">
      <c r="A5" s="310" t="s">
        <v>278</v>
      </c>
      <c r="B5" s="258">
        <v>10.960672617029969</v>
      </c>
      <c r="C5" s="258">
        <v>10.771710621968378</v>
      </c>
      <c r="D5" s="258">
        <v>10.873829276278128</v>
      </c>
      <c r="E5" s="572"/>
    </row>
    <row r="6" spans="1:5" ht="20.25" customHeight="1">
      <c r="A6" s="311" t="s">
        <v>280</v>
      </c>
      <c r="B6" s="259">
        <v>8.6819572624650867</v>
      </c>
      <c r="C6" s="259">
        <v>3.7781486989329913</v>
      </c>
      <c r="D6" s="259">
        <v>6.4282600683504274</v>
      </c>
      <c r="E6" s="572"/>
    </row>
    <row r="7" spans="1:5" ht="20.25" customHeight="1">
      <c r="A7" s="310" t="s">
        <v>281</v>
      </c>
      <c r="B7" s="258">
        <v>7.606290118261402</v>
      </c>
      <c r="C7" s="258">
        <v>3.5731626078403016</v>
      </c>
      <c r="D7" s="258">
        <v>5.7527413844593287</v>
      </c>
      <c r="E7" s="572"/>
    </row>
    <row r="8" spans="1:5" ht="20.25" customHeight="1">
      <c r="A8" s="311" t="s">
        <v>283</v>
      </c>
      <c r="B8" s="259">
        <v>3.2743116184069776</v>
      </c>
      <c r="C8" s="259">
        <v>5.3605929853924996</v>
      </c>
      <c r="D8" s="259">
        <v>4.233126874343955</v>
      </c>
      <c r="E8" s="572"/>
    </row>
    <row r="9" spans="1:5" ht="20.25" customHeight="1">
      <c r="A9" s="310" t="s">
        <v>352</v>
      </c>
      <c r="B9" s="258">
        <v>3.3143037887253772</v>
      </c>
      <c r="C9" s="258">
        <v>4.2291180993369091</v>
      </c>
      <c r="D9" s="258">
        <v>3.7347350552094305</v>
      </c>
      <c r="E9" s="572"/>
    </row>
    <row r="10" spans="1:5" ht="20.25" customHeight="1">
      <c r="A10" s="311" t="s">
        <v>282</v>
      </c>
      <c r="B10" s="259">
        <v>1.3679875170773976</v>
      </c>
      <c r="C10" s="259">
        <v>2.848454412505284</v>
      </c>
      <c r="D10" s="259">
        <v>2.0483819584546628</v>
      </c>
      <c r="E10" s="572"/>
    </row>
    <row r="11" spans="1:5" ht="20.25" customHeight="1">
      <c r="A11" s="310" t="s">
        <v>284</v>
      </c>
      <c r="B11" s="258">
        <v>1.3259724806920408</v>
      </c>
      <c r="C11" s="258">
        <v>2.1461337766070101</v>
      </c>
      <c r="D11" s="258">
        <v>1.7029030209808436</v>
      </c>
      <c r="E11" s="572"/>
    </row>
    <row r="12" spans="1:5" ht="20.25" customHeight="1">
      <c r="A12" s="311" t="s">
        <v>285</v>
      </c>
      <c r="B12" s="259">
        <v>1.89207749913609</v>
      </c>
      <c r="C12" s="259">
        <v>1.2797924673240215</v>
      </c>
      <c r="D12" s="259">
        <v>1.6106829380891654</v>
      </c>
      <c r="E12" s="572"/>
    </row>
    <row r="13" spans="1:5" ht="20.25" customHeight="1">
      <c r="A13" s="310" t="s">
        <v>353</v>
      </c>
      <c r="B13" s="258">
        <v>1.5303847193779048</v>
      </c>
      <c r="C13" s="258">
        <v>1.2529909970210553</v>
      </c>
      <c r="D13" s="258">
        <v>1.4028998378534181</v>
      </c>
      <c r="E13" s="572"/>
    </row>
    <row r="14" spans="1:5" ht="20.25" customHeight="1">
      <c r="A14" s="311" t="s">
        <v>354</v>
      </c>
      <c r="B14" s="259">
        <v>1.3733259363503569</v>
      </c>
      <c r="C14" s="259">
        <v>1.252736592936547</v>
      </c>
      <c r="D14" s="259">
        <v>1.3179053665277696</v>
      </c>
      <c r="E14" s="572"/>
    </row>
    <row r="15" spans="1:5" ht="20.25" customHeight="1">
      <c r="A15" s="310" t="s">
        <v>355</v>
      </c>
      <c r="B15" s="258">
        <v>1.2796899541279962</v>
      </c>
      <c r="C15" s="258">
        <v>0.90910663588886054</v>
      </c>
      <c r="D15" s="258">
        <v>1.1093769058756235</v>
      </c>
      <c r="E15" s="572"/>
    </row>
    <row r="16" spans="1:5" ht="20.25" customHeight="1">
      <c r="A16" s="311" t="s">
        <v>286</v>
      </c>
      <c r="B16" s="259">
        <v>0.8436595507755339</v>
      </c>
      <c r="C16" s="259">
        <v>1.3302407972820487</v>
      </c>
      <c r="D16" s="259">
        <v>1.0672830417322621</v>
      </c>
      <c r="E16" s="572"/>
    </row>
    <row r="17" spans="1:13" ht="20.25" customHeight="1">
      <c r="A17" s="310" t="s">
        <v>428</v>
      </c>
      <c r="B17" s="258">
        <v>1.0515063347889855</v>
      </c>
      <c r="C17" s="258">
        <v>0.53984546732694705</v>
      </c>
      <c r="D17" s="258">
        <v>0.81635672680614491</v>
      </c>
      <c r="E17" s="572"/>
      <c r="F17" s="22"/>
    </row>
    <row r="18" spans="1:13" ht="20.25" customHeight="1">
      <c r="A18" s="301" t="s">
        <v>425</v>
      </c>
      <c r="B18" s="302">
        <v>19.47</v>
      </c>
      <c r="C18" s="302">
        <f>100-SUM(C3:C17)</f>
        <v>15.547339575646347</v>
      </c>
      <c r="D18" s="302">
        <v>17.670000000000002</v>
      </c>
      <c r="E18" s="572"/>
      <c r="F18" s="22"/>
      <c r="I18" s="1" t="s">
        <v>401</v>
      </c>
    </row>
    <row r="19" spans="1:13" ht="36" customHeight="1">
      <c r="A19" s="573" t="s">
        <v>577</v>
      </c>
      <c r="B19" s="573"/>
      <c r="C19" s="573"/>
      <c r="D19" s="573"/>
      <c r="E19" s="118"/>
      <c r="F19" s="118"/>
      <c r="I19" s="1" t="s">
        <v>221</v>
      </c>
      <c r="J19" s="1">
        <v>16431441</v>
      </c>
      <c r="K19" s="1">
        <v>13968473</v>
      </c>
      <c r="L19" s="1">
        <v>30399914</v>
      </c>
      <c r="M19" s="5">
        <v>88.858402186367172</v>
      </c>
    </row>
    <row r="20" spans="1:13" ht="54.75" customHeight="1">
      <c r="A20" s="571" t="s">
        <v>457</v>
      </c>
      <c r="B20" s="571"/>
      <c r="C20" s="571"/>
      <c r="D20" s="571"/>
      <c r="I20" s="1" t="s">
        <v>222</v>
      </c>
      <c r="J20" s="1">
        <v>2057178</v>
      </c>
      <c r="K20" s="1">
        <v>1754545</v>
      </c>
      <c r="L20" s="1">
        <v>3811723</v>
      </c>
      <c r="M20" s="5">
        <v>11.14159781363283</v>
      </c>
    </row>
    <row r="21" spans="1:13" ht="35.1" customHeight="1">
      <c r="A21" s="402" t="s">
        <v>220</v>
      </c>
      <c r="B21" s="312" t="s">
        <v>4</v>
      </c>
      <c r="C21" s="312" t="s">
        <v>0</v>
      </c>
      <c r="D21" s="312" t="s">
        <v>458</v>
      </c>
      <c r="I21" s="1" t="s">
        <v>0</v>
      </c>
      <c r="J21" s="1">
        <v>18488619</v>
      </c>
      <c r="K21" s="1">
        <v>15723018</v>
      </c>
      <c r="L21" s="1">
        <v>34211637</v>
      </c>
      <c r="M21" s="25">
        <v>100</v>
      </c>
    </row>
    <row r="22" spans="1:13" ht="20.25" customHeight="1">
      <c r="A22" s="398" t="s">
        <v>221</v>
      </c>
      <c r="B22" s="260">
        <v>13968473</v>
      </c>
      <c r="C22" s="260">
        <v>30399914</v>
      </c>
      <c r="D22" s="260">
        <v>89</v>
      </c>
    </row>
    <row r="23" spans="1:13" ht="20.25" customHeight="1">
      <c r="A23" s="399" t="s">
        <v>222</v>
      </c>
      <c r="B23" s="261">
        <v>1754545</v>
      </c>
      <c r="C23" s="261">
        <v>3811723</v>
      </c>
      <c r="D23" s="261">
        <v>11</v>
      </c>
    </row>
    <row r="24" spans="1:13" ht="20.25" customHeight="1">
      <c r="A24" s="400" t="s">
        <v>0</v>
      </c>
      <c r="B24" s="401">
        <v>15723018</v>
      </c>
      <c r="C24" s="401">
        <v>34211637</v>
      </c>
      <c r="D24" s="401">
        <v>100</v>
      </c>
    </row>
    <row r="25" spans="1:13" ht="30" customHeight="1">
      <c r="A25" s="573" t="s">
        <v>578</v>
      </c>
      <c r="B25" s="573"/>
      <c r="C25" s="573"/>
      <c r="D25" s="573"/>
    </row>
  </sheetData>
  <mergeCells count="5">
    <mergeCell ref="A1:D1"/>
    <mergeCell ref="E2:E18"/>
    <mergeCell ref="A25:D25"/>
    <mergeCell ref="A19:D19"/>
    <mergeCell ref="A20:D20"/>
  </mergeCells>
  <pageMargins left="0.75" right="0.118110236220472" top="0.47244094488188998" bottom="0.5" header="0.31496062992126" footer="0.31496062992126"/>
  <pageSetup paperSize="9" scale="115" orientation="portrait" horizontalDpi="1200" verticalDpi="1200" r:id="rId1"/>
  <headerFooter>
    <oddFooter>&amp;L&amp;"+,Bold"&amp;9&amp;K09-048&amp;P&amp;R&amp;"+,Bold Italic"&amp;9&amp;K09-048Educational Statistics at a Glance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B1:U29"/>
  <sheetViews>
    <sheetView view="pageBreakPreview" zoomScaleSheetLayoutView="100" workbookViewId="0">
      <selection activeCell="C10" sqref="C10:K10"/>
    </sheetView>
  </sheetViews>
  <sheetFormatPr defaultColWidth="9.140625" defaultRowHeight="15"/>
  <cols>
    <col min="1" max="1" width="6.28515625" style="1" customWidth="1"/>
    <col min="2" max="2" width="18.5703125" style="1" customWidth="1"/>
    <col min="3" max="3" width="7" style="1" customWidth="1"/>
    <col min="4" max="4" width="8.85546875" style="1" customWidth="1"/>
    <col min="5" max="5" width="7.42578125" style="1" bestFit="1" customWidth="1"/>
    <col min="6" max="6" width="7.28515625" style="1" customWidth="1"/>
    <col min="7" max="7" width="7.7109375" style="1" customWidth="1"/>
    <col min="8" max="8" width="7.42578125" style="1" customWidth="1"/>
    <col min="9" max="9" width="7.140625" style="1" customWidth="1"/>
    <col min="10" max="10" width="8.85546875" style="1" customWidth="1"/>
    <col min="11" max="11" width="6.140625" style="1" customWidth="1"/>
    <col min="12" max="12" width="9.140625" style="1"/>
    <col min="13" max="13" width="30.5703125" style="1" customWidth="1"/>
    <col min="14" max="21" width="12.28515625" style="1" bestFit="1" customWidth="1"/>
    <col min="22" max="16384" width="9.140625" style="1"/>
  </cols>
  <sheetData>
    <row r="1" spans="2:17" ht="37.5" customHeight="1">
      <c r="B1" s="574" t="s">
        <v>468</v>
      </c>
      <c r="C1" s="574"/>
      <c r="D1" s="574"/>
      <c r="E1" s="574"/>
      <c r="F1" s="574"/>
      <c r="G1" s="574"/>
      <c r="H1" s="574"/>
      <c r="I1" s="574"/>
      <c r="J1" s="574"/>
      <c r="K1" s="574"/>
    </row>
    <row r="2" spans="2:17" ht="24.75" customHeight="1">
      <c r="B2" s="308" t="s">
        <v>257</v>
      </c>
      <c r="C2" s="575" t="s">
        <v>3</v>
      </c>
      <c r="D2" s="576"/>
      <c r="E2" s="577"/>
      <c r="F2" s="575" t="s">
        <v>4</v>
      </c>
      <c r="G2" s="576"/>
      <c r="H2" s="577"/>
      <c r="I2" s="575" t="s">
        <v>0</v>
      </c>
      <c r="J2" s="576"/>
      <c r="K2" s="577"/>
    </row>
    <row r="3" spans="2:17" ht="24.75" customHeight="1">
      <c r="B3" s="405" t="s">
        <v>258</v>
      </c>
      <c r="C3" s="578">
        <v>27889</v>
      </c>
      <c r="D3" s="579"/>
      <c r="E3" s="580"/>
      <c r="F3" s="578">
        <v>14404</v>
      </c>
      <c r="G3" s="579"/>
      <c r="H3" s="580"/>
      <c r="I3" s="578">
        <v>42293</v>
      </c>
      <c r="J3" s="579"/>
      <c r="K3" s="580"/>
    </row>
    <row r="4" spans="2:17" ht="24.75" customHeight="1">
      <c r="B4" s="581" t="s">
        <v>349</v>
      </c>
      <c r="C4" s="581"/>
      <c r="D4" s="581"/>
      <c r="E4" s="581"/>
      <c r="F4" s="581"/>
      <c r="G4" s="581"/>
      <c r="H4" s="581"/>
      <c r="I4" s="581"/>
      <c r="J4" s="581"/>
      <c r="K4" s="581"/>
    </row>
    <row r="5" spans="2:17" ht="15.75">
      <c r="B5" s="173" t="s">
        <v>223</v>
      </c>
      <c r="C5" s="582">
        <f>N5</f>
        <v>5542</v>
      </c>
      <c r="D5" s="583"/>
      <c r="E5" s="584"/>
      <c r="F5" s="582">
        <f>O5</f>
        <v>3152</v>
      </c>
      <c r="G5" s="583"/>
      <c r="H5" s="584"/>
      <c r="I5" s="585">
        <f>C5+F5</f>
        <v>8694</v>
      </c>
      <c r="J5" s="586"/>
      <c r="K5" s="586"/>
      <c r="M5" s="137" t="s">
        <v>223</v>
      </c>
      <c r="N5" s="138">
        <v>5542</v>
      </c>
      <c r="O5" s="138">
        <v>3152</v>
      </c>
      <c r="P5" s="138">
        <v>8694</v>
      </c>
      <c r="Q5" s="139">
        <f>P5-I5</f>
        <v>0</v>
      </c>
    </row>
    <row r="6" spans="2:17" ht="15.75">
      <c r="B6" s="137" t="s">
        <v>224</v>
      </c>
      <c r="C6" s="587">
        <f t="shared" ref="C6:C15" si="0">N6</f>
        <v>3411</v>
      </c>
      <c r="D6" s="588"/>
      <c r="E6" s="589"/>
      <c r="F6" s="587">
        <f t="shared" ref="F6:F15" si="1">O6</f>
        <v>306</v>
      </c>
      <c r="G6" s="588"/>
      <c r="H6" s="589"/>
      <c r="I6" s="590">
        <f t="shared" ref="I6:I15" si="2">C6+F6</f>
        <v>3717</v>
      </c>
      <c r="J6" s="591"/>
      <c r="K6" s="591"/>
      <c r="M6" s="137" t="s">
        <v>224</v>
      </c>
      <c r="N6" s="138">
        <v>3411</v>
      </c>
      <c r="O6" s="138">
        <v>306</v>
      </c>
      <c r="P6" s="138">
        <v>3717</v>
      </c>
      <c r="Q6" s="139">
        <f t="shared" ref="Q6:Q15" si="3">P6-I6</f>
        <v>0</v>
      </c>
    </row>
    <row r="7" spans="2:17" ht="15.75">
      <c r="B7" s="173" t="s">
        <v>225</v>
      </c>
      <c r="C7" s="582">
        <f t="shared" si="0"/>
        <v>1605</v>
      </c>
      <c r="D7" s="583"/>
      <c r="E7" s="584"/>
      <c r="F7" s="582">
        <f t="shared" si="1"/>
        <v>1092</v>
      </c>
      <c r="G7" s="583"/>
      <c r="H7" s="584"/>
      <c r="I7" s="585">
        <f t="shared" si="2"/>
        <v>2697</v>
      </c>
      <c r="J7" s="586"/>
      <c r="K7" s="586"/>
      <c r="M7" s="137" t="s">
        <v>225</v>
      </c>
      <c r="N7" s="138">
        <v>1605</v>
      </c>
      <c r="O7" s="138">
        <v>1092</v>
      </c>
      <c r="P7" s="138">
        <v>2697</v>
      </c>
      <c r="Q7" s="139">
        <f t="shared" si="3"/>
        <v>0</v>
      </c>
    </row>
    <row r="8" spans="2:17" ht="15.75">
      <c r="B8" s="137" t="s">
        <v>226</v>
      </c>
      <c r="C8" s="587">
        <f t="shared" si="0"/>
        <v>1937</v>
      </c>
      <c r="D8" s="588"/>
      <c r="E8" s="589"/>
      <c r="F8" s="587">
        <f t="shared" si="1"/>
        <v>167</v>
      </c>
      <c r="G8" s="588"/>
      <c r="H8" s="589"/>
      <c r="I8" s="590">
        <f t="shared" si="2"/>
        <v>2104</v>
      </c>
      <c r="J8" s="591"/>
      <c r="K8" s="591"/>
      <c r="M8" s="137" t="s">
        <v>226</v>
      </c>
      <c r="N8" s="138">
        <v>1937</v>
      </c>
      <c r="O8" s="138">
        <v>167</v>
      </c>
      <c r="P8" s="138">
        <v>2104</v>
      </c>
      <c r="Q8" s="139">
        <f t="shared" si="3"/>
        <v>0</v>
      </c>
    </row>
    <row r="9" spans="2:17" ht="15.75">
      <c r="B9" s="173" t="s">
        <v>348</v>
      </c>
      <c r="C9" s="582">
        <f t="shared" si="0"/>
        <v>1384</v>
      </c>
      <c r="D9" s="583"/>
      <c r="E9" s="584"/>
      <c r="F9" s="582">
        <f t="shared" si="1"/>
        <v>568</v>
      </c>
      <c r="G9" s="583"/>
      <c r="H9" s="584"/>
      <c r="I9" s="585">
        <f t="shared" si="2"/>
        <v>1952</v>
      </c>
      <c r="J9" s="586"/>
      <c r="K9" s="586"/>
      <c r="M9" s="137" t="s">
        <v>348</v>
      </c>
      <c r="N9" s="138">
        <v>1384</v>
      </c>
      <c r="O9" s="138">
        <v>568</v>
      </c>
      <c r="P9" s="138">
        <v>1952</v>
      </c>
      <c r="Q9" s="139">
        <f t="shared" si="3"/>
        <v>0</v>
      </c>
    </row>
    <row r="10" spans="2:17" ht="15.75">
      <c r="B10" s="137" t="s">
        <v>230</v>
      </c>
      <c r="C10" s="587">
        <f t="shared" si="0"/>
        <v>934</v>
      </c>
      <c r="D10" s="588"/>
      <c r="E10" s="589"/>
      <c r="F10" s="587">
        <f t="shared" si="1"/>
        <v>990</v>
      </c>
      <c r="G10" s="588"/>
      <c r="H10" s="589"/>
      <c r="I10" s="590">
        <f t="shared" si="2"/>
        <v>1924</v>
      </c>
      <c r="J10" s="591"/>
      <c r="K10" s="591"/>
      <c r="M10" s="137" t="s">
        <v>230</v>
      </c>
      <c r="N10" s="138">
        <v>934</v>
      </c>
      <c r="O10" s="138">
        <v>990</v>
      </c>
      <c r="P10" s="138">
        <v>1924</v>
      </c>
      <c r="Q10" s="139">
        <f t="shared" si="3"/>
        <v>0</v>
      </c>
    </row>
    <row r="11" spans="2:17" ht="15.75">
      <c r="B11" s="173" t="s">
        <v>229</v>
      </c>
      <c r="C11" s="582">
        <f t="shared" si="0"/>
        <v>641</v>
      </c>
      <c r="D11" s="592"/>
      <c r="E11" s="593"/>
      <c r="F11" s="582">
        <f t="shared" si="1"/>
        <v>969</v>
      </c>
      <c r="G11" s="592"/>
      <c r="H11" s="593"/>
      <c r="I11" s="582">
        <f t="shared" si="2"/>
        <v>1610</v>
      </c>
      <c r="J11" s="592"/>
      <c r="K11" s="593"/>
      <c r="M11" s="137" t="s">
        <v>229</v>
      </c>
      <c r="N11" s="138">
        <v>641</v>
      </c>
      <c r="O11" s="138">
        <v>969</v>
      </c>
      <c r="P11" s="138">
        <v>1610</v>
      </c>
      <c r="Q11" s="139">
        <f t="shared" si="3"/>
        <v>0</v>
      </c>
    </row>
    <row r="12" spans="2:17" ht="28.5">
      <c r="B12" s="137" t="s">
        <v>413</v>
      </c>
      <c r="C12" s="587">
        <f t="shared" si="0"/>
        <v>729</v>
      </c>
      <c r="D12" s="588"/>
      <c r="E12" s="589"/>
      <c r="F12" s="587">
        <f t="shared" si="1"/>
        <v>815</v>
      </c>
      <c r="G12" s="588"/>
      <c r="H12" s="589"/>
      <c r="I12" s="590">
        <f t="shared" si="2"/>
        <v>1544</v>
      </c>
      <c r="J12" s="591"/>
      <c r="K12" s="591"/>
      <c r="M12" s="137" t="s">
        <v>413</v>
      </c>
      <c r="N12" s="138">
        <v>729</v>
      </c>
      <c r="O12" s="138">
        <v>815</v>
      </c>
      <c r="P12" s="138">
        <v>1544</v>
      </c>
      <c r="Q12" s="139">
        <f t="shared" si="3"/>
        <v>0</v>
      </c>
    </row>
    <row r="13" spans="2:17" ht="15.75">
      <c r="B13" s="173" t="s">
        <v>228</v>
      </c>
      <c r="C13" s="582">
        <f t="shared" si="0"/>
        <v>1220</v>
      </c>
      <c r="D13" s="592"/>
      <c r="E13" s="593"/>
      <c r="F13" s="582">
        <f t="shared" si="1"/>
        <v>166</v>
      </c>
      <c r="G13" s="592"/>
      <c r="H13" s="593"/>
      <c r="I13" s="582">
        <f t="shared" si="2"/>
        <v>1386</v>
      </c>
      <c r="J13" s="592"/>
      <c r="K13" s="593"/>
      <c r="M13" s="137" t="s">
        <v>228</v>
      </c>
      <c r="N13" s="138">
        <v>1220</v>
      </c>
      <c r="O13" s="138">
        <v>166</v>
      </c>
      <c r="P13" s="138">
        <v>1386</v>
      </c>
      <c r="Q13" s="139">
        <f t="shared" si="3"/>
        <v>0</v>
      </c>
    </row>
    <row r="14" spans="2:17" ht="28.5">
      <c r="B14" s="137" t="s">
        <v>400</v>
      </c>
      <c r="C14" s="587">
        <f t="shared" si="0"/>
        <v>600</v>
      </c>
      <c r="D14" s="588"/>
      <c r="E14" s="589"/>
      <c r="F14" s="587">
        <f t="shared" si="1"/>
        <v>684</v>
      </c>
      <c r="G14" s="588"/>
      <c r="H14" s="589"/>
      <c r="I14" s="590">
        <f t="shared" si="2"/>
        <v>1284</v>
      </c>
      <c r="J14" s="591"/>
      <c r="K14" s="591"/>
      <c r="M14" s="137" t="s">
        <v>400</v>
      </c>
      <c r="N14" s="138">
        <v>600</v>
      </c>
      <c r="O14" s="138">
        <v>684</v>
      </c>
      <c r="P14" s="138">
        <v>1284</v>
      </c>
      <c r="Q14" s="139">
        <f t="shared" si="3"/>
        <v>0</v>
      </c>
    </row>
    <row r="15" spans="2:17" ht="15.75">
      <c r="B15" s="173" t="s">
        <v>227</v>
      </c>
      <c r="C15" s="582">
        <f t="shared" si="0"/>
        <v>465</v>
      </c>
      <c r="D15" s="592"/>
      <c r="E15" s="593"/>
      <c r="F15" s="582">
        <f t="shared" si="1"/>
        <v>514</v>
      </c>
      <c r="G15" s="592"/>
      <c r="H15" s="593"/>
      <c r="I15" s="582">
        <f t="shared" si="2"/>
        <v>979</v>
      </c>
      <c r="J15" s="592"/>
      <c r="K15" s="593"/>
      <c r="M15" s="137" t="s">
        <v>227</v>
      </c>
      <c r="N15" s="138">
        <v>465</v>
      </c>
      <c r="O15" s="138">
        <v>514</v>
      </c>
      <c r="P15" s="138">
        <v>979</v>
      </c>
      <c r="Q15" s="139">
        <f t="shared" si="3"/>
        <v>0</v>
      </c>
    </row>
    <row r="16" spans="2:17" ht="32.25" customHeight="1">
      <c r="B16" s="599" t="s">
        <v>578</v>
      </c>
      <c r="C16" s="599"/>
      <c r="D16" s="599"/>
      <c r="E16" s="599"/>
      <c r="F16" s="599"/>
      <c r="G16" s="599"/>
      <c r="H16" s="599"/>
      <c r="I16" s="599"/>
      <c r="J16" s="599"/>
      <c r="K16" s="599"/>
    </row>
    <row r="17" spans="2:21" ht="32.25" customHeight="1">
      <c r="B17" s="600" t="s">
        <v>460</v>
      </c>
      <c r="C17" s="600"/>
      <c r="D17" s="600"/>
      <c r="E17" s="600"/>
      <c r="F17" s="600"/>
      <c r="G17" s="600"/>
      <c r="H17" s="600"/>
      <c r="I17" s="600"/>
      <c r="J17" s="600"/>
      <c r="K17" s="600"/>
    </row>
    <row r="18" spans="2:21">
      <c r="B18" s="594" t="s">
        <v>50</v>
      </c>
      <c r="C18" s="595" t="s">
        <v>66</v>
      </c>
      <c r="D18" s="596"/>
      <c r="E18" s="597"/>
      <c r="F18" s="595" t="s">
        <v>1</v>
      </c>
      <c r="G18" s="597"/>
      <c r="H18" s="597"/>
      <c r="I18" s="595" t="s">
        <v>2</v>
      </c>
      <c r="J18" s="597"/>
      <c r="K18" s="598"/>
    </row>
    <row r="19" spans="2:21">
      <c r="B19" s="594"/>
      <c r="C19" s="262" t="s">
        <v>3</v>
      </c>
      <c r="D19" s="262" t="s">
        <v>4</v>
      </c>
      <c r="E19" s="262" t="s">
        <v>0</v>
      </c>
      <c r="F19" s="262" t="s">
        <v>3</v>
      </c>
      <c r="G19" s="262" t="s">
        <v>4</v>
      </c>
      <c r="H19" s="262" t="s">
        <v>0</v>
      </c>
      <c r="I19" s="262" t="s">
        <v>3</v>
      </c>
      <c r="J19" s="262" t="s">
        <v>4</v>
      </c>
      <c r="K19" s="262" t="s">
        <v>0</v>
      </c>
    </row>
    <row r="20" spans="2:21" ht="28.5">
      <c r="B20" s="174" t="s">
        <v>306</v>
      </c>
      <c r="C20" s="175">
        <v>98.85</v>
      </c>
      <c r="D20" s="175">
        <v>101.43</v>
      </c>
      <c r="E20" s="175">
        <v>100.08</v>
      </c>
      <c r="F20" s="175">
        <v>110.71</v>
      </c>
      <c r="G20" s="175">
        <v>113.17</v>
      </c>
      <c r="H20" s="175">
        <v>111.9</v>
      </c>
      <c r="I20" s="175">
        <v>110.61</v>
      </c>
      <c r="J20" s="175">
        <v>108.15</v>
      </c>
      <c r="K20" s="175">
        <v>109.41</v>
      </c>
      <c r="M20" s="1">
        <v>110.64756703727549</v>
      </c>
      <c r="N20" s="1">
        <v>112.8602749175903</v>
      </c>
      <c r="O20" s="1">
        <v>111.70715060927354</v>
      </c>
      <c r="P20" s="1">
        <v>96.762218308244513</v>
      </c>
      <c r="Q20" s="1">
        <v>103.70669055748041</v>
      </c>
      <c r="R20" s="1">
        <v>100.02643958501996</v>
      </c>
      <c r="S20" s="1">
        <v>105.58806561945012</v>
      </c>
      <c r="T20" s="1">
        <v>109.59951955623865</v>
      </c>
      <c r="U20" s="1">
        <v>107.49625151132992</v>
      </c>
    </row>
    <row r="21" spans="2:21" ht="30" customHeight="1">
      <c r="B21" s="176" t="s">
        <v>429</v>
      </c>
      <c r="C21" s="177">
        <v>87.71</v>
      </c>
      <c r="D21" s="177">
        <v>95.29</v>
      </c>
      <c r="E21" s="177">
        <v>91.24</v>
      </c>
      <c r="F21" s="177">
        <v>97.16</v>
      </c>
      <c r="G21" s="177">
        <v>105.46</v>
      </c>
      <c r="H21" s="177">
        <v>101.04</v>
      </c>
      <c r="I21" s="177">
        <v>93.03</v>
      </c>
      <c r="J21" s="177">
        <v>95.16</v>
      </c>
      <c r="K21" s="177">
        <v>94.05</v>
      </c>
      <c r="M21" s="1">
        <v>110.23685764017463</v>
      </c>
      <c r="N21" s="1">
        <v>107.61468268994058</v>
      </c>
      <c r="O21" s="1">
        <v>108.95497337249414</v>
      </c>
      <c r="P21" s="1">
        <v>92.010461022565664</v>
      </c>
      <c r="Q21" s="1">
        <v>93.148678475091714</v>
      </c>
      <c r="R21" s="1">
        <v>92.559627310407222</v>
      </c>
      <c r="S21" s="1">
        <v>103.74988073214011</v>
      </c>
      <c r="T21" s="1">
        <v>102.55050461368285</v>
      </c>
      <c r="U21" s="1">
        <v>103.16625343725391</v>
      </c>
    </row>
    <row r="22" spans="2:21" ht="31.5" customHeight="1">
      <c r="B22" s="174" t="s">
        <v>315</v>
      </c>
      <c r="C22" s="175">
        <v>94.79</v>
      </c>
      <c r="D22" s="175">
        <v>99.24</v>
      </c>
      <c r="E22" s="175">
        <v>96.89</v>
      </c>
      <c r="F22" s="175">
        <v>105.79</v>
      </c>
      <c r="G22" s="175">
        <v>110.45</v>
      </c>
      <c r="H22" s="175">
        <v>108</v>
      </c>
      <c r="I22" s="175">
        <v>104.39</v>
      </c>
      <c r="J22" s="175">
        <v>103.65</v>
      </c>
      <c r="K22" s="175">
        <v>104.03</v>
      </c>
    </row>
    <row r="23" spans="2:21" ht="30.75" customHeight="1">
      <c r="B23" s="176" t="s">
        <v>269</v>
      </c>
      <c r="C23" s="177">
        <v>78.13</v>
      </c>
      <c r="D23" s="177">
        <v>78.94</v>
      </c>
      <c r="E23" s="177">
        <v>78.510000000000005</v>
      </c>
      <c r="F23" s="177">
        <v>81.61</v>
      </c>
      <c r="G23" s="177">
        <v>83.91</v>
      </c>
      <c r="H23" s="177">
        <v>82.69</v>
      </c>
      <c r="I23" s="177">
        <v>71.75</v>
      </c>
      <c r="J23" s="177">
        <v>72.58</v>
      </c>
      <c r="K23" s="177">
        <v>72.150000000000006</v>
      </c>
    </row>
    <row r="24" spans="2:21" ht="29.25" customHeight="1">
      <c r="B24" s="174" t="s">
        <v>316</v>
      </c>
      <c r="C24" s="175">
        <v>54.57</v>
      </c>
      <c r="D24" s="175">
        <v>53.81</v>
      </c>
      <c r="E24" s="175">
        <v>54.21</v>
      </c>
      <c r="F24" s="175">
        <v>53.47</v>
      </c>
      <c r="G24" s="175">
        <v>55.29</v>
      </c>
      <c r="H24" s="175">
        <v>54.32</v>
      </c>
      <c r="I24" s="175">
        <v>39.76</v>
      </c>
      <c r="J24" s="175">
        <v>37.76</v>
      </c>
      <c r="K24" s="175">
        <v>38.79</v>
      </c>
    </row>
    <row r="25" spans="2:21" ht="20.25" customHeight="1">
      <c r="B25" s="176" t="s">
        <v>44</v>
      </c>
      <c r="C25" s="178">
        <v>25.3</v>
      </c>
      <c r="D25" s="178">
        <v>23.2</v>
      </c>
      <c r="E25" s="178">
        <v>24.3</v>
      </c>
      <c r="F25" s="178">
        <v>20</v>
      </c>
      <c r="G25" s="178">
        <v>18.2</v>
      </c>
      <c r="H25" s="178">
        <v>19.100000000000001</v>
      </c>
      <c r="I25" s="178">
        <v>15.2</v>
      </c>
      <c r="J25" s="178">
        <v>12.3</v>
      </c>
      <c r="K25" s="178">
        <v>13.7</v>
      </c>
    </row>
    <row r="26" spans="2:21" ht="16.5" customHeight="1">
      <c r="B26" s="561" t="s">
        <v>253</v>
      </c>
      <c r="C26" s="561"/>
      <c r="D26" s="561"/>
      <c r="E26" s="561"/>
      <c r="F26" s="388"/>
      <c r="G26" s="388"/>
      <c r="H26" s="388"/>
      <c r="I26" s="388"/>
      <c r="J26" s="388"/>
      <c r="K26" s="388"/>
    </row>
    <row r="27" spans="2:21" ht="29.25" customHeight="1">
      <c r="B27" s="560" t="s">
        <v>579</v>
      </c>
      <c r="C27" s="560"/>
      <c r="D27" s="560"/>
      <c r="E27" s="560"/>
      <c r="F27" s="560"/>
      <c r="G27" s="560"/>
      <c r="H27" s="560"/>
      <c r="I27" s="560"/>
      <c r="J27" s="560"/>
      <c r="K27" s="560"/>
    </row>
    <row r="28" spans="2:21">
      <c r="B28" s="560" t="s">
        <v>404</v>
      </c>
      <c r="C28" s="560"/>
      <c r="D28" s="560"/>
      <c r="E28" s="560"/>
      <c r="F28" s="560"/>
      <c r="G28" s="560"/>
      <c r="H28" s="560"/>
      <c r="I28" s="560"/>
      <c r="J28" s="560"/>
      <c r="K28" s="560"/>
    </row>
    <row r="29" spans="2:21" ht="34.5" customHeight="1">
      <c r="B29" s="560" t="s">
        <v>580</v>
      </c>
      <c r="C29" s="560"/>
      <c r="D29" s="560"/>
      <c r="E29" s="560"/>
      <c r="F29" s="560"/>
      <c r="G29" s="560"/>
      <c r="H29" s="560"/>
      <c r="I29" s="560"/>
      <c r="J29" s="560"/>
      <c r="K29" s="560"/>
    </row>
  </sheetData>
  <mergeCells count="51">
    <mergeCell ref="I18:K18"/>
    <mergeCell ref="B16:K16"/>
    <mergeCell ref="C14:E14"/>
    <mergeCell ref="F14:H14"/>
    <mergeCell ref="I14:K14"/>
    <mergeCell ref="B17:K17"/>
    <mergeCell ref="B28:K28"/>
    <mergeCell ref="F2:H2"/>
    <mergeCell ref="F3:H3"/>
    <mergeCell ref="I2:K2"/>
    <mergeCell ref="I3:K3"/>
    <mergeCell ref="B26:E26"/>
    <mergeCell ref="B27:K27"/>
    <mergeCell ref="C15:E15"/>
    <mergeCell ref="F15:H15"/>
    <mergeCell ref="I15:K15"/>
    <mergeCell ref="B18:B19"/>
    <mergeCell ref="C18:E18"/>
    <mergeCell ref="F18:H18"/>
    <mergeCell ref="C12:E12"/>
    <mergeCell ref="F12:H12"/>
    <mergeCell ref="I12:K12"/>
    <mergeCell ref="I8:K8"/>
    <mergeCell ref="C9:E9"/>
    <mergeCell ref="F9:H9"/>
    <mergeCell ref="I9:K9"/>
    <mergeCell ref="C13:E13"/>
    <mergeCell ref="F13:H13"/>
    <mergeCell ref="I13:K13"/>
    <mergeCell ref="C10:E10"/>
    <mergeCell ref="F10:H10"/>
    <mergeCell ref="I10:K10"/>
    <mergeCell ref="C11:E11"/>
    <mergeCell ref="F11:H11"/>
    <mergeCell ref="I11:K11"/>
    <mergeCell ref="B29:K29"/>
    <mergeCell ref="B1:K1"/>
    <mergeCell ref="C2:E2"/>
    <mergeCell ref="C3:E3"/>
    <mergeCell ref="B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</mergeCells>
  <pageMargins left="0.3" right="0.118110236220472" top="0.47244094488188998" bottom="0.5" header="0.31496062992126" footer="0.31496062992126"/>
  <pageSetup paperSize="9" scale="105" orientation="portrait" horizontalDpi="1200" verticalDpi="597" r:id="rId1"/>
  <headerFooter>
    <oddFooter>&amp;L&amp;"+,Bold"&amp;9&amp;K09-048&amp;P&amp;R&amp;"+,Bold Italic"&amp;9&amp;K09-048Educational Statistics at a Glance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1:XFD29"/>
  <sheetViews>
    <sheetView view="pageBreakPreview" zoomScaleSheetLayoutView="100" workbookViewId="0">
      <selection activeCell="A10" sqref="A10:I10"/>
    </sheetView>
  </sheetViews>
  <sheetFormatPr defaultColWidth="9.140625" defaultRowHeight="15"/>
  <cols>
    <col min="1" max="1" width="11" style="1" customWidth="1"/>
    <col min="2" max="3" width="6.140625" style="1" customWidth="1"/>
    <col min="4" max="4" width="6.28515625" style="1" customWidth="1"/>
    <col min="5" max="5" width="7" style="1" customWidth="1"/>
    <col min="6" max="7" width="6.140625" style="1" customWidth="1"/>
    <col min="8" max="8" width="8.28515625" style="1" customWidth="1"/>
    <col min="9" max="9" width="7.28515625" style="1" customWidth="1"/>
    <col min="10" max="10" width="7.42578125" style="1" customWidth="1"/>
    <col min="11" max="11" width="9.28515625" style="1" bestFit="1" customWidth="1"/>
    <col min="12" max="14" width="9.140625" style="1"/>
    <col min="15" max="16" width="10.28515625" style="1" bestFit="1" customWidth="1"/>
    <col min="17" max="16384" width="9.140625" style="1"/>
  </cols>
  <sheetData>
    <row r="1" spans="1:16" ht="33" customHeight="1">
      <c r="A1" s="613" t="s">
        <v>474</v>
      </c>
      <c r="B1" s="613"/>
      <c r="C1" s="613"/>
      <c r="D1" s="613"/>
      <c r="E1" s="613"/>
      <c r="F1" s="613"/>
      <c r="G1" s="613"/>
      <c r="H1" s="613"/>
    </row>
    <row r="2" spans="1:16" ht="45.75" customHeight="1">
      <c r="A2" s="614" t="s">
        <v>72</v>
      </c>
      <c r="B2" s="614"/>
      <c r="C2" s="614"/>
      <c r="D2" s="614" t="s">
        <v>317</v>
      </c>
      <c r="E2" s="614"/>
      <c r="F2" s="614"/>
      <c r="G2" s="614" t="s">
        <v>11</v>
      </c>
      <c r="H2" s="614"/>
      <c r="O2" s="1" t="s">
        <v>8</v>
      </c>
      <c r="P2" s="1" t="s">
        <v>389</v>
      </c>
    </row>
    <row r="3" spans="1:16" ht="18" customHeight="1">
      <c r="A3" s="612" t="s">
        <v>5</v>
      </c>
      <c r="B3" s="612"/>
      <c r="C3" s="612"/>
      <c r="D3" s="623">
        <v>2670396</v>
      </c>
      <c r="E3" s="623"/>
      <c r="F3" s="623"/>
      <c r="G3" s="602">
        <v>24</v>
      </c>
      <c r="H3" s="602"/>
      <c r="N3" s="1">
        <v>1</v>
      </c>
      <c r="O3" s="1">
        <v>13996936</v>
      </c>
      <c r="P3" s="1">
        <v>12906397</v>
      </c>
    </row>
    <row r="4" spans="1:16" ht="18" customHeight="1">
      <c r="A4" s="615" t="s">
        <v>81</v>
      </c>
      <c r="B4" s="615"/>
      <c r="C4" s="615"/>
      <c r="D4" s="624">
        <v>2559769</v>
      </c>
      <c r="E4" s="624"/>
      <c r="F4" s="624"/>
      <c r="G4" s="601">
        <v>17</v>
      </c>
      <c r="H4" s="601"/>
      <c r="N4" s="1">
        <v>2</v>
      </c>
      <c r="O4" s="1">
        <v>13429759</v>
      </c>
      <c r="P4" s="1">
        <v>12441169</v>
      </c>
    </row>
    <row r="5" spans="1:16" ht="18" customHeight="1">
      <c r="A5" s="612" t="s">
        <v>6</v>
      </c>
      <c r="B5" s="612"/>
      <c r="C5" s="612"/>
      <c r="D5" s="623">
        <v>1346888</v>
      </c>
      <c r="E5" s="623"/>
      <c r="F5" s="623"/>
      <c r="G5" s="602">
        <v>27</v>
      </c>
      <c r="H5" s="602"/>
      <c r="K5" s="1">
        <f>H3*D3</f>
        <v>0</v>
      </c>
      <c r="L5" s="1">
        <f>SUM(D3:D6)</f>
        <v>8561764</v>
      </c>
      <c r="M5" s="1">
        <f>('Table-6A'!D11/L5)*100</f>
        <v>3.0305437057129816</v>
      </c>
      <c r="N5" s="1">
        <v>3</v>
      </c>
      <c r="O5" s="1">
        <v>13672875</v>
      </c>
      <c r="P5" s="1">
        <v>12758057</v>
      </c>
    </row>
    <row r="6" spans="1:16" ht="18" customHeight="1">
      <c r="A6" s="615" t="s">
        <v>7</v>
      </c>
      <c r="B6" s="615"/>
      <c r="C6" s="615"/>
      <c r="D6" s="624">
        <v>1984711</v>
      </c>
      <c r="E6" s="624"/>
      <c r="F6" s="624"/>
      <c r="G6" s="601">
        <v>38</v>
      </c>
      <c r="H6" s="601"/>
      <c r="K6" s="1">
        <f>H4*D4</f>
        <v>0</v>
      </c>
      <c r="L6" s="1">
        <v>259468000</v>
      </c>
      <c r="M6" s="1">
        <f>(L6/L5)</f>
        <v>30.305437057129815</v>
      </c>
      <c r="N6" s="1">
        <v>4</v>
      </c>
      <c r="O6" s="112">
        <v>13371456</v>
      </c>
      <c r="P6" s="112">
        <v>12472685</v>
      </c>
    </row>
    <row r="7" spans="1:16" ht="18" customHeight="1">
      <c r="A7" s="612" t="s">
        <v>408</v>
      </c>
      <c r="B7" s="612"/>
      <c r="C7" s="612"/>
      <c r="D7" s="623">
        <v>1319295</v>
      </c>
      <c r="E7" s="623"/>
      <c r="F7" s="623"/>
      <c r="G7" s="602">
        <v>24</v>
      </c>
      <c r="H7" s="602"/>
      <c r="K7" s="1">
        <f>H5*D5</f>
        <v>0</v>
      </c>
      <c r="N7" s="1">
        <v>5</v>
      </c>
      <c r="O7" s="112">
        <v>13138275</v>
      </c>
      <c r="P7" s="112">
        <v>12313726</v>
      </c>
    </row>
    <row r="8" spans="1:16" ht="15" customHeight="1">
      <c r="A8" s="408" t="s">
        <v>419</v>
      </c>
      <c r="B8" s="34"/>
      <c r="C8" s="34"/>
      <c r="D8" s="34"/>
      <c r="F8" s="148"/>
      <c r="G8" s="148"/>
      <c r="H8" s="148"/>
      <c r="K8" s="1">
        <f>H6*D6</f>
        <v>0</v>
      </c>
      <c r="N8" s="1">
        <v>6</v>
      </c>
    </row>
    <row r="9" spans="1:16" ht="18" customHeight="1">
      <c r="A9" s="560" t="s">
        <v>581</v>
      </c>
      <c r="B9" s="560"/>
      <c r="C9" s="560"/>
      <c r="D9" s="560"/>
      <c r="E9" s="560"/>
      <c r="F9" s="560"/>
      <c r="G9" s="560"/>
      <c r="H9" s="560"/>
      <c r="I9" s="134"/>
      <c r="J9" s="134"/>
      <c r="K9" s="1">
        <f>H7*D7</f>
        <v>0</v>
      </c>
      <c r="N9" s="1">
        <v>8</v>
      </c>
    </row>
    <row r="10" spans="1:16" ht="25.5" customHeight="1">
      <c r="A10" s="613" t="s">
        <v>473</v>
      </c>
      <c r="B10" s="613"/>
      <c r="C10" s="613"/>
      <c r="D10" s="613"/>
      <c r="E10" s="613"/>
      <c r="F10" s="613"/>
      <c r="G10" s="613"/>
      <c r="H10" s="613"/>
      <c r="N10" s="1">
        <v>10</v>
      </c>
    </row>
    <row r="11" spans="1:16" ht="15.75" customHeight="1">
      <c r="A11" s="616" t="s">
        <v>50</v>
      </c>
      <c r="B11" s="617"/>
      <c r="C11" s="617"/>
      <c r="D11" s="618"/>
      <c r="E11" s="307" t="s">
        <v>75</v>
      </c>
      <c r="F11" s="614" t="s">
        <v>1</v>
      </c>
      <c r="G11" s="614"/>
      <c r="H11" s="307" t="s">
        <v>2</v>
      </c>
      <c r="N11" s="1">
        <v>11</v>
      </c>
    </row>
    <row r="12" spans="1:16">
      <c r="A12" s="607" t="s">
        <v>259</v>
      </c>
      <c r="B12" s="607"/>
      <c r="C12" s="607"/>
      <c r="D12" s="607"/>
      <c r="E12" s="306">
        <v>1.03</v>
      </c>
      <c r="F12" s="608">
        <v>1.02</v>
      </c>
      <c r="G12" s="608"/>
      <c r="H12" s="306">
        <v>0.97775969622999737</v>
      </c>
      <c r="N12" s="1">
        <v>12</v>
      </c>
    </row>
    <row r="13" spans="1:16">
      <c r="A13" s="605" t="s">
        <v>273</v>
      </c>
      <c r="B13" s="605"/>
      <c r="C13" s="605"/>
      <c r="D13" s="605"/>
      <c r="E13" s="304">
        <v>1.0900000000000001</v>
      </c>
      <c r="F13" s="606">
        <v>1.0900000000000001</v>
      </c>
      <c r="G13" s="606"/>
      <c r="H13" s="304">
        <v>1.0228958400515962</v>
      </c>
    </row>
    <row r="14" spans="1:16">
      <c r="A14" s="607" t="s">
        <v>260</v>
      </c>
      <c r="B14" s="607"/>
      <c r="C14" s="607"/>
      <c r="D14" s="607"/>
      <c r="E14" s="306">
        <v>1.05</v>
      </c>
      <c r="F14" s="608">
        <v>1.04</v>
      </c>
      <c r="G14" s="608"/>
      <c r="H14" s="306">
        <v>0.99291119839065045</v>
      </c>
    </row>
    <row r="15" spans="1:16" ht="15" customHeight="1">
      <c r="A15" s="605" t="s">
        <v>261</v>
      </c>
      <c r="B15" s="605"/>
      <c r="C15" s="605"/>
      <c r="D15" s="605"/>
      <c r="E15" s="304">
        <v>1.01</v>
      </c>
      <c r="F15" s="606">
        <v>1.03</v>
      </c>
      <c r="G15" s="606"/>
      <c r="H15" s="304">
        <v>1.0115679442508712</v>
      </c>
    </row>
    <row r="16" spans="1:16">
      <c r="A16" s="607" t="s">
        <v>318</v>
      </c>
      <c r="B16" s="607"/>
      <c r="C16" s="607"/>
      <c r="D16" s="607"/>
      <c r="E16" s="306">
        <v>0.99</v>
      </c>
      <c r="F16" s="608">
        <v>1.03</v>
      </c>
      <c r="G16" s="608"/>
      <c r="H16" s="306">
        <v>0.94969818913480886</v>
      </c>
    </row>
    <row r="17" spans="1:16384" ht="15" customHeight="1">
      <c r="A17" s="605" t="s">
        <v>44</v>
      </c>
      <c r="B17" s="605"/>
      <c r="C17" s="605"/>
      <c r="D17" s="605"/>
      <c r="E17" s="304">
        <v>0.92</v>
      </c>
      <c r="F17" s="606">
        <v>0.91</v>
      </c>
      <c r="G17" s="606"/>
      <c r="H17" s="304">
        <v>0.8092105263157896</v>
      </c>
    </row>
    <row r="18" spans="1:16384" ht="15" customHeight="1">
      <c r="A18" s="603" t="s">
        <v>581</v>
      </c>
      <c r="B18" s="603"/>
      <c r="C18" s="603"/>
      <c r="D18" s="603"/>
      <c r="E18" s="603"/>
      <c r="F18" s="603"/>
      <c r="G18" s="603"/>
      <c r="H18" s="603"/>
      <c r="Q18" s="604" t="s">
        <v>253</v>
      </c>
      <c r="R18" s="604"/>
      <c r="S18" s="604"/>
      <c r="T18" s="604"/>
      <c r="Y18" s="604" t="s">
        <v>253</v>
      </c>
      <c r="Z18" s="604"/>
      <c r="AA18" s="604"/>
      <c r="AB18" s="604"/>
      <c r="AG18" s="604" t="s">
        <v>253</v>
      </c>
      <c r="AH18" s="604"/>
      <c r="AI18" s="604"/>
      <c r="AJ18" s="604"/>
      <c r="AO18" s="604" t="s">
        <v>253</v>
      </c>
      <c r="AP18" s="604"/>
      <c r="AQ18" s="604"/>
      <c r="AR18" s="604"/>
      <c r="AW18" s="604" t="s">
        <v>253</v>
      </c>
      <c r="AX18" s="604"/>
      <c r="AY18" s="604"/>
      <c r="AZ18" s="604"/>
      <c r="BE18" s="604" t="s">
        <v>253</v>
      </c>
      <c r="BF18" s="604"/>
      <c r="BG18" s="604"/>
      <c r="BH18" s="604"/>
      <c r="BM18" s="604" t="s">
        <v>253</v>
      </c>
      <c r="BN18" s="604"/>
      <c r="BO18" s="604"/>
      <c r="BP18" s="604"/>
      <c r="BU18" s="604" t="s">
        <v>253</v>
      </c>
      <c r="BV18" s="604"/>
      <c r="BW18" s="604"/>
      <c r="BX18" s="604"/>
      <c r="CC18" s="604" t="s">
        <v>253</v>
      </c>
      <c r="CD18" s="604"/>
      <c r="CE18" s="604"/>
      <c r="CF18" s="604"/>
      <c r="CK18" s="604" t="s">
        <v>253</v>
      </c>
      <c r="CL18" s="604"/>
      <c r="CM18" s="604"/>
      <c r="CN18" s="604"/>
      <c r="CS18" s="604" t="s">
        <v>253</v>
      </c>
      <c r="CT18" s="604"/>
      <c r="CU18" s="604"/>
      <c r="CV18" s="604"/>
      <c r="DA18" s="604" t="s">
        <v>253</v>
      </c>
      <c r="DB18" s="604"/>
      <c r="DC18" s="604"/>
      <c r="DD18" s="604"/>
      <c r="DI18" s="604" t="s">
        <v>253</v>
      </c>
      <c r="DJ18" s="604"/>
      <c r="DK18" s="604"/>
      <c r="DL18" s="604"/>
      <c r="DQ18" s="604" t="s">
        <v>253</v>
      </c>
      <c r="DR18" s="604"/>
      <c r="DS18" s="604"/>
      <c r="DT18" s="604"/>
      <c r="DY18" s="604" t="s">
        <v>253</v>
      </c>
      <c r="DZ18" s="604"/>
      <c r="EA18" s="604"/>
      <c r="EB18" s="604"/>
      <c r="EG18" s="604" t="s">
        <v>253</v>
      </c>
      <c r="EH18" s="604"/>
      <c r="EI18" s="604"/>
      <c r="EJ18" s="604"/>
      <c r="EO18" s="604" t="s">
        <v>253</v>
      </c>
      <c r="EP18" s="604"/>
      <c r="EQ18" s="604"/>
      <c r="ER18" s="604"/>
      <c r="EW18" s="604" t="s">
        <v>253</v>
      </c>
      <c r="EX18" s="604"/>
      <c r="EY18" s="604"/>
      <c r="EZ18" s="604"/>
      <c r="FE18" s="604" t="s">
        <v>253</v>
      </c>
      <c r="FF18" s="604"/>
      <c r="FG18" s="604"/>
      <c r="FH18" s="604"/>
      <c r="FM18" s="604" t="s">
        <v>253</v>
      </c>
      <c r="FN18" s="604"/>
      <c r="FO18" s="604"/>
      <c r="FP18" s="604"/>
      <c r="FU18" s="604" t="s">
        <v>253</v>
      </c>
      <c r="FV18" s="604"/>
      <c r="FW18" s="604"/>
      <c r="FX18" s="604"/>
      <c r="GC18" s="604" t="s">
        <v>253</v>
      </c>
      <c r="GD18" s="604"/>
      <c r="GE18" s="604"/>
      <c r="GF18" s="604"/>
      <c r="GK18" s="604" t="s">
        <v>253</v>
      </c>
      <c r="GL18" s="604"/>
      <c r="GM18" s="604"/>
      <c r="GN18" s="604"/>
      <c r="GS18" s="604" t="s">
        <v>253</v>
      </c>
      <c r="GT18" s="604"/>
      <c r="GU18" s="604"/>
      <c r="GV18" s="604"/>
      <c r="HA18" s="604" t="s">
        <v>253</v>
      </c>
      <c r="HB18" s="604"/>
      <c r="HC18" s="604"/>
      <c r="HD18" s="604"/>
      <c r="HI18" s="604" t="s">
        <v>253</v>
      </c>
      <c r="HJ18" s="604"/>
      <c r="HK18" s="604"/>
      <c r="HL18" s="604"/>
      <c r="HQ18" s="604" t="s">
        <v>253</v>
      </c>
      <c r="HR18" s="604"/>
      <c r="HS18" s="604"/>
      <c r="HT18" s="604"/>
      <c r="HY18" s="604" t="s">
        <v>253</v>
      </c>
      <c r="HZ18" s="604"/>
      <c r="IA18" s="604"/>
      <c r="IB18" s="604"/>
      <c r="IG18" s="604" t="s">
        <v>253</v>
      </c>
      <c r="IH18" s="604"/>
      <c r="II18" s="604"/>
      <c r="IJ18" s="604"/>
      <c r="IO18" s="604" t="s">
        <v>253</v>
      </c>
      <c r="IP18" s="604"/>
      <c r="IQ18" s="604"/>
      <c r="IR18" s="604"/>
      <c r="IW18" s="604" t="s">
        <v>253</v>
      </c>
      <c r="IX18" s="604"/>
      <c r="IY18" s="604"/>
      <c r="IZ18" s="604"/>
      <c r="JE18" s="604" t="s">
        <v>253</v>
      </c>
      <c r="JF18" s="604"/>
      <c r="JG18" s="604"/>
      <c r="JH18" s="604"/>
      <c r="JM18" s="604" t="s">
        <v>253</v>
      </c>
      <c r="JN18" s="604"/>
      <c r="JO18" s="604"/>
      <c r="JP18" s="604"/>
      <c r="JU18" s="604" t="s">
        <v>253</v>
      </c>
      <c r="JV18" s="604"/>
      <c r="JW18" s="604"/>
      <c r="JX18" s="604"/>
      <c r="KC18" s="604" t="s">
        <v>253</v>
      </c>
      <c r="KD18" s="604"/>
      <c r="KE18" s="604"/>
      <c r="KF18" s="604"/>
      <c r="KK18" s="604" t="s">
        <v>253</v>
      </c>
      <c r="KL18" s="604"/>
      <c r="KM18" s="604"/>
      <c r="KN18" s="604"/>
      <c r="KS18" s="604" t="s">
        <v>253</v>
      </c>
      <c r="KT18" s="604"/>
      <c r="KU18" s="604"/>
      <c r="KV18" s="604"/>
      <c r="LA18" s="604" t="s">
        <v>253</v>
      </c>
      <c r="LB18" s="604"/>
      <c r="LC18" s="604"/>
      <c r="LD18" s="604"/>
      <c r="LI18" s="604" t="s">
        <v>253</v>
      </c>
      <c r="LJ18" s="604"/>
      <c r="LK18" s="604"/>
      <c r="LL18" s="604"/>
      <c r="LQ18" s="604" t="s">
        <v>253</v>
      </c>
      <c r="LR18" s="604"/>
      <c r="LS18" s="604"/>
      <c r="LT18" s="604"/>
      <c r="LY18" s="604" t="s">
        <v>253</v>
      </c>
      <c r="LZ18" s="604"/>
      <c r="MA18" s="604"/>
      <c r="MB18" s="604"/>
      <c r="MG18" s="604" t="s">
        <v>253</v>
      </c>
      <c r="MH18" s="604"/>
      <c r="MI18" s="604"/>
      <c r="MJ18" s="604"/>
      <c r="MO18" s="604" t="s">
        <v>253</v>
      </c>
      <c r="MP18" s="604"/>
      <c r="MQ18" s="604"/>
      <c r="MR18" s="604"/>
      <c r="MW18" s="604" t="s">
        <v>253</v>
      </c>
      <c r="MX18" s="604"/>
      <c r="MY18" s="604"/>
      <c r="MZ18" s="604"/>
      <c r="NE18" s="604" t="s">
        <v>253</v>
      </c>
      <c r="NF18" s="604"/>
      <c r="NG18" s="604"/>
      <c r="NH18" s="604"/>
      <c r="NM18" s="604" t="s">
        <v>253</v>
      </c>
      <c r="NN18" s="604"/>
      <c r="NO18" s="604"/>
      <c r="NP18" s="604"/>
      <c r="NU18" s="604" t="s">
        <v>253</v>
      </c>
      <c r="NV18" s="604"/>
      <c r="NW18" s="604"/>
      <c r="NX18" s="604"/>
      <c r="OC18" s="604" t="s">
        <v>253</v>
      </c>
      <c r="OD18" s="604"/>
      <c r="OE18" s="604"/>
      <c r="OF18" s="604"/>
      <c r="OK18" s="604" t="s">
        <v>253</v>
      </c>
      <c r="OL18" s="604"/>
      <c r="OM18" s="604"/>
      <c r="ON18" s="604"/>
      <c r="OS18" s="604" t="s">
        <v>253</v>
      </c>
      <c r="OT18" s="604"/>
      <c r="OU18" s="604"/>
      <c r="OV18" s="604"/>
      <c r="PA18" s="604" t="s">
        <v>253</v>
      </c>
      <c r="PB18" s="604"/>
      <c r="PC18" s="604"/>
      <c r="PD18" s="604"/>
      <c r="PI18" s="604" t="s">
        <v>253</v>
      </c>
      <c r="PJ18" s="604"/>
      <c r="PK18" s="604"/>
      <c r="PL18" s="604"/>
      <c r="PQ18" s="604" t="s">
        <v>253</v>
      </c>
      <c r="PR18" s="604"/>
      <c r="PS18" s="604"/>
      <c r="PT18" s="604"/>
      <c r="PY18" s="604" t="s">
        <v>253</v>
      </c>
      <c r="PZ18" s="604"/>
      <c r="QA18" s="604"/>
      <c r="QB18" s="604"/>
      <c r="QG18" s="604" t="s">
        <v>253</v>
      </c>
      <c r="QH18" s="604"/>
      <c r="QI18" s="604"/>
      <c r="QJ18" s="604"/>
      <c r="QO18" s="604" t="s">
        <v>253</v>
      </c>
      <c r="QP18" s="604"/>
      <c r="QQ18" s="604"/>
      <c r="QR18" s="604"/>
      <c r="QW18" s="604" t="s">
        <v>253</v>
      </c>
      <c r="QX18" s="604"/>
      <c r="QY18" s="604"/>
      <c r="QZ18" s="604"/>
      <c r="RE18" s="604" t="s">
        <v>253</v>
      </c>
      <c r="RF18" s="604"/>
      <c r="RG18" s="604"/>
      <c r="RH18" s="604"/>
      <c r="RM18" s="604" t="s">
        <v>253</v>
      </c>
      <c r="RN18" s="604"/>
      <c r="RO18" s="604"/>
      <c r="RP18" s="604"/>
      <c r="RU18" s="604" t="s">
        <v>253</v>
      </c>
      <c r="RV18" s="604"/>
      <c r="RW18" s="604"/>
      <c r="RX18" s="604"/>
      <c r="SC18" s="604" t="s">
        <v>253</v>
      </c>
      <c r="SD18" s="604"/>
      <c r="SE18" s="604"/>
      <c r="SF18" s="604"/>
      <c r="SK18" s="604" t="s">
        <v>253</v>
      </c>
      <c r="SL18" s="604"/>
      <c r="SM18" s="604"/>
      <c r="SN18" s="604"/>
      <c r="SS18" s="604" t="s">
        <v>253</v>
      </c>
      <c r="ST18" s="604"/>
      <c r="SU18" s="604"/>
      <c r="SV18" s="604"/>
      <c r="TA18" s="604" t="s">
        <v>253</v>
      </c>
      <c r="TB18" s="604"/>
      <c r="TC18" s="604"/>
      <c r="TD18" s="604"/>
      <c r="TI18" s="604" t="s">
        <v>253</v>
      </c>
      <c r="TJ18" s="604"/>
      <c r="TK18" s="604"/>
      <c r="TL18" s="604"/>
      <c r="TQ18" s="604" t="s">
        <v>253</v>
      </c>
      <c r="TR18" s="604"/>
      <c r="TS18" s="604"/>
      <c r="TT18" s="604"/>
      <c r="TY18" s="604" t="s">
        <v>253</v>
      </c>
      <c r="TZ18" s="604"/>
      <c r="UA18" s="604"/>
      <c r="UB18" s="604"/>
      <c r="UG18" s="604" t="s">
        <v>253</v>
      </c>
      <c r="UH18" s="604"/>
      <c r="UI18" s="604"/>
      <c r="UJ18" s="604"/>
      <c r="UO18" s="604" t="s">
        <v>253</v>
      </c>
      <c r="UP18" s="604"/>
      <c r="UQ18" s="604"/>
      <c r="UR18" s="604"/>
      <c r="UW18" s="604" t="s">
        <v>253</v>
      </c>
      <c r="UX18" s="604"/>
      <c r="UY18" s="604"/>
      <c r="UZ18" s="604"/>
      <c r="VE18" s="604" t="s">
        <v>253</v>
      </c>
      <c r="VF18" s="604"/>
      <c r="VG18" s="604"/>
      <c r="VH18" s="604"/>
      <c r="VM18" s="604" t="s">
        <v>253</v>
      </c>
      <c r="VN18" s="604"/>
      <c r="VO18" s="604"/>
      <c r="VP18" s="604"/>
      <c r="VU18" s="604" t="s">
        <v>253</v>
      </c>
      <c r="VV18" s="604"/>
      <c r="VW18" s="604"/>
      <c r="VX18" s="604"/>
      <c r="WC18" s="604" t="s">
        <v>253</v>
      </c>
      <c r="WD18" s="604"/>
      <c r="WE18" s="604"/>
      <c r="WF18" s="604"/>
      <c r="WK18" s="604" t="s">
        <v>253</v>
      </c>
      <c r="WL18" s="604"/>
      <c r="WM18" s="604"/>
      <c r="WN18" s="604"/>
      <c r="WS18" s="604" t="s">
        <v>253</v>
      </c>
      <c r="WT18" s="604"/>
      <c r="WU18" s="604"/>
      <c r="WV18" s="604"/>
      <c r="XA18" s="604" t="s">
        <v>253</v>
      </c>
      <c r="XB18" s="604"/>
      <c r="XC18" s="604"/>
      <c r="XD18" s="604"/>
      <c r="XI18" s="604" t="s">
        <v>253</v>
      </c>
      <c r="XJ18" s="604"/>
      <c r="XK18" s="604"/>
      <c r="XL18" s="604"/>
      <c r="XQ18" s="604" t="s">
        <v>253</v>
      </c>
      <c r="XR18" s="604"/>
      <c r="XS18" s="604"/>
      <c r="XT18" s="604"/>
      <c r="XY18" s="604" t="s">
        <v>253</v>
      </c>
      <c r="XZ18" s="604"/>
      <c r="YA18" s="604"/>
      <c r="YB18" s="604"/>
      <c r="YG18" s="604" t="s">
        <v>253</v>
      </c>
      <c r="YH18" s="604"/>
      <c r="YI18" s="604"/>
      <c r="YJ18" s="604"/>
      <c r="YO18" s="604" t="s">
        <v>253</v>
      </c>
      <c r="YP18" s="604"/>
      <c r="YQ18" s="604"/>
      <c r="YR18" s="604"/>
      <c r="YW18" s="604" t="s">
        <v>253</v>
      </c>
      <c r="YX18" s="604"/>
      <c r="YY18" s="604"/>
      <c r="YZ18" s="604"/>
      <c r="ZE18" s="604" t="s">
        <v>253</v>
      </c>
      <c r="ZF18" s="604"/>
      <c r="ZG18" s="604"/>
      <c r="ZH18" s="604"/>
      <c r="ZM18" s="604" t="s">
        <v>253</v>
      </c>
      <c r="ZN18" s="604"/>
      <c r="ZO18" s="604"/>
      <c r="ZP18" s="604"/>
      <c r="ZU18" s="604" t="s">
        <v>253</v>
      </c>
      <c r="ZV18" s="604"/>
      <c r="ZW18" s="604"/>
      <c r="ZX18" s="604"/>
      <c r="AAC18" s="604" t="s">
        <v>253</v>
      </c>
      <c r="AAD18" s="604"/>
      <c r="AAE18" s="604"/>
      <c r="AAF18" s="604"/>
      <c r="AAK18" s="604" t="s">
        <v>253</v>
      </c>
      <c r="AAL18" s="604"/>
      <c r="AAM18" s="604"/>
      <c r="AAN18" s="604"/>
      <c r="AAS18" s="604" t="s">
        <v>253</v>
      </c>
      <c r="AAT18" s="604"/>
      <c r="AAU18" s="604"/>
      <c r="AAV18" s="604"/>
      <c r="ABA18" s="604" t="s">
        <v>253</v>
      </c>
      <c r="ABB18" s="604"/>
      <c r="ABC18" s="604"/>
      <c r="ABD18" s="604"/>
      <c r="ABI18" s="604" t="s">
        <v>253</v>
      </c>
      <c r="ABJ18" s="604"/>
      <c r="ABK18" s="604"/>
      <c r="ABL18" s="604"/>
      <c r="ABQ18" s="604" t="s">
        <v>253</v>
      </c>
      <c r="ABR18" s="604"/>
      <c r="ABS18" s="604"/>
      <c r="ABT18" s="604"/>
      <c r="ABY18" s="604" t="s">
        <v>253</v>
      </c>
      <c r="ABZ18" s="604"/>
      <c r="ACA18" s="604"/>
      <c r="ACB18" s="604"/>
      <c r="ACG18" s="604" t="s">
        <v>253</v>
      </c>
      <c r="ACH18" s="604"/>
      <c r="ACI18" s="604"/>
      <c r="ACJ18" s="604"/>
      <c r="ACO18" s="604" t="s">
        <v>253</v>
      </c>
      <c r="ACP18" s="604"/>
      <c r="ACQ18" s="604"/>
      <c r="ACR18" s="604"/>
      <c r="ACW18" s="604" t="s">
        <v>253</v>
      </c>
      <c r="ACX18" s="604"/>
      <c r="ACY18" s="604"/>
      <c r="ACZ18" s="604"/>
      <c r="ADE18" s="604" t="s">
        <v>253</v>
      </c>
      <c r="ADF18" s="604"/>
      <c r="ADG18" s="604"/>
      <c r="ADH18" s="604"/>
      <c r="ADM18" s="604" t="s">
        <v>253</v>
      </c>
      <c r="ADN18" s="604"/>
      <c r="ADO18" s="604"/>
      <c r="ADP18" s="604"/>
      <c r="ADU18" s="604" t="s">
        <v>253</v>
      </c>
      <c r="ADV18" s="604"/>
      <c r="ADW18" s="604"/>
      <c r="ADX18" s="604"/>
      <c r="AEC18" s="604" t="s">
        <v>253</v>
      </c>
      <c r="AED18" s="604"/>
      <c r="AEE18" s="604"/>
      <c r="AEF18" s="604"/>
      <c r="AEK18" s="604" t="s">
        <v>253</v>
      </c>
      <c r="AEL18" s="604"/>
      <c r="AEM18" s="604"/>
      <c r="AEN18" s="604"/>
      <c r="AES18" s="604" t="s">
        <v>253</v>
      </c>
      <c r="AET18" s="604"/>
      <c r="AEU18" s="604"/>
      <c r="AEV18" s="604"/>
      <c r="AFA18" s="604" t="s">
        <v>253</v>
      </c>
      <c r="AFB18" s="604"/>
      <c r="AFC18" s="604"/>
      <c r="AFD18" s="604"/>
      <c r="AFI18" s="604" t="s">
        <v>253</v>
      </c>
      <c r="AFJ18" s="604"/>
      <c r="AFK18" s="604"/>
      <c r="AFL18" s="604"/>
      <c r="AFQ18" s="604" t="s">
        <v>253</v>
      </c>
      <c r="AFR18" s="604"/>
      <c r="AFS18" s="604"/>
      <c r="AFT18" s="604"/>
      <c r="AFY18" s="604" t="s">
        <v>253</v>
      </c>
      <c r="AFZ18" s="604"/>
      <c r="AGA18" s="604"/>
      <c r="AGB18" s="604"/>
      <c r="AGG18" s="604" t="s">
        <v>253</v>
      </c>
      <c r="AGH18" s="604"/>
      <c r="AGI18" s="604"/>
      <c r="AGJ18" s="604"/>
      <c r="AGO18" s="604" t="s">
        <v>253</v>
      </c>
      <c r="AGP18" s="604"/>
      <c r="AGQ18" s="604"/>
      <c r="AGR18" s="604"/>
      <c r="AGW18" s="604" t="s">
        <v>253</v>
      </c>
      <c r="AGX18" s="604"/>
      <c r="AGY18" s="604"/>
      <c r="AGZ18" s="604"/>
      <c r="AHE18" s="604" t="s">
        <v>253</v>
      </c>
      <c r="AHF18" s="604"/>
      <c r="AHG18" s="604"/>
      <c r="AHH18" s="604"/>
      <c r="AHM18" s="604" t="s">
        <v>253</v>
      </c>
      <c r="AHN18" s="604"/>
      <c r="AHO18" s="604"/>
      <c r="AHP18" s="604"/>
      <c r="AHU18" s="604" t="s">
        <v>253</v>
      </c>
      <c r="AHV18" s="604"/>
      <c r="AHW18" s="604"/>
      <c r="AHX18" s="604"/>
      <c r="AIC18" s="604" t="s">
        <v>253</v>
      </c>
      <c r="AID18" s="604"/>
      <c r="AIE18" s="604"/>
      <c r="AIF18" s="604"/>
      <c r="AIK18" s="604" t="s">
        <v>253</v>
      </c>
      <c r="AIL18" s="604"/>
      <c r="AIM18" s="604"/>
      <c r="AIN18" s="604"/>
      <c r="AIS18" s="604" t="s">
        <v>253</v>
      </c>
      <c r="AIT18" s="604"/>
      <c r="AIU18" s="604"/>
      <c r="AIV18" s="604"/>
      <c r="AJA18" s="604" t="s">
        <v>253</v>
      </c>
      <c r="AJB18" s="604"/>
      <c r="AJC18" s="604"/>
      <c r="AJD18" s="604"/>
      <c r="AJI18" s="604" t="s">
        <v>253</v>
      </c>
      <c r="AJJ18" s="604"/>
      <c r="AJK18" s="604"/>
      <c r="AJL18" s="604"/>
      <c r="AJQ18" s="604" t="s">
        <v>253</v>
      </c>
      <c r="AJR18" s="604"/>
      <c r="AJS18" s="604"/>
      <c r="AJT18" s="604"/>
      <c r="AJY18" s="604" t="s">
        <v>253</v>
      </c>
      <c r="AJZ18" s="604"/>
      <c r="AKA18" s="604"/>
      <c r="AKB18" s="604"/>
      <c r="AKG18" s="604" t="s">
        <v>253</v>
      </c>
      <c r="AKH18" s="604"/>
      <c r="AKI18" s="604"/>
      <c r="AKJ18" s="604"/>
      <c r="AKO18" s="604" t="s">
        <v>253</v>
      </c>
      <c r="AKP18" s="604"/>
      <c r="AKQ18" s="604"/>
      <c r="AKR18" s="604"/>
      <c r="AKW18" s="604" t="s">
        <v>253</v>
      </c>
      <c r="AKX18" s="604"/>
      <c r="AKY18" s="604"/>
      <c r="AKZ18" s="604"/>
      <c r="ALE18" s="604" t="s">
        <v>253</v>
      </c>
      <c r="ALF18" s="604"/>
      <c r="ALG18" s="604"/>
      <c r="ALH18" s="604"/>
      <c r="ALM18" s="604" t="s">
        <v>253</v>
      </c>
      <c r="ALN18" s="604"/>
      <c r="ALO18" s="604"/>
      <c r="ALP18" s="604"/>
      <c r="ALU18" s="604" t="s">
        <v>253</v>
      </c>
      <c r="ALV18" s="604"/>
      <c r="ALW18" s="604"/>
      <c r="ALX18" s="604"/>
      <c r="AMC18" s="604" t="s">
        <v>253</v>
      </c>
      <c r="AMD18" s="604"/>
      <c r="AME18" s="604"/>
      <c r="AMF18" s="604"/>
      <c r="AMK18" s="604" t="s">
        <v>253</v>
      </c>
      <c r="AML18" s="604"/>
      <c r="AMM18" s="604"/>
      <c r="AMN18" s="604"/>
      <c r="AMS18" s="604" t="s">
        <v>253</v>
      </c>
      <c r="AMT18" s="604"/>
      <c r="AMU18" s="604"/>
      <c r="AMV18" s="604"/>
      <c r="ANA18" s="604" t="s">
        <v>253</v>
      </c>
      <c r="ANB18" s="604"/>
      <c r="ANC18" s="604"/>
      <c r="AND18" s="604"/>
      <c r="ANI18" s="604" t="s">
        <v>253</v>
      </c>
      <c r="ANJ18" s="604"/>
      <c r="ANK18" s="604"/>
      <c r="ANL18" s="604"/>
      <c r="ANQ18" s="604" t="s">
        <v>253</v>
      </c>
      <c r="ANR18" s="604"/>
      <c r="ANS18" s="604"/>
      <c r="ANT18" s="604"/>
      <c r="ANY18" s="604" t="s">
        <v>253</v>
      </c>
      <c r="ANZ18" s="604"/>
      <c r="AOA18" s="604"/>
      <c r="AOB18" s="604"/>
      <c r="AOG18" s="604" t="s">
        <v>253</v>
      </c>
      <c r="AOH18" s="604"/>
      <c r="AOI18" s="604"/>
      <c r="AOJ18" s="604"/>
      <c r="AOO18" s="604" t="s">
        <v>253</v>
      </c>
      <c r="AOP18" s="604"/>
      <c r="AOQ18" s="604"/>
      <c r="AOR18" s="604"/>
      <c r="AOW18" s="604" t="s">
        <v>253</v>
      </c>
      <c r="AOX18" s="604"/>
      <c r="AOY18" s="604"/>
      <c r="AOZ18" s="604"/>
      <c r="APE18" s="604" t="s">
        <v>253</v>
      </c>
      <c r="APF18" s="604"/>
      <c r="APG18" s="604"/>
      <c r="APH18" s="604"/>
      <c r="APM18" s="604" t="s">
        <v>253</v>
      </c>
      <c r="APN18" s="604"/>
      <c r="APO18" s="604"/>
      <c r="APP18" s="604"/>
      <c r="APU18" s="604" t="s">
        <v>253</v>
      </c>
      <c r="APV18" s="604"/>
      <c r="APW18" s="604"/>
      <c r="APX18" s="604"/>
      <c r="AQC18" s="604" t="s">
        <v>253</v>
      </c>
      <c r="AQD18" s="604"/>
      <c r="AQE18" s="604"/>
      <c r="AQF18" s="604"/>
      <c r="AQK18" s="604" t="s">
        <v>253</v>
      </c>
      <c r="AQL18" s="604"/>
      <c r="AQM18" s="604"/>
      <c r="AQN18" s="604"/>
      <c r="AQS18" s="604" t="s">
        <v>253</v>
      </c>
      <c r="AQT18" s="604"/>
      <c r="AQU18" s="604"/>
      <c r="AQV18" s="604"/>
      <c r="ARA18" s="604" t="s">
        <v>253</v>
      </c>
      <c r="ARB18" s="604"/>
      <c r="ARC18" s="604"/>
      <c r="ARD18" s="604"/>
      <c r="ARI18" s="604" t="s">
        <v>253</v>
      </c>
      <c r="ARJ18" s="604"/>
      <c r="ARK18" s="604"/>
      <c r="ARL18" s="604"/>
      <c r="ARQ18" s="604" t="s">
        <v>253</v>
      </c>
      <c r="ARR18" s="604"/>
      <c r="ARS18" s="604"/>
      <c r="ART18" s="604"/>
      <c r="ARY18" s="604" t="s">
        <v>253</v>
      </c>
      <c r="ARZ18" s="604"/>
      <c r="ASA18" s="604"/>
      <c r="ASB18" s="604"/>
      <c r="ASG18" s="604" t="s">
        <v>253</v>
      </c>
      <c r="ASH18" s="604"/>
      <c r="ASI18" s="604"/>
      <c r="ASJ18" s="604"/>
      <c r="ASO18" s="604" t="s">
        <v>253</v>
      </c>
      <c r="ASP18" s="604"/>
      <c r="ASQ18" s="604"/>
      <c r="ASR18" s="604"/>
      <c r="ASW18" s="604" t="s">
        <v>253</v>
      </c>
      <c r="ASX18" s="604"/>
      <c r="ASY18" s="604"/>
      <c r="ASZ18" s="604"/>
      <c r="ATE18" s="604" t="s">
        <v>253</v>
      </c>
      <c r="ATF18" s="604"/>
      <c r="ATG18" s="604"/>
      <c r="ATH18" s="604"/>
      <c r="ATM18" s="604" t="s">
        <v>253</v>
      </c>
      <c r="ATN18" s="604"/>
      <c r="ATO18" s="604"/>
      <c r="ATP18" s="604"/>
      <c r="ATU18" s="604" t="s">
        <v>253</v>
      </c>
      <c r="ATV18" s="604"/>
      <c r="ATW18" s="604"/>
      <c r="ATX18" s="604"/>
      <c r="AUC18" s="604" t="s">
        <v>253</v>
      </c>
      <c r="AUD18" s="604"/>
      <c r="AUE18" s="604"/>
      <c r="AUF18" s="604"/>
      <c r="AUK18" s="604" t="s">
        <v>253</v>
      </c>
      <c r="AUL18" s="604"/>
      <c r="AUM18" s="604"/>
      <c r="AUN18" s="604"/>
      <c r="AUS18" s="604" t="s">
        <v>253</v>
      </c>
      <c r="AUT18" s="604"/>
      <c r="AUU18" s="604"/>
      <c r="AUV18" s="604"/>
      <c r="AVA18" s="604" t="s">
        <v>253</v>
      </c>
      <c r="AVB18" s="604"/>
      <c r="AVC18" s="604"/>
      <c r="AVD18" s="604"/>
      <c r="AVI18" s="604" t="s">
        <v>253</v>
      </c>
      <c r="AVJ18" s="604"/>
      <c r="AVK18" s="604"/>
      <c r="AVL18" s="604"/>
      <c r="AVQ18" s="604" t="s">
        <v>253</v>
      </c>
      <c r="AVR18" s="604"/>
      <c r="AVS18" s="604"/>
      <c r="AVT18" s="604"/>
      <c r="AVY18" s="604" t="s">
        <v>253</v>
      </c>
      <c r="AVZ18" s="604"/>
      <c r="AWA18" s="604"/>
      <c r="AWB18" s="604"/>
      <c r="AWG18" s="604" t="s">
        <v>253</v>
      </c>
      <c r="AWH18" s="604"/>
      <c r="AWI18" s="604"/>
      <c r="AWJ18" s="604"/>
      <c r="AWO18" s="604" t="s">
        <v>253</v>
      </c>
      <c r="AWP18" s="604"/>
      <c r="AWQ18" s="604"/>
      <c r="AWR18" s="604"/>
      <c r="AWW18" s="604" t="s">
        <v>253</v>
      </c>
      <c r="AWX18" s="604"/>
      <c r="AWY18" s="604"/>
      <c r="AWZ18" s="604"/>
      <c r="AXE18" s="604" t="s">
        <v>253</v>
      </c>
      <c r="AXF18" s="604"/>
      <c r="AXG18" s="604"/>
      <c r="AXH18" s="604"/>
      <c r="AXM18" s="604" t="s">
        <v>253</v>
      </c>
      <c r="AXN18" s="604"/>
      <c r="AXO18" s="604"/>
      <c r="AXP18" s="604"/>
      <c r="AXU18" s="604" t="s">
        <v>253</v>
      </c>
      <c r="AXV18" s="604"/>
      <c r="AXW18" s="604"/>
      <c r="AXX18" s="604"/>
      <c r="AYC18" s="604" t="s">
        <v>253</v>
      </c>
      <c r="AYD18" s="604"/>
      <c r="AYE18" s="604"/>
      <c r="AYF18" s="604"/>
      <c r="AYK18" s="604" t="s">
        <v>253</v>
      </c>
      <c r="AYL18" s="604"/>
      <c r="AYM18" s="604"/>
      <c r="AYN18" s="604"/>
      <c r="AYS18" s="604" t="s">
        <v>253</v>
      </c>
      <c r="AYT18" s="604"/>
      <c r="AYU18" s="604"/>
      <c r="AYV18" s="604"/>
      <c r="AZA18" s="604" t="s">
        <v>253</v>
      </c>
      <c r="AZB18" s="604"/>
      <c r="AZC18" s="604"/>
      <c r="AZD18" s="604"/>
      <c r="AZI18" s="604" t="s">
        <v>253</v>
      </c>
      <c r="AZJ18" s="604"/>
      <c r="AZK18" s="604"/>
      <c r="AZL18" s="604"/>
      <c r="AZQ18" s="604" t="s">
        <v>253</v>
      </c>
      <c r="AZR18" s="604"/>
      <c r="AZS18" s="604"/>
      <c r="AZT18" s="604"/>
      <c r="AZY18" s="604" t="s">
        <v>253</v>
      </c>
      <c r="AZZ18" s="604"/>
      <c r="BAA18" s="604"/>
      <c r="BAB18" s="604"/>
      <c r="BAG18" s="604" t="s">
        <v>253</v>
      </c>
      <c r="BAH18" s="604"/>
      <c r="BAI18" s="604"/>
      <c r="BAJ18" s="604"/>
      <c r="BAO18" s="604" t="s">
        <v>253</v>
      </c>
      <c r="BAP18" s="604"/>
      <c r="BAQ18" s="604"/>
      <c r="BAR18" s="604"/>
      <c r="BAW18" s="604" t="s">
        <v>253</v>
      </c>
      <c r="BAX18" s="604"/>
      <c r="BAY18" s="604"/>
      <c r="BAZ18" s="604"/>
      <c r="BBE18" s="604" t="s">
        <v>253</v>
      </c>
      <c r="BBF18" s="604"/>
      <c r="BBG18" s="604"/>
      <c r="BBH18" s="604"/>
      <c r="BBM18" s="604" t="s">
        <v>253</v>
      </c>
      <c r="BBN18" s="604"/>
      <c r="BBO18" s="604"/>
      <c r="BBP18" s="604"/>
      <c r="BBU18" s="604" t="s">
        <v>253</v>
      </c>
      <c r="BBV18" s="604"/>
      <c r="BBW18" s="604"/>
      <c r="BBX18" s="604"/>
      <c r="BCC18" s="604" t="s">
        <v>253</v>
      </c>
      <c r="BCD18" s="604"/>
      <c r="BCE18" s="604"/>
      <c r="BCF18" s="604"/>
      <c r="BCK18" s="604" t="s">
        <v>253</v>
      </c>
      <c r="BCL18" s="604"/>
      <c r="BCM18" s="604"/>
      <c r="BCN18" s="604"/>
      <c r="BCS18" s="604" t="s">
        <v>253</v>
      </c>
      <c r="BCT18" s="604"/>
      <c r="BCU18" s="604"/>
      <c r="BCV18" s="604"/>
      <c r="BDA18" s="604" t="s">
        <v>253</v>
      </c>
      <c r="BDB18" s="604"/>
      <c r="BDC18" s="604"/>
      <c r="BDD18" s="604"/>
      <c r="BDI18" s="604" t="s">
        <v>253</v>
      </c>
      <c r="BDJ18" s="604"/>
      <c r="BDK18" s="604"/>
      <c r="BDL18" s="604"/>
      <c r="BDQ18" s="604" t="s">
        <v>253</v>
      </c>
      <c r="BDR18" s="604"/>
      <c r="BDS18" s="604"/>
      <c r="BDT18" s="604"/>
      <c r="BDY18" s="604" t="s">
        <v>253</v>
      </c>
      <c r="BDZ18" s="604"/>
      <c r="BEA18" s="604"/>
      <c r="BEB18" s="604"/>
      <c r="BEG18" s="604" t="s">
        <v>253</v>
      </c>
      <c r="BEH18" s="604"/>
      <c r="BEI18" s="604"/>
      <c r="BEJ18" s="604"/>
      <c r="BEO18" s="604" t="s">
        <v>253</v>
      </c>
      <c r="BEP18" s="604"/>
      <c r="BEQ18" s="604"/>
      <c r="BER18" s="604"/>
      <c r="BEW18" s="604" t="s">
        <v>253</v>
      </c>
      <c r="BEX18" s="604"/>
      <c r="BEY18" s="604"/>
      <c r="BEZ18" s="604"/>
      <c r="BFE18" s="604" t="s">
        <v>253</v>
      </c>
      <c r="BFF18" s="604"/>
      <c r="BFG18" s="604"/>
      <c r="BFH18" s="604"/>
      <c r="BFM18" s="604" t="s">
        <v>253</v>
      </c>
      <c r="BFN18" s="604"/>
      <c r="BFO18" s="604"/>
      <c r="BFP18" s="604"/>
      <c r="BFU18" s="604" t="s">
        <v>253</v>
      </c>
      <c r="BFV18" s="604"/>
      <c r="BFW18" s="604"/>
      <c r="BFX18" s="604"/>
      <c r="BGC18" s="604" t="s">
        <v>253</v>
      </c>
      <c r="BGD18" s="604"/>
      <c r="BGE18" s="604"/>
      <c r="BGF18" s="604"/>
      <c r="BGK18" s="604" t="s">
        <v>253</v>
      </c>
      <c r="BGL18" s="604"/>
      <c r="BGM18" s="604"/>
      <c r="BGN18" s="604"/>
      <c r="BGS18" s="604" t="s">
        <v>253</v>
      </c>
      <c r="BGT18" s="604"/>
      <c r="BGU18" s="604"/>
      <c r="BGV18" s="604"/>
      <c r="BHA18" s="604" t="s">
        <v>253</v>
      </c>
      <c r="BHB18" s="604"/>
      <c r="BHC18" s="604"/>
      <c r="BHD18" s="604"/>
      <c r="BHI18" s="604" t="s">
        <v>253</v>
      </c>
      <c r="BHJ18" s="604"/>
      <c r="BHK18" s="604"/>
      <c r="BHL18" s="604"/>
      <c r="BHQ18" s="604" t="s">
        <v>253</v>
      </c>
      <c r="BHR18" s="604"/>
      <c r="BHS18" s="604"/>
      <c r="BHT18" s="604"/>
      <c r="BHY18" s="604" t="s">
        <v>253</v>
      </c>
      <c r="BHZ18" s="604"/>
      <c r="BIA18" s="604"/>
      <c r="BIB18" s="604"/>
      <c r="BIG18" s="604" t="s">
        <v>253</v>
      </c>
      <c r="BIH18" s="604"/>
      <c r="BII18" s="604"/>
      <c r="BIJ18" s="604"/>
      <c r="BIO18" s="604" t="s">
        <v>253</v>
      </c>
      <c r="BIP18" s="604"/>
      <c r="BIQ18" s="604"/>
      <c r="BIR18" s="604"/>
      <c r="BIW18" s="604" t="s">
        <v>253</v>
      </c>
      <c r="BIX18" s="604"/>
      <c r="BIY18" s="604"/>
      <c r="BIZ18" s="604"/>
      <c r="BJE18" s="604" t="s">
        <v>253</v>
      </c>
      <c r="BJF18" s="604"/>
      <c r="BJG18" s="604"/>
      <c r="BJH18" s="604"/>
      <c r="BJM18" s="604" t="s">
        <v>253</v>
      </c>
      <c r="BJN18" s="604"/>
      <c r="BJO18" s="604"/>
      <c r="BJP18" s="604"/>
      <c r="BJU18" s="604" t="s">
        <v>253</v>
      </c>
      <c r="BJV18" s="604"/>
      <c r="BJW18" s="604"/>
      <c r="BJX18" s="604"/>
      <c r="BKC18" s="604" t="s">
        <v>253</v>
      </c>
      <c r="BKD18" s="604"/>
      <c r="BKE18" s="604"/>
      <c r="BKF18" s="604"/>
      <c r="BKK18" s="604" t="s">
        <v>253</v>
      </c>
      <c r="BKL18" s="604"/>
      <c r="BKM18" s="604"/>
      <c r="BKN18" s="604"/>
      <c r="BKS18" s="604" t="s">
        <v>253</v>
      </c>
      <c r="BKT18" s="604"/>
      <c r="BKU18" s="604"/>
      <c r="BKV18" s="604"/>
      <c r="BLA18" s="604" t="s">
        <v>253</v>
      </c>
      <c r="BLB18" s="604"/>
      <c r="BLC18" s="604"/>
      <c r="BLD18" s="604"/>
      <c r="BLI18" s="604" t="s">
        <v>253</v>
      </c>
      <c r="BLJ18" s="604"/>
      <c r="BLK18" s="604"/>
      <c r="BLL18" s="604"/>
      <c r="BLQ18" s="604" t="s">
        <v>253</v>
      </c>
      <c r="BLR18" s="604"/>
      <c r="BLS18" s="604"/>
      <c r="BLT18" s="604"/>
      <c r="BLY18" s="604" t="s">
        <v>253</v>
      </c>
      <c r="BLZ18" s="604"/>
      <c r="BMA18" s="604"/>
      <c r="BMB18" s="604"/>
      <c r="BMG18" s="604" t="s">
        <v>253</v>
      </c>
      <c r="BMH18" s="604"/>
      <c r="BMI18" s="604"/>
      <c r="BMJ18" s="604"/>
      <c r="BMO18" s="604" t="s">
        <v>253</v>
      </c>
      <c r="BMP18" s="604"/>
      <c r="BMQ18" s="604"/>
      <c r="BMR18" s="604"/>
      <c r="BMW18" s="604" t="s">
        <v>253</v>
      </c>
      <c r="BMX18" s="604"/>
      <c r="BMY18" s="604"/>
      <c r="BMZ18" s="604"/>
      <c r="BNE18" s="604" t="s">
        <v>253</v>
      </c>
      <c r="BNF18" s="604"/>
      <c r="BNG18" s="604"/>
      <c r="BNH18" s="604"/>
      <c r="BNM18" s="604" t="s">
        <v>253</v>
      </c>
      <c r="BNN18" s="604"/>
      <c r="BNO18" s="604"/>
      <c r="BNP18" s="604"/>
      <c r="BNU18" s="604" t="s">
        <v>253</v>
      </c>
      <c r="BNV18" s="604"/>
      <c r="BNW18" s="604"/>
      <c r="BNX18" s="604"/>
      <c r="BOC18" s="604" t="s">
        <v>253</v>
      </c>
      <c r="BOD18" s="604"/>
      <c r="BOE18" s="604"/>
      <c r="BOF18" s="604"/>
      <c r="BOK18" s="604" t="s">
        <v>253</v>
      </c>
      <c r="BOL18" s="604"/>
      <c r="BOM18" s="604"/>
      <c r="BON18" s="604"/>
      <c r="BOS18" s="604" t="s">
        <v>253</v>
      </c>
      <c r="BOT18" s="604"/>
      <c r="BOU18" s="604"/>
      <c r="BOV18" s="604"/>
      <c r="BPA18" s="604" t="s">
        <v>253</v>
      </c>
      <c r="BPB18" s="604"/>
      <c r="BPC18" s="604"/>
      <c r="BPD18" s="604"/>
      <c r="BPI18" s="604" t="s">
        <v>253</v>
      </c>
      <c r="BPJ18" s="604"/>
      <c r="BPK18" s="604"/>
      <c r="BPL18" s="604"/>
      <c r="BPQ18" s="604" t="s">
        <v>253</v>
      </c>
      <c r="BPR18" s="604"/>
      <c r="BPS18" s="604"/>
      <c r="BPT18" s="604"/>
      <c r="BPY18" s="604" t="s">
        <v>253</v>
      </c>
      <c r="BPZ18" s="604"/>
      <c r="BQA18" s="604"/>
      <c r="BQB18" s="604"/>
      <c r="BQG18" s="604" t="s">
        <v>253</v>
      </c>
      <c r="BQH18" s="604"/>
      <c r="BQI18" s="604"/>
      <c r="BQJ18" s="604"/>
      <c r="BQO18" s="604" t="s">
        <v>253</v>
      </c>
      <c r="BQP18" s="604"/>
      <c r="BQQ18" s="604"/>
      <c r="BQR18" s="604"/>
      <c r="BQW18" s="604" t="s">
        <v>253</v>
      </c>
      <c r="BQX18" s="604"/>
      <c r="BQY18" s="604"/>
      <c r="BQZ18" s="604"/>
      <c r="BRE18" s="604" t="s">
        <v>253</v>
      </c>
      <c r="BRF18" s="604"/>
      <c r="BRG18" s="604"/>
      <c r="BRH18" s="604"/>
      <c r="BRM18" s="604" t="s">
        <v>253</v>
      </c>
      <c r="BRN18" s="604"/>
      <c r="BRO18" s="604"/>
      <c r="BRP18" s="604"/>
      <c r="BRU18" s="604" t="s">
        <v>253</v>
      </c>
      <c r="BRV18" s="604"/>
      <c r="BRW18" s="604"/>
      <c r="BRX18" s="604"/>
      <c r="BSC18" s="604" t="s">
        <v>253</v>
      </c>
      <c r="BSD18" s="604"/>
      <c r="BSE18" s="604"/>
      <c r="BSF18" s="604"/>
      <c r="BSK18" s="604" t="s">
        <v>253</v>
      </c>
      <c r="BSL18" s="604"/>
      <c r="BSM18" s="604"/>
      <c r="BSN18" s="604"/>
      <c r="BSS18" s="604" t="s">
        <v>253</v>
      </c>
      <c r="BST18" s="604"/>
      <c r="BSU18" s="604"/>
      <c r="BSV18" s="604"/>
      <c r="BTA18" s="604" t="s">
        <v>253</v>
      </c>
      <c r="BTB18" s="604"/>
      <c r="BTC18" s="604"/>
      <c r="BTD18" s="604"/>
      <c r="BTI18" s="604" t="s">
        <v>253</v>
      </c>
      <c r="BTJ18" s="604"/>
      <c r="BTK18" s="604"/>
      <c r="BTL18" s="604"/>
      <c r="BTQ18" s="604" t="s">
        <v>253</v>
      </c>
      <c r="BTR18" s="604"/>
      <c r="BTS18" s="604"/>
      <c r="BTT18" s="604"/>
      <c r="BTY18" s="604" t="s">
        <v>253</v>
      </c>
      <c r="BTZ18" s="604"/>
      <c r="BUA18" s="604"/>
      <c r="BUB18" s="604"/>
      <c r="BUG18" s="604" t="s">
        <v>253</v>
      </c>
      <c r="BUH18" s="604"/>
      <c r="BUI18" s="604"/>
      <c r="BUJ18" s="604"/>
      <c r="BUO18" s="604" t="s">
        <v>253</v>
      </c>
      <c r="BUP18" s="604"/>
      <c r="BUQ18" s="604"/>
      <c r="BUR18" s="604"/>
      <c r="BUW18" s="604" t="s">
        <v>253</v>
      </c>
      <c r="BUX18" s="604"/>
      <c r="BUY18" s="604"/>
      <c r="BUZ18" s="604"/>
      <c r="BVE18" s="604" t="s">
        <v>253</v>
      </c>
      <c r="BVF18" s="604"/>
      <c r="BVG18" s="604"/>
      <c r="BVH18" s="604"/>
      <c r="BVM18" s="604" t="s">
        <v>253</v>
      </c>
      <c r="BVN18" s="604"/>
      <c r="BVO18" s="604"/>
      <c r="BVP18" s="604"/>
      <c r="BVU18" s="604" t="s">
        <v>253</v>
      </c>
      <c r="BVV18" s="604"/>
      <c r="BVW18" s="604"/>
      <c r="BVX18" s="604"/>
      <c r="BWC18" s="604" t="s">
        <v>253</v>
      </c>
      <c r="BWD18" s="604"/>
      <c r="BWE18" s="604"/>
      <c r="BWF18" s="604"/>
      <c r="BWK18" s="604" t="s">
        <v>253</v>
      </c>
      <c r="BWL18" s="604"/>
      <c r="BWM18" s="604"/>
      <c r="BWN18" s="604"/>
      <c r="BWS18" s="604" t="s">
        <v>253</v>
      </c>
      <c r="BWT18" s="604"/>
      <c r="BWU18" s="604"/>
      <c r="BWV18" s="604"/>
      <c r="BXA18" s="604" t="s">
        <v>253</v>
      </c>
      <c r="BXB18" s="604"/>
      <c r="BXC18" s="604"/>
      <c r="BXD18" s="604"/>
      <c r="BXI18" s="604" t="s">
        <v>253</v>
      </c>
      <c r="BXJ18" s="604"/>
      <c r="BXK18" s="604"/>
      <c r="BXL18" s="604"/>
      <c r="BXQ18" s="604" t="s">
        <v>253</v>
      </c>
      <c r="BXR18" s="604"/>
      <c r="BXS18" s="604"/>
      <c r="BXT18" s="604"/>
      <c r="BXY18" s="604" t="s">
        <v>253</v>
      </c>
      <c r="BXZ18" s="604"/>
      <c r="BYA18" s="604"/>
      <c r="BYB18" s="604"/>
      <c r="BYG18" s="604" t="s">
        <v>253</v>
      </c>
      <c r="BYH18" s="604"/>
      <c r="BYI18" s="604"/>
      <c r="BYJ18" s="604"/>
      <c r="BYO18" s="604" t="s">
        <v>253</v>
      </c>
      <c r="BYP18" s="604"/>
      <c r="BYQ18" s="604"/>
      <c r="BYR18" s="604"/>
      <c r="BYW18" s="604" t="s">
        <v>253</v>
      </c>
      <c r="BYX18" s="604"/>
      <c r="BYY18" s="604"/>
      <c r="BYZ18" s="604"/>
      <c r="BZE18" s="604" t="s">
        <v>253</v>
      </c>
      <c r="BZF18" s="604"/>
      <c r="BZG18" s="604"/>
      <c r="BZH18" s="604"/>
      <c r="BZM18" s="604" t="s">
        <v>253</v>
      </c>
      <c r="BZN18" s="604"/>
      <c r="BZO18" s="604"/>
      <c r="BZP18" s="604"/>
      <c r="BZU18" s="604" t="s">
        <v>253</v>
      </c>
      <c r="BZV18" s="604"/>
      <c r="BZW18" s="604"/>
      <c r="BZX18" s="604"/>
      <c r="CAC18" s="604" t="s">
        <v>253</v>
      </c>
      <c r="CAD18" s="604"/>
      <c r="CAE18" s="604"/>
      <c r="CAF18" s="604"/>
      <c r="CAK18" s="604" t="s">
        <v>253</v>
      </c>
      <c r="CAL18" s="604"/>
      <c r="CAM18" s="604"/>
      <c r="CAN18" s="604"/>
      <c r="CAS18" s="604" t="s">
        <v>253</v>
      </c>
      <c r="CAT18" s="604"/>
      <c r="CAU18" s="604"/>
      <c r="CAV18" s="604"/>
      <c r="CBA18" s="604" t="s">
        <v>253</v>
      </c>
      <c r="CBB18" s="604"/>
      <c r="CBC18" s="604"/>
      <c r="CBD18" s="604"/>
      <c r="CBI18" s="604" t="s">
        <v>253</v>
      </c>
      <c r="CBJ18" s="604"/>
      <c r="CBK18" s="604"/>
      <c r="CBL18" s="604"/>
      <c r="CBQ18" s="604" t="s">
        <v>253</v>
      </c>
      <c r="CBR18" s="604"/>
      <c r="CBS18" s="604"/>
      <c r="CBT18" s="604"/>
      <c r="CBY18" s="604" t="s">
        <v>253</v>
      </c>
      <c r="CBZ18" s="604"/>
      <c r="CCA18" s="604"/>
      <c r="CCB18" s="604"/>
      <c r="CCG18" s="604" t="s">
        <v>253</v>
      </c>
      <c r="CCH18" s="604"/>
      <c r="CCI18" s="604"/>
      <c r="CCJ18" s="604"/>
      <c r="CCO18" s="604" t="s">
        <v>253</v>
      </c>
      <c r="CCP18" s="604"/>
      <c r="CCQ18" s="604"/>
      <c r="CCR18" s="604"/>
      <c r="CCW18" s="604" t="s">
        <v>253</v>
      </c>
      <c r="CCX18" s="604"/>
      <c r="CCY18" s="604"/>
      <c r="CCZ18" s="604"/>
      <c r="CDE18" s="604" t="s">
        <v>253</v>
      </c>
      <c r="CDF18" s="604"/>
      <c r="CDG18" s="604"/>
      <c r="CDH18" s="604"/>
      <c r="CDM18" s="604" t="s">
        <v>253</v>
      </c>
      <c r="CDN18" s="604"/>
      <c r="CDO18" s="604"/>
      <c r="CDP18" s="604"/>
      <c r="CDU18" s="604" t="s">
        <v>253</v>
      </c>
      <c r="CDV18" s="604"/>
      <c r="CDW18" s="604"/>
      <c r="CDX18" s="604"/>
      <c r="CEC18" s="604" t="s">
        <v>253</v>
      </c>
      <c r="CED18" s="604"/>
      <c r="CEE18" s="604"/>
      <c r="CEF18" s="604"/>
      <c r="CEK18" s="604" t="s">
        <v>253</v>
      </c>
      <c r="CEL18" s="604"/>
      <c r="CEM18" s="604"/>
      <c r="CEN18" s="604"/>
      <c r="CES18" s="604" t="s">
        <v>253</v>
      </c>
      <c r="CET18" s="604"/>
      <c r="CEU18" s="604"/>
      <c r="CEV18" s="604"/>
      <c r="CFA18" s="604" t="s">
        <v>253</v>
      </c>
      <c r="CFB18" s="604"/>
      <c r="CFC18" s="604"/>
      <c r="CFD18" s="604"/>
      <c r="CFI18" s="604" t="s">
        <v>253</v>
      </c>
      <c r="CFJ18" s="604"/>
      <c r="CFK18" s="604"/>
      <c r="CFL18" s="604"/>
      <c r="CFQ18" s="604" t="s">
        <v>253</v>
      </c>
      <c r="CFR18" s="604"/>
      <c r="CFS18" s="604"/>
      <c r="CFT18" s="604"/>
      <c r="CFY18" s="604" t="s">
        <v>253</v>
      </c>
      <c r="CFZ18" s="604"/>
      <c r="CGA18" s="604"/>
      <c r="CGB18" s="604"/>
      <c r="CGG18" s="604" t="s">
        <v>253</v>
      </c>
      <c r="CGH18" s="604"/>
      <c r="CGI18" s="604"/>
      <c r="CGJ18" s="604"/>
      <c r="CGO18" s="604" t="s">
        <v>253</v>
      </c>
      <c r="CGP18" s="604"/>
      <c r="CGQ18" s="604"/>
      <c r="CGR18" s="604"/>
      <c r="CGW18" s="604" t="s">
        <v>253</v>
      </c>
      <c r="CGX18" s="604"/>
      <c r="CGY18" s="604"/>
      <c r="CGZ18" s="604"/>
      <c r="CHE18" s="604" t="s">
        <v>253</v>
      </c>
      <c r="CHF18" s="604"/>
      <c r="CHG18" s="604"/>
      <c r="CHH18" s="604"/>
      <c r="CHM18" s="604" t="s">
        <v>253</v>
      </c>
      <c r="CHN18" s="604"/>
      <c r="CHO18" s="604"/>
      <c r="CHP18" s="604"/>
      <c r="CHU18" s="604" t="s">
        <v>253</v>
      </c>
      <c r="CHV18" s="604"/>
      <c r="CHW18" s="604"/>
      <c r="CHX18" s="604"/>
      <c r="CIC18" s="604" t="s">
        <v>253</v>
      </c>
      <c r="CID18" s="604"/>
      <c r="CIE18" s="604"/>
      <c r="CIF18" s="604"/>
      <c r="CIK18" s="604" t="s">
        <v>253</v>
      </c>
      <c r="CIL18" s="604"/>
      <c r="CIM18" s="604"/>
      <c r="CIN18" s="604"/>
      <c r="CIS18" s="604" t="s">
        <v>253</v>
      </c>
      <c r="CIT18" s="604"/>
      <c r="CIU18" s="604"/>
      <c r="CIV18" s="604"/>
      <c r="CJA18" s="604" t="s">
        <v>253</v>
      </c>
      <c r="CJB18" s="604"/>
      <c r="CJC18" s="604"/>
      <c r="CJD18" s="604"/>
      <c r="CJI18" s="604" t="s">
        <v>253</v>
      </c>
      <c r="CJJ18" s="604"/>
      <c r="CJK18" s="604"/>
      <c r="CJL18" s="604"/>
      <c r="CJQ18" s="604" t="s">
        <v>253</v>
      </c>
      <c r="CJR18" s="604"/>
      <c r="CJS18" s="604"/>
      <c r="CJT18" s="604"/>
      <c r="CJY18" s="604" t="s">
        <v>253</v>
      </c>
      <c r="CJZ18" s="604"/>
      <c r="CKA18" s="604"/>
      <c r="CKB18" s="604"/>
      <c r="CKG18" s="604" t="s">
        <v>253</v>
      </c>
      <c r="CKH18" s="604"/>
      <c r="CKI18" s="604"/>
      <c r="CKJ18" s="604"/>
      <c r="CKO18" s="604" t="s">
        <v>253</v>
      </c>
      <c r="CKP18" s="604"/>
      <c r="CKQ18" s="604"/>
      <c r="CKR18" s="604"/>
      <c r="CKW18" s="604" t="s">
        <v>253</v>
      </c>
      <c r="CKX18" s="604"/>
      <c r="CKY18" s="604"/>
      <c r="CKZ18" s="604"/>
      <c r="CLE18" s="604" t="s">
        <v>253</v>
      </c>
      <c r="CLF18" s="604"/>
      <c r="CLG18" s="604"/>
      <c r="CLH18" s="604"/>
      <c r="CLM18" s="604" t="s">
        <v>253</v>
      </c>
      <c r="CLN18" s="604"/>
      <c r="CLO18" s="604"/>
      <c r="CLP18" s="604"/>
      <c r="CLU18" s="604" t="s">
        <v>253</v>
      </c>
      <c r="CLV18" s="604"/>
      <c r="CLW18" s="604"/>
      <c r="CLX18" s="604"/>
      <c r="CMC18" s="604" t="s">
        <v>253</v>
      </c>
      <c r="CMD18" s="604"/>
      <c r="CME18" s="604"/>
      <c r="CMF18" s="604"/>
      <c r="CMK18" s="604" t="s">
        <v>253</v>
      </c>
      <c r="CML18" s="604"/>
      <c r="CMM18" s="604"/>
      <c r="CMN18" s="604"/>
      <c r="CMS18" s="604" t="s">
        <v>253</v>
      </c>
      <c r="CMT18" s="604"/>
      <c r="CMU18" s="604"/>
      <c r="CMV18" s="604"/>
      <c r="CNA18" s="604" t="s">
        <v>253</v>
      </c>
      <c r="CNB18" s="604"/>
      <c r="CNC18" s="604"/>
      <c r="CND18" s="604"/>
      <c r="CNI18" s="604" t="s">
        <v>253</v>
      </c>
      <c r="CNJ18" s="604"/>
      <c r="CNK18" s="604"/>
      <c r="CNL18" s="604"/>
      <c r="CNQ18" s="604" t="s">
        <v>253</v>
      </c>
      <c r="CNR18" s="604"/>
      <c r="CNS18" s="604"/>
      <c r="CNT18" s="604"/>
      <c r="CNY18" s="604" t="s">
        <v>253</v>
      </c>
      <c r="CNZ18" s="604"/>
      <c r="COA18" s="604"/>
      <c r="COB18" s="604"/>
      <c r="COG18" s="604" t="s">
        <v>253</v>
      </c>
      <c r="COH18" s="604"/>
      <c r="COI18" s="604"/>
      <c r="COJ18" s="604"/>
      <c r="COO18" s="604" t="s">
        <v>253</v>
      </c>
      <c r="COP18" s="604"/>
      <c r="COQ18" s="604"/>
      <c r="COR18" s="604"/>
      <c r="COW18" s="604" t="s">
        <v>253</v>
      </c>
      <c r="COX18" s="604"/>
      <c r="COY18" s="604"/>
      <c r="COZ18" s="604"/>
      <c r="CPE18" s="604" t="s">
        <v>253</v>
      </c>
      <c r="CPF18" s="604"/>
      <c r="CPG18" s="604"/>
      <c r="CPH18" s="604"/>
      <c r="CPM18" s="604" t="s">
        <v>253</v>
      </c>
      <c r="CPN18" s="604"/>
      <c r="CPO18" s="604"/>
      <c r="CPP18" s="604"/>
      <c r="CPU18" s="604" t="s">
        <v>253</v>
      </c>
      <c r="CPV18" s="604"/>
      <c r="CPW18" s="604"/>
      <c r="CPX18" s="604"/>
      <c r="CQC18" s="604" t="s">
        <v>253</v>
      </c>
      <c r="CQD18" s="604"/>
      <c r="CQE18" s="604"/>
      <c r="CQF18" s="604"/>
      <c r="CQK18" s="604" t="s">
        <v>253</v>
      </c>
      <c r="CQL18" s="604"/>
      <c r="CQM18" s="604"/>
      <c r="CQN18" s="604"/>
      <c r="CQS18" s="604" t="s">
        <v>253</v>
      </c>
      <c r="CQT18" s="604"/>
      <c r="CQU18" s="604"/>
      <c r="CQV18" s="604"/>
      <c r="CRA18" s="604" t="s">
        <v>253</v>
      </c>
      <c r="CRB18" s="604"/>
      <c r="CRC18" s="604"/>
      <c r="CRD18" s="604"/>
      <c r="CRI18" s="604" t="s">
        <v>253</v>
      </c>
      <c r="CRJ18" s="604"/>
      <c r="CRK18" s="604"/>
      <c r="CRL18" s="604"/>
      <c r="CRQ18" s="604" t="s">
        <v>253</v>
      </c>
      <c r="CRR18" s="604"/>
      <c r="CRS18" s="604"/>
      <c r="CRT18" s="604"/>
      <c r="CRY18" s="604" t="s">
        <v>253</v>
      </c>
      <c r="CRZ18" s="604"/>
      <c r="CSA18" s="604"/>
      <c r="CSB18" s="604"/>
      <c r="CSG18" s="604" t="s">
        <v>253</v>
      </c>
      <c r="CSH18" s="604"/>
      <c r="CSI18" s="604"/>
      <c r="CSJ18" s="604"/>
      <c r="CSO18" s="604" t="s">
        <v>253</v>
      </c>
      <c r="CSP18" s="604"/>
      <c r="CSQ18" s="604"/>
      <c r="CSR18" s="604"/>
      <c r="CSW18" s="604" t="s">
        <v>253</v>
      </c>
      <c r="CSX18" s="604"/>
      <c r="CSY18" s="604"/>
      <c r="CSZ18" s="604"/>
      <c r="CTE18" s="604" t="s">
        <v>253</v>
      </c>
      <c r="CTF18" s="604"/>
      <c r="CTG18" s="604"/>
      <c r="CTH18" s="604"/>
      <c r="CTM18" s="604" t="s">
        <v>253</v>
      </c>
      <c r="CTN18" s="604"/>
      <c r="CTO18" s="604"/>
      <c r="CTP18" s="604"/>
      <c r="CTU18" s="604" t="s">
        <v>253</v>
      </c>
      <c r="CTV18" s="604"/>
      <c r="CTW18" s="604"/>
      <c r="CTX18" s="604"/>
      <c r="CUC18" s="604" t="s">
        <v>253</v>
      </c>
      <c r="CUD18" s="604"/>
      <c r="CUE18" s="604"/>
      <c r="CUF18" s="604"/>
      <c r="CUK18" s="604" t="s">
        <v>253</v>
      </c>
      <c r="CUL18" s="604"/>
      <c r="CUM18" s="604"/>
      <c r="CUN18" s="604"/>
      <c r="CUS18" s="604" t="s">
        <v>253</v>
      </c>
      <c r="CUT18" s="604"/>
      <c r="CUU18" s="604"/>
      <c r="CUV18" s="604"/>
      <c r="CVA18" s="604" t="s">
        <v>253</v>
      </c>
      <c r="CVB18" s="604"/>
      <c r="CVC18" s="604"/>
      <c r="CVD18" s="604"/>
      <c r="CVI18" s="604" t="s">
        <v>253</v>
      </c>
      <c r="CVJ18" s="604"/>
      <c r="CVK18" s="604"/>
      <c r="CVL18" s="604"/>
      <c r="CVQ18" s="604" t="s">
        <v>253</v>
      </c>
      <c r="CVR18" s="604"/>
      <c r="CVS18" s="604"/>
      <c r="CVT18" s="604"/>
      <c r="CVY18" s="604" t="s">
        <v>253</v>
      </c>
      <c r="CVZ18" s="604"/>
      <c r="CWA18" s="604"/>
      <c r="CWB18" s="604"/>
      <c r="CWG18" s="604" t="s">
        <v>253</v>
      </c>
      <c r="CWH18" s="604"/>
      <c r="CWI18" s="604"/>
      <c r="CWJ18" s="604"/>
      <c r="CWO18" s="604" t="s">
        <v>253</v>
      </c>
      <c r="CWP18" s="604"/>
      <c r="CWQ18" s="604"/>
      <c r="CWR18" s="604"/>
      <c r="CWW18" s="604" t="s">
        <v>253</v>
      </c>
      <c r="CWX18" s="604"/>
      <c r="CWY18" s="604"/>
      <c r="CWZ18" s="604"/>
      <c r="CXE18" s="604" t="s">
        <v>253</v>
      </c>
      <c r="CXF18" s="604"/>
      <c r="CXG18" s="604"/>
      <c r="CXH18" s="604"/>
      <c r="CXM18" s="604" t="s">
        <v>253</v>
      </c>
      <c r="CXN18" s="604"/>
      <c r="CXO18" s="604"/>
      <c r="CXP18" s="604"/>
      <c r="CXU18" s="604" t="s">
        <v>253</v>
      </c>
      <c r="CXV18" s="604"/>
      <c r="CXW18" s="604"/>
      <c r="CXX18" s="604"/>
      <c r="CYC18" s="604" t="s">
        <v>253</v>
      </c>
      <c r="CYD18" s="604"/>
      <c r="CYE18" s="604"/>
      <c r="CYF18" s="604"/>
      <c r="CYK18" s="604" t="s">
        <v>253</v>
      </c>
      <c r="CYL18" s="604"/>
      <c r="CYM18" s="604"/>
      <c r="CYN18" s="604"/>
      <c r="CYS18" s="604" t="s">
        <v>253</v>
      </c>
      <c r="CYT18" s="604"/>
      <c r="CYU18" s="604"/>
      <c r="CYV18" s="604"/>
      <c r="CZA18" s="604" t="s">
        <v>253</v>
      </c>
      <c r="CZB18" s="604"/>
      <c r="CZC18" s="604"/>
      <c r="CZD18" s="604"/>
      <c r="CZI18" s="604" t="s">
        <v>253</v>
      </c>
      <c r="CZJ18" s="604"/>
      <c r="CZK18" s="604"/>
      <c r="CZL18" s="604"/>
      <c r="CZQ18" s="604" t="s">
        <v>253</v>
      </c>
      <c r="CZR18" s="604"/>
      <c r="CZS18" s="604"/>
      <c r="CZT18" s="604"/>
      <c r="CZY18" s="604" t="s">
        <v>253</v>
      </c>
      <c r="CZZ18" s="604"/>
      <c r="DAA18" s="604"/>
      <c r="DAB18" s="604"/>
      <c r="DAG18" s="604" t="s">
        <v>253</v>
      </c>
      <c r="DAH18" s="604"/>
      <c r="DAI18" s="604"/>
      <c r="DAJ18" s="604"/>
      <c r="DAO18" s="604" t="s">
        <v>253</v>
      </c>
      <c r="DAP18" s="604"/>
      <c r="DAQ18" s="604"/>
      <c r="DAR18" s="604"/>
      <c r="DAW18" s="604" t="s">
        <v>253</v>
      </c>
      <c r="DAX18" s="604"/>
      <c r="DAY18" s="604"/>
      <c r="DAZ18" s="604"/>
      <c r="DBE18" s="604" t="s">
        <v>253</v>
      </c>
      <c r="DBF18" s="604"/>
      <c r="DBG18" s="604"/>
      <c r="DBH18" s="604"/>
      <c r="DBM18" s="604" t="s">
        <v>253</v>
      </c>
      <c r="DBN18" s="604"/>
      <c r="DBO18" s="604"/>
      <c r="DBP18" s="604"/>
      <c r="DBU18" s="604" t="s">
        <v>253</v>
      </c>
      <c r="DBV18" s="604"/>
      <c r="DBW18" s="604"/>
      <c r="DBX18" s="604"/>
      <c r="DCC18" s="604" t="s">
        <v>253</v>
      </c>
      <c r="DCD18" s="604"/>
      <c r="DCE18" s="604"/>
      <c r="DCF18" s="604"/>
      <c r="DCK18" s="604" t="s">
        <v>253</v>
      </c>
      <c r="DCL18" s="604"/>
      <c r="DCM18" s="604"/>
      <c r="DCN18" s="604"/>
      <c r="DCS18" s="604" t="s">
        <v>253</v>
      </c>
      <c r="DCT18" s="604"/>
      <c r="DCU18" s="604"/>
      <c r="DCV18" s="604"/>
      <c r="DDA18" s="604" t="s">
        <v>253</v>
      </c>
      <c r="DDB18" s="604"/>
      <c r="DDC18" s="604"/>
      <c r="DDD18" s="604"/>
      <c r="DDI18" s="604" t="s">
        <v>253</v>
      </c>
      <c r="DDJ18" s="604"/>
      <c r="DDK18" s="604"/>
      <c r="DDL18" s="604"/>
      <c r="DDQ18" s="604" t="s">
        <v>253</v>
      </c>
      <c r="DDR18" s="604"/>
      <c r="DDS18" s="604"/>
      <c r="DDT18" s="604"/>
      <c r="DDY18" s="604" t="s">
        <v>253</v>
      </c>
      <c r="DDZ18" s="604"/>
      <c r="DEA18" s="604"/>
      <c r="DEB18" s="604"/>
      <c r="DEG18" s="604" t="s">
        <v>253</v>
      </c>
      <c r="DEH18" s="604"/>
      <c r="DEI18" s="604"/>
      <c r="DEJ18" s="604"/>
      <c r="DEO18" s="604" t="s">
        <v>253</v>
      </c>
      <c r="DEP18" s="604"/>
      <c r="DEQ18" s="604"/>
      <c r="DER18" s="604"/>
      <c r="DEW18" s="604" t="s">
        <v>253</v>
      </c>
      <c r="DEX18" s="604"/>
      <c r="DEY18" s="604"/>
      <c r="DEZ18" s="604"/>
      <c r="DFE18" s="604" t="s">
        <v>253</v>
      </c>
      <c r="DFF18" s="604"/>
      <c r="DFG18" s="604"/>
      <c r="DFH18" s="604"/>
      <c r="DFM18" s="604" t="s">
        <v>253</v>
      </c>
      <c r="DFN18" s="604"/>
      <c r="DFO18" s="604"/>
      <c r="DFP18" s="604"/>
      <c r="DFU18" s="604" t="s">
        <v>253</v>
      </c>
      <c r="DFV18" s="604"/>
      <c r="DFW18" s="604"/>
      <c r="DFX18" s="604"/>
      <c r="DGC18" s="604" t="s">
        <v>253</v>
      </c>
      <c r="DGD18" s="604"/>
      <c r="DGE18" s="604"/>
      <c r="DGF18" s="604"/>
      <c r="DGK18" s="604" t="s">
        <v>253</v>
      </c>
      <c r="DGL18" s="604"/>
      <c r="DGM18" s="604"/>
      <c r="DGN18" s="604"/>
      <c r="DGS18" s="604" t="s">
        <v>253</v>
      </c>
      <c r="DGT18" s="604"/>
      <c r="DGU18" s="604"/>
      <c r="DGV18" s="604"/>
      <c r="DHA18" s="604" t="s">
        <v>253</v>
      </c>
      <c r="DHB18" s="604"/>
      <c r="DHC18" s="604"/>
      <c r="DHD18" s="604"/>
      <c r="DHI18" s="604" t="s">
        <v>253</v>
      </c>
      <c r="DHJ18" s="604"/>
      <c r="DHK18" s="604"/>
      <c r="DHL18" s="604"/>
      <c r="DHQ18" s="604" t="s">
        <v>253</v>
      </c>
      <c r="DHR18" s="604"/>
      <c r="DHS18" s="604"/>
      <c r="DHT18" s="604"/>
      <c r="DHY18" s="604" t="s">
        <v>253</v>
      </c>
      <c r="DHZ18" s="604"/>
      <c r="DIA18" s="604"/>
      <c r="DIB18" s="604"/>
      <c r="DIG18" s="604" t="s">
        <v>253</v>
      </c>
      <c r="DIH18" s="604"/>
      <c r="DII18" s="604"/>
      <c r="DIJ18" s="604"/>
      <c r="DIO18" s="604" t="s">
        <v>253</v>
      </c>
      <c r="DIP18" s="604"/>
      <c r="DIQ18" s="604"/>
      <c r="DIR18" s="604"/>
      <c r="DIW18" s="604" t="s">
        <v>253</v>
      </c>
      <c r="DIX18" s="604"/>
      <c r="DIY18" s="604"/>
      <c r="DIZ18" s="604"/>
      <c r="DJE18" s="604" t="s">
        <v>253</v>
      </c>
      <c r="DJF18" s="604"/>
      <c r="DJG18" s="604"/>
      <c r="DJH18" s="604"/>
      <c r="DJM18" s="604" t="s">
        <v>253</v>
      </c>
      <c r="DJN18" s="604"/>
      <c r="DJO18" s="604"/>
      <c r="DJP18" s="604"/>
      <c r="DJU18" s="604" t="s">
        <v>253</v>
      </c>
      <c r="DJV18" s="604"/>
      <c r="DJW18" s="604"/>
      <c r="DJX18" s="604"/>
      <c r="DKC18" s="604" t="s">
        <v>253</v>
      </c>
      <c r="DKD18" s="604"/>
      <c r="DKE18" s="604"/>
      <c r="DKF18" s="604"/>
      <c r="DKK18" s="604" t="s">
        <v>253</v>
      </c>
      <c r="DKL18" s="604"/>
      <c r="DKM18" s="604"/>
      <c r="DKN18" s="604"/>
      <c r="DKS18" s="604" t="s">
        <v>253</v>
      </c>
      <c r="DKT18" s="604"/>
      <c r="DKU18" s="604"/>
      <c r="DKV18" s="604"/>
      <c r="DLA18" s="604" t="s">
        <v>253</v>
      </c>
      <c r="DLB18" s="604"/>
      <c r="DLC18" s="604"/>
      <c r="DLD18" s="604"/>
      <c r="DLI18" s="604" t="s">
        <v>253</v>
      </c>
      <c r="DLJ18" s="604"/>
      <c r="DLK18" s="604"/>
      <c r="DLL18" s="604"/>
      <c r="DLQ18" s="604" t="s">
        <v>253</v>
      </c>
      <c r="DLR18" s="604"/>
      <c r="DLS18" s="604"/>
      <c r="DLT18" s="604"/>
      <c r="DLY18" s="604" t="s">
        <v>253</v>
      </c>
      <c r="DLZ18" s="604"/>
      <c r="DMA18" s="604"/>
      <c r="DMB18" s="604"/>
      <c r="DMG18" s="604" t="s">
        <v>253</v>
      </c>
      <c r="DMH18" s="604"/>
      <c r="DMI18" s="604"/>
      <c r="DMJ18" s="604"/>
      <c r="DMO18" s="604" t="s">
        <v>253</v>
      </c>
      <c r="DMP18" s="604"/>
      <c r="DMQ18" s="604"/>
      <c r="DMR18" s="604"/>
      <c r="DMW18" s="604" t="s">
        <v>253</v>
      </c>
      <c r="DMX18" s="604"/>
      <c r="DMY18" s="604"/>
      <c r="DMZ18" s="604"/>
      <c r="DNE18" s="604" t="s">
        <v>253</v>
      </c>
      <c r="DNF18" s="604"/>
      <c r="DNG18" s="604"/>
      <c r="DNH18" s="604"/>
      <c r="DNM18" s="604" t="s">
        <v>253</v>
      </c>
      <c r="DNN18" s="604"/>
      <c r="DNO18" s="604"/>
      <c r="DNP18" s="604"/>
      <c r="DNU18" s="604" t="s">
        <v>253</v>
      </c>
      <c r="DNV18" s="604"/>
      <c r="DNW18" s="604"/>
      <c r="DNX18" s="604"/>
      <c r="DOC18" s="604" t="s">
        <v>253</v>
      </c>
      <c r="DOD18" s="604"/>
      <c r="DOE18" s="604"/>
      <c r="DOF18" s="604"/>
      <c r="DOK18" s="604" t="s">
        <v>253</v>
      </c>
      <c r="DOL18" s="604"/>
      <c r="DOM18" s="604"/>
      <c r="DON18" s="604"/>
      <c r="DOS18" s="604" t="s">
        <v>253</v>
      </c>
      <c r="DOT18" s="604"/>
      <c r="DOU18" s="604"/>
      <c r="DOV18" s="604"/>
      <c r="DPA18" s="604" t="s">
        <v>253</v>
      </c>
      <c r="DPB18" s="604"/>
      <c r="DPC18" s="604"/>
      <c r="DPD18" s="604"/>
      <c r="DPI18" s="604" t="s">
        <v>253</v>
      </c>
      <c r="DPJ18" s="604"/>
      <c r="DPK18" s="604"/>
      <c r="DPL18" s="604"/>
      <c r="DPQ18" s="604" t="s">
        <v>253</v>
      </c>
      <c r="DPR18" s="604"/>
      <c r="DPS18" s="604"/>
      <c r="DPT18" s="604"/>
      <c r="DPY18" s="604" t="s">
        <v>253</v>
      </c>
      <c r="DPZ18" s="604"/>
      <c r="DQA18" s="604"/>
      <c r="DQB18" s="604"/>
      <c r="DQG18" s="604" t="s">
        <v>253</v>
      </c>
      <c r="DQH18" s="604"/>
      <c r="DQI18" s="604"/>
      <c r="DQJ18" s="604"/>
      <c r="DQO18" s="604" t="s">
        <v>253</v>
      </c>
      <c r="DQP18" s="604"/>
      <c r="DQQ18" s="604"/>
      <c r="DQR18" s="604"/>
      <c r="DQW18" s="604" t="s">
        <v>253</v>
      </c>
      <c r="DQX18" s="604"/>
      <c r="DQY18" s="604"/>
      <c r="DQZ18" s="604"/>
      <c r="DRE18" s="604" t="s">
        <v>253</v>
      </c>
      <c r="DRF18" s="604"/>
      <c r="DRG18" s="604"/>
      <c r="DRH18" s="604"/>
      <c r="DRM18" s="604" t="s">
        <v>253</v>
      </c>
      <c r="DRN18" s="604"/>
      <c r="DRO18" s="604"/>
      <c r="DRP18" s="604"/>
      <c r="DRU18" s="604" t="s">
        <v>253</v>
      </c>
      <c r="DRV18" s="604"/>
      <c r="DRW18" s="604"/>
      <c r="DRX18" s="604"/>
      <c r="DSC18" s="604" t="s">
        <v>253</v>
      </c>
      <c r="DSD18" s="604"/>
      <c r="DSE18" s="604"/>
      <c r="DSF18" s="604"/>
      <c r="DSK18" s="604" t="s">
        <v>253</v>
      </c>
      <c r="DSL18" s="604"/>
      <c r="DSM18" s="604"/>
      <c r="DSN18" s="604"/>
      <c r="DSS18" s="604" t="s">
        <v>253</v>
      </c>
      <c r="DST18" s="604"/>
      <c r="DSU18" s="604"/>
      <c r="DSV18" s="604"/>
      <c r="DTA18" s="604" t="s">
        <v>253</v>
      </c>
      <c r="DTB18" s="604"/>
      <c r="DTC18" s="604"/>
      <c r="DTD18" s="604"/>
      <c r="DTI18" s="604" t="s">
        <v>253</v>
      </c>
      <c r="DTJ18" s="604"/>
      <c r="DTK18" s="604"/>
      <c r="DTL18" s="604"/>
      <c r="DTQ18" s="604" t="s">
        <v>253</v>
      </c>
      <c r="DTR18" s="604"/>
      <c r="DTS18" s="604"/>
      <c r="DTT18" s="604"/>
      <c r="DTY18" s="604" t="s">
        <v>253</v>
      </c>
      <c r="DTZ18" s="604"/>
      <c r="DUA18" s="604"/>
      <c r="DUB18" s="604"/>
      <c r="DUG18" s="604" t="s">
        <v>253</v>
      </c>
      <c r="DUH18" s="604"/>
      <c r="DUI18" s="604"/>
      <c r="DUJ18" s="604"/>
      <c r="DUO18" s="604" t="s">
        <v>253</v>
      </c>
      <c r="DUP18" s="604"/>
      <c r="DUQ18" s="604"/>
      <c r="DUR18" s="604"/>
      <c r="DUW18" s="604" t="s">
        <v>253</v>
      </c>
      <c r="DUX18" s="604"/>
      <c r="DUY18" s="604"/>
      <c r="DUZ18" s="604"/>
      <c r="DVE18" s="604" t="s">
        <v>253</v>
      </c>
      <c r="DVF18" s="604"/>
      <c r="DVG18" s="604"/>
      <c r="DVH18" s="604"/>
      <c r="DVM18" s="604" t="s">
        <v>253</v>
      </c>
      <c r="DVN18" s="604"/>
      <c r="DVO18" s="604"/>
      <c r="DVP18" s="604"/>
      <c r="DVU18" s="604" t="s">
        <v>253</v>
      </c>
      <c r="DVV18" s="604"/>
      <c r="DVW18" s="604"/>
      <c r="DVX18" s="604"/>
      <c r="DWC18" s="604" t="s">
        <v>253</v>
      </c>
      <c r="DWD18" s="604"/>
      <c r="DWE18" s="604"/>
      <c r="DWF18" s="604"/>
      <c r="DWK18" s="604" t="s">
        <v>253</v>
      </c>
      <c r="DWL18" s="604"/>
      <c r="DWM18" s="604"/>
      <c r="DWN18" s="604"/>
      <c r="DWS18" s="604" t="s">
        <v>253</v>
      </c>
      <c r="DWT18" s="604"/>
      <c r="DWU18" s="604"/>
      <c r="DWV18" s="604"/>
      <c r="DXA18" s="604" t="s">
        <v>253</v>
      </c>
      <c r="DXB18" s="604"/>
      <c r="DXC18" s="604"/>
      <c r="DXD18" s="604"/>
      <c r="DXI18" s="604" t="s">
        <v>253</v>
      </c>
      <c r="DXJ18" s="604"/>
      <c r="DXK18" s="604"/>
      <c r="DXL18" s="604"/>
      <c r="DXQ18" s="604" t="s">
        <v>253</v>
      </c>
      <c r="DXR18" s="604"/>
      <c r="DXS18" s="604"/>
      <c r="DXT18" s="604"/>
      <c r="DXY18" s="604" t="s">
        <v>253</v>
      </c>
      <c r="DXZ18" s="604"/>
      <c r="DYA18" s="604"/>
      <c r="DYB18" s="604"/>
      <c r="DYG18" s="604" t="s">
        <v>253</v>
      </c>
      <c r="DYH18" s="604"/>
      <c r="DYI18" s="604"/>
      <c r="DYJ18" s="604"/>
      <c r="DYO18" s="604" t="s">
        <v>253</v>
      </c>
      <c r="DYP18" s="604"/>
      <c r="DYQ18" s="604"/>
      <c r="DYR18" s="604"/>
      <c r="DYW18" s="604" t="s">
        <v>253</v>
      </c>
      <c r="DYX18" s="604"/>
      <c r="DYY18" s="604"/>
      <c r="DYZ18" s="604"/>
      <c r="DZE18" s="604" t="s">
        <v>253</v>
      </c>
      <c r="DZF18" s="604"/>
      <c r="DZG18" s="604"/>
      <c r="DZH18" s="604"/>
      <c r="DZM18" s="604" t="s">
        <v>253</v>
      </c>
      <c r="DZN18" s="604"/>
      <c r="DZO18" s="604"/>
      <c r="DZP18" s="604"/>
      <c r="DZU18" s="604" t="s">
        <v>253</v>
      </c>
      <c r="DZV18" s="604"/>
      <c r="DZW18" s="604"/>
      <c r="DZX18" s="604"/>
      <c r="EAC18" s="604" t="s">
        <v>253</v>
      </c>
      <c r="EAD18" s="604"/>
      <c r="EAE18" s="604"/>
      <c r="EAF18" s="604"/>
      <c r="EAK18" s="604" t="s">
        <v>253</v>
      </c>
      <c r="EAL18" s="604"/>
      <c r="EAM18" s="604"/>
      <c r="EAN18" s="604"/>
      <c r="EAS18" s="604" t="s">
        <v>253</v>
      </c>
      <c r="EAT18" s="604"/>
      <c r="EAU18" s="604"/>
      <c r="EAV18" s="604"/>
      <c r="EBA18" s="604" t="s">
        <v>253</v>
      </c>
      <c r="EBB18" s="604"/>
      <c r="EBC18" s="604"/>
      <c r="EBD18" s="604"/>
      <c r="EBI18" s="604" t="s">
        <v>253</v>
      </c>
      <c r="EBJ18" s="604"/>
      <c r="EBK18" s="604"/>
      <c r="EBL18" s="604"/>
      <c r="EBQ18" s="604" t="s">
        <v>253</v>
      </c>
      <c r="EBR18" s="604"/>
      <c r="EBS18" s="604"/>
      <c r="EBT18" s="604"/>
      <c r="EBY18" s="604" t="s">
        <v>253</v>
      </c>
      <c r="EBZ18" s="604"/>
      <c r="ECA18" s="604"/>
      <c r="ECB18" s="604"/>
      <c r="ECG18" s="604" t="s">
        <v>253</v>
      </c>
      <c r="ECH18" s="604"/>
      <c r="ECI18" s="604"/>
      <c r="ECJ18" s="604"/>
      <c r="ECO18" s="604" t="s">
        <v>253</v>
      </c>
      <c r="ECP18" s="604"/>
      <c r="ECQ18" s="604"/>
      <c r="ECR18" s="604"/>
      <c r="ECW18" s="604" t="s">
        <v>253</v>
      </c>
      <c r="ECX18" s="604"/>
      <c r="ECY18" s="604"/>
      <c r="ECZ18" s="604"/>
      <c r="EDE18" s="604" t="s">
        <v>253</v>
      </c>
      <c r="EDF18" s="604"/>
      <c r="EDG18" s="604"/>
      <c r="EDH18" s="604"/>
      <c r="EDM18" s="604" t="s">
        <v>253</v>
      </c>
      <c r="EDN18" s="604"/>
      <c r="EDO18" s="604"/>
      <c r="EDP18" s="604"/>
      <c r="EDU18" s="604" t="s">
        <v>253</v>
      </c>
      <c r="EDV18" s="604"/>
      <c r="EDW18" s="604"/>
      <c r="EDX18" s="604"/>
      <c r="EEC18" s="604" t="s">
        <v>253</v>
      </c>
      <c r="EED18" s="604"/>
      <c r="EEE18" s="604"/>
      <c r="EEF18" s="604"/>
      <c r="EEK18" s="604" t="s">
        <v>253</v>
      </c>
      <c r="EEL18" s="604"/>
      <c r="EEM18" s="604"/>
      <c r="EEN18" s="604"/>
      <c r="EES18" s="604" t="s">
        <v>253</v>
      </c>
      <c r="EET18" s="604"/>
      <c r="EEU18" s="604"/>
      <c r="EEV18" s="604"/>
      <c r="EFA18" s="604" t="s">
        <v>253</v>
      </c>
      <c r="EFB18" s="604"/>
      <c r="EFC18" s="604"/>
      <c r="EFD18" s="604"/>
      <c r="EFI18" s="604" t="s">
        <v>253</v>
      </c>
      <c r="EFJ18" s="604"/>
      <c r="EFK18" s="604"/>
      <c r="EFL18" s="604"/>
      <c r="EFQ18" s="604" t="s">
        <v>253</v>
      </c>
      <c r="EFR18" s="604"/>
      <c r="EFS18" s="604"/>
      <c r="EFT18" s="604"/>
      <c r="EFY18" s="604" t="s">
        <v>253</v>
      </c>
      <c r="EFZ18" s="604"/>
      <c r="EGA18" s="604"/>
      <c r="EGB18" s="604"/>
      <c r="EGG18" s="604" t="s">
        <v>253</v>
      </c>
      <c r="EGH18" s="604"/>
      <c r="EGI18" s="604"/>
      <c r="EGJ18" s="604"/>
      <c r="EGO18" s="604" t="s">
        <v>253</v>
      </c>
      <c r="EGP18" s="604"/>
      <c r="EGQ18" s="604"/>
      <c r="EGR18" s="604"/>
      <c r="EGW18" s="604" t="s">
        <v>253</v>
      </c>
      <c r="EGX18" s="604"/>
      <c r="EGY18" s="604"/>
      <c r="EGZ18" s="604"/>
      <c r="EHE18" s="604" t="s">
        <v>253</v>
      </c>
      <c r="EHF18" s="604"/>
      <c r="EHG18" s="604"/>
      <c r="EHH18" s="604"/>
      <c r="EHM18" s="604" t="s">
        <v>253</v>
      </c>
      <c r="EHN18" s="604"/>
      <c r="EHO18" s="604"/>
      <c r="EHP18" s="604"/>
      <c r="EHU18" s="604" t="s">
        <v>253</v>
      </c>
      <c r="EHV18" s="604"/>
      <c r="EHW18" s="604"/>
      <c r="EHX18" s="604"/>
      <c r="EIC18" s="604" t="s">
        <v>253</v>
      </c>
      <c r="EID18" s="604"/>
      <c r="EIE18" s="604"/>
      <c r="EIF18" s="604"/>
      <c r="EIK18" s="604" t="s">
        <v>253</v>
      </c>
      <c r="EIL18" s="604"/>
      <c r="EIM18" s="604"/>
      <c r="EIN18" s="604"/>
      <c r="EIS18" s="604" t="s">
        <v>253</v>
      </c>
      <c r="EIT18" s="604"/>
      <c r="EIU18" s="604"/>
      <c r="EIV18" s="604"/>
      <c r="EJA18" s="604" t="s">
        <v>253</v>
      </c>
      <c r="EJB18" s="604"/>
      <c r="EJC18" s="604"/>
      <c r="EJD18" s="604"/>
      <c r="EJI18" s="604" t="s">
        <v>253</v>
      </c>
      <c r="EJJ18" s="604"/>
      <c r="EJK18" s="604"/>
      <c r="EJL18" s="604"/>
      <c r="EJQ18" s="604" t="s">
        <v>253</v>
      </c>
      <c r="EJR18" s="604"/>
      <c r="EJS18" s="604"/>
      <c r="EJT18" s="604"/>
      <c r="EJY18" s="604" t="s">
        <v>253</v>
      </c>
      <c r="EJZ18" s="604"/>
      <c r="EKA18" s="604"/>
      <c r="EKB18" s="604"/>
      <c r="EKG18" s="604" t="s">
        <v>253</v>
      </c>
      <c r="EKH18" s="604"/>
      <c r="EKI18" s="604"/>
      <c r="EKJ18" s="604"/>
      <c r="EKO18" s="604" t="s">
        <v>253</v>
      </c>
      <c r="EKP18" s="604"/>
      <c r="EKQ18" s="604"/>
      <c r="EKR18" s="604"/>
      <c r="EKW18" s="604" t="s">
        <v>253</v>
      </c>
      <c r="EKX18" s="604"/>
      <c r="EKY18" s="604"/>
      <c r="EKZ18" s="604"/>
      <c r="ELE18" s="604" t="s">
        <v>253</v>
      </c>
      <c r="ELF18" s="604"/>
      <c r="ELG18" s="604"/>
      <c r="ELH18" s="604"/>
      <c r="ELM18" s="604" t="s">
        <v>253</v>
      </c>
      <c r="ELN18" s="604"/>
      <c r="ELO18" s="604"/>
      <c r="ELP18" s="604"/>
      <c r="ELU18" s="604" t="s">
        <v>253</v>
      </c>
      <c r="ELV18" s="604"/>
      <c r="ELW18" s="604"/>
      <c r="ELX18" s="604"/>
      <c r="EMC18" s="604" t="s">
        <v>253</v>
      </c>
      <c r="EMD18" s="604"/>
      <c r="EME18" s="604"/>
      <c r="EMF18" s="604"/>
      <c r="EMK18" s="604" t="s">
        <v>253</v>
      </c>
      <c r="EML18" s="604"/>
      <c r="EMM18" s="604"/>
      <c r="EMN18" s="604"/>
      <c r="EMS18" s="604" t="s">
        <v>253</v>
      </c>
      <c r="EMT18" s="604"/>
      <c r="EMU18" s="604"/>
      <c r="EMV18" s="604"/>
      <c r="ENA18" s="604" t="s">
        <v>253</v>
      </c>
      <c r="ENB18" s="604"/>
      <c r="ENC18" s="604"/>
      <c r="END18" s="604"/>
      <c r="ENI18" s="604" t="s">
        <v>253</v>
      </c>
      <c r="ENJ18" s="604"/>
      <c r="ENK18" s="604"/>
      <c r="ENL18" s="604"/>
      <c r="ENQ18" s="604" t="s">
        <v>253</v>
      </c>
      <c r="ENR18" s="604"/>
      <c r="ENS18" s="604"/>
      <c r="ENT18" s="604"/>
      <c r="ENY18" s="604" t="s">
        <v>253</v>
      </c>
      <c r="ENZ18" s="604"/>
      <c r="EOA18" s="604"/>
      <c r="EOB18" s="604"/>
      <c r="EOG18" s="604" t="s">
        <v>253</v>
      </c>
      <c r="EOH18" s="604"/>
      <c r="EOI18" s="604"/>
      <c r="EOJ18" s="604"/>
      <c r="EOO18" s="604" t="s">
        <v>253</v>
      </c>
      <c r="EOP18" s="604"/>
      <c r="EOQ18" s="604"/>
      <c r="EOR18" s="604"/>
      <c r="EOW18" s="604" t="s">
        <v>253</v>
      </c>
      <c r="EOX18" s="604"/>
      <c r="EOY18" s="604"/>
      <c r="EOZ18" s="604"/>
      <c r="EPE18" s="604" t="s">
        <v>253</v>
      </c>
      <c r="EPF18" s="604"/>
      <c r="EPG18" s="604"/>
      <c r="EPH18" s="604"/>
      <c r="EPM18" s="604" t="s">
        <v>253</v>
      </c>
      <c r="EPN18" s="604"/>
      <c r="EPO18" s="604"/>
      <c r="EPP18" s="604"/>
      <c r="EPU18" s="604" t="s">
        <v>253</v>
      </c>
      <c r="EPV18" s="604"/>
      <c r="EPW18" s="604"/>
      <c r="EPX18" s="604"/>
      <c r="EQC18" s="604" t="s">
        <v>253</v>
      </c>
      <c r="EQD18" s="604"/>
      <c r="EQE18" s="604"/>
      <c r="EQF18" s="604"/>
      <c r="EQK18" s="604" t="s">
        <v>253</v>
      </c>
      <c r="EQL18" s="604"/>
      <c r="EQM18" s="604"/>
      <c r="EQN18" s="604"/>
      <c r="EQS18" s="604" t="s">
        <v>253</v>
      </c>
      <c r="EQT18" s="604"/>
      <c r="EQU18" s="604"/>
      <c r="EQV18" s="604"/>
      <c r="ERA18" s="604" t="s">
        <v>253</v>
      </c>
      <c r="ERB18" s="604"/>
      <c r="ERC18" s="604"/>
      <c r="ERD18" s="604"/>
      <c r="ERI18" s="604" t="s">
        <v>253</v>
      </c>
      <c r="ERJ18" s="604"/>
      <c r="ERK18" s="604"/>
      <c r="ERL18" s="604"/>
      <c r="ERQ18" s="604" t="s">
        <v>253</v>
      </c>
      <c r="ERR18" s="604"/>
      <c r="ERS18" s="604"/>
      <c r="ERT18" s="604"/>
      <c r="ERY18" s="604" t="s">
        <v>253</v>
      </c>
      <c r="ERZ18" s="604"/>
      <c r="ESA18" s="604"/>
      <c r="ESB18" s="604"/>
      <c r="ESG18" s="604" t="s">
        <v>253</v>
      </c>
      <c r="ESH18" s="604"/>
      <c r="ESI18" s="604"/>
      <c r="ESJ18" s="604"/>
      <c r="ESO18" s="604" t="s">
        <v>253</v>
      </c>
      <c r="ESP18" s="604"/>
      <c r="ESQ18" s="604"/>
      <c r="ESR18" s="604"/>
      <c r="ESW18" s="604" t="s">
        <v>253</v>
      </c>
      <c r="ESX18" s="604"/>
      <c r="ESY18" s="604"/>
      <c r="ESZ18" s="604"/>
      <c r="ETE18" s="604" t="s">
        <v>253</v>
      </c>
      <c r="ETF18" s="604"/>
      <c r="ETG18" s="604"/>
      <c r="ETH18" s="604"/>
      <c r="ETM18" s="604" t="s">
        <v>253</v>
      </c>
      <c r="ETN18" s="604"/>
      <c r="ETO18" s="604"/>
      <c r="ETP18" s="604"/>
      <c r="ETU18" s="604" t="s">
        <v>253</v>
      </c>
      <c r="ETV18" s="604"/>
      <c r="ETW18" s="604"/>
      <c r="ETX18" s="604"/>
      <c r="EUC18" s="604" t="s">
        <v>253</v>
      </c>
      <c r="EUD18" s="604"/>
      <c r="EUE18" s="604"/>
      <c r="EUF18" s="604"/>
      <c r="EUK18" s="604" t="s">
        <v>253</v>
      </c>
      <c r="EUL18" s="604"/>
      <c r="EUM18" s="604"/>
      <c r="EUN18" s="604"/>
      <c r="EUS18" s="604" t="s">
        <v>253</v>
      </c>
      <c r="EUT18" s="604"/>
      <c r="EUU18" s="604"/>
      <c r="EUV18" s="604"/>
      <c r="EVA18" s="604" t="s">
        <v>253</v>
      </c>
      <c r="EVB18" s="604"/>
      <c r="EVC18" s="604"/>
      <c r="EVD18" s="604"/>
      <c r="EVI18" s="604" t="s">
        <v>253</v>
      </c>
      <c r="EVJ18" s="604"/>
      <c r="EVK18" s="604"/>
      <c r="EVL18" s="604"/>
      <c r="EVQ18" s="604" t="s">
        <v>253</v>
      </c>
      <c r="EVR18" s="604"/>
      <c r="EVS18" s="604"/>
      <c r="EVT18" s="604"/>
      <c r="EVY18" s="604" t="s">
        <v>253</v>
      </c>
      <c r="EVZ18" s="604"/>
      <c r="EWA18" s="604"/>
      <c r="EWB18" s="604"/>
      <c r="EWG18" s="604" t="s">
        <v>253</v>
      </c>
      <c r="EWH18" s="604"/>
      <c r="EWI18" s="604"/>
      <c r="EWJ18" s="604"/>
      <c r="EWO18" s="604" t="s">
        <v>253</v>
      </c>
      <c r="EWP18" s="604"/>
      <c r="EWQ18" s="604"/>
      <c r="EWR18" s="604"/>
      <c r="EWW18" s="604" t="s">
        <v>253</v>
      </c>
      <c r="EWX18" s="604"/>
      <c r="EWY18" s="604"/>
      <c r="EWZ18" s="604"/>
      <c r="EXE18" s="604" t="s">
        <v>253</v>
      </c>
      <c r="EXF18" s="604"/>
      <c r="EXG18" s="604"/>
      <c r="EXH18" s="604"/>
      <c r="EXM18" s="604" t="s">
        <v>253</v>
      </c>
      <c r="EXN18" s="604"/>
      <c r="EXO18" s="604"/>
      <c r="EXP18" s="604"/>
      <c r="EXU18" s="604" t="s">
        <v>253</v>
      </c>
      <c r="EXV18" s="604"/>
      <c r="EXW18" s="604"/>
      <c r="EXX18" s="604"/>
      <c r="EYC18" s="604" t="s">
        <v>253</v>
      </c>
      <c r="EYD18" s="604"/>
      <c r="EYE18" s="604"/>
      <c r="EYF18" s="604"/>
      <c r="EYK18" s="604" t="s">
        <v>253</v>
      </c>
      <c r="EYL18" s="604"/>
      <c r="EYM18" s="604"/>
      <c r="EYN18" s="604"/>
      <c r="EYS18" s="604" t="s">
        <v>253</v>
      </c>
      <c r="EYT18" s="604"/>
      <c r="EYU18" s="604"/>
      <c r="EYV18" s="604"/>
      <c r="EZA18" s="604" t="s">
        <v>253</v>
      </c>
      <c r="EZB18" s="604"/>
      <c r="EZC18" s="604"/>
      <c r="EZD18" s="604"/>
      <c r="EZI18" s="604" t="s">
        <v>253</v>
      </c>
      <c r="EZJ18" s="604"/>
      <c r="EZK18" s="604"/>
      <c r="EZL18" s="604"/>
      <c r="EZQ18" s="604" t="s">
        <v>253</v>
      </c>
      <c r="EZR18" s="604"/>
      <c r="EZS18" s="604"/>
      <c r="EZT18" s="604"/>
      <c r="EZY18" s="604" t="s">
        <v>253</v>
      </c>
      <c r="EZZ18" s="604"/>
      <c r="FAA18" s="604"/>
      <c r="FAB18" s="604"/>
      <c r="FAG18" s="604" t="s">
        <v>253</v>
      </c>
      <c r="FAH18" s="604"/>
      <c r="FAI18" s="604"/>
      <c r="FAJ18" s="604"/>
      <c r="FAO18" s="604" t="s">
        <v>253</v>
      </c>
      <c r="FAP18" s="604"/>
      <c r="FAQ18" s="604"/>
      <c r="FAR18" s="604"/>
      <c r="FAW18" s="604" t="s">
        <v>253</v>
      </c>
      <c r="FAX18" s="604"/>
      <c r="FAY18" s="604"/>
      <c r="FAZ18" s="604"/>
      <c r="FBE18" s="604" t="s">
        <v>253</v>
      </c>
      <c r="FBF18" s="604"/>
      <c r="FBG18" s="604"/>
      <c r="FBH18" s="604"/>
      <c r="FBM18" s="604" t="s">
        <v>253</v>
      </c>
      <c r="FBN18" s="604"/>
      <c r="FBO18" s="604"/>
      <c r="FBP18" s="604"/>
      <c r="FBU18" s="604" t="s">
        <v>253</v>
      </c>
      <c r="FBV18" s="604"/>
      <c r="FBW18" s="604"/>
      <c r="FBX18" s="604"/>
      <c r="FCC18" s="604" t="s">
        <v>253</v>
      </c>
      <c r="FCD18" s="604"/>
      <c r="FCE18" s="604"/>
      <c r="FCF18" s="604"/>
      <c r="FCK18" s="604" t="s">
        <v>253</v>
      </c>
      <c r="FCL18" s="604"/>
      <c r="FCM18" s="604"/>
      <c r="FCN18" s="604"/>
      <c r="FCS18" s="604" t="s">
        <v>253</v>
      </c>
      <c r="FCT18" s="604"/>
      <c r="FCU18" s="604"/>
      <c r="FCV18" s="604"/>
      <c r="FDA18" s="604" t="s">
        <v>253</v>
      </c>
      <c r="FDB18" s="604"/>
      <c r="FDC18" s="604"/>
      <c r="FDD18" s="604"/>
      <c r="FDI18" s="604" t="s">
        <v>253</v>
      </c>
      <c r="FDJ18" s="604"/>
      <c r="FDK18" s="604"/>
      <c r="FDL18" s="604"/>
      <c r="FDQ18" s="604" t="s">
        <v>253</v>
      </c>
      <c r="FDR18" s="604"/>
      <c r="FDS18" s="604"/>
      <c r="FDT18" s="604"/>
      <c r="FDY18" s="604" t="s">
        <v>253</v>
      </c>
      <c r="FDZ18" s="604"/>
      <c r="FEA18" s="604"/>
      <c r="FEB18" s="604"/>
      <c r="FEG18" s="604" t="s">
        <v>253</v>
      </c>
      <c r="FEH18" s="604"/>
      <c r="FEI18" s="604"/>
      <c r="FEJ18" s="604"/>
      <c r="FEO18" s="604" t="s">
        <v>253</v>
      </c>
      <c r="FEP18" s="604"/>
      <c r="FEQ18" s="604"/>
      <c r="FER18" s="604"/>
      <c r="FEW18" s="604" t="s">
        <v>253</v>
      </c>
      <c r="FEX18" s="604"/>
      <c r="FEY18" s="604"/>
      <c r="FEZ18" s="604"/>
      <c r="FFE18" s="604" t="s">
        <v>253</v>
      </c>
      <c r="FFF18" s="604"/>
      <c r="FFG18" s="604"/>
      <c r="FFH18" s="604"/>
      <c r="FFM18" s="604" t="s">
        <v>253</v>
      </c>
      <c r="FFN18" s="604"/>
      <c r="FFO18" s="604"/>
      <c r="FFP18" s="604"/>
      <c r="FFU18" s="604" t="s">
        <v>253</v>
      </c>
      <c r="FFV18" s="604"/>
      <c r="FFW18" s="604"/>
      <c r="FFX18" s="604"/>
      <c r="FGC18" s="604" t="s">
        <v>253</v>
      </c>
      <c r="FGD18" s="604"/>
      <c r="FGE18" s="604"/>
      <c r="FGF18" s="604"/>
      <c r="FGK18" s="604" t="s">
        <v>253</v>
      </c>
      <c r="FGL18" s="604"/>
      <c r="FGM18" s="604"/>
      <c r="FGN18" s="604"/>
      <c r="FGS18" s="604" t="s">
        <v>253</v>
      </c>
      <c r="FGT18" s="604"/>
      <c r="FGU18" s="604"/>
      <c r="FGV18" s="604"/>
      <c r="FHA18" s="604" t="s">
        <v>253</v>
      </c>
      <c r="FHB18" s="604"/>
      <c r="FHC18" s="604"/>
      <c r="FHD18" s="604"/>
      <c r="FHI18" s="604" t="s">
        <v>253</v>
      </c>
      <c r="FHJ18" s="604"/>
      <c r="FHK18" s="604"/>
      <c r="FHL18" s="604"/>
      <c r="FHQ18" s="604" t="s">
        <v>253</v>
      </c>
      <c r="FHR18" s="604"/>
      <c r="FHS18" s="604"/>
      <c r="FHT18" s="604"/>
      <c r="FHY18" s="604" t="s">
        <v>253</v>
      </c>
      <c r="FHZ18" s="604"/>
      <c r="FIA18" s="604"/>
      <c r="FIB18" s="604"/>
      <c r="FIG18" s="604" t="s">
        <v>253</v>
      </c>
      <c r="FIH18" s="604"/>
      <c r="FII18" s="604"/>
      <c r="FIJ18" s="604"/>
      <c r="FIO18" s="604" t="s">
        <v>253</v>
      </c>
      <c r="FIP18" s="604"/>
      <c r="FIQ18" s="604"/>
      <c r="FIR18" s="604"/>
      <c r="FIW18" s="604" t="s">
        <v>253</v>
      </c>
      <c r="FIX18" s="604"/>
      <c r="FIY18" s="604"/>
      <c r="FIZ18" s="604"/>
      <c r="FJE18" s="604" t="s">
        <v>253</v>
      </c>
      <c r="FJF18" s="604"/>
      <c r="FJG18" s="604"/>
      <c r="FJH18" s="604"/>
      <c r="FJM18" s="604" t="s">
        <v>253</v>
      </c>
      <c r="FJN18" s="604"/>
      <c r="FJO18" s="604"/>
      <c r="FJP18" s="604"/>
      <c r="FJU18" s="604" t="s">
        <v>253</v>
      </c>
      <c r="FJV18" s="604"/>
      <c r="FJW18" s="604"/>
      <c r="FJX18" s="604"/>
      <c r="FKC18" s="604" t="s">
        <v>253</v>
      </c>
      <c r="FKD18" s="604"/>
      <c r="FKE18" s="604"/>
      <c r="FKF18" s="604"/>
      <c r="FKK18" s="604" t="s">
        <v>253</v>
      </c>
      <c r="FKL18" s="604"/>
      <c r="FKM18" s="604"/>
      <c r="FKN18" s="604"/>
      <c r="FKS18" s="604" t="s">
        <v>253</v>
      </c>
      <c r="FKT18" s="604"/>
      <c r="FKU18" s="604"/>
      <c r="FKV18" s="604"/>
      <c r="FLA18" s="604" t="s">
        <v>253</v>
      </c>
      <c r="FLB18" s="604"/>
      <c r="FLC18" s="604"/>
      <c r="FLD18" s="604"/>
      <c r="FLI18" s="604" t="s">
        <v>253</v>
      </c>
      <c r="FLJ18" s="604"/>
      <c r="FLK18" s="604"/>
      <c r="FLL18" s="604"/>
      <c r="FLQ18" s="604" t="s">
        <v>253</v>
      </c>
      <c r="FLR18" s="604"/>
      <c r="FLS18" s="604"/>
      <c r="FLT18" s="604"/>
      <c r="FLY18" s="604" t="s">
        <v>253</v>
      </c>
      <c r="FLZ18" s="604"/>
      <c r="FMA18" s="604"/>
      <c r="FMB18" s="604"/>
      <c r="FMG18" s="604" t="s">
        <v>253</v>
      </c>
      <c r="FMH18" s="604"/>
      <c r="FMI18" s="604"/>
      <c r="FMJ18" s="604"/>
      <c r="FMO18" s="604" t="s">
        <v>253</v>
      </c>
      <c r="FMP18" s="604"/>
      <c r="FMQ18" s="604"/>
      <c r="FMR18" s="604"/>
      <c r="FMW18" s="604" t="s">
        <v>253</v>
      </c>
      <c r="FMX18" s="604"/>
      <c r="FMY18" s="604"/>
      <c r="FMZ18" s="604"/>
      <c r="FNE18" s="604" t="s">
        <v>253</v>
      </c>
      <c r="FNF18" s="604"/>
      <c r="FNG18" s="604"/>
      <c r="FNH18" s="604"/>
      <c r="FNM18" s="604" t="s">
        <v>253</v>
      </c>
      <c r="FNN18" s="604"/>
      <c r="FNO18" s="604"/>
      <c r="FNP18" s="604"/>
      <c r="FNU18" s="604" t="s">
        <v>253</v>
      </c>
      <c r="FNV18" s="604"/>
      <c r="FNW18" s="604"/>
      <c r="FNX18" s="604"/>
      <c r="FOC18" s="604" t="s">
        <v>253</v>
      </c>
      <c r="FOD18" s="604"/>
      <c r="FOE18" s="604"/>
      <c r="FOF18" s="604"/>
      <c r="FOK18" s="604" t="s">
        <v>253</v>
      </c>
      <c r="FOL18" s="604"/>
      <c r="FOM18" s="604"/>
      <c r="FON18" s="604"/>
      <c r="FOS18" s="604" t="s">
        <v>253</v>
      </c>
      <c r="FOT18" s="604"/>
      <c r="FOU18" s="604"/>
      <c r="FOV18" s="604"/>
      <c r="FPA18" s="604" t="s">
        <v>253</v>
      </c>
      <c r="FPB18" s="604"/>
      <c r="FPC18" s="604"/>
      <c r="FPD18" s="604"/>
      <c r="FPI18" s="604" t="s">
        <v>253</v>
      </c>
      <c r="FPJ18" s="604"/>
      <c r="FPK18" s="604"/>
      <c r="FPL18" s="604"/>
      <c r="FPQ18" s="604" t="s">
        <v>253</v>
      </c>
      <c r="FPR18" s="604"/>
      <c r="FPS18" s="604"/>
      <c r="FPT18" s="604"/>
      <c r="FPY18" s="604" t="s">
        <v>253</v>
      </c>
      <c r="FPZ18" s="604"/>
      <c r="FQA18" s="604"/>
      <c r="FQB18" s="604"/>
      <c r="FQG18" s="604" t="s">
        <v>253</v>
      </c>
      <c r="FQH18" s="604"/>
      <c r="FQI18" s="604"/>
      <c r="FQJ18" s="604"/>
      <c r="FQO18" s="604" t="s">
        <v>253</v>
      </c>
      <c r="FQP18" s="604"/>
      <c r="FQQ18" s="604"/>
      <c r="FQR18" s="604"/>
      <c r="FQW18" s="604" t="s">
        <v>253</v>
      </c>
      <c r="FQX18" s="604"/>
      <c r="FQY18" s="604"/>
      <c r="FQZ18" s="604"/>
      <c r="FRE18" s="604" t="s">
        <v>253</v>
      </c>
      <c r="FRF18" s="604"/>
      <c r="FRG18" s="604"/>
      <c r="FRH18" s="604"/>
      <c r="FRM18" s="604" t="s">
        <v>253</v>
      </c>
      <c r="FRN18" s="604"/>
      <c r="FRO18" s="604"/>
      <c r="FRP18" s="604"/>
      <c r="FRU18" s="604" t="s">
        <v>253</v>
      </c>
      <c r="FRV18" s="604"/>
      <c r="FRW18" s="604"/>
      <c r="FRX18" s="604"/>
      <c r="FSC18" s="604" t="s">
        <v>253</v>
      </c>
      <c r="FSD18" s="604"/>
      <c r="FSE18" s="604"/>
      <c r="FSF18" s="604"/>
      <c r="FSK18" s="604" t="s">
        <v>253</v>
      </c>
      <c r="FSL18" s="604"/>
      <c r="FSM18" s="604"/>
      <c r="FSN18" s="604"/>
      <c r="FSS18" s="604" t="s">
        <v>253</v>
      </c>
      <c r="FST18" s="604"/>
      <c r="FSU18" s="604"/>
      <c r="FSV18" s="604"/>
      <c r="FTA18" s="604" t="s">
        <v>253</v>
      </c>
      <c r="FTB18" s="604"/>
      <c r="FTC18" s="604"/>
      <c r="FTD18" s="604"/>
      <c r="FTI18" s="604" t="s">
        <v>253</v>
      </c>
      <c r="FTJ18" s="604"/>
      <c r="FTK18" s="604"/>
      <c r="FTL18" s="604"/>
      <c r="FTQ18" s="604" t="s">
        <v>253</v>
      </c>
      <c r="FTR18" s="604"/>
      <c r="FTS18" s="604"/>
      <c r="FTT18" s="604"/>
      <c r="FTY18" s="604" t="s">
        <v>253</v>
      </c>
      <c r="FTZ18" s="604"/>
      <c r="FUA18" s="604"/>
      <c r="FUB18" s="604"/>
      <c r="FUG18" s="604" t="s">
        <v>253</v>
      </c>
      <c r="FUH18" s="604"/>
      <c r="FUI18" s="604"/>
      <c r="FUJ18" s="604"/>
      <c r="FUO18" s="604" t="s">
        <v>253</v>
      </c>
      <c r="FUP18" s="604"/>
      <c r="FUQ18" s="604"/>
      <c r="FUR18" s="604"/>
      <c r="FUW18" s="604" t="s">
        <v>253</v>
      </c>
      <c r="FUX18" s="604"/>
      <c r="FUY18" s="604"/>
      <c r="FUZ18" s="604"/>
      <c r="FVE18" s="604" t="s">
        <v>253</v>
      </c>
      <c r="FVF18" s="604"/>
      <c r="FVG18" s="604"/>
      <c r="FVH18" s="604"/>
      <c r="FVM18" s="604" t="s">
        <v>253</v>
      </c>
      <c r="FVN18" s="604"/>
      <c r="FVO18" s="604"/>
      <c r="FVP18" s="604"/>
      <c r="FVU18" s="604" t="s">
        <v>253</v>
      </c>
      <c r="FVV18" s="604"/>
      <c r="FVW18" s="604"/>
      <c r="FVX18" s="604"/>
      <c r="FWC18" s="604" t="s">
        <v>253</v>
      </c>
      <c r="FWD18" s="604"/>
      <c r="FWE18" s="604"/>
      <c r="FWF18" s="604"/>
      <c r="FWK18" s="604" t="s">
        <v>253</v>
      </c>
      <c r="FWL18" s="604"/>
      <c r="FWM18" s="604"/>
      <c r="FWN18" s="604"/>
      <c r="FWS18" s="604" t="s">
        <v>253</v>
      </c>
      <c r="FWT18" s="604"/>
      <c r="FWU18" s="604"/>
      <c r="FWV18" s="604"/>
      <c r="FXA18" s="604" t="s">
        <v>253</v>
      </c>
      <c r="FXB18" s="604"/>
      <c r="FXC18" s="604"/>
      <c r="FXD18" s="604"/>
      <c r="FXI18" s="604" t="s">
        <v>253</v>
      </c>
      <c r="FXJ18" s="604"/>
      <c r="FXK18" s="604"/>
      <c r="FXL18" s="604"/>
      <c r="FXQ18" s="604" t="s">
        <v>253</v>
      </c>
      <c r="FXR18" s="604"/>
      <c r="FXS18" s="604"/>
      <c r="FXT18" s="604"/>
      <c r="FXY18" s="604" t="s">
        <v>253</v>
      </c>
      <c r="FXZ18" s="604"/>
      <c r="FYA18" s="604"/>
      <c r="FYB18" s="604"/>
      <c r="FYG18" s="604" t="s">
        <v>253</v>
      </c>
      <c r="FYH18" s="604"/>
      <c r="FYI18" s="604"/>
      <c r="FYJ18" s="604"/>
      <c r="FYO18" s="604" t="s">
        <v>253</v>
      </c>
      <c r="FYP18" s="604"/>
      <c r="FYQ18" s="604"/>
      <c r="FYR18" s="604"/>
      <c r="FYW18" s="604" t="s">
        <v>253</v>
      </c>
      <c r="FYX18" s="604"/>
      <c r="FYY18" s="604"/>
      <c r="FYZ18" s="604"/>
      <c r="FZE18" s="604" t="s">
        <v>253</v>
      </c>
      <c r="FZF18" s="604"/>
      <c r="FZG18" s="604"/>
      <c r="FZH18" s="604"/>
      <c r="FZM18" s="604" t="s">
        <v>253</v>
      </c>
      <c r="FZN18" s="604"/>
      <c r="FZO18" s="604"/>
      <c r="FZP18" s="604"/>
      <c r="FZU18" s="604" t="s">
        <v>253</v>
      </c>
      <c r="FZV18" s="604"/>
      <c r="FZW18" s="604"/>
      <c r="FZX18" s="604"/>
      <c r="GAC18" s="604" t="s">
        <v>253</v>
      </c>
      <c r="GAD18" s="604"/>
      <c r="GAE18" s="604"/>
      <c r="GAF18" s="604"/>
      <c r="GAK18" s="604" t="s">
        <v>253</v>
      </c>
      <c r="GAL18" s="604"/>
      <c r="GAM18" s="604"/>
      <c r="GAN18" s="604"/>
      <c r="GAS18" s="604" t="s">
        <v>253</v>
      </c>
      <c r="GAT18" s="604"/>
      <c r="GAU18" s="604"/>
      <c r="GAV18" s="604"/>
      <c r="GBA18" s="604" t="s">
        <v>253</v>
      </c>
      <c r="GBB18" s="604"/>
      <c r="GBC18" s="604"/>
      <c r="GBD18" s="604"/>
      <c r="GBI18" s="604" t="s">
        <v>253</v>
      </c>
      <c r="GBJ18" s="604"/>
      <c r="GBK18" s="604"/>
      <c r="GBL18" s="604"/>
      <c r="GBQ18" s="604" t="s">
        <v>253</v>
      </c>
      <c r="GBR18" s="604"/>
      <c r="GBS18" s="604"/>
      <c r="GBT18" s="604"/>
      <c r="GBY18" s="604" t="s">
        <v>253</v>
      </c>
      <c r="GBZ18" s="604"/>
      <c r="GCA18" s="604"/>
      <c r="GCB18" s="604"/>
      <c r="GCG18" s="604" t="s">
        <v>253</v>
      </c>
      <c r="GCH18" s="604"/>
      <c r="GCI18" s="604"/>
      <c r="GCJ18" s="604"/>
      <c r="GCO18" s="604" t="s">
        <v>253</v>
      </c>
      <c r="GCP18" s="604"/>
      <c r="GCQ18" s="604"/>
      <c r="GCR18" s="604"/>
      <c r="GCW18" s="604" t="s">
        <v>253</v>
      </c>
      <c r="GCX18" s="604"/>
      <c r="GCY18" s="604"/>
      <c r="GCZ18" s="604"/>
      <c r="GDE18" s="604" t="s">
        <v>253</v>
      </c>
      <c r="GDF18" s="604"/>
      <c r="GDG18" s="604"/>
      <c r="GDH18" s="604"/>
      <c r="GDM18" s="604" t="s">
        <v>253</v>
      </c>
      <c r="GDN18" s="604"/>
      <c r="GDO18" s="604"/>
      <c r="GDP18" s="604"/>
      <c r="GDU18" s="604" t="s">
        <v>253</v>
      </c>
      <c r="GDV18" s="604"/>
      <c r="GDW18" s="604"/>
      <c r="GDX18" s="604"/>
      <c r="GEC18" s="604" t="s">
        <v>253</v>
      </c>
      <c r="GED18" s="604"/>
      <c r="GEE18" s="604"/>
      <c r="GEF18" s="604"/>
      <c r="GEK18" s="604" t="s">
        <v>253</v>
      </c>
      <c r="GEL18" s="604"/>
      <c r="GEM18" s="604"/>
      <c r="GEN18" s="604"/>
      <c r="GES18" s="604" t="s">
        <v>253</v>
      </c>
      <c r="GET18" s="604"/>
      <c r="GEU18" s="604"/>
      <c r="GEV18" s="604"/>
      <c r="GFA18" s="604" t="s">
        <v>253</v>
      </c>
      <c r="GFB18" s="604"/>
      <c r="GFC18" s="604"/>
      <c r="GFD18" s="604"/>
      <c r="GFI18" s="604" t="s">
        <v>253</v>
      </c>
      <c r="GFJ18" s="604"/>
      <c r="GFK18" s="604"/>
      <c r="GFL18" s="604"/>
      <c r="GFQ18" s="604" t="s">
        <v>253</v>
      </c>
      <c r="GFR18" s="604"/>
      <c r="GFS18" s="604"/>
      <c r="GFT18" s="604"/>
      <c r="GFY18" s="604" t="s">
        <v>253</v>
      </c>
      <c r="GFZ18" s="604"/>
      <c r="GGA18" s="604"/>
      <c r="GGB18" s="604"/>
      <c r="GGG18" s="604" t="s">
        <v>253</v>
      </c>
      <c r="GGH18" s="604"/>
      <c r="GGI18" s="604"/>
      <c r="GGJ18" s="604"/>
      <c r="GGO18" s="604" t="s">
        <v>253</v>
      </c>
      <c r="GGP18" s="604"/>
      <c r="GGQ18" s="604"/>
      <c r="GGR18" s="604"/>
      <c r="GGW18" s="604" t="s">
        <v>253</v>
      </c>
      <c r="GGX18" s="604"/>
      <c r="GGY18" s="604"/>
      <c r="GGZ18" s="604"/>
      <c r="GHE18" s="604" t="s">
        <v>253</v>
      </c>
      <c r="GHF18" s="604"/>
      <c r="GHG18" s="604"/>
      <c r="GHH18" s="604"/>
      <c r="GHM18" s="604" t="s">
        <v>253</v>
      </c>
      <c r="GHN18" s="604"/>
      <c r="GHO18" s="604"/>
      <c r="GHP18" s="604"/>
      <c r="GHU18" s="604" t="s">
        <v>253</v>
      </c>
      <c r="GHV18" s="604"/>
      <c r="GHW18" s="604"/>
      <c r="GHX18" s="604"/>
      <c r="GIC18" s="604" t="s">
        <v>253</v>
      </c>
      <c r="GID18" s="604"/>
      <c r="GIE18" s="604"/>
      <c r="GIF18" s="604"/>
      <c r="GIK18" s="604" t="s">
        <v>253</v>
      </c>
      <c r="GIL18" s="604"/>
      <c r="GIM18" s="604"/>
      <c r="GIN18" s="604"/>
      <c r="GIS18" s="604" t="s">
        <v>253</v>
      </c>
      <c r="GIT18" s="604"/>
      <c r="GIU18" s="604"/>
      <c r="GIV18" s="604"/>
      <c r="GJA18" s="604" t="s">
        <v>253</v>
      </c>
      <c r="GJB18" s="604"/>
      <c r="GJC18" s="604"/>
      <c r="GJD18" s="604"/>
      <c r="GJI18" s="604" t="s">
        <v>253</v>
      </c>
      <c r="GJJ18" s="604"/>
      <c r="GJK18" s="604"/>
      <c r="GJL18" s="604"/>
      <c r="GJQ18" s="604" t="s">
        <v>253</v>
      </c>
      <c r="GJR18" s="604"/>
      <c r="GJS18" s="604"/>
      <c r="GJT18" s="604"/>
      <c r="GJY18" s="604" t="s">
        <v>253</v>
      </c>
      <c r="GJZ18" s="604"/>
      <c r="GKA18" s="604"/>
      <c r="GKB18" s="604"/>
      <c r="GKG18" s="604" t="s">
        <v>253</v>
      </c>
      <c r="GKH18" s="604"/>
      <c r="GKI18" s="604"/>
      <c r="GKJ18" s="604"/>
      <c r="GKO18" s="604" t="s">
        <v>253</v>
      </c>
      <c r="GKP18" s="604"/>
      <c r="GKQ18" s="604"/>
      <c r="GKR18" s="604"/>
      <c r="GKW18" s="604" t="s">
        <v>253</v>
      </c>
      <c r="GKX18" s="604"/>
      <c r="GKY18" s="604"/>
      <c r="GKZ18" s="604"/>
      <c r="GLE18" s="604" t="s">
        <v>253</v>
      </c>
      <c r="GLF18" s="604"/>
      <c r="GLG18" s="604"/>
      <c r="GLH18" s="604"/>
      <c r="GLM18" s="604" t="s">
        <v>253</v>
      </c>
      <c r="GLN18" s="604"/>
      <c r="GLO18" s="604"/>
      <c r="GLP18" s="604"/>
      <c r="GLU18" s="604" t="s">
        <v>253</v>
      </c>
      <c r="GLV18" s="604"/>
      <c r="GLW18" s="604"/>
      <c r="GLX18" s="604"/>
      <c r="GMC18" s="604" t="s">
        <v>253</v>
      </c>
      <c r="GMD18" s="604"/>
      <c r="GME18" s="604"/>
      <c r="GMF18" s="604"/>
      <c r="GMK18" s="604" t="s">
        <v>253</v>
      </c>
      <c r="GML18" s="604"/>
      <c r="GMM18" s="604"/>
      <c r="GMN18" s="604"/>
      <c r="GMS18" s="604" t="s">
        <v>253</v>
      </c>
      <c r="GMT18" s="604"/>
      <c r="GMU18" s="604"/>
      <c r="GMV18" s="604"/>
      <c r="GNA18" s="604" t="s">
        <v>253</v>
      </c>
      <c r="GNB18" s="604"/>
      <c r="GNC18" s="604"/>
      <c r="GND18" s="604"/>
      <c r="GNI18" s="604" t="s">
        <v>253</v>
      </c>
      <c r="GNJ18" s="604"/>
      <c r="GNK18" s="604"/>
      <c r="GNL18" s="604"/>
      <c r="GNQ18" s="604" t="s">
        <v>253</v>
      </c>
      <c r="GNR18" s="604"/>
      <c r="GNS18" s="604"/>
      <c r="GNT18" s="604"/>
      <c r="GNY18" s="604" t="s">
        <v>253</v>
      </c>
      <c r="GNZ18" s="604"/>
      <c r="GOA18" s="604"/>
      <c r="GOB18" s="604"/>
      <c r="GOG18" s="604" t="s">
        <v>253</v>
      </c>
      <c r="GOH18" s="604"/>
      <c r="GOI18" s="604"/>
      <c r="GOJ18" s="604"/>
      <c r="GOO18" s="604" t="s">
        <v>253</v>
      </c>
      <c r="GOP18" s="604"/>
      <c r="GOQ18" s="604"/>
      <c r="GOR18" s="604"/>
      <c r="GOW18" s="604" t="s">
        <v>253</v>
      </c>
      <c r="GOX18" s="604"/>
      <c r="GOY18" s="604"/>
      <c r="GOZ18" s="604"/>
      <c r="GPE18" s="604" t="s">
        <v>253</v>
      </c>
      <c r="GPF18" s="604"/>
      <c r="GPG18" s="604"/>
      <c r="GPH18" s="604"/>
      <c r="GPM18" s="604" t="s">
        <v>253</v>
      </c>
      <c r="GPN18" s="604"/>
      <c r="GPO18" s="604"/>
      <c r="GPP18" s="604"/>
      <c r="GPU18" s="604" t="s">
        <v>253</v>
      </c>
      <c r="GPV18" s="604"/>
      <c r="GPW18" s="604"/>
      <c r="GPX18" s="604"/>
      <c r="GQC18" s="604" t="s">
        <v>253</v>
      </c>
      <c r="GQD18" s="604"/>
      <c r="GQE18" s="604"/>
      <c r="GQF18" s="604"/>
      <c r="GQK18" s="604" t="s">
        <v>253</v>
      </c>
      <c r="GQL18" s="604"/>
      <c r="GQM18" s="604"/>
      <c r="GQN18" s="604"/>
      <c r="GQS18" s="604" t="s">
        <v>253</v>
      </c>
      <c r="GQT18" s="604"/>
      <c r="GQU18" s="604"/>
      <c r="GQV18" s="604"/>
      <c r="GRA18" s="604" t="s">
        <v>253</v>
      </c>
      <c r="GRB18" s="604"/>
      <c r="GRC18" s="604"/>
      <c r="GRD18" s="604"/>
      <c r="GRI18" s="604" t="s">
        <v>253</v>
      </c>
      <c r="GRJ18" s="604"/>
      <c r="GRK18" s="604"/>
      <c r="GRL18" s="604"/>
      <c r="GRQ18" s="604" t="s">
        <v>253</v>
      </c>
      <c r="GRR18" s="604"/>
      <c r="GRS18" s="604"/>
      <c r="GRT18" s="604"/>
      <c r="GRY18" s="604" t="s">
        <v>253</v>
      </c>
      <c r="GRZ18" s="604"/>
      <c r="GSA18" s="604"/>
      <c r="GSB18" s="604"/>
      <c r="GSG18" s="604" t="s">
        <v>253</v>
      </c>
      <c r="GSH18" s="604"/>
      <c r="GSI18" s="604"/>
      <c r="GSJ18" s="604"/>
      <c r="GSO18" s="604" t="s">
        <v>253</v>
      </c>
      <c r="GSP18" s="604"/>
      <c r="GSQ18" s="604"/>
      <c r="GSR18" s="604"/>
      <c r="GSW18" s="604" t="s">
        <v>253</v>
      </c>
      <c r="GSX18" s="604"/>
      <c r="GSY18" s="604"/>
      <c r="GSZ18" s="604"/>
      <c r="GTE18" s="604" t="s">
        <v>253</v>
      </c>
      <c r="GTF18" s="604"/>
      <c r="GTG18" s="604"/>
      <c r="GTH18" s="604"/>
      <c r="GTM18" s="604" t="s">
        <v>253</v>
      </c>
      <c r="GTN18" s="604"/>
      <c r="GTO18" s="604"/>
      <c r="GTP18" s="604"/>
      <c r="GTU18" s="604" t="s">
        <v>253</v>
      </c>
      <c r="GTV18" s="604"/>
      <c r="GTW18" s="604"/>
      <c r="GTX18" s="604"/>
      <c r="GUC18" s="604" t="s">
        <v>253</v>
      </c>
      <c r="GUD18" s="604"/>
      <c r="GUE18" s="604"/>
      <c r="GUF18" s="604"/>
      <c r="GUK18" s="604" t="s">
        <v>253</v>
      </c>
      <c r="GUL18" s="604"/>
      <c r="GUM18" s="604"/>
      <c r="GUN18" s="604"/>
      <c r="GUS18" s="604" t="s">
        <v>253</v>
      </c>
      <c r="GUT18" s="604"/>
      <c r="GUU18" s="604"/>
      <c r="GUV18" s="604"/>
      <c r="GVA18" s="604" t="s">
        <v>253</v>
      </c>
      <c r="GVB18" s="604"/>
      <c r="GVC18" s="604"/>
      <c r="GVD18" s="604"/>
      <c r="GVI18" s="604" t="s">
        <v>253</v>
      </c>
      <c r="GVJ18" s="604"/>
      <c r="GVK18" s="604"/>
      <c r="GVL18" s="604"/>
      <c r="GVQ18" s="604" t="s">
        <v>253</v>
      </c>
      <c r="GVR18" s="604"/>
      <c r="GVS18" s="604"/>
      <c r="GVT18" s="604"/>
      <c r="GVY18" s="604" t="s">
        <v>253</v>
      </c>
      <c r="GVZ18" s="604"/>
      <c r="GWA18" s="604"/>
      <c r="GWB18" s="604"/>
      <c r="GWG18" s="604" t="s">
        <v>253</v>
      </c>
      <c r="GWH18" s="604"/>
      <c r="GWI18" s="604"/>
      <c r="GWJ18" s="604"/>
      <c r="GWO18" s="604" t="s">
        <v>253</v>
      </c>
      <c r="GWP18" s="604"/>
      <c r="GWQ18" s="604"/>
      <c r="GWR18" s="604"/>
      <c r="GWW18" s="604" t="s">
        <v>253</v>
      </c>
      <c r="GWX18" s="604"/>
      <c r="GWY18" s="604"/>
      <c r="GWZ18" s="604"/>
      <c r="GXE18" s="604" t="s">
        <v>253</v>
      </c>
      <c r="GXF18" s="604"/>
      <c r="GXG18" s="604"/>
      <c r="GXH18" s="604"/>
      <c r="GXM18" s="604" t="s">
        <v>253</v>
      </c>
      <c r="GXN18" s="604"/>
      <c r="GXO18" s="604"/>
      <c r="GXP18" s="604"/>
      <c r="GXU18" s="604" t="s">
        <v>253</v>
      </c>
      <c r="GXV18" s="604"/>
      <c r="GXW18" s="604"/>
      <c r="GXX18" s="604"/>
      <c r="GYC18" s="604" t="s">
        <v>253</v>
      </c>
      <c r="GYD18" s="604"/>
      <c r="GYE18" s="604"/>
      <c r="GYF18" s="604"/>
      <c r="GYK18" s="604" t="s">
        <v>253</v>
      </c>
      <c r="GYL18" s="604"/>
      <c r="GYM18" s="604"/>
      <c r="GYN18" s="604"/>
      <c r="GYS18" s="604" t="s">
        <v>253</v>
      </c>
      <c r="GYT18" s="604"/>
      <c r="GYU18" s="604"/>
      <c r="GYV18" s="604"/>
      <c r="GZA18" s="604" t="s">
        <v>253</v>
      </c>
      <c r="GZB18" s="604"/>
      <c r="GZC18" s="604"/>
      <c r="GZD18" s="604"/>
      <c r="GZI18" s="604" t="s">
        <v>253</v>
      </c>
      <c r="GZJ18" s="604"/>
      <c r="GZK18" s="604"/>
      <c r="GZL18" s="604"/>
      <c r="GZQ18" s="604" t="s">
        <v>253</v>
      </c>
      <c r="GZR18" s="604"/>
      <c r="GZS18" s="604"/>
      <c r="GZT18" s="604"/>
      <c r="GZY18" s="604" t="s">
        <v>253</v>
      </c>
      <c r="GZZ18" s="604"/>
      <c r="HAA18" s="604"/>
      <c r="HAB18" s="604"/>
      <c r="HAG18" s="604" t="s">
        <v>253</v>
      </c>
      <c r="HAH18" s="604"/>
      <c r="HAI18" s="604"/>
      <c r="HAJ18" s="604"/>
      <c r="HAO18" s="604" t="s">
        <v>253</v>
      </c>
      <c r="HAP18" s="604"/>
      <c r="HAQ18" s="604"/>
      <c r="HAR18" s="604"/>
      <c r="HAW18" s="604" t="s">
        <v>253</v>
      </c>
      <c r="HAX18" s="604"/>
      <c r="HAY18" s="604"/>
      <c r="HAZ18" s="604"/>
      <c r="HBE18" s="604" t="s">
        <v>253</v>
      </c>
      <c r="HBF18" s="604"/>
      <c r="HBG18" s="604"/>
      <c r="HBH18" s="604"/>
      <c r="HBM18" s="604" t="s">
        <v>253</v>
      </c>
      <c r="HBN18" s="604"/>
      <c r="HBO18" s="604"/>
      <c r="HBP18" s="604"/>
      <c r="HBU18" s="604" t="s">
        <v>253</v>
      </c>
      <c r="HBV18" s="604"/>
      <c r="HBW18" s="604"/>
      <c r="HBX18" s="604"/>
      <c r="HCC18" s="604" t="s">
        <v>253</v>
      </c>
      <c r="HCD18" s="604"/>
      <c r="HCE18" s="604"/>
      <c r="HCF18" s="604"/>
      <c r="HCK18" s="604" t="s">
        <v>253</v>
      </c>
      <c r="HCL18" s="604"/>
      <c r="HCM18" s="604"/>
      <c r="HCN18" s="604"/>
      <c r="HCS18" s="604" t="s">
        <v>253</v>
      </c>
      <c r="HCT18" s="604"/>
      <c r="HCU18" s="604"/>
      <c r="HCV18" s="604"/>
      <c r="HDA18" s="604" t="s">
        <v>253</v>
      </c>
      <c r="HDB18" s="604"/>
      <c r="HDC18" s="604"/>
      <c r="HDD18" s="604"/>
      <c r="HDI18" s="604" t="s">
        <v>253</v>
      </c>
      <c r="HDJ18" s="604"/>
      <c r="HDK18" s="604"/>
      <c r="HDL18" s="604"/>
      <c r="HDQ18" s="604" t="s">
        <v>253</v>
      </c>
      <c r="HDR18" s="604"/>
      <c r="HDS18" s="604"/>
      <c r="HDT18" s="604"/>
      <c r="HDY18" s="604" t="s">
        <v>253</v>
      </c>
      <c r="HDZ18" s="604"/>
      <c r="HEA18" s="604"/>
      <c r="HEB18" s="604"/>
      <c r="HEG18" s="604" t="s">
        <v>253</v>
      </c>
      <c r="HEH18" s="604"/>
      <c r="HEI18" s="604"/>
      <c r="HEJ18" s="604"/>
      <c r="HEO18" s="604" t="s">
        <v>253</v>
      </c>
      <c r="HEP18" s="604"/>
      <c r="HEQ18" s="604"/>
      <c r="HER18" s="604"/>
      <c r="HEW18" s="604" t="s">
        <v>253</v>
      </c>
      <c r="HEX18" s="604"/>
      <c r="HEY18" s="604"/>
      <c r="HEZ18" s="604"/>
      <c r="HFE18" s="604" t="s">
        <v>253</v>
      </c>
      <c r="HFF18" s="604"/>
      <c r="HFG18" s="604"/>
      <c r="HFH18" s="604"/>
      <c r="HFM18" s="604" t="s">
        <v>253</v>
      </c>
      <c r="HFN18" s="604"/>
      <c r="HFO18" s="604"/>
      <c r="HFP18" s="604"/>
      <c r="HFU18" s="604" t="s">
        <v>253</v>
      </c>
      <c r="HFV18" s="604"/>
      <c r="HFW18" s="604"/>
      <c r="HFX18" s="604"/>
      <c r="HGC18" s="604" t="s">
        <v>253</v>
      </c>
      <c r="HGD18" s="604"/>
      <c r="HGE18" s="604"/>
      <c r="HGF18" s="604"/>
      <c r="HGK18" s="604" t="s">
        <v>253</v>
      </c>
      <c r="HGL18" s="604"/>
      <c r="HGM18" s="604"/>
      <c r="HGN18" s="604"/>
      <c r="HGS18" s="604" t="s">
        <v>253</v>
      </c>
      <c r="HGT18" s="604"/>
      <c r="HGU18" s="604"/>
      <c r="HGV18" s="604"/>
      <c r="HHA18" s="604" t="s">
        <v>253</v>
      </c>
      <c r="HHB18" s="604"/>
      <c r="HHC18" s="604"/>
      <c r="HHD18" s="604"/>
      <c r="HHI18" s="604" t="s">
        <v>253</v>
      </c>
      <c r="HHJ18" s="604"/>
      <c r="HHK18" s="604"/>
      <c r="HHL18" s="604"/>
      <c r="HHQ18" s="604" t="s">
        <v>253</v>
      </c>
      <c r="HHR18" s="604"/>
      <c r="HHS18" s="604"/>
      <c r="HHT18" s="604"/>
      <c r="HHY18" s="604" t="s">
        <v>253</v>
      </c>
      <c r="HHZ18" s="604"/>
      <c r="HIA18" s="604"/>
      <c r="HIB18" s="604"/>
      <c r="HIG18" s="604" t="s">
        <v>253</v>
      </c>
      <c r="HIH18" s="604"/>
      <c r="HII18" s="604"/>
      <c r="HIJ18" s="604"/>
      <c r="HIO18" s="604" t="s">
        <v>253</v>
      </c>
      <c r="HIP18" s="604"/>
      <c r="HIQ18" s="604"/>
      <c r="HIR18" s="604"/>
      <c r="HIW18" s="604" t="s">
        <v>253</v>
      </c>
      <c r="HIX18" s="604"/>
      <c r="HIY18" s="604"/>
      <c r="HIZ18" s="604"/>
      <c r="HJE18" s="604" t="s">
        <v>253</v>
      </c>
      <c r="HJF18" s="604"/>
      <c r="HJG18" s="604"/>
      <c r="HJH18" s="604"/>
      <c r="HJM18" s="604" t="s">
        <v>253</v>
      </c>
      <c r="HJN18" s="604"/>
      <c r="HJO18" s="604"/>
      <c r="HJP18" s="604"/>
      <c r="HJU18" s="604" t="s">
        <v>253</v>
      </c>
      <c r="HJV18" s="604"/>
      <c r="HJW18" s="604"/>
      <c r="HJX18" s="604"/>
      <c r="HKC18" s="604" t="s">
        <v>253</v>
      </c>
      <c r="HKD18" s="604"/>
      <c r="HKE18" s="604"/>
      <c r="HKF18" s="604"/>
      <c r="HKK18" s="604" t="s">
        <v>253</v>
      </c>
      <c r="HKL18" s="604"/>
      <c r="HKM18" s="604"/>
      <c r="HKN18" s="604"/>
      <c r="HKS18" s="604" t="s">
        <v>253</v>
      </c>
      <c r="HKT18" s="604"/>
      <c r="HKU18" s="604"/>
      <c r="HKV18" s="604"/>
      <c r="HLA18" s="604" t="s">
        <v>253</v>
      </c>
      <c r="HLB18" s="604"/>
      <c r="HLC18" s="604"/>
      <c r="HLD18" s="604"/>
      <c r="HLI18" s="604" t="s">
        <v>253</v>
      </c>
      <c r="HLJ18" s="604"/>
      <c r="HLK18" s="604"/>
      <c r="HLL18" s="604"/>
      <c r="HLQ18" s="604" t="s">
        <v>253</v>
      </c>
      <c r="HLR18" s="604"/>
      <c r="HLS18" s="604"/>
      <c r="HLT18" s="604"/>
      <c r="HLY18" s="604" t="s">
        <v>253</v>
      </c>
      <c r="HLZ18" s="604"/>
      <c r="HMA18" s="604"/>
      <c r="HMB18" s="604"/>
      <c r="HMG18" s="604" t="s">
        <v>253</v>
      </c>
      <c r="HMH18" s="604"/>
      <c r="HMI18" s="604"/>
      <c r="HMJ18" s="604"/>
      <c r="HMO18" s="604" t="s">
        <v>253</v>
      </c>
      <c r="HMP18" s="604"/>
      <c r="HMQ18" s="604"/>
      <c r="HMR18" s="604"/>
      <c r="HMW18" s="604" t="s">
        <v>253</v>
      </c>
      <c r="HMX18" s="604"/>
      <c r="HMY18" s="604"/>
      <c r="HMZ18" s="604"/>
      <c r="HNE18" s="604" t="s">
        <v>253</v>
      </c>
      <c r="HNF18" s="604"/>
      <c r="HNG18" s="604"/>
      <c r="HNH18" s="604"/>
      <c r="HNM18" s="604" t="s">
        <v>253</v>
      </c>
      <c r="HNN18" s="604"/>
      <c r="HNO18" s="604"/>
      <c r="HNP18" s="604"/>
      <c r="HNU18" s="604" t="s">
        <v>253</v>
      </c>
      <c r="HNV18" s="604"/>
      <c r="HNW18" s="604"/>
      <c r="HNX18" s="604"/>
      <c r="HOC18" s="604" t="s">
        <v>253</v>
      </c>
      <c r="HOD18" s="604"/>
      <c r="HOE18" s="604"/>
      <c r="HOF18" s="604"/>
      <c r="HOK18" s="604" t="s">
        <v>253</v>
      </c>
      <c r="HOL18" s="604"/>
      <c r="HOM18" s="604"/>
      <c r="HON18" s="604"/>
      <c r="HOS18" s="604" t="s">
        <v>253</v>
      </c>
      <c r="HOT18" s="604"/>
      <c r="HOU18" s="604"/>
      <c r="HOV18" s="604"/>
      <c r="HPA18" s="604" t="s">
        <v>253</v>
      </c>
      <c r="HPB18" s="604"/>
      <c r="HPC18" s="604"/>
      <c r="HPD18" s="604"/>
      <c r="HPI18" s="604" t="s">
        <v>253</v>
      </c>
      <c r="HPJ18" s="604"/>
      <c r="HPK18" s="604"/>
      <c r="HPL18" s="604"/>
      <c r="HPQ18" s="604" t="s">
        <v>253</v>
      </c>
      <c r="HPR18" s="604"/>
      <c r="HPS18" s="604"/>
      <c r="HPT18" s="604"/>
      <c r="HPY18" s="604" t="s">
        <v>253</v>
      </c>
      <c r="HPZ18" s="604"/>
      <c r="HQA18" s="604"/>
      <c r="HQB18" s="604"/>
      <c r="HQG18" s="604" t="s">
        <v>253</v>
      </c>
      <c r="HQH18" s="604"/>
      <c r="HQI18" s="604"/>
      <c r="HQJ18" s="604"/>
      <c r="HQO18" s="604" t="s">
        <v>253</v>
      </c>
      <c r="HQP18" s="604"/>
      <c r="HQQ18" s="604"/>
      <c r="HQR18" s="604"/>
      <c r="HQW18" s="604" t="s">
        <v>253</v>
      </c>
      <c r="HQX18" s="604"/>
      <c r="HQY18" s="604"/>
      <c r="HQZ18" s="604"/>
      <c r="HRE18" s="604" t="s">
        <v>253</v>
      </c>
      <c r="HRF18" s="604"/>
      <c r="HRG18" s="604"/>
      <c r="HRH18" s="604"/>
      <c r="HRM18" s="604" t="s">
        <v>253</v>
      </c>
      <c r="HRN18" s="604"/>
      <c r="HRO18" s="604"/>
      <c r="HRP18" s="604"/>
      <c r="HRU18" s="604" t="s">
        <v>253</v>
      </c>
      <c r="HRV18" s="604"/>
      <c r="HRW18" s="604"/>
      <c r="HRX18" s="604"/>
      <c r="HSC18" s="604" t="s">
        <v>253</v>
      </c>
      <c r="HSD18" s="604"/>
      <c r="HSE18" s="604"/>
      <c r="HSF18" s="604"/>
      <c r="HSK18" s="604" t="s">
        <v>253</v>
      </c>
      <c r="HSL18" s="604"/>
      <c r="HSM18" s="604"/>
      <c r="HSN18" s="604"/>
      <c r="HSS18" s="604" t="s">
        <v>253</v>
      </c>
      <c r="HST18" s="604"/>
      <c r="HSU18" s="604"/>
      <c r="HSV18" s="604"/>
      <c r="HTA18" s="604" t="s">
        <v>253</v>
      </c>
      <c r="HTB18" s="604"/>
      <c r="HTC18" s="604"/>
      <c r="HTD18" s="604"/>
      <c r="HTI18" s="604" t="s">
        <v>253</v>
      </c>
      <c r="HTJ18" s="604"/>
      <c r="HTK18" s="604"/>
      <c r="HTL18" s="604"/>
      <c r="HTQ18" s="604" t="s">
        <v>253</v>
      </c>
      <c r="HTR18" s="604"/>
      <c r="HTS18" s="604"/>
      <c r="HTT18" s="604"/>
      <c r="HTY18" s="604" t="s">
        <v>253</v>
      </c>
      <c r="HTZ18" s="604"/>
      <c r="HUA18" s="604"/>
      <c r="HUB18" s="604"/>
      <c r="HUG18" s="604" t="s">
        <v>253</v>
      </c>
      <c r="HUH18" s="604"/>
      <c r="HUI18" s="604"/>
      <c r="HUJ18" s="604"/>
      <c r="HUO18" s="604" t="s">
        <v>253</v>
      </c>
      <c r="HUP18" s="604"/>
      <c r="HUQ18" s="604"/>
      <c r="HUR18" s="604"/>
      <c r="HUW18" s="604" t="s">
        <v>253</v>
      </c>
      <c r="HUX18" s="604"/>
      <c r="HUY18" s="604"/>
      <c r="HUZ18" s="604"/>
      <c r="HVE18" s="604" t="s">
        <v>253</v>
      </c>
      <c r="HVF18" s="604"/>
      <c r="HVG18" s="604"/>
      <c r="HVH18" s="604"/>
      <c r="HVM18" s="604" t="s">
        <v>253</v>
      </c>
      <c r="HVN18" s="604"/>
      <c r="HVO18" s="604"/>
      <c r="HVP18" s="604"/>
      <c r="HVU18" s="604" t="s">
        <v>253</v>
      </c>
      <c r="HVV18" s="604"/>
      <c r="HVW18" s="604"/>
      <c r="HVX18" s="604"/>
      <c r="HWC18" s="604" t="s">
        <v>253</v>
      </c>
      <c r="HWD18" s="604"/>
      <c r="HWE18" s="604"/>
      <c r="HWF18" s="604"/>
      <c r="HWK18" s="604" t="s">
        <v>253</v>
      </c>
      <c r="HWL18" s="604"/>
      <c r="HWM18" s="604"/>
      <c r="HWN18" s="604"/>
      <c r="HWS18" s="604" t="s">
        <v>253</v>
      </c>
      <c r="HWT18" s="604"/>
      <c r="HWU18" s="604"/>
      <c r="HWV18" s="604"/>
      <c r="HXA18" s="604" t="s">
        <v>253</v>
      </c>
      <c r="HXB18" s="604"/>
      <c r="HXC18" s="604"/>
      <c r="HXD18" s="604"/>
      <c r="HXI18" s="604" t="s">
        <v>253</v>
      </c>
      <c r="HXJ18" s="604"/>
      <c r="HXK18" s="604"/>
      <c r="HXL18" s="604"/>
      <c r="HXQ18" s="604" t="s">
        <v>253</v>
      </c>
      <c r="HXR18" s="604"/>
      <c r="HXS18" s="604"/>
      <c r="HXT18" s="604"/>
      <c r="HXY18" s="604" t="s">
        <v>253</v>
      </c>
      <c r="HXZ18" s="604"/>
      <c r="HYA18" s="604"/>
      <c r="HYB18" s="604"/>
      <c r="HYG18" s="604" t="s">
        <v>253</v>
      </c>
      <c r="HYH18" s="604"/>
      <c r="HYI18" s="604"/>
      <c r="HYJ18" s="604"/>
      <c r="HYO18" s="604" t="s">
        <v>253</v>
      </c>
      <c r="HYP18" s="604"/>
      <c r="HYQ18" s="604"/>
      <c r="HYR18" s="604"/>
      <c r="HYW18" s="604" t="s">
        <v>253</v>
      </c>
      <c r="HYX18" s="604"/>
      <c r="HYY18" s="604"/>
      <c r="HYZ18" s="604"/>
      <c r="HZE18" s="604" t="s">
        <v>253</v>
      </c>
      <c r="HZF18" s="604"/>
      <c r="HZG18" s="604"/>
      <c r="HZH18" s="604"/>
      <c r="HZM18" s="604" t="s">
        <v>253</v>
      </c>
      <c r="HZN18" s="604"/>
      <c r="HZO18" s="604"/>
      <c r="HZP18" s="604"/>
      <c r="HZU18" s="604" t="s">
        <v>253</v>
      </c>
      <c r="HZV18" s="604"/>
      <c r="HZW18" s="604"/>
      <c r="HZX18" s="604"/>
      <c r="IAC18" s="604" t="s">
        <v>253</v>
      </c>
      <c r="IAD18" s="604"/>
      <c r="IAE18" s="604"/>
      <c r="IAF18" s="604"/>
      <c r="IAK18" s="604" t="s">
        <v>253</v>
      </c>
      <c r="IAL18" s="604"/>
      <c r="IAM18" s="604"/>
      <c r="IAN18" s="604"/>
      <c r="IAS18" s="604" t="s">
        <v>253</v>
      </c>
      <c r="IAT18" s="604"/>
      <c r="IAU18" s="604"/>
      <c r="IAV18" s="604"/>
      <c r="IBA18" s="604" t="s">
        <v>253</v>
      </c>
      <c r="IBB18" s="604"/>
      <c r="IBC18" s="604"/>
      <c r="IBD18" s="604"/>
      <c r="IBI18" s="604" t="s">
        <v>253</v>
      </c>
      <c r="IBJ18" s="604"/>
      <c r="IBK18" s="604"/>
      <c r="IBL18" s="604"/>
      <c r="IBQ18" s="604" t="s">
        <v>253</v>
      </c>
      <c r="IBR18" s="604"/>
      <c r="IBS18" s="604"/>
      <c r="IBT18" s="604"/>
      <c r="IBY18" s="604" t="s">
        <v>253</v>
      </c>
      <c r="IBZ18" s="604"/>
      <c r="ICA18" s="604"/>
      <c r="ICB18" s="604"/>
      <c r="ICG18" s="604" t="s">
        <v>253</v>
      </c>
      <c r="ICH18" s="604"/>
      <c r="ICI18" s="604"/>
      <c r="ICJ18" s="604"/>
      <c r="ICO18" s="604" t="s">
        <v>253</v>
      </c>
      <c r="ICP18" s="604"/>
      <c r="ICQ18" s="604"/>
      <c r="ICR18" s="604"/>
      <c r="ICW18" s="604" t="s">
        <v>253</v>
      </c>
      <c r="ICX18" s="604"/>
      <c r="ICY18" s="604"/>
      <c r="ICZ18" s="604"/>
      <c r="IDE18" s="604" t="s">
        <v>253</v>
      </c>
      <c r="IDF18" s="604"/>
      <c r="IDG18" s="604"/>
      <c r="IDH18" s="604"/>
      <c r="IDM18" s="604" t="s">
        <v>253</v>
      </c>
      <c r="IDN18" s="604"/>
      <c r="IDO18" s="604"/>
      <c r="IDP18" s="604"/>
      <c r="IDU18" s="604" t="s">
        <v>253</v>
      </c>
      <c r="IDV18" s="604"/>
      <c r="IDW18" s="604"/>
      <c r="IDX18" s="604"/>
      <c r="IEC18" s="604" t="s">
        <v>253</v>
      </c>
      <c r="IED18" s="604"/>
      <c r="IEE18" s="604"/>
      <c r="IEF18" s="604"/>
      <c r="IEK18" s="604" t="s">
        <v>253</v>
      </c>
      <c r="IEL18" s="604"/>
      <c r="IEM18" s="604"/>
      <c r="IEN18" s="604"/>
      <c r="IES18" s="604" t="s">
        <v>253</v>
      </c>
      <c r="IET18" s="604"/>
      <c r="IEU18" s="604"/>
      <c r="IEV18" s="604"/>
      <c r="IFA18" s="604" t="s">
        <v>253</v>
      </c>
      <c r="IFB18" s="604"/>
      <c r="IFC18" s="604"/>
      <c r="IFD18" s="604"/>
      <c r="IFI18" s="604" t="s">
        <v>253</v>
      </c>
      <c r="IFJ18" s="604"/>
      <c r="IFK18" s="604"/>
      <c r="IFL18" s="604"/>
      <c r="IFQ18" s="604" t="s">
        <v>253</v>
      </c>
      <c r="IFR18" s="604"/>
      <c r="IFS18" s="604"/>
      <c r="IFT18" s="604"/>
      <c r="IFY18" s="604" t="s">
        <v>253</v>
      </c>
      <c r="IFZ18" s="604"/>
      <c r="IGA18" s="604"/>
      <c r="IGB18" s="604"/>
      <c r="IGG18" s="604" t="s">
        <v>253</v>
      </c>
      <c r="IGH18" s="604"/>
      <c r="IGI18" s="604"/>
      <c r="IGJ18" s="604"/>
      <c r="IGO18" s="604" t="s">
        <v>253</v>
      </c>
      <c r="IGP18" s="604"/>
      <c r="IGQ18" s="604"/>
      <c r="IGR18" s="604"/>
      <c r="IGW18" s="604" t="s">
        <v>253</v>
      </c>
      <c r="IGX18" s="604"/>
      <c r="IGY18" s="604"/>
      <c r="IGZ18" s="604"/>
      <c r="IHE18" s="604" t="s">
        <v>253</v>
      </c>
      <c r="IHF18" s="604"/>
      <c r="IHG18" s="604"/>
      <c r="IHH18" s="604"/>
      <c r="IHM18" s="604" t="s">
        <v>253</v>
      </c>
      <c r="IHN18" s="604"/>
      <c r="IHO18" s="604"/>
      <c r="IHP18" s="604"/>
      <c r="IHU18" s="604" t="s">
        <v>253</v>
      </c>
      <c r="IHV18" s="604"/>
      <c r="IHW18" s="604"/>
      <c r="IHX18" s="604"/>
      <c r="IIC18" s="604" t="s">
        <v>253</v>
      </c>
      <c r="IID18" s="604"/>
      <c r="IIE18" s="604"/>
      <c r="IIF18" s="604"/>
      <c r="IIK18" s="604" t="s">
        <v>253</v>
      </c>
      <c r="IIL18" s="604"/>
      <c r="IIM18" s="604"/>
      <c r="IIN18" s="604"/>
      <c r="IIS18" s="604" t="s">
        <v>253</v>
      </c>
      <c r="IIT18" s="604"/>
      <c r="IIU18" s="604"/>
      <c r="IIV18" s="604"/>
      <c r="IJA18" s="604" t="s">
        <v>253</v>
      </c>
      <c r="IJB18" s="604"/>
      <c r="IJC18" s="604"/>
      <c r="IJD18" s="604"/>
      <c r="IJI18" s="604" t="s">
        <v>253</v>
      </c>
      <c r="IJJ18" s="604"/>
      <c r="IJK18" s="604"/>
      <c r="IJL18" s="604"/>
      <c r="IJQ18" s="604" t="s">
        <v>253</v>
      </c>
      <c r="IJR18" s="604"/>
      <c r="IJS18" s="604"/>
      <c r="IJT18" s="604"/>
      <c r="IJY18" s="604" t="s">
        <v>253</v>
      </c>
      <c r="IJZ18" s="604"/>
      <c r="IKA18" s="604"/>
      <c r="IKB18" s="604"/>
      <c r="IKG18" s="604" t="s">
        <v>253</v>
      </c>
      <c r="IKH18" s="604"/>
      <c r="IKI18" s="604"/>
      <c r="IKJ18" s="604"/>
      <c r="IKO18" s="604" t="s">
        <v>253</v>
      </c>
      <c r="IKP18" s="604"/>
      <c r="IKQ18" s="604"/>
      <c r="IKR18" s="604"/>
      <c r="IKW18" s="604" t="s">
        <v>253</v>
      </c>
      <c r="IKX18" s="604"/>
      <c r="IKY18" s="604"/>
      <c r="IKZ18" s="604"/>
      <c r="ILE18" s="604" t="s">
        <v>253</v>
      </c>
      <c r="ILF18" s="604"/>
      <c r="ILG18" s="604"/>
      <c r="ILH18" s="604"/>
      <c r="ILM18" s="604" t="s">
        <v>253</v>
      </c>
      <c r="ILN18" s="604"/>
      <c r="ILO18" s="604"/>
      <c r="ILP18" s="604"/>
      <c r="ILU18" s="604" t="s">
        <v>253</v>
      </c>
      <c r="ILV18" s="604"/>
      <c r="ILW18" s="604"/>
      <c r="ILX18" s="604"/>
      <c r="IMC18" s="604" t="s">
        <v>253</v>
      </c>
      <c r="IMD18" s="604"/>
      <c r="IME18" s="604"/>
      <c r="IMF18" s="604"/>
      <c r="IMK18" s="604" t="s">
        <v>253</v>
      </c>
      <c r="IML18" s="604"/>
      <c r="IMM18" s="604"/>
      <c r="IMN18" s="604"/>
      <c r="IMS18" s="604" t="s">
        <v>253</v>
      </c>
      <c r="IMT18" s="604"/>
      <c r="IMU18" s="604"/>
      <c r="IMV18" s="604"/>
      <c r="INA18" s="604" t="s">
        <v>253</v>
      </c>
      <c r="INB18" s="604"/>
      <c r="INC18" s="604"/>
      <c r="IND18" s="604"/>
      <c r="INI18" s="604" t="s">
        <v>253</v>
      </c>
      <c r="INJ18" s="604"/>
      <c r="INK18" s="604"/>
      <c r="INL18" s="604"/>
      <c r="INQ18" s="604" t="s">
        <v>253</v>
      </c>
      <c r="INR18" s="604"/>
      <c r="INS18" s="604"/>
      <c r="INT18" s="604"/>
      <c r="INY18" s="604" t="s">
        <v>253</v>
      </c>
      <c r="INZ18" s="604"/>
      <c r="IOA18" s="604"/>
      <c r="IOB18" s="604"/>
      <c r="IOG18" s="604" t="s">
        <v>253</v>
      </c>
      <c r="IOH18" s="604"/>
      <c r="IOI18" s="604"/>
      <c r="IOJ18" s="604"/>
      <c r="IOO18" s="604" t="s">
        <v>253</v>
      </c>
      <c r="IOP18" s="604"/>
      <c r="IOQ18" s="604"/>
      <c r="IOR18" s="604"/>
      <c r="IOW18" s="604" t="s">
        <v>253</v>
      </c>
      <c r="IOX18" s="604"/>
      <c r="IOY18" s="604"/>
      <c r="IOZ18" s="604"/>
      <c r="IPE18" s="604" t="s">
        <v>253</v>
      </c>
      <c r="IPF18" s="604"/>
      <c r="IPG18" s="604"/>
      <c r="IPH18" s="604"/>
      <c r="IPM18" s="604" t="s">
        <v>253</v>
      </c>
      <c r="IPN18" s="604"/>
      <c r="IPO18" s="604"/>
      <c r="IPP18" s="604"/>
      <c r="IPU18" s="604" t="s">
        <v>253</v>
      </c>
      <c r="IPV18" s="604"/>
      <c r="IPW18" s="604"/>
      <c r="IPX18" s="604"/>
      <c r="IQC18" s="604" t="s">
        <v>253</v>
      </c>
      <c r="IQD18" s="604"/>
      <c r="IQE18" s="604"/>
      <c r="IQF18" s="604"/>
      <c r="IQK18" s="604" t="s">
        <v>253</v>
      </c>
      <c r="IQL18" s="604"/>
      <c r="IQM18" s="604"/>
      <c r="IQN18" s="604"/>
      <c r="IQS18" s="604" t="s">
        <v>253</v>
      </c>
      <c r="IQT18" s="604"/>
      <c r="IQU18" s="604"/>
      <c r="IQV18" s="604"/>
      <c r="IRA18" s="604" t="s">
        <v>253</v>
      </c>
      <c r="IRB18" s="604"/>
      <c r="IRC18" s="604"/>
      <c r="IRD18" s="604"/>
      <c r="IRI18" s="604" t="s">
        <v>253</v>
      </c>
      <c r="IRJ18" s="604"/>
      <c r="IRK18" s="604"/>
      <c r="IRL18" s="604"/>
      <c r="IRQ18" s="604" t="s">
        <v>253</v>
      </c>
      <c r="IRR18" s="604"/>
      <c r="IRS18" s="604"/>
      <c r="IRT18" s="604"/>
      <c r="IRY18" s="604" t="s">
        <v>253</v>
      </c>
      <c r="IRZ18" s="604"/>
      <c r="ISA18" s="604"/>
      <c r="ISB18" s="604"/>
      <c r="ISG18" s="604" t="s">
        <v>253</v>
      </c>
      <c r="ISH18" s="604"/>
      <c r="ISI18" s="604"/>
      <c r="ISJ18" s="604"/>
      <c r="ISO18" s="604" t="s">
        <v>253</v>
      </c>
      <c r="ISP18" s="604"/>
      <c r="ISQ18" s="604"/>
      <c r="ISR18" s="604"/>
      <c r="ISW18" s="604" t="s">
        <v>253</v>
      </c>
      <c r="ISX18" s="604"/>
      <c r="ISY18" s="604"/>
      <c r="ISZ18" s="604"/>
      <c r="ITE18" s="604" t="s">
        <v>253</v>
      </c>
      <c r="ITF18" s="604"/>
      <c r="ITG18" s="604"/>
      <c r="ITH18" s="604"/>
      <c r="ITM18" s="604" t="s">
        <v>253</v>
      </c>
      <c r="ITN18" s="604"/>
      <c r="ITO18" s="604"/>
      <c r="ITP18" s="604"/>
      <c r="ITU18" s="604" t="s">
        <v>253</v>
      </c>
      <c r="ITV18" s="604"/>
      <c r="ITW18" s="604"/>
      <c r="ITX18" s="604"/>
      <c r="IUC18" s="604" t="s">
        <v>253</v>
      </c>
      <c r="IUD18" s="604"/>
      <c r="IUE18" s="604"/>
      <c r="IUF18" s="604"/>
      <c r="IUK18" s="604" t="s">
        <v>253</v>
      </c>
      <c r="IUL18" s="604"/>
      <c r="IUM18" s="604"/>
      <c r="IUN18" s="604"/>
      <c r="IUS18" s="604" t="s">
        <v>253</v>
      </c>
      <c r="IUT18" s="604"/>
      <c r="IUU18" s="604"/>
      <c r="IUV18" s="604"/>
      <c r="IVA18" s="604" t="s">
        <v>253</v>
      </c>
      <c r="IVB18" s="604"/>
      <c r="IVC18" s="604"/>
      <c r="IVD18" s="604"/>
      <c r="IVI18" s="604" t="s">
        <v>253</v>
      </c>
      <c r="IVJ18" s="604"/>
      <c r="IVK18" s="604"/>
      <c r="IVL18" s="604"/>
      <c r="IVQ18" s="604" t="s">
        <v>253</v>
      </c>
      <c r="IVR18" s="604"/>
      <c r="IVS18" s="604"/>
      <c r="IVT18" s="604"/>
      <c r="IVY18" s="604" t="s">
        <v>253</v>
      </c>
      <c r="IVZ18" s="604"/>
      <c r="IWA18" s="604"/>
      <c r="IWB18" s="604"/>
      <c r="IWG18" s="604" t="s">
        <v>253</v>
      </c>
      <c r="IWH18" s="604"/>
      <c r="IWI18" s="604"/>
      <c r="IWJ18" s="604"/>
      <c r="IWO18" s="604" t="s">
        <v>253</v>
      </c>
      <c r="IWP18" s="604"/>
      <c r="IWQ18" s="604"/>
      <c r="IWR18" s="604"/>
      <c r="IWW18" s="604" t="s">
        <v>253</v>
      </c>
      <c r="IWX18" s="604"/>
      <c r="IWY18" s="604"/>
      <c r="IWZ18" s="604"/>
      <c r="IXE18" s="604" t="s">
        <v>253</v>
      </c>
      <c r="IXF18" s="604"/>
      <c r="IXG18" s="604"/>
      <c r="IXH18" s="604"/>
      <c r="IXM18" s="604" t="s">
        <v>253</v>
      </c>
      <c r="IXN18" s="604"/>
      <c r="IXO18" s="604"/>
      <c r="IXP18" s="604"/>
      <c r="IXU18" s="604" t="s">
        <v>253</v>
      </c>
      <c r="IXV18" s="604"/>
      <c r="IXW18" s="604"/>
      <c r="IXX18" s="604"/>
      <c r="IYC18" s="604" t="s">
        <v>253</v>
      </c>
      <c r="IYD18" s="604"/>
      <c r="IYE18" s="604"/>
      <c r="IYF18" s="604"/>
      <c r="IYK18" s="604" t="s">
        <v>253</v>
      </c>
      <c r="IYL18" s="604"/>
      <c r="IYM18" s="604"/>
      <c r="IYN18" s="604"/>
      <c r="IYS18" s="604" t="s">
        <v>253</v>
      </c>
      <c r="IYT18" s="604"/>
      <c r="IYU18" s="604"/>
      <c r="IYV18" s="604"/>
      <c r="IZA18" s="604" t="s">
        <v>253</v>
      </c>
      <c r="IZB18" s="604"/>
      <c r="IZC18" s="604"/>
      <c r="IZD18" s="604"/>
      <c r="IZI18" s="604" t="s">
        <v>253</v>
      </c>
      <c r="IZJ18" s="604"/>
      <c r="IZK18" s="604"/>
      <c r="IZL18" s="604"/>
      <c r="IZQ18" s="604" t="s">
        <v>253</v>
      </c>
      <c r="IZR18" s="604"/>
      <c r="IZS18" s="604"/>
      <c r="IZT18" s="604"/>
      <c r="IZY18" s="604" t="s">
        <v>253</v>
      </c>
      <c r="IZZ18" s="604"/>
      <c r="JAA18" s="604"/>
      <c r="JAB18" s="604"/>
      <c r="JAG18" s="604" t="s">
        <v>253</v>
      </c>
      <c r="JAH18" s="604"/>
      <c r="JAI18" s="604"/>
      <c r="JAJ18" s="604"/>
      <c r="JAO18" s="604" t="s">
        <v>253</v>
      </c>
      <c r="JAP18" s="604"/>
      <c r="JAQ18" s="604"/>
      <c r="JAR18" s="604"/>
      <c r="JAW18" s="604" t="s">
        <v>253</v>
      </c>
      <c r="JAX18" s="604"/>
      <c r="JAY18" s="604"/>
      <c r="JAZ18" s="604"/>
      <c r="JBE18" s="604" t="s">
        <v>253</v>
      </c>
      <c r="JBF18" s="604"/>
      <c r="JBG18" s="604"/>
      <c r="JBH18" s="604"/>
      <c r="JBM18" s="604" t="s">
        <v>253</v>
      </c>
      <c r="JBN18" s="604"/>
      <c r="JBO18" s="604"/>
      <c r="JBP18" s="604"/>
      <c r="JBU18" s="604" t="s">
        <v>253</v>
      </c>
      <c r="JBV18" s="604"/>
      <c r="JBW18" s="604"/>
      <c r="JBX18" s="604"/>
      <c r="JCC18" s="604" t="s">
        <v>253</v>
      </c>
      <c r="JCD18" s="604"/>
      <c r="JCE18" s="604"/>
      <c r="JCF18" s="604"/>
      <c r="JCK18" s="604" t="s">
        <v>253</v>
      </c>
      <c r="JCL18" s="604"/>
      <c r="JCM18" s="604"/>
      <c r="JCN18" s="604"/>
      <c r="JCS18" s="604" t="s">
        <v>253</v>
      </c>
      <c r="JCT18" s="604"/>
      <c r="JCU18" s="604"/>
      <c r="JCV18" s="604"/>
      <c r="JDA18" s="604" t="s">
        <v>253</v>
      </c>
      <c r="JDB18" s="604"/>
      <c r="JDC18" s="604"/>
      <c r="JDD18" s="604"/>
      <c r="JDI18" s="604" t="s">
        <v>253</v>
      </c>
      <c r="JDJ18" s="604"/>
      <c r="JDK18" s="604"/>
      <c r="JDL18" s="604"/>
      <c r="JDQ18" s="604" t="s">
        <v>253</v>
      </c>
      <c r="JDR18" s="604"/>
      <c r="JDS18" s="604"/>
      <c r="JDT18" s="604"/>
      <c r="JDY18" s="604" t="s">
        <v>253</v>
      </c>
      <c r="JDZ18" s="604"/>
      <c r="JEA18" s="604"/>
      <c r="JEB18" s="604"/>
      <c r="JEG18" s="604" t="s">
        <v>253</v>
      </c>
      <c r="JEH18" s="604"/>
      <c r="JEI18" s="604"/>
      <c r="JEJ18" s="604"/>
      <c r="JEO18" s="604" t="s">
        <v>253</v>
      </c>
      <c r="JEP18" s="604"/>
      <c r="JEQ18" s="604"/>
      <c r="JER18" s="604"/>
      <c r="JEW18" s="604" t="s">
        <v>253</v>
      </c>
      <c r="JEX18" s="604"/>
      <c r="JEY18" s="604"/>
      <c r="JEZ18" s="604"/>
      <c r="JFE18" s="604" t="s">
        <v>253</v>
      </c>
      <c r="JFF18" s="604"/>
      <c r="JFG18" s="604"/>
      <c r="JFH18" s="604"/>
      <c r="JFM18" s="604" t="s">
        <v>253</v>
      </c>
      <c r="JFN18" s="604"/>
      <c r="JFO18" s="604"/>
      <c r="JFP18" s="604"/>
      <c r="JFU18" s="604" t="s">
        <v>253</v>
      </c>
      <c r="JFV18" s="604"/>
      <c r="JFW18" s="604"/>
      <c r="JFX18" s="604"/>
      <c r="JGC18" s="604" t="s">
        <v>253</v>
      </c>
      <c r="JGD18" s="604"/>
      <c r="JGE18" s="604"/>
      <c r="JGF18" s="604"/>
      <c r="JGK18" s="604" t="s">
        <v>253</v>
      </c>
      <c r="JGL18" s="604"/>
      <c r="JGM18" s="604"/>
      <c r="JGN18" s="604"/>
      <c r="JGS18" s="604" t="s">
        <v>253</v>
      </c>
      <c r="JGT18" s="604"/>
      <c r="JGU18" s="604"/>
      <c r="JGV18" s="604"/>
      <c r="JHA18" s="604" t="s">
        <v>253</v>
      </c>
      <c r="JHB18" s="604"/>
      <c r="JHC18" s="604"/>
      <c r="JHD18" s="604"/>
      <c r="JHI18" s="604" t="s">
        <v>253</v>
      </c>
      <c r="JHJ18" s="604"/>
      <c r="JHK18" s="604"/>
      <c r="JHL18" s="604"/>
      <c r="JHQ18" s="604" t="s">
        <v>253</v>
      </c>
      <c r="JHR18" s="604"/>
      <c r="JHS18" s="604"/>
      <c r="JHT18" s="604"/>
      <c r="JHY18" s="604" t="s">
        <v>253</v>
      </c>
      <c r="JHZ18" s="604"/>
      <c r="JIA18" s="604"/>
      <c r="JIB18" s="604"/>
      <c r="JIG18" s="604" t="s">
        <v>253</v>
      </c>
      <c r="JIH18" s="604"/>
      <c r="JII18" s="604"/>
      <c r="JIJ18" s="604"/>
      <c r="JIO18" s="604" t="s">
        <v>253</v>
      </c>
      <c r="JIP18" s="604"/>
      <c r="JIQ18" s="604"/>
      <c r="JIR18" s="604"/>
      <c r="JIW18" s="604" t="s">
        <v>253</v>
      </c>
      <c r="JIX18" s="604"/>
      <c r="JIY18" s="604"/>
      <c r="JIZ18" s="604"/>
      <c r="JJE18" s="604" t="s">
        <v>253</v>
      </c>
      <c r="JJF18" s="604"/>
      <c r="JJG18" s="604"/>
      <c r="JJH18" s="604"/>
      <c r="JJM18" s="604" t="s">
        <v>253</v>
      </c>
      <c r="JJN18" s="604"/>
      <c r="JJO18" s="604"/>
      <c r="JJP18" s="604"/>
      <c r="JJU18" s="604" t="s">
        <v>253</v>
      </c>
      <c r="JJV18" s="604"/>
      <c r="JJW18" s="604"/>
      <c r="JJX18" s="604"/>
      <c r="JKC18" s="604" t="s">
        <v>253</v>
      </c>
      <c r="JKD18" s="604"/>
      <c r="JKE18" s="604"/>
      <c r="JKF18" s="604"/>
      <c r="JKK18" s="604" t="s">
        <v>253</v>
      </c>
      <c r="JKL18" s="604"/>
      <c r="JKM18" s="604"/>
      <c r="JKN18" s="604"/>
      <c r="JKS18" s="604" t="s">
        <v>253</v>
      </c>
      <c r="JKT18" s="604"/>
      <c r="JKU18" s="604"/>
      <c r="JKV18" s="604"/>
      <c r="JLA18" s="604" t="s">
        <v>253</v>
      </c>
      <c r="JLB18" s="604"/>
      <c r="JLC18" s="604"/>
      <c r="JLD18" s="604"/>
      <c r="JLI18" s="604" t="s">
        <v>253</v>
      </c>
      <c r="JLJ18" s="604"/>
      <c r="JLK18" s="604"/>
      <c r="JLL18" s="604"/>
      <c r="JLQ18" s="604" t="s">
        <v>253</v>
      </c>
      <c r="JLR18" s="604"/>
      <c r="JLS18" s="604"/>
      <c r="JLT18" s="604"/>
      <c r="JLY18" s="604" t="s">
        <v>253</v>
      </c>
      <c r="JLZ18" s="604"/>
      <c r="JMA18" s="604"/>
      <c r="JMB18" s="604"/>
      <c r="JMG18" s="604" t="s">
        <v>253</v>
      </c>
      <c r="JMH18" s="604"/>
      <c r="JMI18" s="604"/>
      <c r="JMJ18" s="604"/>
      <c r="JMO18" s="604" t="s">
        <v>253</v>
      </c>
      <c r="JMP18" s="604"/>
      <c r="JMQ18" s="604"/>
      <c r="JMR18" s="604"/>
      <c r="JMW18" s="604" t="s">
        <v>253</v>
      </c>
      <c r="JMX18" s="604"/>
      <c r="JMY18" s="604"/>
      <c r="JMZ18" s="604"/>
      <c r="JNE18" s="604" t="s">
        <v>253</v>
      </c>
      <c r="JNF18" s="604"/>
      <c r="JNG18" s="604"/>
      <c r="JNH18" s="604"/>
      <c r="JNM18" s="604" t="s">
        <v>253</v>
      </c>
      <c r="JNN18" s="604"/>
      <c r="JNO18" s="604"/>
      <c r="JNP18" s="604"/>
      <c r="JNU18" s="604" t="s">
        <v>253</v>
      </c>
      <c r="JNV18" s="604"/>
      <c r="JNW18" s="604"/>
      <c r="JNX18" s="604"/>
      <c r="JOC18" s="604" t="s">
        <v>253</v>
      </c>
      <c r="JOD18" s="604"/>
      <c r="JOE18" s="604"/>
      <c r="JOF18" s="604"/>
      <c r="JOK18" s="604" t="s">
        <v>253</v>
      </c>
      <c r="JOL18" s="604"/>
      <c r="JOM18" s="604"/>
      <c r="JON18" s="604"/>
      <c r="JOS18" s="604" t="s">
        <v>253</v>
      </c>
      <c r="JOT18" s="604"/>
      <c r="JOU18" s="604"/>
      <c r="JOV18" s="604"/>
      <c r="JPA18" s="604" t="s">
        <v>253</v>
      </c>
      <c r="JPB18" s="604"/>
      <c r="JPC18" s="604"/>
      <c r="JPD18" s="604"/>
      <c r="JPI18" s="604" t="s">
        <v>253</v>
      </c>
      <c r="JPJ18" s="604"/>
      <c r="JPK18" s="604"/>
      <c r="JPL18" s="604"/>
      <c r="JPQ18" s="604" t="s">
        <v>253</v>
      </c>
      <c r="JPR18" s="604"/>
      <c r="JPS18" s="604"/>
      <c r="JPT18" s="604"/>
      <c r="JPY18" s="604" t="s">
        <v>253</v>
      </c>
      <c r="JPZ18" s="604"/>
      <c r="JQA18" s="604"/>
      <c r="JQB18" s="604"/>
      <c r="JQG18" s="604" t="s">
        <v>253</v>
      </c>
      <c r="JQH18" s="604"/>
      <c r="JQI18" s="604"/>
      <c r="JQJ18" s="604"/>
      <c r="JQO18" s="604" t="s">
        <v>253</v>
      </c>
      <c r="JQP18" s="604"/>
      <c r="JQQ18" s="604"/>
      <c r="JQR18" s="604"/>
      <c r="JQW18" s="604" t="s">
        <v>253</v>
      </c>
      <c r="JQX18" s="604"/>
      <c r="JQY18" s="604"/>
      <c r="JQZ18" s="604"/>
      <c r="JRE18" s="604" t="s">
        <v>253</v>
      </c>
      <c r="JRF18" s="604"/>
      <c r="JRG18" s="604"/>
      <c r="JRH18" s="604"/>
      <c r="JRM18" s="604" t="s">
        <v>253</v>
      </c>
      <c r="JRN18" s="604"/>
      <c r="JRO18" s="604"/>
      <c r="JRP18" s="604"/>
      <c r="JRU18" s="604" t="s">
        <v>253</v>
      </c>
      <c r="JRV18" s="604"/>
      <c r="JRW18" s="604"/>
      <c r="JRX18" s="604"/>
      <c r="JSC18" s="604" t="s">
        <v>253</v>
      </c>
      <c r="JSD18" s="604"/>
      <c r="JSE18" s="604"/>
      <c r="JSF18" s="604"/>
      <c r="JSK18" s="604" t="s">
        <v>253</v>
      </c>
      <c r="JSL18" s="604"/>
      <c r="JSM18" s="604"/>
      <c r="JSN18" s="604"/>
      <c r="JSS18" s="604" t="s">
        <v>253</v>
      </c>
      <c r="JST18" s="604"/>
      <c r="JSU18" s="604"/>
      <c r="JSV18" s="604"/>
      <c r="JTA18" s="604" t="s">
        <v>253</v>
      </c>
      <c r="JTB18" s="604"/>
      <c r="JTC18" s="604"/>
      <c r="JTD18" s="604"/>
      <c r="JTI18" s="604" t="s">
        <v>253</v>
      </c>
      <c r="JTJ18" s="604"/>
      <c r="JTK18" s="604"/>
      <c r="JTL18" s="604"/>
      <c r="JTQ18" s="604" t="s">
        <v>253</v>
      </c>
      <c r="JTR18" s="604"/>
      <c r="JTS18" s="604"/>
      <c r="JTT18" s="604"/>
      <c r="JTY18" s="604" t="s">
        <v>253</v>
      </c>
      <c r="JTZ18" s="604"/>
      <c r="JUA18" s="604"/>
      <c r="JUB18" s="604"/>
      <c r="JUG18" s="604" t="s">
        <v>253</v>
      </c>
      <c r="JUH18" s="604"/>
      <c r="JUI18" s="604"/>
      <c r="JUJ18" s="604"/>
      <c r="JUO18" s="604" t="s">
        <v>253</v>
      </c>
      <c r="JUP18" s="604"/>
      <c r="JUQ18" s="604"/>
      <c r="JUR18" s="604"/>
      <c r="JUW18" s="604" t="s">
        <v>253</v>
      </c>
      <c r="JUX18" s="604"/>
      <c r="JUY18" s="604"/>
      <c r="JUZ18" s="604"/>
      <c r="JVE18" s="604" t="s">
        <v>253</v>
      </c>
      <c r="JVF18" s="604"/>
      <c r="JVG18" s="604"/>
      <c r="JVH18" s="604"/>
      <c r="JVM18" s="604" t="s">
        <v>253</v>
      </c>
      <c r="JVN18" s="604"/>
      <c r="JVO18" s="604"/>
      <c r="JVP18" s="604"/>
      <c r="JVU18" s="604" t="s">
        <v>253</v>
      </c>
      <c r="JVV18" s="604"/>
      <c r="JVW18" s="604"/>
      <c r="JVX18" s="604"/>
      <c r="JWC18" s="604" t="s">
        <v>253</v>
      </c>
      <c r="JWD18" s="604"/>
      <c r="JWE18" s="604"/>
      <c r="JWF18" s="604"/>
      <c r="JWK18" s="604" t="s">
        <v>253</v>
      </c>
      <c r="JWL18" s="604"/>
      <c r="JWM18" s="604"/>
      <c r="JWN18" s="604"/>
      <c r="JWS18" s="604" t="s">
        <v>253</v>
      </c>
      <c r="JWT18" s="604"/>
      <c r="JWU18" s="604"/>
      <c r="JWV18" s="604"/>
      <c r="JXA18" s="604" t="s">
        <v>253</v>
      </c>
      <c r="JXB18" s="604"/>
      <c r="JXC18" s="604"/>
      <c r="JXD18" s="604"/>
      <c r="JXI18" s="604" t="s">
        <v>253</v>
      </c>
      <c r="JXJ18" s="604"/>
      <c r="JXK18" s="604"/>
      <c r="JXL18" s="604"/>
      <c r="JXQ18" s="604" t="s">
        <v>253</v>
      </c>
      <c r="JXR18" s="604"/>
      <c r="JXS18" s="604"/>
      <c r="JXT18" s="604"/>
      <c r="JXY18" s="604" t="s">
        <v>253</v>
      </c>
      <c r="JXZ18" s="604"/>
      <c r="JYA18" s="604"/>
      <c r="JYB18" s="604"/>
      <c r="JYG18" s="604" t="s">
        <v>253</v>
      </c>
      <c r="JYH18" s="604"/>
      <c r="JYI18" s="604"/>
      <c r="JYJ18" s="604"/>
      <c r="JYO18" s="604" t="s">
        <v>253</v>
      </c>
      <c r="JYP18" s="604"/>
      <c r="JYQ18" s="604"/>
      <c r="JYR18" s="604"/>
      <c r="JYW18" s="604" t="s">
        <v>253</v>
      </c>
      <c r="JYX18" s="604"/>
      <c r="JYY18" s="604"/>
      <c r="JYZ18" s="604"/>
      <c r="JZE18" s="604" t="s">
        <v>253</v>
      </c>
      <c r="JZF18" s="604"/>
      <c r="JZG18" s="604"/>
      <c r="JZH18" s="604"/>
      <c r="JZM18" s="604" t="s">
        <v>253</v>
      </c>
      <c r="JZN18" s="604"/>
      <c r="JZO18" s="604"/>
      <c r="JZP18" s="604"/>
      <c r="JZU18" s="604" t="s">
        <v>253</v>
      </c>
      <c r="JZV18" s="604"/>
      <c r="JZW18" s="604"/>
      <c r="JZX18" s="604"/>
      <c r="KAC18" s="604" t="s">
        <v>253</v>
      </c>
      <c r="KAD18" s="604"/>
      <c r="KAE18" s="604"/>
      <c r="KAF18" s="604"/>
      <c r="KAK18" s="604" t="s">
        <v>253</v>
      </c>
      <c r="KAL18" s="604"/>
      <c r="KAM18" s="604"/>
      <c r="KAN18" s="604"/>
      <c r="KAS18" s="604" t="s">
        <v>253</v>
      </c>
      <c r="KAT18" s="604"/>
      <c r="KAU18" s="604"/>
      <c r="KAV18" s="604"/>
      <c r="KBA18" s="604" t="s">
        <v>253</v>
      </c>
      <c r="KBB18" s="604"/>
      <c r="KBC18" s="604"/>
      <c r="KBD18" s="604"/>
      <c r="KBI18" s="604" t="s">
        <v>253</v>
      </c>
      <c r="KBJ18" s="604"/>
      <c r="KBK18" s="604"/>
      <c r="KBL18" s="604"/>
      <c r="KBQ18" s="604" t="s">
        <v>253</v>
      </c>
      <c r="KBR18" s="604"/>
      <c r="KBS18" s="604"/>
      <c r="KBT18" s="604"/>
      <c r="KBY18" s="604" t="s">
        <v>253</v>
      </c>
      <c r="KBZ18" s="604"/>
      <c r="KCA18" s="604"/>
      <c r="KCB18" s="604"/>
      <c r="KCG18" s="604" t="s">
        <v>253</v>
      </c>
      <c r="KCH18" s="604"/>
      <c r="KCI18" s="604"/>
      <c r="KCJ18" s="604"/>
      <c r="KCO18" s="604" t="s">
        <v>253</v>
      </c>
      <c r="KCP18" s="604"/>
      <c r="KCQ18" s="604"/>
      <c r="KCR18" s="604"/>
      <c r="KCW18" s="604" t="s">
        <v>253</v>
      </c>
      <c r="KCX18" s="604"/>
      <c r="KCY18" s="604"/>
      <c r="KCZ18" s="604"/>
      <c r="KDE18" s="604" t="s">
        <v>253</v>
      </c>
      <c r="KDF18" s="604"/>
      <c r="KDG18" s="604"/>
      <c r="KDH18" s="604"/>
      <c r="KDM18" s="604" t="s">
        <v>253</v>
      </c>
      <c r="KDN18" s="604"/>
      <c r="KDO18" s="604"/>
      <c r="KDP18" s="604"/>
      <c r="KDU18" s="604" t="s">
        <v>253</v>
      </c>
      <c r="KDV18" s="604"/>
      <c r="KDW18" s="604"/>
      <c r="KDX18" s="604"/>
      <c r="KEC18" s="604" t="s">
        <v>253</v>
      </c>
      <c r="KED18" s="604"/>
      <c r="KEE18" s="604"/>
      <c r="KEF18" s="604"/>
      <c r="KEK18" s="604" t="s">
        <v>253</v>
      </c>
      <c r="KEL18" s="604"/>
      <c r="KEM18" s="604"/>
      <c r="KEN18" s="604"/>
      <c r="KES18" s="604" t="s">
        <v>253</v>
      </c>
      <c r="KET18" s="604"/>
      <c r="KEU18" s="604"/>
      <c r="KEV18" s="604"/>
      <c r="KFA18" s="604" t="s">
        <v>253</v>
      </c>
      <c r="KFB18" s="604"/>
      <c r="KFC18" s="604"/>
      <c r="KFD18" s="604"/>
      <c r="KFI18" s="604" t="s">
        <v>253</v>
      </c>
      <c r="KFJ18" s="604"/>
      <c r="KFK18" s="604"/>
      <c r="KFL18" s="604"/>
      <c r="KFQ18" s="604" t="s">
        <v>253</v>
      </c>
      <c r="KFR18" s="604"/>
      <c r="KFS18" s="604"/>
      <c r="KFT18" s="604"/>
      <c r="KFY18" s="604" t="s">
        <v>253</v>
      </c>
      <c r="KFZ18" s="604"/>
      <c r="KGA18" s="604"/>
      <c r="KGB18" s="604"/>
      <c r="KGG18" s="604" t="s">
        <v>253</v>
      </c>
      <c r="KGH18" s="604"/>
      <c r="KGI18" s="604"/>
      <c r="KGJ18" s="604"/>
      <c r="KGO18" s="604" t="s">
        <v>253</v>
      </c>
      <c r="KGP18" s="604"/>
      <c r="KGQ18" s="604"/>
      <c r="KGR18" s="604"/>
      <c r="KGW18" s="604" t="s">
        <v>253</v>
      </c>
      <c r="KGX18" s="604"/>
      <c r="KGY18" s="604"/>
      <c r="KGZ18" s="604"/>
      <c r="KHE18" s="604" t="s">
        <v>253</v>
      </c>
      <c r="KHF18" s="604"/>
      <c r="KHG18" s="604"/>
      <c r="KHH18" s="604"/>
      <c r="KHM18" s="604" t="s">
        <v>253</v>
      </c>
      <c r="KHN18" s="604"/>
      <c r="KHO18" s="604"/>
      <c r="KHP18" s="604"/>
      <c r="KHU18" s="604" t="s">
        <v>253</v>
      </c>
      <c r="KHV18" s="604"/>
      <c r="KHW18" s="604"/>
      <c r="KHX18" s="604"/>
      <c r="KIC18" s="604" t="s">
        <v>253</v>
      </c>
      <c r="KID18" s="604"/>
      <c r="KIE18" s="604"/>
      <c r="KIF18" s="604"/>
      <c r="KIK18" s="604" t="s">
        <v>253</v>
      </c>
      <c r="KIL18" s="604"/>
      <c r="KIM18" s="604"/>
      <c r="KIN18" s="604"/>
      <c r="KIS18" s="604" t="s">
        <v>253</v>
      </c>
      <c r="KIT18" s="604"/>
      <c r="KIU18" s="604"/>
      <c r="KIV18" s="604"/>
      <c r="KJA18" s="604" t="s">
        <v>253</v>
      </c>
      <c r="KJB18" s="604"/>
      <c r="KJC18" s="604"/>
      <c r="KJD18" s="604"/>
      <c r="KJI18" s="604" t="s">
        <v>253</v>
      </c>
      <c r="KJJ18" s="604"/>
      <c r="KJK18" s="604"/>
      <c r="KJL18" s="604"/>
      <c r="KJQ18" s="604" t="s">
        <v>253</v>
      </c>
      <c r="KJR18" s="604"/>
      <c r="KJS18" s="604"/>
      <c r="KJT18" s="604"/>
      <c r="KJY18" s="604" t="s">
        <v>253</v>
      </c>
      <c r="KJZ18" s="604"/>
      <c r="KKA18" s="604"/>
      <c r="KKB18" s="604"/>
      <c r="KKG18" s="604" t="s">
        <v>253</v>
      </c>
      <c r="KKH18" s="604"/>
      <c r="KKI18" s="604"/>
      <c r="KKJ18" s="604"/>
      <c r="KKO18" s="604" t="s">
        <v>253</v>
      </c>
      <c r="KKP18" s="604"/>
      <c r="KKQ18" s="604"/>
      <c r="KKR18" s="604"/>
      <c r="KKW18" s="604" t="s">
        <v>253</v>
      </c>
      <c r="KKX18" s="604"/>
      <c r="KKY18" s="604"/>
      <c r="KKZ18" s="604"/>
      <c r="KLE18" s="604" t="s">
        <v>253</v>
      </c>
      <c r="KLF18" s="604"/>
      <c r="KLG18" s="604"/>
      <c r="KLH18" s="604"/>
      <c r="KLM18" s="604" t="s">
        <v>253</v>
      </c>
      <c r="KLN18" s="604"/>
      <c r="KLO18" s="604"/>
      <c r="KLP18" s="604"/>
      <c r="KLU18" s="604" t="s">
        <v>253</v>
      </c>
      <c r="KLV18" s="604"/>
      <c r="KLW18" s="604"/>
      <c r="KLX18" s="604"/>
      <c r="KMC18" s="604" t="s">
        <v>253</v>
      </c>
      <c r="KMD18" s="604"/>
      <c r="KME18" s="604"/>
      <c r="KMF18" s="604"/>
      <c r="KMK18" s="604" t="s">
        <v>253</v>
      </c>
      <c r="KML18" s="604"/>
      <c r="KMM18" s="604"/>
      <c r="KMN18" s="604"/>
      <c r="KMS18" s="604" t="s">
        <v>253</v>
      </c>
      <c r="KMT18" s="604"/>
      <c r="KMU18" s="604"/>
      <c r="KMV18" s="604"/>
      <c r="KNA18" s="604" t="s">
        <v>253</v>
      </c>
      <c r="KNB18" s="604"/>
      <c r="KNC18" s="604"/>
      <c r="KND18" s="604"/>
      <c r="KNI18" s="604" t="s">
        <v>253</v>
      </c>
      <c r="KNJ18" s="604"/>
      <c r="KNK18" s="604"/>
      <c r="KNL18" s="604"/>
      <c r="KNQ18" s="604" t="s">
        <v>253</v>
      </c>
      <c r="KNR18" s="604"/>
      <c r="KNS18" s="604"/>
      <c r="KNT18" s="604"/>
      <c r="KNY18" s="604" t="s">
        <v>253</v>
      </c>
      <c r="KNZ18" s="604"/>
      <c r="KOA18" s="604"/>
      <c r="KOB18" s="604"/>
      <c r="KOG18" s="604" t="s">
        <v>253</v>
      </c>
      <c r="KOH18" s="604"/>
      <c r="KOI18" s="604"/>
      <c r="KOJ18" s="604"/>
      <c r="KOO18" s="604" t="s">
        <v>253</v>
      </c>
      <c r="KOP18" s="604"/>
      <c r="KOQ18" s="604"/>
      <c r="KOR18" s="604"/>
      <c r="KOW18" s="604" t="s">
        <v>253</v>
      </c>
      <c r="KOX18" s="604"/>
      <c r="KOY18" s="604"/>
      <c r="KOZ18" s="604"/>
      <c r="KPE18" s="604" t="s">
        <v>253</v>
      </c>
      <c r="KPF18" s="604"/>
      <c r="KPG18" s="604"/>
      <c r="KPH18" s="604"/>
      <c r="KPM18" s="604" t="s">
        <v>253</v>
      </c>
      <c r="KPN18" s="604"/>
      <c r="KPO18" s="604"/>
      <c r="KPP18" s="604"/>
      <c r="KPU18" s="604" t="s">
        <v>253</v>
      </c>
      <c r="KPV18" s="604"/>
      <c r="KPW18" s="604"/>
      <c r="KPX18" s="604"/>
      <c r="KQC18" s="604" t="s">
        <v>253</v>
      </c>
      <c r="KQD18" s="604"/>
      <c r="KQE18" s="604"/>
      <c r="KQF18" s="604"/>
      <c r="KQK18" s="604" t="s">
        <v>253</v>
      </c>
      <c r="KQL18" s="604"/>
      <c r="KQM18" s="604"/>
      <c r="KQN18" s="604"/>
      <c r="KQS18" s="604" t="s">
        <v>253</v>
      </c>
      <c r="KQT18" s="604"/>
      <c r="KQU18" s="604"/>
      <c r="KQV18" s="604"/>
      <c r="KRA18" s="604" t="s">
        <v>253</v>
      </c>
      <c r="KRB18" s="604"/>
      <c r="KRC18" s="604"/>
      <c r="KRD18" s="604"/>
      <c r="KRI18" s="604" t="s">
        <v>253</v>
      </c>
      <c r="KRJ18" s="604"/>
      <c r="KRK18" s="604"/>
      <c r="KRL18" s="604"/>
      <c r="KRQ18" s="604" t="s">
        <v>253</v>
      </c>
      <c r="KRR18" s="604"/>
      <c r="KRS18" s="604"/>
      <c r="KRT18" s="604"/>
      <c r="KRY18" s="604" t="s">
        <v>253</v>
      </c>
      <c r="KRZ18" s="604"/>
      <c r="KSA18" s="604"/>
      <c r="KSB18" s="604"/>
      <c r="KSG18" s="604" t="s">
        <v>253</v>
      </c>
      <c r="KSH18" s="604"/>
      <c r="KSI18" s="604"/>
      <c r="KSJ18" s="604"/>
      <c r="KSO18" s="604" t="s">
        <v>253</v>
      </c>
      <c r="KSP18" s="604"/>
      <c r="KSQ18" s="604"/>
      <c r="KSR18" s="604"/>
      <c r="KSW18" s="604" t="s">
        <v>253</v>
      </c>
      <c r="KSX18" s="604"/>
      <c r="KSY18" s="604"/>
      <c r="KSZ18" s="604"/>
      <c r="KTE18" s="604" t="s">
        <v>253</v>
      </c>
      <c r="KTF18" s="604"/>
      <c r="KTG18" s="604"/>
      <c r="KTH18" s="604"/>
      <c r="KTM18" s="604" t="s">
        <v>253</v>
      </c>
      <c r="KTN18" s="604"/>
      <c r="KTO18" s="604"/>
      <c r="KTP18" s="604"/>
      <c r="KTU18" s="604" t="s">
        <v>253</v>
      </c>
      <c r="KTV18" s="604"/>
      <c r="KTW18" s="604"/>
      <c r="KTX18" s="604"/>
      <c r="KUC18" s="604" t="s">
        <v>253</v>
      </c>
      <c r="KUD18" s="604"/>
      <c r="KUE18" s="604"/>
      <c r="KUF18" s="604"/>
      <c r="KUK18" s="604" t="s">
        <v>253</v>
      </c>
      <c r="KUL18" s="604"/>
      <c r="KUM18" s="604"/>
      <c r="KUN18" s="604"/>
      <c r="KUS18" s="604" t="s">
        <v>253</v>
      </c>
      <c r="KUT18" s="604"/>
      <c r="KUU18" s="604"/>
      <c r="KUV18" s="604"/>
      <c r="KVA18" s="604" t="s">
        <v>253</v>
      </c>
      <c r="KVB18" s="604"/>
      <c r="KVC18" s="604"/>
      <c r="KVD18" s="604"/>
      <c r="KVI18" s="604" t="s">
        <v>253</v>
      </c>
      <c r="KVJ18" s="604"/>
      <c r="KVK18" s="604"/>
      <c r="KVL18" s="604"/>
      <c r="KVQ18" s="604" t="s">
        <v>253</v>
      </c>
      <c r="KVR18" s="604"/>
      <c r="KVS18" s="604"/>
      <c r="KVT18" s="604"/>
      <c r="KVY18" s="604" t="s">
        <v>253</v>
      </c>
      <c r="KVZ18" s="604"/>
      <c r="KWA18" s="604"/>
      <c r="KWB18" s="604"/>
      <c r="KWG18" s="604" t="s">
        <v>253</v>
      </c>
      <c r="KWH18" s="604"/>
      <c r="KWI18" s="604"/>
      <c r="KWJ18" s="604"/>
      <c r="KWO18" s="604" t="s">
        <v>253</v>
      </c>
      <c r="KWP18" s="604"/>
      <c r="KWQ18" s="604"/>
      <c r="KWR18" s="604"/>
      <c r="KWW18" s="604" t="s">
        <v>253</v>
      </c>
      <c r="KWX18" s="604"/>
      <c r="KWY18" s="604"/>
      <c r="KWZ18" s="604"/>
      <c r="KXE18" s="604" t="s">
        <v>253</v>
      </c>
      <c r="KXF18" s="604"/>
      <c r="KXG18" s="604"/>
      <c r="KXH18" s="604"/>
      <c r="KXM18" s="604" t="s">
        <v>253</v>
      </c>
      <c r="KXN18" s="604"/>
      <c r="KXO18" s="604"/>
      <c r="KXP18" s="604"/>
      <c r="KXU18" s="604" t="s">
        <v>253</v>
      </c>
      <c r="KXV18" s="604"/>
      <c r="KXW18" s="604"/>
      <c r="KXX18" s="604"/>
      <c r="KYC18" s="604" t="s">
        <v>253</v>
      </c>
      <c r="KYD18" s="604"/>
      <c r="KYE18" s="604"/>
      <c r="KYF18" s="604"/>
      <c r="KYK18" s="604" t="s">
        <v>253</v>
      </c>
      <c r="KYL18" s="604"/>
      <c r="KYM18" s="604"/>
      <c r="KYN18" s="604"/>
      <c r="KYS18" s="604" t="s">
        <v>253</v>
      </c>
      <c r="KYT18" s="604"/>
      <c r="KYU18" s="604"/>
      <c r="KYV18" s="604"/>
      <c r="KZA18" s="604" t="s">
        <v>253</v>
      </c>
      <c r="KZB18" s="604"/>
      <c r="KZC18" s="604"/>
      <c r="KZD18" s="604"/>
      <c r="KZI18" s="604" t="s">
        <v>253</v>
      </c>
      <c r="KZJ18" s="604"/>
      <c r="KZK18" s="604"/>
      <c r="KZL18" s="604"/>
      <c r="KZQ18" s="604" t="s">
        <v>253</v>
      </c>
      <c r="KZR18" s="604"/>
      <c r="KZS18" s="604"/>
      <c r="KZT18" s="604"/>
      <c r="KZY18" s="604" t="s">
        <v>253</v>
      </c>
      <c r="KZZ18" s="604"/>
      <c r="LAA18" s="604"/>
      <c r="LAB18" s="604"/>
      <c r="LAG18" s="604" t="s">
        <v>253</v>
      </c>
      <c r="LAH18" s="604"/>
      <c r="LAI18" s="604"/>
      <c r="LAJ18" s="604"/>
      <c r="LAO18" s="604" t="s">
        <v>253</v>
      </c>
      <c r="LAP18" s="604"/>
      <c r="LAQ18" s="604"/>
      <c r="LAR18" s="604"/>
      <c r="LAW18" s="604" t="s">
        <v>253</v>
      </c>
      <c r="LAX18" s="604"/>
      <c r="LAY18" s="604"/>
      <c r="LAZ18" s="604"/>
      <c r="LBE18" s="604" t="s">
        <v>253</v>
      </c>
      <c r="LBF18" s="604"/>
      <c r="LBG18" s="604"/>
      <c r="LBH18" s="604"/>
      <c r="LBM18" s="604" t="s">
        <v>253</v>
      </c>
      <c r="LBN18" s="604"/>
      <c r="LBO18" s="604"/>
      <c r="LBP18" s="604"/>
      <c r="LBU18" s="604" t="s">
        <v>253</v>
      </c>
      <c r="LBV18" s="604"/>
      <c r="LBW18" s="604"/>
      <c r="LBX18" s="604"/>
      <c r="LCC18" s="604" t="s">
        <v>253</v>
      </c>
      <c r="LCD18" s="604"/>
      <c r="LCE18" s="604"/>
      <c r="LCF18" s="604"/>
      <c r="LCK18" s="604" t="s">
        <v>253</v>
      </c>
      <c r="LCL18" s="604"/>
      <c r="LCM18" s="604"/>
      <c r="LCN18" s="604"/>
      <c r="LCS18" s="604" t="s">
        <v>253</v>
      </c>
      <c r="LCT18" s="604"/>
      <c r="LCU18" s="604"/>
      <c r="LCV18" s="604"/>
      <c r="LDA18" s="604" t="s">
        <v>253</v>
      </c>
      <c r="LDB18" s="604"/>
      <c r="LDC18" s="604"/>
      <c r="LDD18" s="604"/>
      <c r="LDI18" s="604" t="s">
        <v>253</v>
      </c>
      <c r="LDJ18" s="604"/>
      <c r="LDK18" s="604"/>
      <c r="LDL18" s="604"/>
      <c r="LDQ18" s="604" t="s">
        <v>253</v>
      </c>
      <c r="LDR18" s="604"/>
      <c r="LDS18" s="604"/>
      <c r="LDT18" s="604"/>
      <c r="LDY18" s="604" t="s">
        <v>253</v>
      </c>
      <c r="LDZ18" s="604"/>
      <c r="LEA18" s="604"/>
      <c r="LEB18" s="604"/>
      <c r="LEG18" s="604" t="s">
        <v>253</v>
      </c>
      <c r="LEH18" s="604"/>
      <c r="LEI18" s="604"/>
      <c r="LEJ18" s="604"/>
      <c r="LEO18" s="604" t="s">
        <v>253</v>
      </c>
      <c r="LEP18" s="604"/>
      <c r="LEQ18" s="604"/>
      <c r="LER18" s="604"/>
      <c r="LEW18" s="604" t="s">
        <v>253</v>
      </c>
      <c r="LEX18" s="604"/>
      <c r="LEY18" s="604"/>
      <c r="LEZ18" s="604"/>
      <c r="LFE18" s="604" t="s">
        <v>253</v>
      </c>
      <c r="LFF18" s="604"/>
      <c r="LFG18" s="604"/>
      <c r="LFH18" s="604"/>
      <c r="LFM18" s="604" t="s">
        <v>253</v>
      </c>
      <c r="LFN18" s="604"/>
      <c r="LFO18" s="604"/>
      <c r="LFP18" s="604"/>
      <c r="LFU18" s="604" t="s">
        <v>253</v>
      </c>
      <c r="LFV18" s="604"/>
      <c r="LFW18" s="604"/>
      <c r="LFX18" s="604"/>
      <c r="LGC18" s="604" t="s">
        <v>253</v>
      </c>
      <c r="LGD18" s="604"/>
      <c r="LGE18" s="604"/>
      <c r="LGF18" s="604"/>
      <c r="LGK18" s="604" t="s">
        <v>253</v>
      </c>
      <c r="LGL18" s="604"/>
      <c r="LGM18" s="604"/>
      <c r="LGN18" s="604"/>
      <c r="LGS18" s="604" t="s">
        <v>253</v>
      </c>
      <c r="LGT18" s="604"/>
      <c r="LGU18" s="604"/>
      <c r="LGV18" s="604"/>
      <c r="LHA18" s="604" t="s">
        <v>253</v>
      </c>
      <c r="LHB18" s="604"/>
      <c r="LHC18" s="604"/>
      <c r="LHD18" s="604"/>
      <c r="LHI18" s="604" t="s">
        <v>253</v>
      </c>
      <c r="LHJ18" s="604"/>
      <c r="LHK18" s="604"/>
      <c r="LHL18" s="604"/>
      <c r="LHQ18" s="604" t="s">
        <v>253</v>
      </c>
      <c r="LHR18" s="604"/>
      <c r="LHS18" s="604"/>
      <c r="LHT18" s="604"/>
      <c r="LHY18" s="604" t="s">
        <v>253</v>
      </c>
      <c r="LHZ18" s="604"/>
      <c r="LIA18" s="604"/>
      <c r="LIB18" s="604"/>
      <c r="LIG18" s="604" t="s">
        <v>253</v>
      </c>
      <c r="LIH18" s="604"/>
      <c r="LII18" s="604"/>
      <c r="LIJ18" s="604"/>
      <c r="LIO18" s="604" t="s">
        <v>253</v>
      </c>
      <c r="LIP18" s="604"/>
      <c r="LIQ18" s="604"/>
      <c r="LIR18" s="604"/>
      <c r="LIW18" s="604" t="s">
        <v>253</v>
      </c>
      <c r="LIX18" s="604"/>
      <c r="LIY18" s="604"/>
      <c r="LIZ18" s="604"/>
      <c r="LJE18" s="604" t="s">
        <v>253</v>
      </c>
      <c r="LJF18" s="604"/>
      <c r="LJG18" s="604"/>
      <c r="LJH18" s="604"/>
      <c r="LJM18" s="604" t="s">
        <v>253</v>
      </c>
      <c r="LJN18" s="604"/>
      <c r="LJO18" s="604"/>
      <c r="LJP18" s="604"/>
      <c r="LJU18" s="604" t="s">
        <v>253</v>
      </c>
      <c r="LJV18" s="604"/>
      <c r="LJW18" s="604"/>
      <c r="LJX18" s="604"/>
      <c r="LKC18" s="604" t="s">
        <v>253</v>
      </c>
      <c r="LKD18" s="604"/>
      <c r="LKE18" s="604"/>
      <c r="LKF18" s="604"/>
      <c r="LKK18" s="604" t="s">
        <v>253</v>
      </c>
      <c r="LKL18" s="604"/>
      <c r="LKM18" s="604"/>
      <c r="LKN18" s="604"/>
      <c r="LKS18" s="604" t="s">
        <v>253</v>
      </c>
      <c r="LKT18" s="604"/>
      <c r="LKU18" s="604"/>
      <c r="LKV18" s="604"/>
      <c r="LLA18" s="604" t="s">
        <v>253</v>
      </c>
      <c r="LLB18" s="604"/>
      <c r="LLC18" s="604"/>
      <c r="LLD18" s="604"/>
      <c r="LLI18" s="604" t="s">
        <v>253</v>
      </c>
      <c r="LLJ18" s="604"/>
      <c r="LLK18" s="604"/>
      <c r="LLL18" s="604"/>
      <c r="LLQ18" s="604" t="s">
        <v>253</v>
      </c>
      <c r="LLR18" s="604"/>
      <c r="LLS18" s="604"/>
      <c r="LLT18" s="604"/>
      <c r="LLY18" s="604" t="s">
        <v>253</v>
      </c>
      <c r="LLZ18" s="604"/>
      <c r="LMA18" s="604"/>
      <c r="LMB18" s="604"/>
      <c r="LMG18" s="604" t="s">
        <v>253</v>
      </c>
      <c r="LMH18" s="604"/>
      <c r="LMI18" s="604"/>
      <c r="LMJ18" s="604"/>
      <c r="LMO18" s="604" t="s">
        <v>253</v>
      </c>
      <c r="LMP18" s="604"/>
      <c r="LMQ18" s="604"/>
      <c r="LMR18" s="604"/>
      <c r="LMW18" s="604" t="s">
        <v>253</v>
      </c>
      <c r="LMX18" s="604"/>
      <c r="LMY18" s="604"/>
      <c r="LMZ18" s="604"/>
      <c r="LNE18" s="604" t="s">
        <v>253</v>
      </c>
      <c r="LNF18" s="604"/>
      <c r="LNG18" s="604"/>
      <c r="LNH18" s="604"/>
      <c r="LNM18" s="604" t="s">
        <v>253</v>
      </c>
      <c r="LNN18" s="604"/>
      <c r="LNO18" s="604"/>
      <c r="LNP18" s="604"/>
      <c r="LNU18" s="604" t="s">
        <v>253</v>
      </c>
      <c r="LNV18" s="604"/>
      <c r="LNW18" s="604"/>
      <c r="LNX18" s="604"/>
      <c r="LOC18" s="604" t="s">
        <v>253</v>
      </c>
      <c r="LOD18" s="604"/>
      <c r="LOE18" s="604"/>
      <c r="LOF18" s="604"/>
      <c r="LOK18" s="604" t="s">
        <v>253</v>
      </c>
      <c r="LOL18" s="604"/>
      <c r="LOM18" s="604"/>
      <c r="LON18" s="604"/>
      <c r="LOS18" s="604" t="s">
        <v>253</v>
      </c>
      <c r="LOT18" s="604"/>
      <c r="LOU18" s="604"/>
      <c r="LOV18" s="604"/>
      <c r="LPA18" s="604" t="s">
        <v>253</v>
      </c>
      <c r="LPB18" s="604"/>
      <c r="LPC18" s="604"/>
      <c r="LPD18" s="604"/>
      <c r="LPI18" s="604" t="s">
        <v>253</v>
      </c>
      <c r="LPJ18" s="604"/>
      <c r="LPK18" s="604"/>
      <c r="LPL18" s="604"/>
      <c r="LPQ18" s="604" t="s">
        <v>253</v>
      </c>
      <c r="LPR18" s="604"/>
      <c r="LPS18" s="604"/>
      <c r="LPT18" s="604"/>
      <c r="LPY18" s="604" t="s">
        <v>253</v>
      </c>
      <c r="LPZ18" s="604"/>
      <c r="LQA18" s="604"/>
      <c r="LQB18" s="604"/>
      <c r="LQG18" s="604" t="s">
        <v>253</v>
      </c>
      <c r="LQH18" s="604"/>
      <c r="LQI18" s="604"/>
      <c r="LQJ18" s="604"/>
      <c r="LQO18" s="604" t="s">
        <v>253</v>
      </c>
      <c r="LQP18" s="604"/>
      <c r="LQQ18" s="604"/>
      <c r="LQR18" s="604"/>
      <c r="LQW18" s="604" t="s">
        <v>253</v>
      </c>
      <c r="LQX18" s="604"/>
      <c r="LQY18" s="604"/>
      <c r="LQZ18" s="604"/>
      <c r="LRE18" s="604" t="s">
        <v>253</v>
      </c>
      <c r="LRF18" s="604"/>
      <c r="LRG18" s="604"/>
      <c r="LRH18" s="604"/>
      <c r="LRM18" s="604" t="s">
        <v>253</v>
      </c>
      <c r="LRN18" s="604"/>
      <c r="LRO18" s="604"/>
      <c r="LRP18" s="604"/>
      <c r="LRU18" s="604" t="s">
        <v>253</v>
      </c>
      <c r="LRV18" s="604"/>
      <c r="LRW18" s="604"/>
      <c r="LRX18" s="604"/>
      <c r="LSC18" s="604" t="s">
        <v>253</v>
      </c>
      <c r="LSD18" s="604"/>
      <c r="LSE18" s="604"/>
      <c r="LSF18" s="604"/>
      <c r="LSK18" s="604" t="s">
        <v>253</v>
      </c>
      <c r="LSL18" s="604"/>
      <c r="LSM18" s="604"/>
      <c r="LSN18" s="604"/>
      <c r="LSS18" s="604" t="s">
        <v>253</v>
      </c>
      <c r="LST18" s="604"/>
      <c r="LSU18" s="604"/>
      <c r="LSV18" s="604"/>
      <c r="LTA18" s="604" t="s">
        <v>253</v>
      </c>
      <c r="LTB18" s="604"/>
      <c r="LTC18" s="604"/>
      <c r="LTD18" s="604"/>
      <c r="LTI18" s="604" t="s">
        <v>253</v>
      </c>
      <c r="LTJ18" s="604"/>
      <c r="LTK18" s="604"/>
      <c r="LTL18" s="604"/>
      <c r="LTQ18" s="604" t="s">
        <v>253</v>
      </c>
      <c r="LTR18" s="604"/>
      <c r="LTS18" s="604"/>
      <c r="LTT18" s="604"/>
      <c r="LTY18" s="604" t="s">
        <v>253</v>
      </c>
      <c r="LTZ18" s="604"/>
      <c r="LUA18" s="604"/>
      <c r="LUB18" s="604"/>
      <c r="LUG18" s="604" t="s">
        <v>253</v>
      </c>
      <c r="LUH18" s="604"/>
      <c r="LUI18" s="604"/>
      <c r="LUJ18" s="604"/>
      <c r="LUO18" s="604" t="s">
        <v>253</v>
      </c>
      <c r="LUP18" s="604"/>
      <c r="LUQ18" s="604"/>
      <c r="LUR18" s="604"/>
      <c r="LUW18" s="604" t="s">
        <v>253</v>
      </c>
      <c r="LUX18" s="604"/>
      <c r="LUY18" s="604"/>
      <c r="LUZ18" s="604"/>
      <c r="LVE18" s="604" t="s">
        <v>253</v>
      </c>
      <c r="LVF18" s="604"/>
      <c r="LVG18" s="604"/>
      <c r="LVH18" s="604"/>
      <c r="LVM18" s="604" t="s">
        <v>253</v>
      </c>
      <c r="LVN18" s="604"/>
      <c r="LVO18" s="604"/>
      <c r="LVP18" s="604"/>
      <c r="LVU18" s="604" t="s">
        <v>253</v>
      </c>
      <c r="LVV18" s="604"/>
      <c r="LVW18" s="604"/>
      <c r="LVX18" s="604"/>
      <c r="LWC18" s="604" t="s">
        <v>253</v>
      </c>
      <c r="LWD18" s="604"/>
      <c r="LWE18" s="604"/>
      <c r="LWF18" s="604"/>
      <c r="LWK18" s="604" t="s">
        <v>253</v>
      </c>
      <c r="LWL18" s="604"/>
      <c r="LWM18" s="604"/>
      <c r="LWN18" s="604"/>
      <c r="LWS18" s="604" t="s">
        <v>253</v>
      </c>
      <c r="LWT18" s="604"/>
      <c r="LWU18" s="604"/>
      <c r="LWV18" s="604"/>
      <c r="LXA18" s="604" t="s">
        <v>253</v>
      </c>
      <c r="LXB18" s="604"/>
      <c r="LXC18" s="604"/>
      <c r="LXD18" s="604"/>
      <c r="LXI18" s="604" t="s">
        <v>253</v>
      </c>
      <c r="LXJ18" s="604"/>
      <c r="LXK18" s="604"/>
      <c r="LXL18" s="604"/>
      <c r="LXQ18" s="604" t="s">
        <v>253</v>
      </c>
      <c r="LXR18" s="604"/>
      <c r="LXS18" s="604"/>
      <c r="LXT18" s="604"/>
      <c r="LXY18" s="604" t="s">
        <v>253</v>
      </c>
      <c r="LXZ18" s="604"/>
      <c r="LYA18" s="604"/>
      <c r="LYB18" s="604"/>
      <c r="LYG18" s="604" t="s">
        <v>253</v>
      </c>
      <c r="LYH18" s="604"/>
      <c r="LYI18" s="604"/>
      <c r="LYJ18" s="604"/>
      <c r="LYO18" s="604" t="s">
        <v>253</v>
      </c>
      <c r="LYP18" s="604"/>
      <c r="LYQ18" s="604"/>
      <c r="LYR18" s="604"/>
      <c r="LYW18" s="604" t="s">
        <v>253</v>
      </c>
      <c r="LYX18" s="604"/>
      <c r="LYY18" s="604"/>
      <c r="LYZ18" s="604"/>
      <c r="LZE18" s="604" t="s">
        <v>253</v>
      </c>
      <c r="LZF18" s="604"/>
      <c r="LZG18" s="604"/>
      <c r="LZH18" s="604"/>
      <c r="LZM18" s="604" t="s">
        <v>253</v>
      </c>
      <c r="LZN18" s="604"/>
      <c r="LZO18" s="604"/>
      <c r="LZP18" s="604"/>
      <c r="LZU18" s="604" t="s">
        <v>253</v>
      </c>
      <c r="LZV18" s="604"/>
      <c r="LZW18" s="604"/>
      <c r="LZX18" s="604"/>
      <c r="MAC18" s="604" t="s">
        <v>253</v>
      </c>
      <c r="MAD18" s="604"/>
      <c r="MAE18" s="604"/>
      <c r="MAF18" s="604"/>
      <c r="MAK18" s="604" t="s">
        <v>253</v>
      </c>
      <c r="MAL18" s="604"/>
      <c r="MAM18" s="604"/>
      <c r="MAN18" s="604"/>
      <c r="MAS18" s="604" t="s">
        <v>253</v>
      </c>
      <c r="MAT18" s="604"/>
      <c r="MAU18" s="604"/>
      <c r="MAV18" s="604"/>
      <c r="MBA18" s="604" t="s">
        <v>253</v>
      </c>
      <c r="MBB18" s="604"/>
      <c r="MBC18" s="604"/>
      <c r="MBD18" s="604"/>
      <c r="MBI18" s="604" t="s">
        <v>253</v>
      </c>
      <c r="MBJ18" s="604"/>
      <c r="MBK18" s="604"/>
      <c r="MBL18" s="604"/>
      <c r="MBQ18" s="604" t="s">
        <v>253</v>
      </c>
      <c r="MBR18" s="604"/>
      <c r="MBS18" s="604"/>
      <c r="MBT18" s="604"/>
      <c r="MBY18" s="604" t="s">
        <v>253</v>
      </c>
      <c r="MBZ18" s="604"/>
      <c r="MCA18" s="604"/>
      <c r="MCB18" s="604"/>
      <c r="MCG18" s="604" t="s">
        <v>253</v>
      </c>
      <c r="MCH18" s="604"/>
      <c r="MCI18" s="604"/>
      <c r="MCJ18" s="604"/>
      <c r="MCO18" s="604" t="s">
        <v>253</v>
      </c>
      <c r="MCP18" s="604"/>
      <c r="MCQ18" s="604"/>
      <c r="MCR18" s="604"/>
      <c r="MCW18" s="604" t="s">
        <v>253</v>
      </c>
      <c r="MCX18" s="604"/>
      <c r="MCY18" s="604"/>
      <c r="MCZ18" s="604"/>
      <c r="MDE18" s="604" t="s">
        <v>253</v>
      </c>
      <c r="MDF18" s="604"/>
      <c r="MDG18" s="604"/>
      <c r="MDH18" s="604"/>
      <c r="MDM18" s="604" t="s">
        <v>253</v>
      </c>
      <c r="MDN18" s="604"/>
      <c r="MDO18" s="604"/>
      <c r="MDP18" s="604"/>
      <c r="MDU18" s="604" t="s">
        <v>253</v>
      </c>
      <c r="MDV18" s="604"/>
      <c r="MDW18" s="604"/>
      <c r="MDX18" s="604"/>
      <c r="MEC18" s="604" t="s">
        <v>253</v>
      </c>
      <c r="MED18" s="604"/>
      <c r="MEE18" s="604"/>
      <c r="MEF18" s="604"/>
      <c r="MEK18" s="604" t="s">
        <v>253</v>
      </c>
      <c r="MEL18" s="604"/>
      <c r="MEM18" s="604"/>
      <c r="MEN18" s="604"/>
      <c r="MES18" s="604" t="s">
        <v>253</v>
      </c>
      <c r="MET18" s="604"/>
      <c r="MEU18" s="604"/>
      <c r="MEV18" s="604"/>
      <c r="MFA18" s="604" t="s">
        <v>253</v>
      </c>
      <c r="MFB18" s="604"/>
      <c r="MFC18" s="604"/>
      <c r="MFD18" s="604"/>
      <c r="MFI18" s="604" t="s">
        <v>253</v>
      </c>
      <c r="MFJ18" s="604"/>
      <c r="MFK18" s="604"/>
      <c r="MFL18" s="604"/>
      <c r="MFQ18" s="604" t="s">
        <v>253</v>
      </c>
      <c r="MFR18" s="604"/>
      <c r="MFS18" s="604"/>
      <c r="MFT18" s="604"/>
      <c r="MFY18" s="604" t="s">
        <v>253</v>
      </c>
      <c r="MFZ18" s="604"/>
      <c r="MGA18" s="604"/>
      <c r="MGB18" s="604"/>
      <c r="MGG18" s="604" t="s">
        <v>253</v>
      </c>
      <c r="MGH18" s="604"/>
      <c r="MGI18" s="604"/>
      <c r="MGJ18" s="604"/>
      <c r="MGO18" s="604" t="s">
        <v>253</v>
      </c>
      <c r="MGP18" s="604"/>
      <c r="MGQ18" s="604"/>
      <c r="MGR18" s="604"/>
      <c r="MGW18" s="604" t="s">
        <v>253</v>
      </c>
      <c r="MGX18" s="604"/>
      <c r="MGY18" s="604"/>
      <c r="MGZ18" s="604"/>
      <c r="MHE18" s="604" t="s">
        <v>253</v>
      </c>
      <c r="MHF18" s="604"/>
      <c r="MHG18" s="604"/>
      <c r="MHH18" s="604"/>
      <c r="MHM18" s="604" t="s">
        <v>253</v>
      </c>
      <c r="MHN18" s="604"/>
      <c r="MHO18" s="604"/>
      <c r="MHP18" s="604"/>
      <c r="MHU18" s="604" t="s">
        <v>253</v>
      </c>
      <c r="MHV18" s="604"/>
      <c r="MHW18" s="604"/>
      <c r="MHX18" s="604"/>
      <c r="MIC18" s="604" t="s">
        <v>253</v>
      </c>
      <c r="MID18" s="604"/>
      <c r="MIE18" s="604"/>
      <c r="MIF18" s="604"/>
      <c r="MIK18" s="604" t="s">
        <v>253</v>
      </c>
      <c r="MIL18" s="604"/>
      <c r="MIM18" s="604"/>
      <c r="MIN18" s="604"/>
      <c r="MIS18" s="604" t="s">
        <v>253</v>
      </c>
      <c r="MIT18" s="604"/>
      <c r="MIU18" s="604"/>
      <c r="MIV18" s="604"/>
      <c r="MJA18" s="604" t="s">
        <v>253</v>
      </c>
      <c r="MJB18" s="604"/>
      <c r="MJC18" s="604"/>
      <c r="MJD18" s="604"/>
      <c r="MJI18" s="604" t="s">
        <v>253</v>
      </c>
      <c r="MJJ18" s="604"/>
      <c r="MJK18" s="604"/>
      <c r="MJL18" s="604"/>
      <c r="MJQ18" s="604" t="s">
        <v>253</v>
      </c>
      <c r="MJR18" s="604"/>
      <c r="MJS18" s="604"/>
      <c r="MJT18" s="604"/>
      <c r="MJY18" s="604" t="s">
        <v>253</v>
      </c>
      <c r="MJZ18" s="604"/>
      <c r="MKA18" s="604"/>
      <c r="MKB18" s="604"/>
      <c r="MKG18" s="604" t="s">
        <v>253</v>
      </c>
      <c r="MKH18" s="604"/>
      <c r="MKI18" s="604"/>
      <c r="MKJ18" s="604"/>
      <c r="MKO18" s="604" t="s">
        <v>253</v>
      </c>
      <c r="MKP18" s="604"/>
      <c r="MKQ18" s="604"/>
      <c r="MKR18" s="604"/>
      <c r="MKW18" s="604" t="s">
        <v>253</v>
      </c>
      <c r="MKX18" s="604"/>
      <c r="MKY18" s="604"/>
      <c r="MKZ18" s="604"/>
      <c r="MLE18" s="604" t="s">
        <v>253</v>
      </c>
      <c r="MLF18" s="604"/>
      <c r="MLG18" s="604"/>
      <c r="MLH18" s="604"/>
      <c r="MLM18" s="604" t="s">
        <v>253</v>
      </c>
      <c r="MLN18" s="604"/>
      <c r="MLO18" s="604"/>
      <c r="MLP18" s="604"/>
      <c r="MLU18" s="604" t="s">
        <v>253</v>
      </c>
      <c r="MLV18" s="604"/>
      <c r="MLW18" s="604"/>
      <c r="MLX18" s="604"/>
      <c r="MMC18" s="604" t="s">
        <v>253</v>
      </c>
      <c r="MMD18" s="604"/>
      <c r="MME18" s="604"/>
      <c r="MMF18" s="604"/>
      <c r="MMK18" s="604" t="s">
        <v>253</v>
      </c>
      <c r="MML18" s="604"/>
      <c r="MMM18" s="604"/>
      <c r="MMN18" s="604"/>
      <c r="MMS18" s="604" t="s">
        <v>253</v>
      </c>
      <c r="MMT18" s="604"/>
      <c r="MMU18" s="604"/>
      <c r="MMV18" s="604"/>
      <c r="MNA18" s="604" t="s">
        <v>253</v>
      </c>
      <c r="MNB18" s="604"/>
      <c r="MNC18" s="604"/>
      <c r="MND18" s="604"/>
      <c r="MNI18" s="604" t="s">
        <v>253</v>
      </c>
      <c r="MNJ18" s="604"/>
      <c r="MNK18" s="604"/>
      <c r="MNL18" s="604"/>
      <c r="MNQ18" s="604" t="s">
        <v>253</v>
      </c>
      <c r="MNR18" s="604"/>
      <c r="MNS18" s="604"/>
      <c r="MNT18" s="604"/>
      <c r="MNY18" s="604" t="s">
        <v>253</v>
      </c>
      <c r="MNZ18" s="604"/>
      <c r="MOA18" s="604"/>
      <c r="MOB18" s="604"/>
      <c r="MOG18" s="604" t="s">
        <v>253</v>
      </c>
      <c r="MOH18" s="604"/>
      <c r="MOI18" s="604"/>
      <c r="MOJ18" s="604"/>
      <c r="MOO18" s="604" t="s">
        <v>253</v>
      </c>
      <c r="MOP18" s="604"/>
      <c r="MOQ18" s="604"/>
      <c r="MOR18" s="604"/>
      <c r="MOW18" s="604" t="s">
        <v>253</v>
      </c>
      <c r="MOX18" s="604"/>
      <c r="MOY18" s="604"/>
      <c r="MOZ18" s="604"/>
      <c r="MPE18" s="604" t="s">
        <v>253</v>
      </c>
      <c r="MPF18" s="604"/>
      <c r="MPG18" s="604"/>
      <c r="MPH18" s="604"/>
      <c r="MPM18" s="604" t="s">
        <v>253</v>
      </c>
      <c r="MPN18" s="604"/>
      <c r="MPO18" s="604"/>
      <c r="MPP18" s="604"/>
      <c r="MPU18" s="604" t="s">
        <v>253</v>
      </c>
      <c r="MPV18" s="604"/>
      <c r="MPW18" s="604"/>
      <c r="MPX18" s="604"/>
      <c r="MQC18" s="604" t="s">
        <v>253</v>
      </c>
      <c r="MQD18" s="604"/>
      <c r="MQE18" s="604"/>
      <c r="MQF18" s="604"/>
      <c r="MQK18" s="604" t="s">
        <v>253</v>
      </c>
      <c r="MQL18" s="604"/>
      <c r="MQM18" s="604"/>
      <c r="MQN18" s="604"/>
      <c r="MQS18" s="604" t="s">
        <v>253</v>
      </c>
      <c r="MQT18" s="604"/>
      <c r="MQU18" s="604"/>
      <c r="MQV18" s="604"/>
      <c r="MRA18" s="604" t="s">
        <v>253</v>
      </c>
      <c r="MRB18" s="604"/>
      <c r="MRC18" s="604"/>
      <c r="MRD18" s="604"/>
      <c r="MRI18" s="604" t="s">
        <v>253</v>
      </c>
      <c r="MRJ18" s="604"/>
      <c r="MRK18" s="604"/>
      <c r="MRL18" s="604"/>
      <c r="MRQ18" s="604" t="s">
        <v>253</v>
      </c>
      <c r="MRR18" s="604"/>
      <c r="MRS18" s="604"/>
      <c r="MRT18" s="604"/>
      <c r="MRY18" s="604" t="s">
        <v>253</v>
      </c>
      <c r="MRZ18" s="604"/>
      <c r="MSA18" s="604"/>
      <c r="MSB18" s="604"/>
      <c r="MSG18" s="604" t="s">
        <v>253</v>
      </c>
      <c r="MSH18" s="604"/>
      <c r="MSI18" s="604"/>
      <c r="MSJ18" s="604"/>
      <c r="MSO18" s="604" t="s">
        <v>253</v>
      </c>
      <c r="MSP18" s="604"/>
      <c r="MSQ18" s="604"/>
      <c r="MSR18" s="604"/>
      <c r="MSW18" s="604" t="s">
        <v>253</v>
      </c>
      <c r="MSX18" s="604"/>
      <c r="MSY18" s="604"/>
      <c r="MSZ18" s="604"/>
      <c r="MTE18" s="604" t="s">
        <v>253</v>
      </c>
      <c r="MTF18" s="604"/>
      <c r="MTG18" s="604"/>
      <c r="MTH18" s="604"/>
      <c r="MTM18" s="604" t="s">
        <v>253</v>
      </c>
      <c r="MTN18" s="604"/>
      <c r="MTO18" s="604"/>
      <c r="MTP18" s="604"/>
      <c r="MTU18" s="604" t="s">
        <v>253</v>
      </c>
      <c r="MTV18" s="604"/>
      <c r="MTW18" s="604"/>
      <c r="MTX18" s="604"/>
      <c r="MUC18" s="604" t="s">
        <v>253</v>
      </c>
      <c r="MUD18" s="604"/>
      <c r="MUE18" s="604"/>
      <c r="MUF18" s="604"/>
      <c r="MUK18" s="604" t="s">
        <v>253</v>
      </c>
      <c r="MUL18" s="604"/>
      <c r="MUM18" s="604"/>
      <c r="MUN18" s="604"/>
      <c r="MUS18" s="604" t="s">
        <v>253</v>
      </c>
      <c r="MUT18" s="604"/>
      <c r="MUU18" s="604"/>
      <c r="MUV18" s="604"/>
      <c r="MVA18" s="604" t="s">
        <v>253</v>
      </c>
      <c r="MVB18" s="604"/>
      <c r="MVC18" s="604"/>
      <c r="MVD18" s="604"/>
      <c r="MVI18" s="604" t="s">
        <v>253</v>
      </c>
      <c r="MVJ18" s="604"/>
      <c r="MVK18" s="604"/>
      <c r="MVL18" s="604"/>
      <c r="MVQ18" s="604" t="s">
        <v>253</v>
      </c>
      <c r="MVR18" s="604"/>
      <c r="MVS18" s="604"/>
      <c r="MVT18" s="604"/>
      <c r="MVY18" s="604" t="s">
        <v>253</v>
      </c>
      <c r="MVZ18" s="604"/>
      <c r="MWA18" s="604"/>
      <c r="MWB18" s="604"/>
      <c r="MWG18" s="604" t="s">
        <v>253</v>
      </c>
      <c r="MWH18" s="604"/>
      <c r="MWI18" s="604"/>
      <c r="MWJ18" s="604"/>
      <c r="MWO18" s="604" t="s">
        <v>253</v>
      </c>
      <c r="MWP18" s="604"/>
      <c r="MWQ18" s="604"/>
      <c r="MWR18" s="604"/>
      <c r="MWW18" s="604" t="s">
        <v>253</v>
      </c>
      <c r="MWX18" s="604"/>
      <c r="MWY18" s="604"/>
      <c r="MWZ18" s="604"/>
      <c r="MXE18" s="604" t="s">
        <v>253</v>
      </c>
      <c r="MXF18" s="604"/>
      <c r="MXG18" s="604"/>
      <c r="MXH18" s="604"/>
      <c r="MXM18" s="604" t="s">
        <v>253</v>
      </c>
      <c r="MXN18" s="604"/>
      <c r="MXO18" s="604"/>
      <c r="MXP18" s="604"/>
      <c r="MXU18" s="604" t="s">
        <v>253</v>
      </c>
      <c r="MXV18" s="604"/>
      <c r="MXW18" s="604"/>
      <c r="MXX18" s="604"/>
      <c r="MYC18" s="604" t="s">
        <v>253</v>
      </c>
      <c r="MYD18" s="604"/>
      <c r="MYE18" s="604"/>
      <c r="MYF18" s="604"/>
      <c r="MYK18" s="604" t="s">
        <v>253</v>
      </c>
      <c r="MYL18" s="604"/>
      <c r="MYM18" s="604"/>
      <c r="MYN18" s="604"/>
      <c r="MYS18" s="604" t="s">
        <v>253</v>
      </c>
      <c r="MYT18" s="604"/>
      <c r="MYU18" s="604"/>
      <c r="MYV18" s="604"/>
      <c r="MZA18" s="604" t="s">
        <v>253</v>
      </c>
      <c r="MZB18" s="604"/>
      <c r="MZC18" s="604"/>
      <c r="MZD18" s="604"/>
      <c r="MZI18" s="604" t="s">
        <v>253</v>
      </c>
      <c r="MZJ18" s="604"/>
      <c r="MZK18" s="604"/>
      <c r="MZL18" s="604"/>
      <c r="MZQ18" s="604" t="s">
        <v>253</v>
      </c>
      <c r="MZR18" s="604"/>
      <c r="MZS18" s="604"/>
      <c r="MZT18" s="604"/>
      <c r="MZY18" s="604" t="s">
        <v>253</v>
      </c>
      <c r="MZZ18" s="604"/>
      <c r="NAA18" s="604"/>
      <c r="NAB18" s="604"/>
      <c r="NAG18" s="604" t="s">
        <v>253</v>
      </c>
      <c r="NAH18" s="604"/>
      <c r="NAI18" s="604"/>
      <c r="NAJ18" s="604"/>
      <c r="NAO18" s="604" t="s">
        <v>253</v>
      </c>
      <c r="NAP18" s="604"/>
      <c r="NAQ18" s="604"/>
      <c r="NAR18" s="604"/>
      <c r="NAW18" s="604" t="s">
        <v>253</v>
      </c>
      <c r="NAX18" s="604"/>
      <c r="NAY18" s="604"/>
      <c r="NAZ18" s="604"/>
      <c r="NBE18" s="604" t="s">
        <v>253</v>
      </c>
      <c r="NBF18" s="604"/>
      <c r="NBG18" s="604"/>
      <c r="NBH18" s="604"/>
      <c r="NBM18" s="604" t="s">
        <v>253</v>
      </c>
      <c r="NBN18" s="604"/>
      <c r="NBO18" s="604"/>
      <c r="NBP18" s="604"/>
      <c r="NBU18" s="604" t="s">
        <v>253</v>
      </c>
      <c r="NBV18" s="604"/>
      <c r="NBW18" s="604"/>
      <c r="NBX18" s="604"/>
      <c r="NCC18" s="604" t="s">
        <v>253</v>
      </c>
      <c r="NCD18" s="604"/>
      <c r="NCE18" s="604"/>
      <c r="NCF18" s="604"/>
      <c r="NCK18" s="604" t="s">
        <v>253</v>
      </c>
      <c r="NCL18" s="604"/>
      <c r="NCM18" s="604"/>
      <c r="NCN18" s="604"/>
      <c r="NCS18" s="604" t="s">
        <v>253</v>
      </c>
      <c r="NCT18" s="604"/>
      <c r="NCU18" s="604"/>
      <c r="NCV18" s="604"/>
      <c r="NDA18" s="604" t="s">
        <v>253</v>
      </c>
      <c r="NDB18" s="604"/>
      <c r="NDC18" s="604"/>
      <c r="NDD18" s="604"/>
      <c r="NDI18" s="604" t="s">
        <v>253</v>
      </c>
      <c r="NDJ18" s="604"/>
      <c r="NDK18" s="604"/>
      <c r="NDL18" s="604"/>
      <c r="NDQ18" s="604" t="s">
        <v>253</v>
      </c>
      <c r="NDR18" s="604"/>
      <c r="NDS18" s="604"/>
      <c r="NDT18" s="604"/>
      <c r="NDY18" s="604" t="s">
        <v>253</v>
      </c>
      <c r="NDZ18" s="604"/>
      <c r="NEA18" s="604"/>
      <c r="NEB18" s="604"/>
      <c r="NEG18" s="604" t="s">
        <v>253</v>
      </c>
      <c r="NEH18" s="604"/>
      <c r="NEI18" s="604"/>
      <c r="NEJ18" s="604"/>
      <c r="NEO18" s="604" t="s">
        <v>253</v>
      </c>
      <c r="NEP18" s="604"/>
      <c r="NEQ18" s="604"/>
      <c r="NER18" s="604"/>
      <c r="NEW18" s="604" t="s">
        <v>253</v>
      </c>
      <c r="NEX18" s="604"/>
      <c r="NEY18" s="604"/>
      <c r="NEZ18" s="604"/>
      <c r="NFE18" s="604" t="s">
        <v>253</v>
      </c>
      <c r="NFF18" s="604"/>
      <c r="NFG18" s="604"/>
      <c r="NFH18" s="604"/>
      <c r="NFM18" s="604" t="s">
        <v>253</v>
      </c>
      <c r="NFN18" s="604"/>
      <c r="NFO18" s="604"/>
      <c r="NFP18" s="604"/>
      <c r="NFU18" s="604" t="s">
        <v>253</v>
      </c>
      <c r="NFV18" s="604"/>
      <c r="NFW18" s="604"/>
      <c r="NFX18" s="604"/>
      <c r="NGC18" s="604" t="s">
        <v>253</v>
      </c>
      <c r="NGD18" s="604"/>
      <c r="NGE18" s="604"/>
      <c r="NGF18" s="604"/>
      <c r="NGK18" s="604" t="s">
        <v>253</v>
      </c>
      <c r="NGL18" s="604"/>
      <c r="NGM18" s="604"/>
      <c r="NGN18" s="604"/>
      <c r="NGS18" s="604" t="s">
        <v>253</v>
      </c>
      <c r="NGT18" s="604"/>
      <c r="NGU18" s="604"/>
      <c r="NGV18" s="604"/>
      <c r="NHA18" s="604" t="s">
        <v>253</v>
      </c>
      <c r="NHB18" s="604"/>
      <c r="NHC18" s="604"/>
      <c r="NHD18" s="604"/>
      <c r="NHI18" s="604" t="s">
        <v>253</v>
      </c>
      <c r="NHJ18" s="604"/>
      <c r="NHK18" s="604"/>
      <c r="NHL18" s="604"/>
      <c r="NHQ18" s="604" t="s">
        <v>253</v>
      </c>
      <c r="NHR18" s="604"/>
      <c r="NHS18" s="604"/>
      <c r="NHT18" s="604"/>
      <c r="NHY18" s="604" t="s">
        <v>253</v>
      </c>
      <c r="NHZ18" s="604"/>
      <c r="NIA18" s="604"/>
      <c r="NIB18" s="604"/>
      <c r="NIG18" s="604" t="s">
        <v>253</v>
      </c>
      <c r="NIH18" s="604"/>
      <c r="NII18" s="604"/>
      <c r="NIJ18" s="604"/>
      <c r="NIO18" s="604" t="s">
        <v>253</v>
      </c>
      <c r="NIP18" s="604"/>
      <c r="NIQ18" s="604"/>
      <c r="NIR18" s="604"/>
      <c r="NIW18" s="604" t="s">
        <v>253</v>
      </c>
      <c r="NIX18" s="604"/>
      <c r="NIY18" s="604"/>
      <c r="NIZ18" s="604"/>
      <c r="NJE18" s="604" t="s">
        <v>253</v>
      </c>
      <c r="NJF18" s="604"/>
      <c r="NJG18" s="604"/>
      <c r="NJH18" s="604"/>
      <c r="NJM18" s="604" t="s">
        <v>253</v>
      </c>
      <c r="NJN18" s="604"/>
      <c r="NJO18" s="604"/>
      <c r="NJP18" s="604"/>
      <c r="NJU18" s="604" t="s">
        <v>253</v>
      </c>
      <c r="NJV18" s="604"/>
      <c r="NJW18" s="604"/>
      <c r="NJX18" s="604"/>
      <c r="NKC18" s="604" t="s">
        <v>253</v>
      </c>
      <c r="NKD18" s="604"/>
      <c r="NKE18" s="604"/>
      <c r="NKF18" s="604"/>
      <c r="NKK18" s="604" t="s">
        <v>253</v>
      </c>
      <c r="NKL18" s="604"/>
      <c r="NKM18" s="604"/>
      <c r="NKN18" s="604"/>
      <c r="NKS18" s="604" t="s">
        <v>253</v>
      </c>
      <c r="NKT18" s="604"/>
      <c r="NKU18" s="604"/>
      <c r="NKV18" s="604"/>
      <c r="NLA18" s="604" t="s">
        <v>253</v>
      </c>
      <c r="NLB18" s="604"/>
      <c r="NLC18" s="604"/>
      <c r="NLD18" s="604"/>
      <c r="NLI18" s="604" t="s">
        <v>253</v>
      </c>
      <c r="NLJ18" s="604"/>
      <c r="NLK18" s="604"/>
      <c r="NLL18" s="604"/>
      <c r="NLQ18" s="604" t="s">
        <v>253</v>
      </c>
      <c r="NLR18" s="604"/>
      <c r="NLS18" s="604"/>
      <c r="NLT18" s="604"/>
      <c r="NLY18" s="604" t="s">
        <v>253</v>
      </c>
      <c r="NLZ18" s="604"/>
      <c r="NMA18" s="604"/>
      <c r="NMB18" s="604"/>
      <c r="NMG18" s="604" t="s">
        <v>253</v>
      </c>
      <c r="NMH18" s="604"/>
      <c r="NMI18" s="604"/>
      <c r="NMJ18" s="604"/>
      <c r="NMO18" s="604" t="s">
        <v>253</v>
      </c>
      <c r="NMP18" s="604"/>
      <c r="NMQ18" s="604"/>
      <c r="NMR18" s="604"/>
      <c r="NMW18" s="604" t="s">
        <v>253</v>
      </c>
      <c r="NMX18" s="604"/>
      <c r="NMY18" s="604"/>
      <c r="NMZ18" s="604"/>
      <c r="NNE18" s="604" t="s">
        <v>253</v>
      </c>
      <c r="NNF18" s="604"/>
      <c r="NNG18" s="604"/>
      <c r="NNH18" s="604"/>
      <c r="NNM18" s="604" t="s">
        <v>253</v>
      </c>
      <c r="NNN18" s="604"/>
      <c r="NNO18" s="604"/>
      <c r="NNP18" s="604"/>
      <c r="NNU18" s="604" t="s">
        <v>253</v>
      </c>
      <c r="NNV18" s="604"/>
      <c r="NNW18" s="604"/>
      <c r="NNX18" s="604"/>
      <c r="NOC18" s="604" t="s">
        <v>253</v>
      </c>
      <c r="NOD18" s="604"/>
      <c r="NOE18" s="604"/>
      <c r="NOF18" s="604"/>
      <c r="NOK18" s="604" t="s">
        <v>253</v>
      </c>
      <c r="NOL18" s="604"/>
      <c r="NOM18" s="604"/>
      <c r="NON18" s="604"/>
      <c r="NOS18" s="604" t="s">
        <v>253</v>
      </c>
      <c r="NOT18" s="604"/>
      <c r="NOU18" s="604"/>
      <c r="NOV18" s="604"/>
      <c r="NPA18" s="604" t="s">
        <v>253</v>
      </c>
      <c r="NPB18" s="604"/>
      <c r="NPC18" s="604"/>
      <c r="NPD18" s="604"/>
      <c r="NPI18" s="604" t="s">
        <v>253</v>
      </c>
      <c r="NPJ18" s="604"/>
      <c r="NPK18" s="604"/>
      <c r="NPL18" s="604"/>
      <c r="NPQ18" s="604" t="s">
        <v>253</v>
      </c>
      <c r="NPR18" s="604"/>
      <c r="NPS18" s="604"/>
      <c r="NPT18" s="604"/>
      <c r="NPY18" s="604" t="s">
        <v>253</v>
      </c>
      <c r="NPZ18" s="604"/>
      <c r="NQA18" s="604"/>
      <c r="NQB18" s="604"/>
      <c r="NQG18" s="604" t="s">
        <v>253</v>
      </c>
      <c r="NQH18" s="604"/>
      <c r="NQI18" s="604"/>
      <c r="NQJ18" s="604"/>
      <c r="NQO18" s="604" t="s">
        <v>253</v>
      </c>
      <c r="NQP18" s="604"/>
      <c r="NQQ18" s="604"/>
      <c r="NQR18" s="604"/>
      <c r="NQW18" s="604" t="s">
        <v>253</v>
      </c>
      <c r="NQX18" s="604"/>
      <c r="NQY18" s="604"/>
      <c r="NQZ18" s="604"/>
      <c r="NRE18" s="604" t="s">
        <v>253</v>
      </c>
      <c r="NRF18" s="604"/>
      <c r="NRG18" s="604"/>
      <c r="NRH18" s="604"/>
      <c r="NRM18" s="604" t="s">
        <v>253</v>
      </c>
      <c r="NRN18" s="604"/>
      <c r="NRO18" s="604"/>
      <c r="NRP18" s="604"/>
      <c r="NRU18" s="604" t="s">
        <v>253</v>
      </c>
      <c r="NRV18" s="604"/>
      <c r="NRW18" s="604"/>
      <c r="NRX18" s="604"/>
      <c r="NSC18" s="604" t="s">
        <v>253</v>
      </c>
      <c r="NSD18" s="604"/>
      <c r="NSE18" s="604"/>
      <c r="NSF18" s="604"/>
      <c r="NSK18" s="604" t="s">
        <v>253</v>
      </c>
      <c r="NSL18" s="604"/>
      <c r="NSM18" s="604"/>
      <c r="NSN18" s="604"/>
      <c r="NSS18" s="604" t="s">
        <v>253</v>
      </c>
      <c r="NST18" s="604"/>
      <c r="NSU18" s="604"/>
      <c r="NSV18" s="604"/>
      <c r="NTA18" s="604" t="s">
        <v>253</v>
      </c>
      <c r="NTB18" s="604"/>
      <c r="NTC18" s="604"/>
      <c r="NTD18" s="604"/>
      <c r="NTI18" s="604" t="s">
        <v>253</v>
      </c>
      <c r="NTJ18" s="604"/>
      <c r="NTK18" s="604"/>
      <c r="NTL18" s="604"/>
      <c r="NTQ18" s="604" t="s">
        <v>253</v>
      </c>
      <c r="NTR18" s="604"/>
      <c r="NTS18" s="604"/>
      <c r="NTT18" s="604"/>
      <c r="NTY18" s="604" t="s">
        <v>253</v>
      </c>
      <c r="NTZ18" s="604"/>
      <c r="NUA18" s="604"/>
      <c r="NUB18" s="604"/>
      <c r="NUG18" s="604" t="s">
        <v>253</v>
      </c>
      <c r="NUH18" s="604"/>
      <c r="NUI18" s="604"/>
      <c r="NUJ18" s="604"/>
      <c r="NUO18" s="604" t="s">
        <v>253</v>
      </c>
      <c r="NUP18" s="604"/>
      <c r="NUQ18" s="604"/>
      <c r="NUR18" s="604"/>
      <c r="NUW18" s="604" t="s">
        <v>253</v>
      </c>
      <c r="NUX18" s="604"/>
      <c r="NUY18" s="604"/>
      <c r="NUZ18" s="604"/>
      <c r="NVE18" s="604" t="s">
        <v>253</v>
      </c>
      <c r="NVF18" s="604"/>
      <c r="NVG18" s="604"/>
      <c r="NVH18" s="604"/>
      <c r="NVM18" s="604" t="s">
        <v>253</v>
      </c>
      <c r="NVN18" s="604"/>
      <c r="NVO18" s="604"/>
      <c r="NVP18" s="604"/>
      <c r="NVU18" s="604" t="s">
        <v>253</v>
      </c>
      <c r="NVV18" s="604"/>
      <c r="NVW18" s="604"/>
      <c r="NVX18" s="604"/>
      <c r="NWC18" s="604" t="s">
        <v>253</v>
      </c>
      <c r="NWD18" s="604"/>
      <c r="NWE18" s="604"/>
      <c r="NWF18" s="604"/>
      <c r="NWK18" s="604" t="s">
        <v>253</v>
      </c>
      <c r="NWL18" s="604"/>
      <c r="NWM18" s="604"/>
      <c r="NWN18" s="604"/>
      <c r="NWS18" s="604" t="s">
        <v>253</v>
      </c>
      <c r="NWT18" s="604"/>
      <c r="NWU18" s="604"/>
      <c r="NWV18" s="604"/>
      <c r="NXA18" s="604" t="s">
        <v>253</v>
      </c>
      <c r="NXB18" s="604"/>
      <c r="NXC18" s="604"/>
      <c r="NXD18" s="604"/>
      <c r="NXI18" s="604" t="s">
        <v>253</v>
      </c>
      <c r="NXJ18" s="604"/>
      <c r="NXK18" s="604"/>
      <c r="NXL18" s="604"/>
      <c r="NXQ18" s="604" t="s">
        <v>253</v>
      </c>
      <c r="NXR18" s="604"/>
      <c r="NXS18" s="604"/>
      <c r="NXT18" s="604"/>
      <c r="NXY18" s="604" t="s">
        <v>253</v>
      </c>
      <c r="NXZ18" s="604"/>
      <c r="NYA18" s="604"/>
      <c r="NYB18" s="604"/>
      <c r="NYG18" s="604" t="s">
        <v>253</v>
      </c>
      <c r="NYH18" s="604"/>
      <c r="NYI18" s="604"/>
      <c r="NYJ18" s="604"/>
      <c r="NYO18" s="604" t="s">
        <v>253</v>
      </c>
      <c r="NYP18" s="604"/>
      <c r="NYQ18" s="604"/>
      <c r="NYR18" s="604"/>
      <c r="NYW18" s="604" t="s">
        <v>253</v>
      </c>
      <c r="NYX18" s="604"/>
      <c r="NYY18" s="604"/>
      <c r="NYZ18" s="604"/>
      <c r="NZE18" s="604" t="s">
        <v>253</v>
      </c>
      <c r="NZF18" s="604"/>
      <c r="NZG18" s="604"/>
      <c r="NZH18" s="604"/>
      <c r="NZM18" s="604" t="s">
        <v>253</v>
      </c>
      <c r="NZN18" s="604"/>
      <c r="NZO18" s="604"/>
      <c r="NZP18" s="604"/>
      <c r="NZU18" s="604" t="s">
        <v>253</v>
      </c>
      <c r="NZV18" s="604"/>
      <c r="NZW18" s="604"/>
      <c r="NZX18" s="604"/>
      <c r="OAC18" s="604" t="s">
        <v>253</v>
      </c>
      <c r="OAD18" s="604"/>
      <c r="OAE18" s="604"/>
      <c r="OAF18" s="604"/>
      <c r="OAK18" s="604" t="s">
        <v>253</v>
      </c>
      <c r="OAL18" s="604"/>
      <c r="OAM18" s="604"/>
      <c r="OAN18" s="604"/>
      <c r="OAS18" s="604" t="s">
        <v>253</v>
      </c>
      <c r="OAT18" s="604"/>
      <c r="OAU18" s="604"/>
      <c r="OAV18" s="604"/>
      <c r="OBA18" s="604" t="s">
        <v>253</v>
      </c>
      <c r="OBB18" s="604"/>
      <c r="OBC18" s="604"/>
      <c r="OBD18" s="604"/>
      <c r="OBI18" s="604" t="s">
        <v>253</v>
      </c>
      <c r="OBJ18" s="604"/>
      <c r="OBK18" s="604"/>
      <c r="OBL18" s="604"/>
      <c r="OBQ18" s="604" t="s">
        <v>253</v>
      </c>
      <c r="OBR18" s="604"/>
      <c r="OBS18" s="604"/>
      <c r="OBT18" s="604"/>
      <c r="OBY18" s="604" t="s">
        <v>253</v>
      </c>
      <c r="OBZ18" s="604"/>
      <c r="OCA18" s="604"/>
      <c r="OCB18" s="604"/>
      <c r="OCG18" s="604" t="s">
        <v>253</v>
      </c>
      <c r="OCH18" s="604"/>
      <c r="OCI18" s="604"/>
      <c r="OCJ18" s="604"/>
      <c r="OCO18" s="604" t="s">
        <v>253</v>
      </c>
      <c r="OCP18" s="604"/>
      <c r="OCQ18" s="604"/>
      <c r="OCR18" s="604"/>
      <c r="OCW18" s="604" t="s">
        <v>253</v>
      </c>
      <c r="OCX18" s="604"/>
      <c r="OCY18" s="604"/>
      <c r="OCZ18" s="604"/>
      <c r="ODE18" s="604" t="s">
        <v>253</v>
      </c>
      <c r="ODF18" s="604"/>
      <c r="ODG18" s="604"/>
      <c r="ODH18" s="604"/>
      <c r="ODM18" s="604" t="s">
        <v>253</v>
      </c>
      <c r="ODN18" s="604"/>
      <c r="ODO18" s="604"/>
      <c r="ODP18" s="604"/>
      <c r="ODU18" s="604" t="s">
        <v>253</v>
      </c>
      <c r="ODV18" s="604"/>
      <c r="ODW18" s="604"/>
      <c r="ODX18" s="604"/>
      <c r="OEC18" s="604" t="s">
        <v>253</v>
      </c>
      <c r="OED18" s="604"/>
      <c r="OEE18" s="604"/>
      <c r="OEF18" s="604"/>
      <c r="OEK18" s="604" t="s">
        <v>253</v>
      </c>
      <c r="OEL18" s="604"/>
      <c r="OEM18" s="604"/>
      <c r="OEN18" s="604"/>
      <c r="OES18" s="604" t="s">
        <v>253</v>
      </c>
      <c r="OET18" s="604"/>
      <c r="OEU18" s="604"/>
      <c r="OEV18" s="604"/>
      <c r="OFA18" s="604" t="s">
        <v>253</v>
      </c>
      <c r="OFB18" s="604"/>
      <c r="OFC18" s="604"/>
      <c r="OFD18" s="604"/>
      <c r="OFI18" s="604" t="s">
        <v>253</v>
      </c>
      <c r="OFJ18" s="604"/>
      <c r="OFK18" s="604"/>
      <c r="OFL18" s="604"/>
      <c r="OFQ18" s="604" t="s">
        <v>253</v>
      </c>
      <c r="OFR18" s="604"/>
      <c r="OFS18" s="604"/>
      <c r="OFT18" s="604"/>
      <c r="OFY18" s="604" t="s">
        <v>253</v>
      </c>
      <c r="OFZ18" s="604"/>
      <c r="OGA18" s="604"/>
      <c r="OGB18" s="604"/>
      <c r="OGG18" s="604" t="s">
        <v>253</v>
      </c>
      <c r="OGH18" s="604"/>
      <c r="OGI18" s="604"/>
      <c r="OGJ18" s="604"/>
      <c r="OGO18" s="604" t="s">
        <v>253</v>
      </c>
      <c r="OGP18" s="604"/>
      <c r="OGQ18" s="604"/>
      <c r="OGR18" s="604"/>
      <c r="OGW18" s="604" t="s">
        <v>253</v>
      </c>
      <c r="OGX18" s="604"/>
      <c r="OGY18" s="604"/>
      <c r="OGZ18" s="604"/>
      <c r="OHE18" s="604" t="s">
        <v>253</v>
      </c>
      <c r="OHF18" s="604"/>
      <c r="OHG18" s="604"/>
      <c r="OHH18" s="604"/>
      <c r="OHM18" s="604" t="s">
        <v>253</v>
      </c>
      <c r="OHN18" s="604"/>
      <c r="OHO18" s="604"/>
      <c r="OHP18" s="604"/>
      <c r="OHU18" s="604" t="s">
        <v>253</v>
      </c>
      <c r="OHV18" s="604"/>
      <c r="OHW18" s="604"/>
      <c r="OHX18" s="604"/>
      <c r="OIC18" s="604" t="s">
        <v>253</v>
      </c>
      <c r="OID18" s="604"/>
      <c r="OIE18" s="604"/>
      <c r="OIF18" s="604"/>
      <c r="OIK18" s="604" t="s">
        <v>253</v>
      </c>
      <c r="OIL18" s="604"/>
      <c r="OIM18" s="604"/>
      <c r="OIN18" s="604"/>
      <c r="OIS18" s="604" t="s">
        <v>253</v>
      </c>
      <c r="OIT18" s="604"/>
      <c r="OIU18" s="604"/>
      <c r="OIV18" s="604"/>
      <c r="OJA18" s="604" t="s">
        <v>253</v>
      </c>
      <c r="OJB18" s="604"/>
      <c r="OJC18" s="604"/>
      <c r="OJD18" s="604"/>
      <c r="OJI18" s="604" t="s">
        <v>253</v>
      </c>
      <c r="OJJ18" s="604"/>
      <c r="OJK18" s="604"/>
      <c r="OJL18" s="604"/>
      <c r="OJQ18" s="604" t="s">
        <v>253</v>
      </c>
      <c r="OJR18" s="604"/>
      <c r="OJS18" s="604"/>
      <c r="OJT18" s="604"/>
      <c r="OJY18" s="604" t="s">
        <v>253</v>
      </c>
      <c r="OJZ18" s="604"/>
      <c r="OKA18" s="604"/>
      <c r="OKB18" s="604"/>
      <c r="OKG18" s="604" t="s">
        <v>253</v>
      </c>
      <c r="OKH18" s="604"/>
      <c r="OKI18" s="604"/>
      <c r="OKJ18" s="604"/>
      <c r="OKO18" s="604" t="s">
        <v>253</v>
      </c>
      <c r="OKP18" s="604"/>
      <c r="OKQ18" s="604"/>
      <c r="OKR18" s="604"/>
      <c r="OKW18" s="604" t="s">
        <v>253</v>
      </c>
      <c r="OKX18" s="604"/>
      <c r="OKY18" s="604"/>
      <c r="OKZ18" s="604"/>
      <c r="OLE18" s="604" t="s">
        <v>253</v>
      </c>
      <c r="OLF18" s="604"/>
      <c r="OLG18" s="604"/>
      <c r="OLH18" s="604"/>
      <c r="OLM18" s="604" t="s">
        <v>253</v>
      </c>
      <c r="OLN18" s="604"/>
      <c r="OLO18" s="604"/>
      <c r="OLP18" s="604"/>
      <c r="OLU18" s="604" t="s">
        <v>253</v>
      </c>
      <c r="OLV18" s="604"/>
      <c r="OLW18" s="604"/>
      <c r="OLX18" s="604"/>
      <c r="OMC18" s="604" t="s">
        <v>253</v>
      </c>
      <c r="OMD18" s="604"/>
      <c r="OME18" s="604"/>
      <c r="OMF18" s="604"/>
      <c r="OMK18" s="604" t="s">
        <v>253</v>
      </c>
      <c r="OML18" s="604"/>
      <c r="OMM18" s="604"/>
      <c r="OMN18" s="604"/>
      <c r="OMS18" s="604" t="s">
        <v>253</v>
      </c>
      <c r="OMT18" s="604"/>
      <c r="OMU18" s="604"/>
      <c r="OMV18" s="604"/>
      <c r="ONA18" s="604" t="s">
        <v>253</v>
      </c>
      <c r="ONB18" s="604"/>
      <c r="ONC18" s="604"/>
      <c r="OND18" s="604"/>
      <c r="ONI18" s="604" t="s">
        <v>253</v>
      </c>
      <c r="ONJ18" s="604"/>
      <c r="ONK18" s="604"/>
      <c r="ONL18" s="604"/>
      <c r="ONQ18" s="604" t="s">
        <v>253</v>
      </c>
      <c r="ONR18" s="604"/>
      <c r="ONS18" s="604"/>
      <c r="ONT18" s="604"/>
      <c r="ONY18" s="604" t="s">
        <v>253</v>
      </c>
      <c r="ONZ18" s="604"/>
      <c r="OOA18" s="604"/>
      <c r="OOB18" s="604"/>
      <c r="OOG18" s="604" t="s">
        <v>253</v>
      </c>
      <c r="OOH18" s="604"/>
      <c r="OOI18" s="604"/>
      <c r="OOJ18" s="604"/>
      <c r="OOO18" s="604" t="s">
        <v>253</v>
      </c>
      <c r="OOP18" s="604"/>
      <c r="OOQ18" s="604"/>
      <c r="OOR18" s="604"/>
      <c r="OOW18" s="604" t="s">
        <v>253</v>
      </c>
      <c r="OOX18" s="604"/>
      <c r="OOY18" s="604"/>
      <c r="OOZ18" s="604"/>
      <c r="OPE18" s="604" t="s">
        <v>253</v>
      </c>
      <c r="OPF18" s="604"/>
      <c r="OPG18" s="604"/>
      <c r="OPH18" s="604"/>
      <c r="OPM18" s="604" t="s">
        <v>253</v>
      </c>
      <c r="OPN18" s="604"/>
      <c r="OPO18" s="604"/>
      <c r="OPP18" s="604"/>
      <c r="OPU18" s="604" t="s">
        <v>253</v>
      </c>
      <c r="OPV18" s="604"/>
      <c r="OPW18" s="604"/>
      <c r="OPX18" s="604"/>
      <c r="OQC18" s="604" t="s">
        <v>253</v>
      </c>
      <c r="OQD18" s="604"/>
      <c r="OQE18" s="604"/>
      <c r="OQF18" s="604"/>
      <c r="OQK18" s="604" t="s">
        <v>253</v>
      </c>
      <c r="OQL18" s="604"/>
      <c r="OQM18" s="604"/>
      <c r="OQN18" s="604"/>
      <c r="OQS18" s="604" t="s">
        <v>253</v>
      </c>
      <c r="OQT18" s="604"/>
      <c r="OQU18" s="604"/>
      <c r="OQV18" s="604"/>
      <c r="ORA18" s="604" t="s">
        <v>253</v>
      </c>
      <c r="ORB18" s="604"/>
      <c r="ORC18" s="604"/>
      <c r="ORD18" s="604"/>
      <c r="ORI18" s="604" t="s">
        <v>253</v>
      </c>
      <c r="ORJ18" s="604"/>
      <c r="ORK18" s="604"/>
      <c r="ORL18" s="604"/>
      <c r="ORQ18" s="604" t="s">
        <v>253</v>
      </c>
      <c r="ORR18" s="604"/>
      <c r="ORS18" s="604"/>
      <c r="ORT18" s="604"/>
      <c r="ORY18" s="604" t="s">
        <v>253</v>
      </c>
      <c r="ORZ18" s="604"/>
      <c r="OSA18" s="604"/>
      <c r="OSB18" s="604"/>
      <c r="OSG18" s="604" t="s">
        <v>253</v>
      </c>
      <c r="OSH18" s="604"/>
      <c r="OSI18" s="604"/>
      <c r="OSJ18" s="604"/>
      <c r="OSO18" s="604" t="s">
        <v>253</v>
      </c>
      <c r="OSP18" s="604"/>
      <c r="OSQ18" s="604"/>
      <c r="OSR18" s="604"/>
      <c r="OSW18" s="604" t="s">
        <v>253</v>
      </c>
      <c r="OSX18" s="604"/>
      <c r="OSY18" s="604"/>
      <c r="OSZ18" s="604"/>
      <c r="OTE18" s="604" t="s">
        <v>253</v>
      </c>
      <c r="OTF18" s="604"/>
      <c r="OTG18" s="604"/>
      <c r="OTH18" s="604"/>
      <c r="OTM18" s="604" t="s">
        <v>253</v>
      </c>
      <c r="OTN18" s="604"/>
      <c r="OTO18" s="604"/>
      <c r="OTP18" s="604"/>
      <c r="OTU18" s="604" t="s">
        <v>253</v>
      </c>
      <c r="OTV18" s="604"/>
      <c r="OTW18" s="604"/>
      <c r="OTX18" s="604"/>
      <c r="OUC18" s="604" t="s">
        <v>253</v>
      </c>
      <c r="OUD18" s="604"/>
      <c r="OUE18" s="604"/>
      <c r="OUF18" s="604"/>
      <c r="OUK18" s="604" t="s">
        <v>253</v>
      </c>
      <c r="OUL18" s="604"/>
      <c r="OUM18" s="604"/>
      <c r="OUN18" s="604"/>
      <c r="OUS18" s="604" t="s">
        <v>253</v>
      </c>
      <c r="OUT18" s="604"/>
      <c r="OUU18" s="604"/>
      <c r="OUV18" s="604"/>
      <c r="OVA18" s="604" t="s">
        <v>253</v>
      </c>
      <c r="OVB18" s="604"/>
      <c r="OVC18" s="604"/>
      <c r="OVD18" s="604"/>
      <c r="OVI18" s="604" t="s">
        <v>253</v>
      </c>
      <c r="OVJ18" s="604"/>
      <c r="OVK18" s="604"/>
      <c r="OVL18" s="604"/>
      <c r="OVQ18" s="604" t="s">
        <v>253</v>
      </c>
      <c r="OVR18" s="604"/>
      <c r="OVS18" s="604"/>
      <c r="OVT18" s="604"/>
      <c r="OVY18" s="604" t="s">
        <v>253</v>
      </c>
      <c r="OVZ18" s="604"/>
      <c r="OWA18" s="604"/>
      <c r="OWB18" s="604"/>
      <c r="OWG18" s="604" t="s">
        <v>253</v>
      </c>
      <c r="OWH18" s="604"/>
      <c r="OWI18" s="604"/>
      <c r="OWJ18" s="604"/>
      <c r="OWO18" s="604" t="s">
        <v>253</v>
      </c>
      <c r="OWP18" s="604"/>
      <c r="OWQ18" s="604"/>
      <c r="OWR18" s="604"/>
      <c r="OWW18" s="604" t="s">
        <v>253</v>
      </c>
      <c r="OWX18" s="604"/>
      <c r="OWY18" s="604"/>
      <c r="OWZ18" s="604"/>
      <c r="OXE18" s="604" t="s">
        <v>253</v>
      </c>
      <c r="OXF18" s="604"/>
      <c r="OXG18" s="604"/>
      <c r="OXH18" s="604"/>
      <c r="OXM18" s="604" t="s">
        <v>253</v>
      </c>
      <c r="OXN18" s="604"/>
      <c r="OXO18" s="604"/>
      <c r="OXP18" s="604"/>
      <c r="OXU18" s="604" t="s">
        <v>253</v>
      </c>
      <c r="OXV18" s="604"/>
      <c r="OXW18" s="604"/>
      <c r="OXX18" s="604"/>
      <c r="OYC18" s="604" t="s">
        <v>253</v>
      </c>
      <c r="OYD18" s="604"/>
      <c r="OYE18" s="604"/>
      <c r="OYF18" s="604"/>
      <c r="OYK18" s="604" t="s">
        <v>253</v>
      </c>
      <c r="OYL18" s="604"/>
      <c r="OYM18" s="604"/>
      <c r="OYN18" s="604"/>
      <c r="OYS18" s="604" t="s">
        <v>253</v>
      </c>
      <c r="OYT18" s="604"/>
      <c r="OYU18" s="604"/>
      <c r="OYV18" s="604"/>
      <c r="OZA18" s="604" t="s">
        <v>253</v>
      </c>
      <c r="OZB18" s="604"/>
      <c r="OZC18" s="604"/>
      <c r="OZD18" s="604"/>
      <c r="OZI18" s="604" t="s">
        <v>253</v>
      </c>
      <c r="OZJ18" s="604"/>
      <c r="OZK18" s="604"/>
      <c r="OZL18" s="604"/>
      <c r="OZQ18" s="604" t="s">
        <v>253</v>
      </c>
      <c r="OZR18" s="604"/>
      <c r="OZS18" s="604"/>
      <c r="OZT18" s="604"/>
      <c r="OZY18" s="604" t="s">
        <v>253</v>
      </c>
      <c r="OZZ18" s="604"/>
      <c r="PAA18" s="604"/>
      <c r="PAB18" s="604"/>
      <c r="PAG18" s="604" t="s">
        <v>253</v>
      </c>
      <c r="PAH18" s="604"/>
      <c r="PAI18" s="604"/>
      <c r="PAJ18" s="604"/>
      <c r="PAO18" s="604" t="s">
        <v>253</v>
      </c>
      <c r="PAP18" s="604"/>
      <c r="PAQ18" s="604"/>
      <c r="PAR18" s="604"/>
      <c r="PAW18" s="604" t="s">
        <v>253</v>
      </c>
      <c r="PAX18" s="604"/>
      <c r="PAY18" s="604"/>
      <c r="PAZ18" s="604"/>
      <c r="PBE18" s="604" t="s">
        <v>253</v>
      </c>
      <c r="PBF18" s="604"/>
      <c r="PBG18" s="604"/>
      <c r="PBH18" s="604"/>
      <c r="PBM18" s="604" t="s">
        <v>253</v>
      </c>
      <c r="PBN18" s="604"/>
      <c r="PBO18" s="604"/>
      <c r="PBP18" s="604"/>
      <c r="PBU18" s="604" t="s">
        <v>253</v>
      </c>
      <c r="PBV18" s="604"/>
      <c r="PBW18" s="604"/>
      <c r="PBX18" s="604"/>
      <c r="PCC18" s="604" t="s">
        <v>253</v>
      </c>
      <c r="PCD18" s="604"/>
      <c r="PCE18" s="604"/>
      <c r="PCF18" s="604"/>
      <c r="PCK18" s="604" t="s">
        <v>253</v>
      </c>
      <c r="PCL18" s="604"/>
      <c r="PCM18" s="604"/>
      <c r="PCN18" s="604"/>
      <c r="PCS18" s="604" t="s">
        <v>253</v>
      </c>
      <c r="PCT18" s="604"/>
      <c r="PCU18" s="604"/>
      <c r="PCV18" s="604"/>
      <c r="PDA18" s="604" t="s">
        <v>253</v>
      </c>
      <c r="PDB18" s="604"/>
      <c r="PDC18" s="604"/>
      <c r="PDD18" s="604"/>
      <c r="PDI18" s="604" t="s">
        <v>253</v>
      </c>
      <c r="PDJ18" s="604"/>
      <c r="PDK18" s="604"/>
      <c r="PDL18" s="604"/>
      <c r="PDQ18" s="604" t="s">
        <v>253</v>
      </c>
      <c r="PDR18" s="604"/>
      <c r="PDS18" s="604"/>
      <c r="PDT18" s="604"/>
      <c r="PDY18" s="604" t="s">
        <v>253</v>
      </c>
      <c r="PDZ18" s="604"/>
      <c r="PEA18" s="604"/>
      <c r="PEB18" s="604"/>
      <c r="PEG18" s="604" t="s">
        <v>253</v>
      </c>
      <c r="PEH18" s="604"/>
      <c r="PEI18" s="604"/>
      <c r="PEJ18" s="604"/>
      <c r="PEO18" s="604" t="s">
        <v>253</v>
      </c>
      <c r="PEP18" s="604"/>
      <c r="PEQ18" s="604"/>
      <c r="PER18" s="604"/>
      <c r="PEW18" s="604" t="s">
        <v>253</v>
      </c>
      <c r="PEX18" s="604"/>
      <c r="PEY18" s="604"/>
      <c r="PEZ18" s="604"/>
      <c r="PFE18" s="604" t="s">
        <v>253</v>
      </c>
      <c r="PFF18" s="604"/>
      <c r="PFG18" s="604"/>
      <c r="PFH18" s="604"/>
      <c r="PFM18" s="604" t="s">
        <v>253</v>
      </c>
      <c r="PFN18" s="604"/>
      <c r="PFO18" s="604"/>
      <c r="PFP18" s="604"/>
      <c r="PFU18" s="604" t="s">
        <v>253</v>
      </c>
      <c r="PFV18" s="604"/>
      <c r="PFW18" s="604"/>
      <c r="PFX18" s="604"/>
      <c r="PGC18" s="604" t="s">
        <v>253</v>
      </c>
      <c r="PGD18" s="604"/>
      <c r="PGE18" s="604"/>
      <c r="PGF18" s="604"/>
      <c r="PGK18" s="604" t="s">
        <v>253</v>
      </c>
      <c r="PGL18" s="604"/>
      <c r="PGM18" s="604"/>
      <c r="PGN18" s="604"/>
      <c r="PGS18" s="604" t="s">
        <v>253</v>
      </c>
      <c r="PGT18" s="604"/>
      <c r="PGU18" s="604"/>
      <c r="PGV18" s="604"/>
      <c r="PHA18" s="604" t="s">
        <v>253</v>
      </c>
      <c r="PHB18" s="604"/>
      <c r="PHC18" s="604"/>
      <c r="PHD18" s="604"/>
      <c r="PHI18" s="604" t="s">
        <v>253</v>
      </c>
      <c r="PHJ18" s="604"/>
      <c r="PHK18" s="604"/>
      <c r="PHL18" s="604"/>
      <c r="PHQ18" s="604" t="s">
        <v>253</v>
      </c>
      <c r="PHR18" s="604"/>
      <c r="PHS18" s="604"/>
      <c r="PHT18" s="604"/>
      <c r="PHY18" s="604" t="s">
        <v>253</v>
      </c>
      <c r="PHZ18" s="604"/>
      <c r="PIA18" s="604"/>
      <c r="PIB18" s="604"/>
      <c r="PIG18" s="604" t="s">
        <v>253</v>
      </c>
      <c r="PIH18" s="604"/>
      <c r="PII18" s="604"/>
      <c r="PIJ18" s="604"/>
      <c r="PIO18" s="604" t="s">
        <v>253</v>
      </c>
      <c r="PIP18" s="604"/>
      <c r="PIQ18" s="604"/>
      <c r="PIR18" s="604"/>
      <c r="PIW18" s="604" t="s">
        <v>253</v>
      </c>
      <c r="PIX18" s="604"/>
      <c r="PIY18" s="604"/>
      <c r="PIZ18" s="604"/>
      <c r="PJE18" s="604" t="s">
        <v>253</v>
      </c>
      <c r="PJF18" s="604"/>
      <c r="PJG18" s="604"/>
      <c r="PJH18" s="604"/>
      <c r="PJM18" s="604" t="s">
        <v>253</v>
      </c>
      <c r="PJN18" s="604"/>
      <c r="PJO18" s="604"/>
      <c r="PJP18" s="604"/>
      <c r="PJU18" s="604" t="s">
        <v>253</v>
      </c>
      <c r="PJV18" s="604"/>
      <c r="PJW18" s="604"/>
      <c r="PJX18" s="604"/>
      <c r="PKC18" s="604" t="s">
        <v>253</v>
      </c>
      <c r="PKD18" s="604"/>
      <c r="PKE18" s="604"/>
      <c r="PKF18" s="604"/>
      <c r="PKK18" s="604" t="s">
        <v>253</v>
      </c>
      <c r="PKL18" s="604"/>
      <c r="PKM18" s="604"/>
      <c r="PKN18" s="604"/>
      <c r="PKS18" s="604" t="s">
        <v>253</v>
      </c>
      <c r="PKT18" s="604"/>
      <c r="PKU18" s="604"/>
      <c r="PKV18" s="604"/>
      <c r="PLA18" s="604" t="s">
        <v>253</v>
      </c>
      <c r="PLB18" s="604"/>
      <c r="PLC18" s="604"/>
      <c r="PLD18" s="604"/>
      <c r="PLI18" s="604" t="s">
        <v>253</v>
      </c>
      <c r="PLJ18" s="604"/>
      <c r="PLK18" s="604"/>
      <c r="PLL18" s="604"/>
      <c r="PLQ18" s="604" t="s">
        <v>253</v>
      </c>
      <c r="PLR18" s="604"/>
      <c r="PLS18" s="604"/>
      <c r="PLT18" s="604"/>
      <c r="PLY18" s="604" t="s">
        <v>253</v>
      </c>
      <c r="PLZ18" s="604"/>
      <c r="PMA18" s="604"/>
      <c r="PMB18" s="604"/>
      <c r="PMG18" s="604" t="s">
        <v>253</v>
      </c>
      <c r="PMH18" s="604"/>
      <c r="PMI18" s="604"/>
      <c r="PMJ18" s="604"/>
      <c r="PMO18" s="604" t="s">
        <v>253</v>
      </c>
      <c r="PMP18" s="604"/>
      <c r="PMQ18" s="604"/>
      <c r="PMR18" s="604"/>
      <c r="PMW18" s="604" t="s">
        <v>253</v>
      </c>
      <c r="PMX18" s="604"/>
      <c r="PMY18" s="604"/>
      <c r="PMZ18" s="604"/>
      <c r="PNE18" s="604" t="s">
        <v>253</v>
      </c>
      <c r="PNF18" s="604"/>
      <c r="PNG18" s="604"/>
      <c r="PNH18" s="604"/>
      <c r="PNM18" s="604" t="s">
        <v>253</v>
      </c>
      <c r="PNN18" s="604"/>
      <c r="PNO18" s="604"/>
      <c r="PNP18" s="604"/>
      <c r="PNU18" s="604" t="s">
        <v>253</v>
      </c>
      <c r="PNV18" s="604"/>
      <c r="PNW18" s="604"/>
      <c r="PNX18" s="604"/>
      <c r="POC18" s="604" t="s">
        <v>253</v>
      </c>
      <c r="POD18" s="604"/>
      <c r="POE18" s="604"/>
      <c r="POF18" s="604"/>
      <c r="POK18" s="604" t="s">
        <v>253</v>
      </c>
      <c r="POL18" s="604"/>
      <c r="POM18" s="604"/>
      <c r="PON18" s="604"/>
      <c r="POS18" s="604" t="s">
        <v>253</v>
      </c>
      <c r="POT18" s="604"/>
      <c r="POU18" s="604"/>
      <c r="POV18" s="604"/>
      <c r="PPA18" s="604" t="s">
        <v>253</v>
      </c>
      <c r="PPB18" s="604"/>
      <c r="PPC18" s="604"/>
      <c r="PPD18" s="604"/>
      <c r="PPI18" s="604" t="s">
        <v>253</v>
      </c>
      <c r="PPJ18" s="604"/>
      <c r="PPK18" s="604"/>
      <c r="PPL18" s="604"/>
      <c r="PPQ18" s="604" t="s">
        <v>253</v>
      </c>
      <c r="PPR18" s="604"/>
      <c r="PPS18" s="604"/>
      <c r="PPT18" s="604"/>
      <c r="PPY18" s="604" t="s">
        <v>253</v>
      </c>
      <c r="PPZ18" s="604"/>
      <c r="PQA18" s="604"/>
      <c r="PQB18" s="604"/>
      <c r="PQG18" s="604" t="s">
        <v>253</v>
      </c>
      <c r="PQH18" s="604"/>
      <c r="PQI18" s="604"/>
      <c r="PQJ18" s="604"/>
      <c r="PQO18" s="604" t="s">
        <v>253</v>
      </c>
      <c r="PQP18" s="604"/>
      <c r="PQQ18" s="604"/>
      <c r="PQR18" s="604"/>
      <c r="PQW18" s="604" t="s">
        <v>253</v>
      </c>
      <c r="PQX18" s="604"/>
      <c r="PQY18" s="604"/>
      <c r="PQZ18" s="604"/>
      <c r="PRE18" s="604" t="s">
        <v>253</v>
      </c>
      <c r="PRF18" s="604"/>
      <c r="PRG18" s="604"/>
      <c r="PRH18" s="604"/>
      <c r="PRM18" s="604" t="s">
        <v>253</v>
      </c>
      <c r="PRN18" s="604"/>
      <c r="PRO18" s="604"/>
      <c r="PRP18" s="604"/>
      <c r="PRU18" s="604" t="s">
        <v>253</v>
      </c>
      <c r="PRV18" s="604"/>
      <c r="PRW18" s="604"/>
      <c r="PRX18" s="604"/>
      <c r="PSC18" s="604" t="s">
        <v>253</v>
      </c>
      <c r="PSD18" s="604"/>
      <c r="PSE18" s="604"/>
      <c r="PSF18" s="604"/>
      <c r="PSK18" s="604" t="s">
        <v>253</v>
      </c>
      <c r="PSL18" s="604"/>
      <c r="PSM18" s="604"/>
      <c r="PSN18" s="604"/>
      <c r="PSS18" s="604" t="s">
        <v>253</v>
      </c>
      <c r="PST18" s="604"/>
      <c r="PSU18" s="604"/>
      <c r="PSV18" s="604"/>
      <c r="PTA18" s="604" t="s">
        <v>253</v>
      </c>
      <c r="PTB18" s="604"/>
      <c r="PTC18" s="604"/>
      <c r="PTD18" s="604"/>
      <c r="PTI18" s="604" t="s">
        <v>253</v>
      </c>
      <c r="PTJ18" s="604"/>
      <c r="PTK18" s="604"/>
      <c r="PTL18" s="604"/>
      <c r="PTQ18" s="604" t="s">
        <v>253</v>
      </c>
      <c r="PTR18" s="604"/>
      <c r="PTS18" s="604"/>
      <c r="PTT18" s="604"/>
      <c r="PTY18" s="604" t="s">
        <v>253</v>
      </c>
      <c r="PTZ18" s="604"/>
      <c r="PUA18" s="604"/>
      <c r="PUB18" s="604"/>
      <c r="PUG18" s="604" t="s">
        <v>253</v>
      </c>
      <c r="PUH18" s="604"/>
      <c r="PUI18" s="604"/>
      <c r="PUJ18" s="604"/>
      <c r="PUO18" s="604" t="s">
        <v>253</v>
      </c>
      <c r="PUP18" s="604"/>
      <c r="PUQ18" s="604"/>
      <c r="PUR18" s="604"/>
      <c r="PUW18" s="604" t="s">
        <v>253</v>
      </c>
      <c r="PUX18" s="604"/>
      <c r="PUY18" s="604"/>
      <c r="PUZ18" s="604"/>
      <c r="PVE18" s="604" t="s">
        <v>253</v>
      </c>
      <c r="PVF18" s="604"/>
      <c r="PVG18" s="604"/>
      <c r="PVH18" s="604"/>
      <c r="PVM18" s="604" t="s">
        <v>253</v>
      </c>
      <c r="PVN18" s="604"/>
      <c r="PVO18" s="604"/>
      <c r="PVP18" s="604"/>
      <c r="PVU18" s="604" t="s">
        <v>253</v>
      </c>
      <c r="PVV18" s="604"/>
      <c r="PVW18" s="604"/>
      <c r="PVX18" s="604"/>
      <c r="PWC18" s="604" t="s">
        <v>253</v>
      </c>
      <c r="PWD18" s="604"/>
      <c r="PWE18" s="604"/>
      <c r="PWF18" s="604"/>
      <c r="PWK18" s="604" t="s">
        <v>253</v>
      </c>
      <c r="PWL18" s="604"/>
      <c r="PWM18" s="604"/>
      <c r="PWN18" s="604"/>
      <c r="PWS18" s="604" t="s">
        <v>253</v>
      </c>
      <c r="PWT18" s="604"/>
      <c r="PWU18" s="604"/>
      <c r="PWV18" s="604"/>
      <c r="PXA18" s="604" t="s">
        <v>253</v>
      </c>
      <c r="PXB18" s="604"/>
      <c r="PXC18" s="604"/>
      <c r="PXD18" s="604"/>
      <c r="PXI18" s="604" t="s">
        <v>253</v>
      </c>
      <c r="PXJ18" s="604"/>
      <c r="PXK18" s="604"/>
      <c r="PXL18" s="604"/>
      <c r="PXQ18" s="604" t="s">
        <v>253</v>
      </c>
      <c r="PXR18" s="604"/>
      <c r="PXS18" s="604"/>
      <c r="PXT18" s="604"/>
      <c r="PXY18" s="604" t="s">
        <v>253</v>
      </c>
      <c r="PXZ18" s="604"/>
      <c r="PYA18" s="604"/>
      <c r="PYB18" s="604"/>
      <c r="PYG18" s="604" t="s">
        <v>253</v>
      </c>
      <c r="PYH18" s="604"/>
      <c r="PYI18" s="604"/>
      <c r="PYJ18" s="604"/>
      <c r="PYO18" s="604" t="s">
        <v>253</v>
      </c>
      <c r="PYP18" s="604"/>
      <c r="PYQ18" s="604"/>
      <c r="PYR18" s="604"/>
      <c r="PYW18" s="604" t="s">
        <v>253</v>
      </c>
      <c r="PYX18" s="604"/>
      <c r="PYY18" s="604"/>
      <c r="PYZ18" s="604"/>
      <c r="PZE18" s="604" t="s">
        <v>253</v>
      </c>
      <c r="PZF18" s="604"/>
      <c r="PZG18" s="604"/>
      <c r="PZH18" s="604"/>
      <c r="PZM18" s="604" t="s">
        <v>253</v>
      </c>
      <c r="PZN18" s="604"/>
      <c r="PZO18" s="604"/>
      <c r="PZP18" s="604"/>
      <c r="PZU18" s="604" t="s">
        <v>253</v>
      </c>
      <c r="PZV18" s="604"/>
      <c r="PZW18" s="604"/>
      <c r="PZX18" s="604"/>
      <c r="QAC18" s="604" t="s">
        <v>253</v>
      </c>
      <c r="QAD18" s="604"/>
      <c r="QAE18" s="604"/>
      <c r="QAF18" s="604"/>
      <c r="QAK18" s="604" t="s">
        <v>253</v>
      </c>
      <c r="QAL18" s="604"/>
      <c r="QAM18" s="604"/>
      <c r="QAN18" s="604"/>
      <c r="QAS18" s="604" t="s">
        <v>253</v>
      </c>
      <c r="QAT18" s="604"/>
      <c r="QAU18" s="604"/>
      <c r="QAV18" s="604"/>
      <c r="QBA18" s="604" t="s">
        <v>253</v>
      </c>
      <c r="QBB18" s="604"/>
      <c r="QBC18" s="604"/>
      <c r="QBD18" s="604"/>
      <c r="QBI18" s="604" t="s">
        <v>253</v>
      </c>
      <c r="QBJ18" s="604"/>
      <c r="QBK18" s="604"/>
      <c r="QBL18" s="604"/>
      <c r="QBQ18" s="604" t="s">
        <v>253</v>
      </c>
      <c r="QBR18" s="604"/>
      <c r="QBS18" s="604"/>
      <c r="QBT18" s="604"/>
      <c r="QBY18" s="604" t="s">
        <v>253</v>
      </c>
      <c r="QBZ18" s="604"/>
      <c r="QCA18" s="604"/>
      <c r="QCB18" s="604"/>
      <c r="QCG18" s="604" t="s">
        <v>253</v>
      </c>
      <c r="QCH18" s="604"/>
      <c r="QCI18" s="604"/>
      <c r="QCJ18" s="604"/>
      <c r="QCO18" s="604" t="s">
        <v>253</v>
      </c>
      <c r="QCP18" s="604"/>
      <c r="QCQ18" s="604"/>
      <c r="QCR18" s="604"/>
      <c r="QCW18" s="604" t="s">
        <v>253</v>
      </c>
      <c r="QCX18" s="604"/>
      <c r="QCY18" s="604"/>
      <c r="QCZ18" s="604"/>
      <c r="QDE18" s="604" t="s">
        <v>253</v>
      </c>
      <c r="QDF18" s="604"/>
      <c r="QDG18" s="604"/>
      <c r="QDH18" s="604"/>
      <c r="QDM18" s="604" t="s">
        <v>253</v>
      </c>
      <c r="QDN18" s="604"/>
      <c r="QDO18" s="604"/>
      <c r="QDP18" s="604"/>
      <c r="QDU18" s="604" t="s">
        <v>253</v>
      </c>
      <c r="QDV18" s="604"/>
      <c r="QDW18" s="604"/>
      <c r="QDX18" s="604"/>
      <c r="QEC18" s="604" t="s">
        <v>253</v>
      </c>
      <c r="QED18" s="604"/>
      <c r="QEE18" s="604"/>
      <c r="QEF18" s="604"/>
      <c r="QEK18" s="604" t="s">
        <v>253</v>
      </c>
      <c r="QEL18" s="604"/>
      <c r="QEM18" s="604"/>
      <c r="QEN18" s="604"/>
      <c r="QES18" s="604" t="s">
        <v>253</v>
      </c>
      <c r="QET18" s="604"/>
      <c r="QEU18" s="604"/>
      <c r="QEV18" s="604"/>
      <c r="QFA18" s="604" t="s">
        <v>253</v>
      </c>
      <c r="QFB18" s="604"/>
      <c r="QFC18" s="604"/>
      <c r="QFD18" s="604"/>
      <c r="QFI18" s="604" t="s">
        <v>253</v>
      </c>
      <c r="QFJ18" s="604"/>
      <c r="QFK18" s="604"/>
      <c r="QFL18" s="604"/>
      <c r="QFQ18" s="604" t="s">
        <v>253</v>
      </c>
      <c r="QFR18" s="604"/>
      <c r="QFS18" s="604"/>
      <c r="QFT18" s="604"/>
      <c r="QFY18" s="604" t="s">
        <v>253</v>
      </c>
      <c r="QFZ18" s="604"/>
      <c r="QGA18" s="604"/>
      <c r="QGB18" s="604"/>
      <c r="QGG18" s="604" t="s">
        <v>253</v>
      </c>
      <c r="QGH18" s="604"/>
      <c r="QGI18" s="604"/>
      <c r="QGJ18" s="604"/>
      <c r="QGO18" s="604" t="s">
        <v>253</v>
      </c>
      <c r="QGP18" s="604"/>
      <c r="QGQ18" s="604"/>
      <c r="QGR18" s="604"/>
      <c r="QGW18" s="604" t="s">
        <v>253</v>
      </c>
      <c r="QGX18" s="604"/>
      <c r="QGY18" s="604"/>
      <c r="QGZ18" s="604"/>
      <c r="QHE18" s="604" t="s">
        <v>253</v>
      </c>
      <c r="QHF18" s="604"/>
      <c r="QHG18" s="604"/>
      <c r="QHH18" s="604"/>
      <c r="QHM18" s="604" t="s">
        <v>253</v>
      </c>
      <c r="QHN18" s="604"/>
      <c r="QHO18" s="604"/>
      <c r="QHP18" s="604"/>
      <c r="QHU18" s="604" t="s">
        <v>253</v>
      </c>
      <c r="QHV18" s="604"/>
      <c r="QHW18" s="604"/>
      <c r="QHX18" s="604"/>
      <c r="QIC18" s="604" t="s">
        <v>253</v>
      </c>
      <c r="QID18" s="604"/>
      <c r="QIE18" s="604"/>
      <c r="QIF18" s="604"/>
      <c r="QIK18" s="604" t="s">
        <v>253</v>
      </c>
      <c r="QIL18" s="604"/>
      <c r="QIM18" s="604"/>
      <c r="QIN18" s="604"/>
      <c r="QIS18" s="604" t="s">
        <v>253</v>
      </c>
      <c r="QIT18" s="604"/>
      <c r="QIU18" s="604"/>
      <c r="QIV18" s="604"/>
      <c r="QJA18" s="604" t="s">
        <v>253</v>
      </c>
      <c r="QJB18" s="604"/>
      <c r="QJC18" s="604"/>
      <c r="QJD18" s="604"/>
      <c r="QJI18" s="604" t="s">
        <v>253</v>
      </c>
      <c r="QJJ18" s="604"/>
      <c r="QJK18" s="604"/>
      <c r="QJL18" s="604"/>
      <c r="QJQ18" s="604" t="s">
        <v>253</v>
      </c>
      <c r="QJR18" s="604"/>
      <c r="QJS18" s="604"/>
      <c r="QJT18" s="604"/>
      <c r="QJY18" s="604" t="s">
        <v>253</v>
      </c>
      <c r="QJZ18" s="604"/>
      <c r="QKA18" s="604"/>
      <c r="QKB18" s="604"/>
      <c r="QKG18" s="604" t="s">
        <v>253</v>
      </c>
      <c r="QKH18" s="604"/>
      <c r="QKI18" s="604"/>
      <c r="QKJ18" s="604"/>
      <c r="QKO18" s="604" t="s">
        <v>253</v>
      </c>
      <c r="QKP18" s="604"/>
      <c r="QKQ18" s="604"/>
      <c r="QKR18" s="604"/>
      <c r="QKW18" s="604" t="s">
        <v>253</v>
      </c>
      <c r="QKX18" s="604"/>
      <c r="QKY18" s="604"/>
      <c r="QKZ18" s="604"/>
      <c r="QLE18" s="604" t="s">
        <v>253</v>
      </c>
      <c r="QLF18" s="604"/>
      <c r="QLG18" s="604"/>
      <c r="QLH18" s="604"/>
      <c r="QLM18" s="604" t="s">
        <v>253</v>
      </c>
      <c r="QLN18" s="604"/>
      <c r="QLO18" s="604"/>
      <c r="QLP18" s="604"/>
      <c r="QLU18" s="604" t="s">
        <v>253</v>
      </c>
      <c r="QLV18" s="604"/>
      <c r="QLW18" s="604"/>
      <c r="QLX18" s="604"/>
      <c r="QMC18" s="604" t="s">
        <v>253</v>
      </c>
      <c r="QMD18" s="604"/>
      <c r="QME18" s="604"/>
      <c r="QMF18" s="604"/>
      <c r="QMK18" s="604" t="s">
        <v>253</v>
      </c>
      <c r="QML18" s="604"/>
      <c r="QMM18" s="604"/>
      <c r="QMN18" s="604"/>
      <c r="QMS18" s="604" t="s">
        <v>253</v>
      </c>
      <c r="QMT18" s="604"/>
      <c r="QMU18" s="604"/>
      <c r="QMV18" s="604"/>
      <c r="QNA18" s="604" t="s">
        <v>253</v>
      </c>
      <c r="QNB18" s="604"/>
      <c r="QNC18" s="604"/>
      <c r="QND18" s="604"/>
      <c r="QNI18" s="604" t="s">
        <v>253</v>
      </c>
      <c r="QNJ18" s="604"/>
      <c r="QNK18" s="604"/>
      <c r="QNL18" s="604"/>
      <c r="QNQ18" s="604" t="s">
        <v>253</v>
      </c>
      <c r="QNR18" s="604"/>
      <c r="QNS18" s="604"/>
      <c r="QNT18" s="604"/>
      <c r="QNY18" s="604" t="s">
        <v>253</v>
      </c>
      <c r="QNZ18" s="604"/>
      <c r="QOA18" s="604"/>
      <c r="QOB18" s="604"/>
      <c r="QOG18" s="604" t="s">
        <v>253</v>
      </c>
      <c r="QOH18" s="604"/>
      <c r="QOI18" s="604"/>
      <c r="QOJ18" s="604"/>
      <c r="QOO18" s="604" t="s">
        <v>253</v>
      </c>
      <c r="QOP18" s="604"/>
      <c r="QOQ18" s="604"/>
      <c r="QOR18" s="604"/>
      <c r="QOW18" s="604" t="s">
        <v>253</v>
      </c>
      <c r="QOX18" s="604"/>
      <c r="QOY18" s="604"/>
      <c r="QOZ18" s="604"/>
      <c r="QPE18" s="604" t="s">
        <v>253</v>
      </c>
      <c r="QPF18" s="604"/>
      <c r="QPG18" s="604"/>
      <c r="QPH18" s="604"/>
      <c r="QPM18" s="604" t="s">
        <v>253</v>
      </c>
      <c r="QPN18" s="604"/>
      <c r="QPO18" s="604"/>
      <c r="QPP18" s="604"/>
      <c r="QPU18" s="604" t="s">
        <v>253</v>
      </c>
      <c r="QPV18" s="604"/>
      <c r="QPW18" s="604"/>
      <c r="QPX18" s="604"/>
      <c r="QQC18" s="604" t="s">
        <v>253</v>
      </c>
      <c r="QQD18" s="604"/>
      <c r="QQE18" s="604"/>
      <c r="QQF18" s="604"/>
      <c r="QQK18" s="604" t="s">
        <v>253</v>
      </c>
      <c r="QQL18" s="604"/>
      <c r="QQM18" s="604"/>
      <c r="QQN18" s="604"/>
      <c r="QQS18" s="604" t="s">
        <v>253</v>
      </c>
      <c r="QQT18" s="604"/>
      <c r="QQU18" s="604"/>
      <c r="QQV18" s="604"/>
      <c r="QRA18" s="604" t="s">
        <v>253</v>
      </c>
      <c r="QRB18" s="604"/>
      <c r="QRC18" s="604"/>
      <c r="QRD18" s="604"/>
      <c r="QRI18" s="604" t="s">
        <v>253</v>
      </c>
      <c r="QRJ18" s="604"/>
      <c r="QRK18" s="604"/>
      <c r="QRL18" s="604"/>
      <c r="QRQ18" s="604" t="s">
        <v>253</v>
      </c>
      <c r="QRR18" s="604"/>
      <c r="QRS18" s="604"/>
      <c r="QRT18" s="604"/>
      <c r="QRY18" s="604" t="s">
        <v>253</v>
      </c>
      <c r="QRZ18" s="604"/>
      <c r="QSA18" s="604"/>
      <c r="QSB18" s="604"/>
      <c r="QSG18" s="604" t="s">
        <v>253</v>
      </c>
      <c r="QSH18" s="604"/>
      <c r="QSI18" s="604"/>
      <c r="QSJ18" s="604"/>
      <c r="QSO18" s="604" t="s">
        <v>253</v>
      </c>
      <c r="QSP18" s="604"/>
      <c r="QSQ18" s="604"/>
      <c r="QSR18" s="604"/>
      <c r="QSW18" s="604" t="s">
        <v>253</v>
      </c>
      <c r="QSX18" s="604"/>
      <c r="QSY18" s="604"/>
      <c r="QSZ18" s="604"/>
      <c r="QTE18" s="604" t="s">
        <v>253</v>
      </c>
      <c r="QTF18" s="604"/>
      <c r="QTG18" s="604"/>
      <c r="QTH18" s="604"/>
      <c r="QTM18" s="604" t="s">
        <v>253</v>
      </c>
      <c r="QTN18" s="604"/>
      <c r="QTO18" s="604"/>
      <c r="QTP18" s="604"/>
      <c r="QTU18" s="604" t="s">
        <v>253</v>
      </c>
      <c r="QTV18" s="604"/>
      <c r="QTW18" s="604"/>
      <c r="QTX18" s="604"/>
      <c r="QUC18" s="604" t="s">
        <v>253</v>
      </c>
      <c r="QUD18" s="604"/>
      <c r="QUE18" s="604"/>
      <c r="QUF18" s="604"/>
      <c r="QUK18" s="604" t="s">
        <v>253</v>
      </c>
      <c r="QUL18" s="604"/>
      <c r="QUM18" s="604"/>
      <c r="QUN18" s="604"/>
      <c r="QUS18" s="604" t="s">
        <v>253</v>
      </c>
      <c r="QUT18" s="604"/>
      <c r="QUU18" s="604"/>
      <c r="QUV18" s="604"/>
      <c r="QVA18" s="604" t="s">
        <v>253</v>
      </c>
      <c r="QVB18" s="604"/>
      <c r="QVC18" s="604"/>
      <c r="QVD18" s="604"/>
      <c r="QVI18" s="604" t="s">
        <v>253</v>
      </c>
      <c r="QVJ18" s="604"/>
      <c r="QVK18" s="604"/>
      <c r="QVL18" s="604"/>
      <c r="QVQ18" s="604" t="s">
        <v>253</v>
      </c>
      <c r="QVR18" s="604"/>
      <c r="QVS18" s="604"/>
      <c r="QVT18" s="604"/>
      <c r="QVY18" s="604" t="s">
        <v>253</v>
      </c>
      <c r="QVZ18" s="604"/>
      <c r="QWA18" s="604"/>
      <c r="QWB18" s="604"/>
      <c r="QWG18" s="604" t="s">
        <v>253</v>
      </c>
      <c r="QWH18" s="604"/>
      <c r="QWI18" s="604"/>
      <c r="QWJ18" s="604"/>
      <c r="QWO18" s="604" t="s">
        <v>253</v>
      </c>
      <c r="QWP18" s="604"/>
      <c r="QWQ18" s="604"/>
      <c r="QWR18" s="604"/>
      <c r="QWW18" s="604" t="s">
        <v>253</v>
      </c>
      <c r="QWX18" s="604"/>
      <c r="QWY18" s="604"/>
      <c r="QWZ18" s="604"/>
      <c r="QXE18" s="604" t="s">
        <v>253</v>
      </c>
      <c r="QXF18" s="604"/>
      <c r="QXG18" s="604"/>
      <c r="QXH18" s="604"/>
      <c r="QXM18" s="604" t="s">
        <v>253</v>
      </c>
      <c r="QXN18" s="604"/>
      <c r="QXO18" s="604"/>
      <c r="QXP18" s="604"/>
      <c r="QXU18" s="604" t="s">
        <v>253</v>
      </c>
      <c r="QXV18" s="604"/>
      <c r="QXW18" s="604"/>
      <c r="QXX18" s="604"/>
      <c r="QYC18" s="604" t="s">
        <v>253</v>
      </c>
      <c r="QYD18" s="604"/>
      <c r="QYE18" s="604"/>
      <c r="QYF18" s="604"/>
      <c r="QYK18" s="604" t="s">
        <v>253</v>
      </c>
      <c r="QYL18" s="604"/>
      <c r="QYM18" s="604"/>
      <c r="QYN18" s="604"/>
      <c r="QYS18" s="604" t="s">
        <v>253</v>
      </c>
      <c r="QYT18" s="604"/>
      <c r="QYU18" s="604"/>
      <c r="QYV18" s="604"/>
      <c r="QZA18" s="604" t="s">
        <v>253</v>
      </c>
      <c r="QZB18" s="604"/>
      <c r="QZC18" s="604"/>
      <c r="QZD18" s="604"/>
      <c r="QZI18" s="604" t="s">
        <v>253</v>
      </c>
      <c r="QZJ18" s="604"/>
      <c r="QZK18" s="604"/>
      <c r="QZL18" s="604"/>
      <c r="QZQ18" s="604" t="s">
        <v>253</v>
      </c>
      <c r="QZR18" s="604"/>
      <c r="QZS18" s="604"/>
      <c r="QZT18" s="604"/>
      <c r="QZY18" s="604" t="s">
        <v>253</v>
      </c>
      <c r="QZZ18" s="604"/>
      <c r="RAA18" s="604"/>
      <c r="RAB18" s="604"/>
      <c r="RAG18" s="604" t="s">
        <v>253</v>
      </c>
      <c r="RAH18" s="604"/>
      <c r="RAI18" s="604"/>
      <c r="RAJ18" s="604"/>
      <c r="RAO18" s="604" t="s">
        <v>253</v>
      </c>
      <c r="RAP18" s="604"/>
      <c r="RAQ18" s="604"/>
      <c r="RAR18" s="604"/>
      <c r="RAW18" s="604" t="s">
        <v>253</v>
      </c>
      <c r="RAX18" s="604"/>
      <c r="RAY18" s="604"/>
      <c r="RAZ18" s="604"/>
      <c r="RBE18" s="604" t="s">
        <v>253</v>
      </c>
      <c r="RBF18" s="604"/>
      <c r="RBG18" s="604"/>
      <c r="RBH18" s="604"/>
      <c r="RBM18" s="604" t="s">
        <v>253</v>
      </c>
      <c r="RBN18" s="604"/>
      <c r="RBO18" s="604"/>
      <c r="RBP18" s="604"/>
      <c r="RBU18" s="604" t="s">
        <v>253</v>
      </c>
      <c r="RBV18" s="604"/>
      <c r="RBW18" s="604"/>
      <c r="RBX18" s="604"/>
      <c r="RCC18" s="604" t="s">
        <v>253</v>
      </c>
      <c r="RCD18" s="604"/>
      <c r="RCE18" s="604"/>
      <c r="RCF18" s="604"/>
      <c r="RCK18" s="604" t="s">
        <v>253</v>
      </c>
      <c r="RCL18" s="604"/>
      <c r="RCM18" s="604"/>
      <c r="RCN18" s="604"/>
      <c r="RCS18" s="604" t="s">
        <v>253</v>
      </c>
      <c r="RCT18" s="604"/>
      <c r="RCU18" s="604"/>
      <c r="RCV18" s="604"/>
      <c r="RDA18" s="604" t="s">
        <v>253</v>
      </c>
      <c r="RDB18" s="604"/>
      <c r="RDC18" s="604"/>
      <c r="RDD18" s="604"/>
      <c r="RDI18" s="604" t="s">
        <v>253</v>
      </c>
      <c r="RDJ18" s="604"/>
      <c r="RDK18" s="604"/>
      <c r="RDL18" s="604"/>
      <c r="RDQ18" s="604" t="s">
        <v>253</v>
      </c>
      <c r="RDR18" s="604"/>
      <c r="RDS18" s="604"/>
      <c r="RDT18" s="604"/>
      <c r="RDY18" s="604" t="s">
        <v>253</v>
      </c>
      <c r="RDZ18" s="604"/>
      <c r="REA18" s="604"/>
      <c r="REB18" s="604"/>
      <c r="REG18" s="604" t="s">
        <v>253</v>
      </c>
      <c r="REH18" s="604"/>
      <c r="REI18" s="604"/>
      <c r="REJ18" s="604"/>
      <c r="REO18" s="604" t="s">
        <v>253</v>
      </c>
      <c r="REP18" s="604"/>
      <c r="REQ18" s="604"/>
      <c r="RER18" s="604"/>
      <c r="REW18" s="604" t="s">
        <v>253</v>
      </c>
      <c r="REX18" s="604"/>
      <c r="REY18" s="604"/>
      <c r="REZ18" s="604"/>
      <c r="RFE18" s="604" t="s">
        <v>253</v>
      </c>
      <c r="RFF18" s="604"/>
      <c r="RFG18" s="604"/>
      <c r="RFH18" s="604"/>
      <c r="RFM18" s="604" t="s">
        <v>253</v>
      </c>
      <c r="RFN18" s="604"/>
      <c r="RFO18" s="604"/>
      <c r="RFP18" s="604"/>
      <c r="RFU18" s="604" t="s">
        <v>253</v>
      </c>
      <c r="RFV18" s="604"/>
      <c r="RFW18" s="604"/>
      <c r="RFX18" s="604"/>
      <c r="RGC18" s="604" t="s">
        <v>253</v>
      </c>
      <c r="RGD18" s="604"/>
      <c r="RGE18" s="604"/>
      <c r="RGF18" s="604"/>
      <c r="RGK18" s="604" t="s">
        <v>253</v>
      </c>
      <c r="RGL18" s="604"/>
      <c r="RGM18" s="604"/>
      <c r="RGN18" s="604"/>
      <c r="RGS18" s="604" t="s">
        <v>253</v>
      </c>
      <c r="RGT18" s="604"/>
      <c r="RGU18" s="604"/>
      <c r="RGV18" s="604"/>
      <c r="RHA18" s="604" t="s">
        <v>253</v>
      </c>
      <c r="RHB18" s="604"/>
      <c r="RHC18" s="604"/>
      <c r="RHD18" s="604"/>
      <c r="RHI18" s="604" t="s">
        <v>253</v>
      </c>
      <c r="RHJ18" s="604"/>
      <c r="RHK18" s="604"/>
      <c r="RHL18" s="604"/>
      <c r="RHQ18" s="604" t="s">
        <v>253</v>
      </c>
      <c r="RHR18" s="604"/>
      <c r="RHS18" s="604"/>
      <c r="RHT18" s="604"/>
      <c r="RHY18" s="604" t="s">
        <v>253</v>
      </c>
      <c r="RHZ18" s="604"/>
      <c r="RIA18" s="604"/>
      <c r="RIB18" s="604"/>
      <c r="RIG18" s="604" t="s">
        <v>253</v>
      </c>
      <c r="RIH18" s="604"/>
      <c r="RII18" s="604"/>
      <c r="RIJ18" s="604"/>
      <c r="RIO18" s="604" t="s">
        <v>253</v>
      </c>
      <c r="RIP18" s="604"/>
      <c r="RIQ18" s="604"/>
      <c r="RIR18" s="604"/>
      <c r="RIW18" s="604" t="s">
        <v>253</v>
      </c>
      <c r="RIX18" s="604"/>
      <c r="RIY18" s="604"/>
      <c r="RIZ18" s="604"/>
      <c r="RJE18" s="604" t="s">
        <v>253</v>
      </c>
      <c r="RJF18" s="604"/>
      <c r="RJG18" s="604"/>
      <c r="RJH18" s="604"/>
      <c r="RJM18" s="604" t="s">
        <v>253</v>
      </c>
      <c r="RJN18" s="604"/>
      <c r="RJO18" s="604"/>
      <c r="RJP18" s="604"/>
      <c r="RJU18" s="604" t="s">
        <v>253</v>
      </c>
      <c r="RJV18" s="604"/>
      <c r="RJW18" s="604"/>
      <c r="RJX18" s="604"/>
      <c r="RKC18" s="604" t="s">
        <v>253</v>
      </c>
      <c r="RKD18" s="604"/>
      <c r="RKE18" s="604"/>
      <c r="RKF18" s="604"/>
      <c r="RKK18" s="604" t="s">
        <v>253</v>
      </c>
      <c r="RKL18" s="604"/>
      <c r="RKM18" s="604"/>
      <c r="RKN18" s="604"/>
      <c r="RKS18" s="604" t="s">
        <v>253</v>
      </c>
      <c r="RKT18" s="604"/>
      <c r="RKU18" s="604"/>
      <c r="RKV18" s="604"/>
      <c r="RLA18" s="604" t="s">
        <v>253</v>
      </c>
      <c r="RLB18" s="604"/>
      <c r="RLC18" s="604"/>
      <c r="RLD18" s="604"/>
      <c r="RLI18" s="604" t="s">
        <v>253</v>
      </c>
      <c r="RLJ18" s="604"/>
      <c r="RLK18" s="604"/>
      <c r="RLL18" s="604"/>
      <c r="RLQ18" s="604" t="s">
        <v>253</v>
      </c>
      <c r="RLR18" s="604"/>
      <c r="RLS18" s="604"/>
      <c r="RLT18" s="604"/>
      <c r="RLY18" s="604" t="s">
        <v>253</v>
      </c>
      <c r="RLZ18" s="604"/>
      <c r="RMA18" s="604"/>
      <c r="RMB18" s="604"/>
      <c r="RMG18" s="604" t="s">
        <v>253</v>
      </c>
      <c r="RMH18" s="604"/>
      <c r="RMI18" s="604"/>
      <c r="RMJ18" s="604"/>
      <c r="RMO18" s="604" t="s">
        <v>253</v>
      </c>
      <c r="RMP18" s="604"/>
      <c r="RMQ18" s="604"/>
      <c r="RMR18" s="604"/>
      <c r="RMW18" s="604" t="s">
        <v>253</v>
      </c>
      <c r="RMX18" s="604"/>
      <c r="RMY18" s="604"/>
      <c r="RMZ18" s="604"/>
      <c r="RNE18" s="604" t="s">
        <v>253</v>
      </c>
      <c r="RNF18" s="604"/>
      <c r="RNG18" s="604"/>
      <c r="RNH18" s="604"/>
      <c r="RNM18" s="604" t="s">
        <v>253</v>
      </c>
      <c r="RNN18" s="604"/>
      <c r="RNO18" s="604"/>
      <c r="RNP18" s="604"/>
      <c r="RNU18" s="604" t="s">
        <v>253</v>
      </c>
      <c r="RNV18" s="604"/>
      <c r="RNW18" s="604"/>
      <c r="RNX18" s="604"/>
      <c r="ROC18" s="604" t="s">
        <v>253</v>
      </c>
      <c r="ROD18" s="604"/>
      <c r="ROE18" s="604"/>
      <c r="ROF18" s="604"/>
      <c r="ROK18" s="604" t="s">
        <v>253</v>
      </c>
      <c r="ROL18" s="604"/>
      <c r="ROM18" s="604"/>
      <c r="RON18" s="604"/>
      <c r="ROS18" s="604" t="s">
        <v>253</v>
      </c>
      <c r="ROT18" s="604"/>
      <c r="ROU18" s="604"/>
      <c r="ROV18" s="604"/>
      <c r="RPA18" s="604" t="s">
        <v>253</v>
      </c>
      <c r="RPB18" s="604"/>
      <c r="RPC18" s="604"/>
      <c r="RPD18" s="604"/>
      <c r="RPI18" s="604" t="s">
        <v>253</v>
      </c>
      <c r="RPJ18" s="604"/>
      <c r="RPK18" s="604"/>
      <c r="RPL18" s="604"/>
      <c r="RPQ18" s="604" t="s">
        <v>253</v>
      </c>
      <c r="RPR18" s="604"/>
      <c r="RPS18" s="604"/>
      <c r="RPT18" s="604"/>
      <c r="RPY18" s="604" t="s">
        <v>253</v>
      </c>
      <c r="RPZ18" s="604"/>
      <c r="RQA18" s="604"/>
      <c r="RQB18" s="604"/>
      <c r="RQG18" s="604" t="s">
        <v>253</v>
      </c>
      <c r="RQH18" s="604"/>
      <c r="RQI18" s="604"/>
      <c r="RQJ18" s="604"/>
      <c r="RQO18" s="604" t="s">
        <v>253</v>
      </c>
      <c r="RQP18" s="604"/>
      <c r="RQQ18" s="604"/>
      <c r="RQR18" s="604"/>
      <c r="RQW18" s="604" t="s">
        <v>253</v>
      </c>
      <c r="RQX18" s="604"/>
      <c r="RQY18" s="604"/>
      <c r="RQZ18" s="604"/>
      <c r="RRE18" s="604" t="s">
        <v>253</v>
      </c>
      <c r="RRF18" s="604"/>
      <c r="RRG18" s="604"/>
      <c r="RRH18" s="604"/>
      <c r="RRM18" s="604" t="s">
        <v>253</v>
      </c>
      <c r="RRN18" s="604"/>
      <c r="RRO18" s="604"/>
      <c r="RRP18" s="604"/>
      <c r="RRU18" s="604" t="s">
        <v>253</v>
      </c>
      <c r="RRV18" s="604"/>
      <c r="RRW18" s="604"/>
      <c r="RRX18" s="604"/>
      <c r="RSC18" s="604" t="s">
        <v>253</v>
      </c>
      <c r="RSD18" s="604"/>
      <c r="RSE18" s="604"/>
      <c r="RSF18" s="604"/>
      <c r="RSK18" s="604" t="s">
        <v>253</v>
      </c>
      <c r="RSL18" s="604"/>
      <c r="RSM18" s="604"/>
      <c r="RSN18" s="604"/>
      <c r="RSS18" s="604" t="s">
        <v>253</v>
      </c>
      <c r="RST18" s="604"/>
      <c r="RSU18" s="604"/>
      <c r="RSV18" s="604"/>
      <c r="RTA18" s="604" t="s">
        <v>253</v>
      </c>
      <c r="RTB18" s="604"/>
      <c r="RTC18" s="604"/>
      <c r="RTD18" s="604"/>
      <c r="RTI18" s="604" t="s">
        <v>253</v>
      </c>
      <c r="RTJ18" s="604"/>
      <c r="RTK18" s="604"/>
      <c r="RTL18" s="604"/>
      <c r="RTQ18" s="604" t="s">
        <v>253</v>
      </c>
      <c r="RTR18" s="604"/>
      <c r="RTS18" s="604"/>
      <c r="RTT18" s="604"/>
      <c r="RTY18" s="604" t="s">
        <v>253</v>
      </c>
      <c r="RTZ18" s="604"/>
      <c r="RUA18" s="604"/>
      <c r="RUB18" s="604"/>
      <c r="RUG18" s="604" t="s">
        <v>253</v>
      </c>
      <c r="RUH18" s="604"/>
      <c r="RUI18" s="604"/>
      <c r="RUJ18" s="604"/>
      <c r="RUO18" s="604" t="s">
        <v>253</v>
      </c>
      <c r="RUP18" s="604"/>
      <c r="RUQ18" s="604"/>
      <c r="RUR18" s="604"/>
      <c r="RUW18" s="604" t="s">
        <v>253</v>
      </c>
      <c r="RUX18" s="604"/>
      <c r="RUY18" s="604"/>
      <c r="RUZ18" s="604"/>
      <c r="RVE18" s="604" t="s">
        <v>253</v>
      </c>
      <c r="RVF18" s="604"/>
      <c r="RVG18" s="604"/>
      <c r="RVH18" s="604"/>
      <c r="RVM18" s="604" t="s">
        <v>253</v>
      </c>
      <c r="RVN18" s="604"/>
      <c r="RVO18" s="604"/>
      <c r="RVP18" s="604"/>
      <c r="RVU18" s="604" t="s">
        <v>253</v>
      </c>
      <c r="RVV18" s="604"/>
      <c r="RVW18" s="604"/>
      <c r="RVX18" s="604"/>
      <c r="RWC18" s="604" t="s">
        <v>253</v>
      </c>
      <c r="RWD18" s="604"/>
      <c r="RWE18" s="604"/>
      <c r="RWF18" s="604"/>
      <c r="RWK18" s="604" t="s">
        <v>253</v>
      </c>
      <c r="RWL18" s="604"/>
      <c r="RWM18" s="604"/>
      <c r="RWN18" s="604"/>
      <c r="RWS18" s="604" t="s">
        <v>253</v>
      </c>
      <c r="RWT18" s="604"/>
      <c r="RWU18" s="604"/>
      <c r="RWV18" s="604"/>
      <c r="RXA18" s="604" t="s">
        <v>253</v>
      </c>
      <c r="RXB18" s="604"/>
      <c r="RXC18" s="604"/>
      <c r="RXD18" s="604"/>
      <c r="RXI18" s="604" t="s">
        <v>253</v>
      </c>
      <c r="RXJ18" s="604"/>
      <c r="RXK18" s="604"/>
      <c r="RXL18" s="604"/>
      <c r="RXQ18" s="604" t="s">
        <v>253</v>
      </c>
      <c r="RXR18" s="604"/>
      <c r="RXS18" s="604"/>
      <c r="RXT18" s="604"/>
      <c r="RXY18" s="604" t="s">
        <v>253</v>
      </c>
      <c r="RXZ18" s="604"/>
      <c r="RYA18" s="604"/>
      <c r="RYB18" s="604"/>
      <c r="RYG18" s="604" t="s">
        <v>253</v>
      </c>
      <c r="RYH18" s="604"/>
      <c r="RYI18" s="604"/>
      <c r="RYJ18" s="604"/>
      <c r="RYO18" s="604" t="s">
        <v>253</v>
      </c>
      <c r="RYP18" s="604"/>
      <c r="RYQ18" s="604"/>
      <c r="RYR18" s="604"/>
      <c r="RYW18" s="604" t="s">
        <v>253</v>
      </c>
      <c r="RYX18" s="604"/>
      <c r="RYY18" s="604"/>
      <c r="RYZ18" s="604"/>
      <c r="RZE18" s="604" t="s">
        <v>253</v>
      </c>
      <c r="RZF18" s="604"/>
      <c r="RZG18" s="604"/>
      <c r="RZH18" s="604"/>
      <c r="RZM18" s="604" t="s">
        <v>253</v>
      </c>
      <c r="RZN18" s="604"/>
      <c r="RZO18" s="604"/>
      <c r="RZP18" s="604"/>
      <c r="RZU18" s="604" t="s">
        <v>253</v>
      </c>
      <c r="RZV18" s="604"/>
      <c r="RZW18" s="604"/>
      <c r="RZX18" s="604"/>
      <c r="SAC18" s="604" t="s">
        <v>253</v>
      </c>
      <c r="SAD18" s="604"/>
      <c r="SAE18" s="604"/>
      <c r="SAF18" s="604"/>
      <c r="SAK18" s="604" t="s">
        <v>253</v>
      </c>
      <c r="SAL18" s="604"/>
      <c r="SAM18" s="604"/>
      <c r="SAN18" s="604"/>
      <c r="SAS18" s="604" t="s">
        <v>253</v>
      </c>
      <c r="SAT18" s="604"/>
      <c r="SAU18" s="604"/>
      <c r="SAV18" s="604"/>
      <c r="SBA18" s="604" t="s">
        <v>253</v>
      </c>
      <c r="SBB18" s="604"/>
      <c r="SBC18" s="604"/>
      <c r="SBD18" s="604"/>
      <c r="SBI18" s="604" t="s">
        <v>253</v>
      </c>
      <c r="SBJ18" s="604"/>
      <c r="SBK18" s="604"/>
      <c r="SBL18" s="604"/>
      <c r="SBQ18" s="604" t="s">
        <v>253</v>
      </c>
      <c r="SBR18" s="604"/>
      <c r="SBS18" s="604"/>
      <c r="SBT18" s="604"/>
      <c r="SBY18" s="604" t="s">
        <v>253</v>
      </c>
      <c r="SBZ18" s="604"/>
      <c r="SCA18" s="604"/>
      <c r="SCB18" s="604"/>
      <c r="SCG18" s="604" t="s">
        <v>253</v>
      </c>
      <c r="SCH18" s="604"/>
      <c r="SCI18" s="604"/>
      <c r="SCJ18" s="604"/>
      <c r="SCO18" s="604" t="s">
        <v>253</v>
      </c>
      <c r="SCP18" s="604"/>
      <c r="SCQ18" s="604"/>
      <c r="SCR18" s="604"/>
      <c r="SCW18" s="604" t="s">
        <v>253</v>
      </c>
      <c r="SCX18" s="604"/>
      <c r="SCY18" s="604"/>
      <c r="SCZ18" s="604"/>
      <c r="SDE18" s="604" t="s">
        <v>253</v>
      </c>
      <c r="SDF18" s="604"/>
      <c r="SDG18" s="604"/>
      <c r="SDH18" s="604"/>
      <c r="SDM18" s="604" t="s">
        <v>253</v>
      </c>
      <c r="SDN18" s="604"/>
      <c r="SDO18" s="604"/>
      <c r="SDP18" s="604"/>
      <c r="SDU18" s="604" t="s">
        <v>253</v>
      </c>
      <c r="SDV18" s="604"/>
      <c r="SDW18" s="604"/>
      <c r="SDX18" s="604"/>
      <c r="SEC18" s="604" t="s">
        <v>253</v>
      </c>
      <c r="SED18" s="604"/>
      <c r="SEE18" s="604"/>
      <c r="SEF18" s="604"/>
      <c r="SEK18" s="604" t="s">
        <v>253</v>
      </c>
      <c r="SEL18" s="604"/>
      <c r="SEM18" s="604"/>
      <c r="SEN18" s="604"/>
      <c r="SES18" s="604" t="s">
        <v>253</v>
      </c>
      <c r="SET18" s="604"/>
      <c r="SEU18" s="604"/>
      <c r="SEV18" s="604"/>
      <c r="SFA18" s="604" t="s">
        <v>253</v>
      </c>
      <c r="SFB18" s="604"/>
      <c r="SFC18" s="604"/>
      <c r="SFD18" s="604"/>
      <c r="SFI18" s="604" t="s">
        <v>253</v>
      </c>
      <c r="SFJ18" s="604"/>
      <c r="SFK18" s="604"/>
      <c r="SFL18" s="604"/>
      <c r="SFQ18" s="604" t="s">
        <v>253</v>
      </c>
      <c r="SFR18" s="604"/>
      <c r="SFS18" s="604"/>
      <c r="SFT18" s="604"/>
      <c r="SFY18" s="604" t="s">
        <v>253</v>
      </c>
      <c r="SFZ18" s="604"/>
      <c r="SGA18" s="604"/>
      <c r="SGB18" s="604"/>
      <c r="SGG18" s="604" t="s">
        <v>253</v>
      </c>
      <c r="SGH18" s="604"/>
      <c r="SGI18" s="604"/>
      <c r="SGJ18" s="604"/>
      <c r="SGO18" s="604" t="s">
        <v>253</v>
      </c>
      <c r="SGP18" s="604"/>
      <c r="SGQ18" s="604"/>
      <c r="SGR18" s="604"/>
      <c r="SGW18" s="604" t="s">
        <v>253</v>
      </c>
      <c r="SGX18" s="604"/>
      <c r="SGY18" s="604"/>
      <c r="SGZ18" s="604"/>
      <c r="SHE18" s="604" t="s">
        <v>253</v>
      </c>
      <c r="SHF18" s="604"/>
      <c r="SHG18" s="604"/>
      <c r="SHH18" s="604"/>
      <c r="SHM18" s="604" t="s">
        <v>253</v>
      </c>
      <c r="SHN18" s="604"/>
      <c r="SHO18" s="604"/>
      <c r="SHP18" s="604"/>
      <c r="SHU18" s="604" t="s">
        <v>253</v>
      </c>
      <c r="SHV18" s="604"/>
      <c r="SHW18" s="604"/>
      <c r="SHX18" s="604"/>
      <c r="SIC18" s="604" t="s">
        <v>253</v>
      </c>
      <c r="SID18" s="604"/>
      <c r="SIE18" s="604"/>
      <c r="SIF18" s="604"/>
      <c r="SIK18" s="604" t="s">
        <v>253</v>
      </c>
      <c r="SIL18" s="604"/>
      <c r="SIM18" s="604"/>
      <c r="SIN18" s="604"/>
      <c r="SIS18" s="604" t="s">
        <v>253</v>
      </c>
      <c r="SIT18" s="604"/>
      <c r="SIU18" s="604"/>
      <c r="SIV18" s="604"/>
      <c r="SJA18" s="604" t="s">
        <v>253</v>
      </c>
      <c r="SJB18" s="604"/>
      <c r="SJC18" s="604"/>
      <c r="SJD18" s="604"/>
      <c r="SJI18" s="604" t="s">
        <v>253</v>
      </c>
      <c r="SJJ18" s="604"/>
      <c r="SJK18" s="604"/>
      <c r="SJL18" s="604"/>
      <c r="SJQ18" s="604" t="s">
        <v>253</v>
      </c>
      <c r="SJR18" s="604"/>
      <c r="SJS18" s="604"/>
      <c r="SJT18" s="604"/>
      <c r="SJY18" s="604" t="s">
        <v>253</v>
      </c>
      <c r="SJZ18" s="604"/>
      <c r="SKA18" s="604"/>
      <c r="SKB18" s="604"/>
      <c r="SKG18" s="604" t="s">
        <v>253</v>
      </c>
      <c r="SKH18" s="604"/>
      <c r="SKI18" s="604"/>
      <c r="SKJ18" s="604"/>
      <c r="SKO18" s="604" t="s">
        <v>253</v>
      </c>
      <c r="SKP18" s="604"/>
      <c r="SKQ18" s="604"/>
      <c r="SKR18" s="604"/>
      <c r="SKW18" s="604" t="s">
        <v>253</v>
      </c>
      <c r="SKX18" s="604"/>
      <c r="SKY18" s="604"/>
      <c r="SKZ18" s="604"/>
      <c r="SLE18" s="604" t="s">
        <v>253</v>
      </c>
      <c r="SLF18" s="604"/>
      <c r="SLG18" s="604"/>
      <c r="SLH18" s="604"/>
      <c r="SLM18" s="604" t="s">
        <v>253</v>
      </c>
      <c r="SLN18" s="604"/>
      <c r="SLO18" s="604"/>
      <c r="SLP18" s="604"/>
      <c r="SLU18" s="604" t="s">
        <v>253</v>
      </c>
      <c r="SLV18" s="604"/>
      <c r="SLW18" s="604"/>
      <c r="SLX18" s="604"/>
      <c r="SMC18" s="604" t="s">
        <v>253</v>
      </c>
      <c r="SMD18" s="604"/>
      <c r="SME18" s="604"/>
      <c r="SMF18" s="604"/>
      <c r="SMK18" s="604" t="s">
        <v>253</v>
      </c>
      <c r="SML18" s="604"/>
      <c r="SMM18" s="604"/>
      <c r="SMN18" s="604"/>
      <c r="SMS18" s="604" t="s">
        <v>253</v>
      </c>
      <c r="SMT18" s="604"/>
      <c r="SMU18" s="604"/>
      <c r="SMV18" s="604"/>
      <c r="SNA18" s="604" t="s">
        <v>253</v>
      </c>
      <c r="SNB18" s="604"/>
      <c r="SNC18" s="604"/>
      <c r="SND18" s="604"/>
      <c r="SNI18" s="604" t="s">
        <v>253</v>
      </c>
      <c r="SNJ18" s="604"/>
      <c r="SNK18" s="604"/>
      <c r="SNL18" s="604"/>
      <c r="SNQ18" s="604" t="s">
        <v>253</v>
      </c>
      <c r="SNR18" s="604"/>
      <c r="SNS18" s="604"/>
      <c r="SNT18" s="604"/>
      <c r="SNY18" s="604" t="s">
        <v>253</v>
      </c>
      <c r="SNZ18" s="604"/>
      <c r="SOA18" s="604"/>
      <c r="SOB18" s="604"/>
      <c r="SOG18" s="604" t="s">
        <v>253</v>
      </c>
      <c r="SOH18" s="604"/>
      <c r="SOI18" s="604"/>
      <c r="SOJ18" s="604"/>
      <c r="SOO18" s="604" t="s">
        <v>253</v>
      </c>
      <c r="SOP18" s="604"/>
      <c r="SOQ18" s="604"/>
      <c r="SOR18" s="604"/>
      <c r="SOW18" s="604" t="s">
        <v>253</v>
      </c>
      <c r="SOX18" s="604"/>
      <c r="SOY18" s="604"/>
      <c r="SOZ18" s="604"/>
      <c r="SPE18" s="604" t="s">
        <v>253</v>
      </c>
      <c r="SPF18" s="604"/>
      <c r="SPG18" s="604"/>
      <c r="SPH18" s="604"/>
      <c r="SPM18" s="604" t="s">
        <v>253</v>
      </c>
      <c r="SPN18" s="604"/>
      <c r="SPO18" s="604"/>
      <c r="SPP18" s="604"/>
      <c r="SPU18" s="604" t="s">
        <v>253</v>
      </c>
      <c r="SPV18" s="604"/>
      <c r="SPW18" s="604"/>
      <c r="SPX18" s="604"/>
      <c r="SQC18" s="604" t="s">
        <v>253</v>
      </c>
      <c r="SQD18" s="604"/>
      <c r="SQE18" s="604"/>
      <c r="SQF18" s="604"/>
      <c r="SQK18" s="604" t="s">
        <v>253</v>
      </c>
      <c r="SQL18" s="604"/>
      <c r="SQM18" s="604"/>
      <c r="SQN18" s="604"/>
      <c r="SQS18" s="604" t="s">
        <v>253</v>
      </c>
      <c r="SQT18" s="604"/>
      <c r="SQU18" s="604"/>
      <c r="SQV18" s="604"/>
      <c r="SRA18" s="604" t="s">
        <v>253</v>
      </c>
      <c r="SRB18" s="604"/>
      <c r="SRC18" s="604"/>
      <c r="SRD18" s="604"/>
      <c r="SRI18" s="604" t="s">
        <v>253</v>
      </c>
      <c r="SRJ18" s="604"/>
      <c r="SRK18" s="604"/>
      <c r="SRL18" s="604"/>
      <c r="SRQ18" s="604" t="s">
        <v>253</v>
      </c>
      <c r="SRR18" s="604"/>
      <c r="SRS18" s="604"/>
      <c r="SRT18" s="604"/>
      <c r="SRY18" s="604" t="s">
        <v>253</v>
      </c>
      <c r="SRZ18" s="604"/>
      <c r="SSA18" s="604"/>
      <c r="SSB18" s="604"/>
      <c r="SSG18" s="604" t="s">
        <v>253</v>
      </c>
      <c r="SSH18" s="604"/>
      <c r="SSI18" s="604"/>
      <c r="SSJ18" s="604"/>
      <c r="SSO18" s="604" t="s">
        <v>253</v>
      </c>
      <c r="SSP18" s="604"/>
      <c r="SSQ18" s="604"/>
      <c r="SSR18" s="604"/>
      <c r="SSW18" s="604" t="s">
        <v>253</v>
      </c>
      <c r="SSX18" s="604"/>
      <c r="SSY18" s="604"/>
      <c r="SSZ18" s="604"/>
      <c r="STE18" s="604" t="s">
        <v>253</v>
      </c>
      <c r="STF18" s="604"/>
      <c r="STG18" s="604"/>
      <c r="STH18" s="604"/>
      <c r="STM18" s="604" t="s">
        <v>253</v>
      </c>
      <c r="STN18" s="604"/>
      <c r="STO18" s="604"/>
      <c r="STP18" s="604"/>
      <c r="STU18" s="604" t="s">
        <v>253</v>
      </c>
      <c r="STV18" s="604"/>
      <c r="STW18" s="604"/>
      <c r="STX18" s="604"/>
      <c r="SUC18" s="604" t="s">
        <v>253</v>
      </c>
      <c r="SUD18" s="604"/>
      <c r="SUE18" s="604"/>
      <c r="SUF18" s="604"/>
      <c r="SUK18" s="604" t="s">
        <v>253</v>
      </c>
      <c r="SUL18" s="604"/>
      <c r="SUM18" s="604"/>
      <c r="SUN18" s="604"/>
      <c r="SUS18" s="604" t="s">
        <v>253</v>
      </c>
      <c r="SUT18" s="604"/>
      <c r="SUU18" s="604"/>
      <c r="SUV18" s="604"/>
      <c r="SVA18" s="604" t="s">
        <v>253</v>
      </c>
      <c r="SVB18" s="604"/>
      <c r="SVC18" s="604"/>
      <c r="SVD18" s="604"/>
      <c r="SVI18" s="604" t="s">
        <v>253</v>
      </c>
      <c r="SVJ18" s="604"/>
      <c r="SVK18" s="604"/>
      <c r="SVL18" s="604"/>
      <c r="SVQ18" s="604" t="s">
        <v>253</v>
      </c>
      <c r="SVR18" s="604"/>
      <c r="SVS18" s="604"/>
      <c r="SVT18" s="604"/>
      <c r="SVY18" s="604" t="s">
        <v>253</v>
      </c>
      <c r="SVZ18" s="604"/>
      <c r="SWA18" s="604"/>
      <c r="SWB18" s="604"/>
      <c r="SWG18" s="604" t="s">
        <v>253</v>
      </c>
      <c r="SWH18" s="604"/>
      <c r="SWI18" s="604"/>
      <c r="SWJ18" s="604"/>
      <c r="SWO18" s="604" t="s">
        <v>253</v>
      </c>
      <c r="SWP18" s="604"/>
      <c r="SWQ18" s="604"/>
      <c r="SWR18" s="604"/>
      <c r="SWW18" s="604" t="s">
        <v>253</v>
      </c>
      <c r="SWX18" s="604"/>
      <c r="SWY18" s="604"/>
      <c r="SWZ18" s="604"/>
      <c r="SXE18" s="604" t="s">
        <v>253</v>
      </c>
      <c r="SXF18" s="604"/>
      <c r="SXG18" s="604"/>
      <c r="SXH18" s="604"/>
      <c r="SXM18" s="604" t="s">
        <v>253</v>
      </c>
      <c r="SXN18" s="604"/>
      <c r="SXO18" s="604"/>
      <c r="SXP18" s="604"/>
      <c r="SXU18" s="604" t="s">
        <v>253</v>
      </c>
      <c r="SXV18" s="604"/>
      <c r="SXW18" s="604"/>
      <c r="SXX18" s="604"/>
      <c r="SYC18" s="604" t="s">
        <v>253</v>
      </c>
      <c r="SYD18" s="604"/>
      <c r="SYE18" s="604"/>
      <c r="SYF18" s="604"/>
      <c r="SYK18" s="604" t="s">
        <v>253</v>
      </c>
      <c r="SYL18" s="604"/>
      <c r="SYM18" s="604"/>
      <c r="SYN18" s="604"/>
      <c r="SYS18" s="604" t="s">
        <v>253</v>
      </c>
      <c r="SYT18" s="604"/>
      <c r="SYU18" s="604"/>
      <c r="SYV18" s="604"/>
      <c r="SZA18" s="604" t="s">
        <v>253</v>
      </c>
      <c r="SZB18" s="604"/>
      <c r="SZC18" s="604"/>
      <c r="SZD18" s="604"/>
      <c r="SZI18" s="604" t="s">
        <v>253</v>
      </c>
      <c r="SZJ18" s="604"/>
      <c r="SZK18" s="604"/>
      <c r="SZL18" s="604"/>
      <c r="SZQ18" s="604" t="s">
        <v>253</v>
      </c>
      <c r="SZR18" s="604"/>
      <c r="SZS18" s="604"/>
      <c r="SZT18" s="604"/>
      <c r="SZY18" s="604" t="s">
        <v>253</v>
      </c>
      <c r="SZZ18" s="604"/>
      <c r="TAA18" s="604"/>
      <c r="TAB18" s="604"/>
      <c r="TAG18" s="604" t="s">
        <v>253</v>
      </c>
      <c r="TAH18" s="604"/>
      <c r="TAI18" s="604"/>
      <c r="TAJ18" s="604"/>
      <c r="TAO18" s="604" t="s">
        <v>253</v>
      </c>
      <c r="TAP18" s="604"/>
      <c r="TAQ18" s="604"/>
      <c r="TAR18" s="604"/>
      <c r="TAW18" s="604" t="s">
        <v>253</v>
      </c>
      <c r="TAX18" s="604"/>
      <c r="TAY18" s="604"/>
      <c r="TAZ18" s="604"/>
      <c r="TBE18" s="604" t="s">
        <v>253</v>
      </c>
      <c r="TBF18" s="604"/>
      <c r="TBG18" s="604"/>
      <c r="TBH18" s="604"/>
      <c r="TBM18" s="604" t="s">
        <v>253</v>
      </c>
      <c r="TBN18" s="604"/>
      <c r="TBO18" s="604"/>
      <c r="TBP18" s="604"/>
      <c r="TBU18" s="604" t="s">
        <v>253</v>
      </c>
      <c r="TBV18" s="604"/>
      <c r="TBW18" s="604"/>
      <c r="TBX18" s="604"/>
      <c r="TCC18" s="604" t="s">
        <v>253</v>
      </c>
      <c r="TCD18" s="604"/>
      <c r="TCE18" s="604"/>
      <c r="TCF18" s="604"/>
      <c r="TCK18" s="604" t="s">
        <v>253</v>
      </c>
      <c r="TCL18" s="604"/>
      <c r="TCM18" s="604"/>
      <c r="TCN18" s="604"/>
      <c r="TCS18" s="604" t="s">
        <v>253</v>
      </c>
      <c r="TCT18" s="604"/>
      <c r="TCU18" s="604"/>
      <c r="TCV18" s="604"/>
      <c r="TDA18" s="604" t="s">
        <v>253</v>
      </c>
      <c r="TDB18" s="604"/>
      <c r="TDC18" s="604"/>
      <c r="TDD18" s="604"/>
      <c r="TDI18" s="604" t="s">
        <v>253</v>
      </c>
      <c r="TDJ18" s="604"/>
      <c r="TDK18" s="604"/>
      <c r="TDL18" s="604"/>
      <c r="TDQ18" s="604" t="s">
        <v>253</v>
      </c>
      <c r="TDR18" s="604"/>
      <c r="TDS18" s="604"/>
      <c r="TDT18" s="604"/>
      <c r="TDY18" s="604" t="s">
        <v>253</v>
      </c>
      <c r="TDZ18" s="604"/>
      <c r="TEA18" s="604"/>
      <c r="TEB18" s="604"/>
      <c r="TEG18" s="604" t="s">
        <v>253</v>
      </c>
      <c r="TEH18" s="604"/>
      <c r="TEI18" s="604"/>
      <c r="TEJ18" s="604"/>
      <c r="TEO18" s="604" t="s">
        <v>253</v>
      </c>
      <c r="TEP18" s="604"/>
      <c r="TEQ18" s="604"/>
      <c r="TER18" s="604"/>
      <c r="TEW18" s="604" t="s">
        <v>253</v>
      </c>
      <c r="TEX18" s="604"/>
      <c r="TEY18" s="604"/>
      <c r="TEZ18" s="604"/>
      <c r="TFE18" s="604" t="s">
        <v>253</v>
      </c>
      <c r="TFF18" s="604"/>
      <c r="TFG18" s="604"/>
      <c r="TFH18" s="604"/>
      <c r="TFM18" s="604" t="s">
        <v>253</v>
      </c>
      <c r="TFN18" s="604"/>
      <c r="TFO18" s="604"/>
      <c r="TFP18" s="604"/>
      <c r="TFU18" s="604" t="s">
        <v>253</v>
      </c>
      <c r="TFV18" s="604"/>
      <c r="TFW18" s="604"/>
      <c r="TFX18" s="604"/>
      <c r="TGC18" s="604" t="s">
        <v>253</v>
      </c>
      <c r="TGD18" s="604"/>
      <c r="TGE18" s="604"/>
      <c r="TGF18" s="604"/>
      <c r="TGK18" s="604" t="s">
        <v>253</v>
      </c>
      <c r="TGL18" s="604"/>
      <c r="TGM18" s="604"/>
      <c r="TGN18" s="604"/>
      <c r="TGS18" s="604" t="s">
        <v>253</v>
      </c>
      <c r="TGT18" s="604"/>
      <c r="TGU18" s="604"/>
      <c r="TGV18" s="604"/>
      <c r="THA18" s="604" t="s">
        <v>253</v>
      </c>
      <c r="THB18" s="604"/>
      <c r="THC18" s="604"/>
      <c r="THD18" s="604"/>
      <c r="THI18" s="604" t="s">
        <v>253</v>
      </c>
      <c r="THJ18" s="604"/>
      <c r="THK18" s="604"/>
      <c r="THL18" s="604"/>
      <c r="THQ18" s="604" t="s">
        <v>253</v>
      </c>
      <c r="THR18" s="604"/>
      <c r="THS18" s="604"/>
      <c r="THT18" s="604"/>
      <c r="THY18" s="604" t="s">
        <v>253</v>
      </c>
      <c r="THZ18" s="604"/>
      <c r="TIA18" s="604"/>
      <c r="TIB18" s="604"/>
      <c r="TIG18" s="604" t="s">
        <v>253</v>
      </c>
      <c r="TIH18" s="604"/>
      <c r="TII18" s="604"/>
      <c r="TIJ18" s="604"/>
      <c r="TIO18" s="604" t="s">
        <v>253</v>
      </c>
      <c r="TIP18" s="604"/>
      <c r="TIQ18" s="604"/>
      <c r="TIR18" s="604"/>
      <c r="TIW18" s="604" t="s">
        <v>253</v>
      </c>
      <c r="TIX18" s="604"/>
      <c r="TIY18" s="604"/>
      <c r="TIZ18" s="604"/>
      <c r="TJE18" s="604" t="s">
        <v>253</v>
      </c>
      <c r="TJF18" s="604"/>
      <c r="TJG18" s="604"/>
      <c r="TJH18" s="604"/>
      <c r="TJM18" s="604" t="s">
        <v>253</v>
      </c>
      <c r="TJN18" s="604"/>
      <c r="TJO18" s="604"/>
      <c r="TJP18" s="604"/>
      <c r="TJU18" s="604" t="s">
        <v>253</v>
      </c>
      <c r="TJV18" s="604"/>
      <c r="TJW18" s="604"/>
      <c r="TJX18" s="604"/>
      <c r="TKC18" s="604" t="s">
        <v>253</v>
      </c>
      <c r="TKD18" s="604"/>
      <c r="TKE18" s="604"/>
      <c r="TKF18" s="604"/>
      <c r="TKK18" s="604" t="s">
        <v>253</v>
      </c>
      <c r="TKL18" s="604"/>
      <c r="TKM18" s="604"/>
      <c r="TKN18" s="604"/>
      <c r="TKS18" s="604" t="s">
        <v>253</v>
      </c>
      <c r="TKT18" s="604"/>
      <c r="TKU18" s="604"/>
      <c r="TKV18" s="604"/>
      <c r="TLA18" s="604" t="s">
        <v>253</v>
      </c>
      <c r="TLB18" s="604"/>
      <c r="TLC18" s="604"/>
      <c r="TLD18" s="604"/>
      <c r="TLI18" s="604" t="s">
        <v>253</v>
      </c>
      <c r="TLJ18" s="604"/>
      <c r="TLK18" s="604"/>
      <c r="TLL18" s="604"/>
      <c r="TLQ18" s="604" t="s">
        <v>253</v>
      </c>
      <c r="TLR18" s="604"/>
      <c r="TLS18" s="604"/>
      <c r="TLT18" s="604"/>
      <c r="TLY18" s="604" t="s">
        <v>253</v>
      </c>
      <c r="TLZ18" s="604"/>
      <c r="TMA18" s="604"/>
      <c r="TMB18" s="604"/>
      <c r="TMG18" s="604" t="s">
        <v>253</v>
      </c>
      <c r="TMH18" s="604"/>
      <c r="TMI18" s="604"/>
      <c r="TMJ18" s="604"/>
      <c r="TMO18" s="604" t="s">
        <v>253</v>
      </c>
      <c r="TMP18" s="604"/>
      <c r="TMQ18" s="604"/>
      <c r="TMR18" s="604"/>
      <c r="TMW18" s="604" t="s">
        <v>253</v>
      </c>
      <c r="TMX18" s="604"/>
      <c r="TMY18" s="604"/>
      <c r="TMZ18" s="604"/>
      <c r="TNE18" s="604" t="s">
        <v>253</v>
      </c>
      <c r="TNF18" s="604"/>
      <c r="TNG18" s="604"/>
      <c r="TNH18" s="604"/>
      <c r="TNM18" s="604" t="s">
        <v>253</v>
      </c>
      <c r="TNN18" s="604"/>
      <c r="TNO18" s="604"/>
      <c r="TNP18" s="604"/>
      <c r="TNU18" s="604" t="s">
        <v>253</v>
      </c>
      <c r="TNV18" s="604"/>
      <c r="TNW18" s="604"/>
      <c r="TNX18" s="604"/>
      <c r="TOC18" s="604" t="s">
        <v>253</v>
      </c>
      <c r="TOD18" s="604"/>
      <c r="TOE18" s="604"/>
      <c r="TOF18" s="604"/>
      <c r="TOK18" s="604" t="s">
        <v>253</v>
      </c>
      <c r="TOL18" s="604"/>
      <c r="TOM18" s="604"/>
      <c r="TON18" s="604"/>
      <c r="TOS18" s="604" t="s">
        <v>253</v>
      </c>
      <c r="TOT18" s="604"/>
      <c r="TOU18" s="604"/>
      <c r="TOV18" s="604"/>
      <c r="TPA18" s="604" t="s">
        <v>253</v>
      </c>
      <c r="TPB18" s="604"/>
      <c r="TPC18" s="604"/>
      <c r="TPD18" s="604"/>
      <c r="TPI18" s="604" t="s">
        <v>253</v>
      </c>
      <c r="TPJ18" s="604"/>
      <c r="TPK18" s="604"/>
      <c r="TPL18" s="604"/>
      <c r="TPQ18" s="604" t="s">
        <v>253</v>
      </c>
      <c r="TPR18" s="604"/>
      <c r="TPS18" s="604"/>
      <c r="TPT18" s="604"/>
      <c r="TPY18" s="604" t="s">
        <v>253</v>
      </c>
      <c r="TPZ18" s="604"/>
      <c r="TQA18" s="604"/>
      <c r="TQB18" s="604"/>
      <c r="TQG18" s="604" t="s">
        <v>253</v>
      </c>
      <c r="TQH18" s="604"/>
      <c r="TQI18" s="604"/>
      <c r="TQJ18" s="604"/>
      <c r="TQO18" s="604" t="s">
        <v>253</v>
      </c>
      <c r="TQP18" s="604"/>
      <c r="TQQ18" s="604"/>
      <c r="TQR18" s="604"/>
      <c r="TQW18" s="604" t="s">
        <v>253</v>
      </c>
      <c r="TQX18" s="604"/>
      <c r="TQY18" s="604"/>
      <c r="TQZ18" s="604"/>
      <c r="TRE18" s="604" t="s">
        <v>253</v>
      </c>
      <c r="TRF18" s="604"/>
      <c r="TRG18" s="604"/>
      <c r="TRH18" s="604"/>
      <c r="TRM18" s="604" t="s">
        <v>253</v>
      </c>
      <c r="TRN18" s="604"/>
      <c r="TRO18" s="604"/>
      <c r="TRP18" s="604"/>
      <c r="TRU18" s="604" t="s">
        <v>253</v>
      </c>
      <c r="TRV18" s="604"/>
      <c r="TRW18" s="604"/>
      <c r="TRX18" s="604"/>
      <c r="TSC18" s="604" t="s">
        <v>253</v>
      </c>
      <c r="TSD18" s="604"/>
      <c r="TSE18" s="604"/>
      <c r="TSF18" s="604"/>
      <c r="TSK18" s="604" t="s">
        <v>253</v>
      </c>
      <c r="TSL18" s="604"/>
      <c r="TSM18" s="604"/>
      <c r="TSN18" s="604"/>
      <c r="TSS18" s="604" t="s">
        <v>253</v>
      </c>
      <c r="TST18" s="604"/>
      <c r="TSU18" s="604"/>
      <c r="TSV18" s="604"/>
      <c r="TTA18" s="604" t="s">
        <v>253</v>
      </c>
      <c r="TTB18" s="604"/>
      <c r="TTC18" s="604"/>
      <c r="TTD18" s="604"/>
      <c r="TTI18" s="604" t="s">
        <v>253</v>
      </c>
      <c r="TTJ18" s="604"/>
      <c r="TTK18" s="604"/>
      <c r="TTL18" s="604"/>
      <c r="TTQ18" s="604" t="s">
        <v>253</v>
      </c>
      <c r="TTR18" s="604"/>
      <c r="TTS18" s="604"/>
      <c r="TTT18" s="604"/>
      <c r="TTY18" s="604" t="s">
        <v>253</v>
      </c>
      <c r="TTZ18" s="604"/>
      <c r="TUA18" s="604"/>
      <c r="TUB18" s="604"/>
      <c r="TUG18" s="604" t="s">
        <v>253</v>
      </c>
      <c r="TUH18" s="604"/>
      <c r="TUI18" s="604"/>
      <c r="TUJ18" s="604"/>
      <c r="TUO18" s="604" t="s">
        <v>253</v>
      </c>
      <c r="TUP18" s="604"/>
      <c r="TUQ18" s="604"/>
      <c r="TUR18" s="604"/>
      <c r="TUW18" s="604" t="s">
        <v>253</v>
      </c>
      <c r="TUX18" s="604"/>
      <c r="TUY18" s="604"/>
      <c r="TUZ18" s="604"/>
      <c r="TVE18" s="604" t="s">
        <v>253</v>
      </c>
      <c r="TVF18" s="604"/>
      <c r="TVG18" s="604"/>
      <c r="TVH18" s="604"/>
      <c r="TVM18" s="604" t="s">
        <v>253</v>
      </c>
      <c r="TVN18" s="604"/>
      <c r="TVO18" s="604"/>
      <c r="TVP18" s="604"/>
      <c r="TVU18" s="604" t="s">
        <v>253</v>
      </c>
      <c r="TVV18" s="604"/>
      <c r="TVW18" s="604"/>
      <c r="TVX18" s="604"/>
      <c r="TWC18" s="604" t="s">
        <v>253</v>
      </c>
      <c r="TWD18" s="604"/>
      <c r="TWE18" s="604"/>
      <c r="TWF18" s="604"/>
      <c r="TWK18" s="604" t="s">
        <v>253</v>
      </c>
      <c r="TWL18" s="604"/>
      <c r="TWM18" s="604"/>
      <c r="TWN18" s="604"/>
      <c r="TWS18" s="604" t="s">
        <v>253</v>
      </c>
      <c r="TWT18" s="604"/>
      <c r="TWU18" s="604"/>
      <c r="TWV18" s="604"/>
      <c r="TXA18" s="604" t="s">
        <v>253</v>
      </c>
      <c r="TXB18" s="604"/>
      <c r="TXC18" s="604"/>
      <c r="TXD18" s="604"/>
      <c r="TXI18" s="604" t="s">
        <v>253</v>
      </c>
      <c r="TXJ18" s="604"/>
      <c r="TXK18" s="604"/>
      <c r="TXL18" s="604"/>
      <c r="TXQ18" s="604" t="s">
        <v>253</v>
      </c>
      <c r="TXR18" s="604"/>
      <c r="TXS18" s="604"/>
      <c r="TXT18" s="604"/>
      <c r="TXY18" s="604" t="s">
        <v>253</v>
      </c>
      <c r="TXZ18" s="604"/>
      <c r="TYA18" s="604"/>
      <c r="TYB18" s="604"/>
      <c r="TYG18" s="604" t="s">
        <v>253</v>
      </c>
      <c r="TYH18" s="604"/>
      <c r="TYI18" s="604"/>
      <c r="TYJ18" s="604"/>
      <c r="TYO18" s="604" t="s">
        <v>253</v>
      </c>
      <c r="TYP18" s="604"/>
      <c r="TYQ18" s="604"/>
      <c r="TYR18" s="604"/>
      <c r="TYW18" s="604" t="s">
        <v>253</v>
      </c>
      <c r="TYX18" s="604"/>
      <c r="TYY18" s="604"/>
      <c r="TYZ18" s="604"/>
      <c r="TZE18" s="604" t="s">
        <v>253</v>
      </c>
      <c r="TZF18" s="604"/>
      <c r="TZG18" s="604"/>
      <c r="TZH18" s="604"/>
      <c r="TZM18" s="604" t="s">
        <v>253</v>
      </c>
      <c r="TZN18" s="604"/>
      <c r="TZO18" s="604"/>
      <c r="TZP18" s="604"/>
      <c r="TZU18" s="604" t="s">
        <v>253</v>
      </c>
      <c r="TZV18" s="604"/>
      <c r="TZW18" s="604"/>
      <c r="TZX18" s="604"/>
      <c r="UAC18" s="604" t="s">
        <v>253</v>
      </c>
      <c r="UAD18" s="604"/>
      <c r="UAE18" s="604"/>
      <c r="UAF18" s="604"/>
      <c r="UAK18" s="604" t="s">
        <v>253</v>
      </c>
      <c r="UAL18" s="604"/>
      <c r="UAM18" s="604"/>
      <c r="UAN18" s="604"/>
      <c r="UAS18" s="604" t="s">
        <v>253</v>
      </c>
      <c r="UAT18" s="604"/>
      <c r="UAU18" s="604"/>
      <c r="UAV18" s="604"/>
      <c r="UBA18" s="604" t="s">
        <v>253</v>
      </c>
      <c r="UBB18" s="604"/>
      <c r="UBC18" s="604"/>
      <c r="UBD18" s="604"/>
      <c r="UBI18" s="604" t="s">
        <v>253</v>
      </c>
      <c r="UBJ18" s="604"/>
      <c r="UBK18" s="604"/>
      <c r="UBL18" s="604"/>
      <c r="UBQ18" s="604" t="s">
        <v>253</v>
      </c>
      <c r="UBR18" s="604"/>
      <c r="UBS18" s="604"/>
      <c r="UBT18" s="604"/>
      <c r="UBY18" s="604" t="s">
        <v>253</v>
      </c>
      <c r="UBZ18" s="604"/>
      <c r="UCA18" s="604"/>
      <c r="UCB18" s="604"/>
      <c r="UCG18" s="604" t="s">
        <v>253</v>
      </c>
      <c r="UCH18" s="604"/>
      <c r="UCI18" s="604"/>
      <c r="UCJ18" s="604"/>
      <c r="UCO18" s="604" t="s">
        <v>253</v>
      </c>
      <c r="UCP18" s="604"/>
      <c r="UCQ18" s="604"/>
      <c r="UCR18" s="604"/>
      <c r="UCW18" s="604" t="s">
        <v>253</v>
      </c>
      <c r="UCX18" s="604"/>
      <c r="UCY18" s="604"/>
      <c r="UCZ18" s="604"/>
      <c r="UDE18" s="604" t="s">
        <v>253</v>
      </c>
      <c r="UDF18" s="604"/>
      <c r="UDG18" s="604"/>
      <c r="UDH18" s="604"/>
      <c r="UDM18" s="604" t="s">
        <v>253</v>
      </c>
      <c r="UDN18" s="604"/>
      <c r="UDO18" s="604"/>
      <c r="UDP18" s="604"/>
      <c r="UDU18" s="604" t="s">
        <v>253</v>
      </c>
      <c r="UDV18" s="604"/>
      <c r="UDW18" s="604"/>
      <c r="UDX18" s="604"/>
      <c r="UEC18" s="604" t="s">
        <v>253</v>
      </c>
      <c r="UED18" s="604"/>
      <c r="UEE18" s="604"/>
      <c r="UEF18" s="604"/>
      <c r="UEK18" s="604" t="s">
        <v>253</v>
      </c>
      <c r="UEL18" s="604"/>
      <c r="UEM18" s="604"/>
      <c r="UEN18" s="604"/>
      <c r="UES18" s="604" t="s">
        <v>253</v>
      </c>
      <c r="UET18" s="604"/>
      <c r="UEU18" s="604"/>
      <c r="UEV18" s="604"/>
      <c r="UFA18" s="604" t="s">
        <v>253</v>
      </c>
      <c r="UFB18" s="604"/>
      <c r="UFC18" s="604"/>
      <c r="UFD18" s="604"/>
      <c r="UFI18" s="604" t="s">
        <v>253</v>
      </c>
      <c r="UFJ18" s="604"/>
      <c r="UFK18" s="604"/>
      <c r="UFL18" s="604"/>
      <c r="UFQ18" s="604" t="s">
        <v>253</v>
      </c>
      <c r="UFR18" s="604"/>
      <c r="UFS18" s="604"/>
      <c r="UFT18" s="604"/>
      <c r="UFY18" s="604" t="s">
        <v>253</v>
      </c>
      <c r="UFZ18" s="604"/>
      <c r="UGA18" s="604"/>
      <c r="UGB18" s="604"/>
      <c r="UGG18" s="604" t="s">
        <v>253</v>
      </c>
      <c r="UGH18" s="604"/>
      <c r="UGI18" s="604"/>
      <c r="UGJ18" s="604"/>
      <c r="UGO18" s="604" t="s">
        <v>253</v>
      </c>
      <c r="UGP18" s="604"/>
      <c r="UGQ18" s="604"/>
      <c r="UGR18" s="604"/>
      <c r="UGW18" s="604" t="s">
        <v>253</v>
      </c>
      <c r="UGX18" s="604"/>
      <c r="UGY18" s="604"/>
      <c r="UGZ18" s="604"/>
      <c r="UHE18" s="604" t="s">
        <v>253</v>
      </c>
      <c r="UHF18" s="604"/>
      <c r="UHG18" s="604"/>
      <c r="UHH18" s="604"/>
      <c r="UHM18" s="604" t="s">
        <v>253</v>
      </c>
      <c r="UHN18" s="604"/>
      <c r="UHO18" s="604"/>
      <c r="UHP18" s="604"/>
      <c r="UHU18" s="604" t="s">
        <v>253</v>
      </c>
      <c r="UHV18" s="604"/>
      <c r="UHW18" s="604"/>
      <c r="UHX18" s="604"/>
      <c r="UIC18" s="604" t="s">
        <v>253</v>
      </c>
      <c r="UID18" s="604"/>
      <c r="UIE18" s="604"/>
      <c r="UIF18" s="604"/>
      <c r="UIK18" s="604" t="s">
        <v>253</v>
      </c>
      <c r="UIL18" s="604"/>
      <c r="UIM18" s="604"/>
      <c r="UIN18" s="604"/>
      <c r="UIS18" s="604" t="s">
        <v>253</v>
      </c>
      <c r="UIT18" s="604"/>
      <c r="UIU18" s="604"/>
      <c r="UIV18" s="604"/>
      <c r="UJA18" s="604" t="s">
        <v>253</v>
      </c>
      <c r="UJB18" s="604"/>
      <c r="UJC18" s="604"/>
      <c r="UJD18" s="604"/>
      <c r="UJI18" s="604" t="s">
        <v>253</v>
      </c>
      <c r="UJJ18" s="604"/>
      <c r="UJK18" s="604"/>
      <c r="UJL18" s="604"/>
      <c r="UJQ18" s="604" t="s">
        <v>253</v>
      </c>
      <c r="UJR18" s="604"/>
      <c r="UJS18" s="604"/>
      <c r="UJT18" s="604"/>
      <c r="UJY18" s="604" t="s">
        <v>253</v>
      </c>
      <c r="UJZ18" s="604"/>
      <c r="UKA18" s="604"/>
      <c r="UKB18" s="604"/>
      <c r="UKG18" s="604" t="s">
        <v>253</v>
      </c>
      <c r="UKH18" s="604"/>
      <c r="UKI18" s="604"/>
      <c r="UKJ18" s="604"/>
      <c r="UKO18" s="604" t="s">
        <v>253</v>
      </c>
      <c r="UKP18" s="604"/>
      <c r="UKQ18" s="604"/>
      <c r="UKR18" s="604"/>
      <c r="UKW18" s="604" t="s">
        <v>253</v>
      </c>
      <c r="UKX18" s="604"/>
      <c r="UKY18" s="604"/>
      <c r="UKZ18" s="604"/>
      <c r="ULE18" s="604" t="s">
        <v>253</v>
      </c>
      <c r="ULF18" s="604"/>
      <c r="ULG18" s="604"/>
      <c r="ULH18" s="604"/>
      <c r="ULM18" s="604" t="s">
        <v>253</v>
      </c>
      <c r="ULN18" s="604"/>
      <c r="ULO18" s="604"/>
      <c r="ULP18" s="604"/>
      <c r="ULU18" s="604" t="s">
        <v>253</v>
      </c>
      <c r="ULV18" s="604"/>
      <c r="ULW18" s="604"/>
      <c r="ULX18" s="604"/>
      <c r="UMC18" s="604" t="s">
        <v>253</v>
      </c>
      <c r="UMD18" s="604"/>
      <c r="UME18" s="604"/>
      <c r="UMF18" s="604"/>
      <c r="UMK18" s="604" t="s">
        <v>253</v>
      </c>
      <c r="UML18" s="604"/>
      <c r="UMM18" s="604"/>
      <c r="UMN18" s="604"/>
      <c r="UMS18" s="604" t="s">
        <v>253</v>
      </c>
      <c r="UMT18" s="604"/>
      <c r="UMU18" s="604"/>
      <c r="UMV18" s="604"/>
      <c r="UNA18" s="604" t="s">
        <v>253</v>
      </c>
      <c r="UNB18" s="604"/>
      <c r="UNC18" s="604"/>
      <c r="UND18" s="604"/>
      <c r="UNI18" s="604" t="s">
        <v>253</v>
      </c>
      <c r="UNJ18" s="604"/>
      <c r="UNK18" s="604"/>
      <c r="UNL18" s="604"/>
      <c r="UNQ18" s="604" t="s">
        <v>253</v>
      </c>
      <c r="UNR18" s="604"/>
      <c r="UNS18" s="604"/>
      <c r="UNT18" s="604"/>
      <c r="UNY18" s="604" t="s">
        <v>253</v>
      </c>
      <c r="UNZ18" s="604"/>
      <c r="UOA18" s="604"/>
      <c r="UOB18" s="604"/>
      <c r="UOG18" s="604" t="s">
        <v>253</v>
      </c>
      <c r="UOH18" s="604"/>
      <c r="UOI18" s="604"/>
      <c r="UOJ18" s="604"/>
      <c r="UOO18" s="604" t="s">
        <v>253</v>
      </c>
      <c r="UOP18" s="604"/>
      <c r="UOQ18" s="604"/>
      <c r="UOR18" s="604"/>
      <c r="UOW18" s="604" t="s">
        <v>253</v>
      </c>
      <c r="UOX18" s="604"/>
      <c r="UOY18" s="604"/>
      <c r="UOZ18" s="604"/>
      <c r="UPE18" s="604" t="s">
        <v>253</v>
      </c>
      <c r="UPF18" s="604"/>
      <c r="UPG18" s="604"/>
      <c r="UPH18" s="604"/>
      <c r="UPM18" s="604" t="s">
        <v>253</v>
      </c>
      <c r="UPN18" s="604"/>
      <c r="UPO18" s="604"/>
      <c r="UPP18" s="604"/>
      <c r="UPU18" s="604" t="s">
        <v>253</v>
      </c>
      <c r="UPV18" s="604"/>
      <c r="UPW18" s="604"/>
      <c r="UPX18" s="604"/>
      <c r="UQC18" s="604" t="s">
        <v>253</v>
      </c>
      <c r="UQD18" s="604"/>
      <c r="UQE18" s="604"/>
      <c r="UQF18" s="604"/>
      <c r="UQK18" s="604" t="s">
        <v>253</v>
      </c>
      <c r="UQL18" s="604"/>
      <c r="UQM18" s="604"/>
      <c r="UQN18" s="604"/>
      <c r="UQS18" s="604" t="s">
        <v>253</v>
      </c>
      <c r="UQT18" s="604"/>
      <c r="UQU18" s="604"/>
      <c r="UQV18" s="604"/>
      <c r="URA18" s="604" t="s">
        <v>253</v>
      </c>
      <c r="URB18" s="604"/>
      <c r="URC18" s="604"/>
      <c r="URD18" s="604"/>
      <c r="URI18" s="604" t="s">
        <v>253</v>
      </c>
      <c r="URJ18" s="604"/>
      <c r="URK18" s="604"/>
      <c r="URL18" s="604"/>
      <c r="URQ18" s="604" t="s">
        <v>253</v>
      </c>
      <c r="URR18" s="604"/>
      <c r="URS18" s="604"/>
      <c r="URT18" s="604"/>
      <c r="URY18" s="604" t="s">
        <v>253</v>
      </c>
      <c r="URZ18" s="604"/>
      <c r="USA18" s="604"/>
      <c r="USB18" s="604"/>
      <c r="USG18" s="604" t="s">
        <v>253</v>
      </c>
      <c r="USH18" s="604"/>
      <c r="USI18" s="604"/>
      <c r="USJ18" s="604"/>
      <c r="USO18" s="604" t="s">
        <v>253</v>
      </c>
      <c r="USP18" s="604"/>
      <c r="USQ18" s="604"/>
      <c r="USR18" s="604"/>
      <c r="USW18" s="604" t="s">
        <v>253</v>
      </c>
      <c r="USX18" s="604"/>
      <c r="USY18" s="604"/>
      <c r="USZ18" s="604"/>
      <c r="UTE18" s="604" t="s">
        <v>253</v>
      </c>
      <c r="UTF18" s="604"/>
      <c r="UTG18" s="604"/>
      <c r="UTH18" s="604"/>
      <c r="UTM18" s="604" t="s">
        <v>253</v>
      </c>
      <c r="UTN18" s="604"/>
      <c r="UTO18" s="604"/>
      <c r="UTP18" s="604"/>
      <c r="UTU18" s="604" t="s">
        <v>253</v>
      </c>
      <c r="UTV18" s="604"/>
      <c r="UTW18" s="604"/>
      <c r="UTX18" s="604"/>
      <c r="UUC18" s="604" t="s">
        <v>253</v>
      </c>
      <c r="UUD18" s="604"/>
      <c r="UUE18" s="604"/>
      <c r="UUF18" s="604"/>
      <c r="UUK18" s="604" t="s">
        <v>253</v>
      </c>
      <c r="UUL18" s="604"/>
      <c r="UUM18" s="604"/>
      <c r="UUN18" s="604"/>
      <c r="UUS18" s="604" t="s">
        <v>253</v>
      </c>
      <c r="UUT18" s="604"/>
      <c r="UUU18" s="604"/>
      <c r="UUV18" s="604"/>
      <c r="UVA18" s="604" t="s">
        <v>253</v>
      </c>
      <c r="UVB18" s="604"/>
      <c r="UVC18" s="604"/>
      <c r="UVD18" s="604"/>
      <c r="UVI18" s="604" t="s">
        <v>253</v>
      </c>
      <c r="UVJ18" s="604"/>
      <c r="UVK18" s="604"/>
      <c r="UVL18" s="604"/>
      <c r="UVQ18" s="604" t="s">
        <v>253</v>
      </c>
      <c r="UVR18" s="604"/>
      <c r="UVS18" s="604"/>
      <c r="UVT18" s="604"/>
      <c r="UVY18" s="604" t="s">
        <v>253</v>
      </c>
      <c r="UVZ18" s="604"/>
      <c r="UWA18" s="604"/>
      <c r="UWB18" s="604"/>
      <c r="UWG18" s="604" t="s">
        <v>253</v>
      </c>
      <c r="UWH18" s="604"/>
      <c r="UWI18" s="604"/>
      <c r="UWJ18" s="604"/>
      <c r="UWO18" s="604" t="s">
        <v>253</v>
      </c>
      <c r="UWP18" s="604"/>
      <c r="UWQ18" s="604"/>
      <c r="UWR18" s="604"/>
      <c r="UWW18" s="604" t="s">
        <v>253</v>
      </c>
      <c r="UWX18" s="604"/>
      <c r="UWY18" s="604"/>
      <c r="UWZ18" s="604"/>
      <c r="UXE18" s="604" t="s">
        <v>253</v>
      </c>
      <c r="UXF18" s="604"/>
      <c r="UXG18" s="604"/>
      <c r="UXH18" s="604"/>
      <c r="UXM18" s="604" t="s">
        <v>253</v>
      </c>
      <c r="UXN18" s="604"/>
      <c r="UXO18" s="604"/>
      <c r="UXP18" s="604"/>
      <c r="UXU18" s="604" t="s">
        <v>253</v>
      </c>
      <c r="UXV18" s="604"/>
      <c r="UXW18" s="604"/>
      <c r="UXX18" s="604"/>
      <c r="UYC18" s="604" t="s">
        <v>253</v>
      </c>
      <c r="UYD18" s="604"/>
      <c r="UYE18" s="604"/>
      <c r="UYF18" s="604"/>
      <c r="UYK18" s="604" t="s">
        <v>253</v>
      </c>
      <c r="UYL18" s="604"/>
      <c r="UYM18" s="604"/>
      <c r="UYN18" s="604"/>
      <c r="UYS18" s="604" t="s">
        <v>253</v>
      </c>
      <c r="UYT18" s="604"/>
      <c r="UYU18" s="604"/>
      <c r="UYV18" s="604"/>
      <c r="UZA18" s="604" t="s">
        <v>253</v>
      </c>
      <c r="UZB18" s="604"/>
      <c r="UZC18" s="604"/>
      <c r="UZD18" s="604"/>
      <c r="UZI18" s="604" t="s">
        <v>253</v>
      </c>
      <c r="UZJ18" s="604"/>
      <c r="UZK18" s="604"/>
      <c r="UZL18" s="604"/>
      <c r="UZQ18" s="604" t="s">
        <v>253</v>
      </c>
      <c r="UZR18" s="604"/>
      <c r="UZS18" s="604"/>
      <c r="UZT18" s="604"/>
      <c r="UZY18" s="604" t="s">
        <v>253</v>
      </c>
      <c r="UZZ18" s="604"/>
      <c r="VAA18" s="604"/>
      <c r="VAB18" s="604"/>
      <c r="VAG18" s="604" t="s">
        <v>253</v>
      </c>
      <c r="VAH18" s="604"/>
      <c r="VAI18" s="604"/>
      <c r="VAJ18" s="604"/>
      <c r="VAO18" s="604" t="s">
        <v>253</v>
      </c>
      <c r="VAP18" s="604"/>
      <c r="VAQ18" s="604"/>
      <c r="VAR18" s="604"/>
      <c r="VAW18" s="604" t="s">
        <v>253</v>
      </c>
      <c r="VAX18" s="604"/>
      <c r="VAY18" s="604"/>
      <c r="VAZ18" s="604"/>
      <c r="VBE18" s="604" t="s">
        <v>253</v>
      </c>
      <c r="VBF18" s="604"/>
      <c r="VBG18" s="604"/>
      <c r="VBH18" s="604"/>
      <c r="VBM18" s="604" t="s">
        <v>253</v>
      </c>
      <c r="VBN18" s="604"/>
      <c r="VBO18" s="604"/>
      <c r="VBP18" s="604"/>
      <c r="VBU18" s="604" t="s">
        <v>253</v>
      </c>
      <c r="VBV18" s="604"/>
      <c r="VBW18" s="604"/>
      <c r="VBX18" s="604"/>
      <c r="VCC18" s="604" t="s">
        <v>253</v>
      </c>
      <c r="VCD18" s="604"/>
      <c r="VCE18" s="604"/>
      <c r="VCF18" s="604"/>
      <c r="VCK18" s="604" t="s">
        <v>253</v>
      </c>
      <c r="VCL18" s="604"/>
      <c r="VCM18" s="604"/>
      <c r="VCN18" s="604"/>
      <c r="VCS18" s="604" t="s">
        <v>253</v>
      </c>
      <c r="VCT18" s="604"/>
      <c r="VCU18" s="604"/>
      <c r="VCV18" s="604"/>
      <c r="VDA18" s="604" t="s">
        <v>253</v>
      </c>
      <c r="VDB18" s="604"/>
      <c r="VDC18" s="604"/>
      <c r="VDD18" s="604"/>
      <c r="VDI18" s="604" t="s">
        <v>253</v>
      </c>
      <c r="VDJ18" s="604"/>
      <c r="VDK18" s="604"/>
      <c r="VDL18" s="604"/>
      <c r="VDQ18" s="604" t="s">
        <v>253</v>
      </c>
      <c r="VDR18" s="604"/>
      <c r="VDS18" s="604"/>
      <c r="VDT18" s="604"/>
      <c r="VDY18" s="604" t="s">
        <v>253</v>
      </c>
      <c r="VDZ18" s="604"/>
      <c r="VEA18" s="604"/>
      <c r="VEB18" s="604"/>
      <c r="VEG18" s="604" t="s">
        <v>253</v>
      </c>
      <c r="VEH18" s="604"/>
      <c r="VEI18" s="604"/>
      <c r="VEJ18" s="604"/>
      <c r="VEO18" s="604" t="s">
        <v>253</v>
      </c>
      <c r="VEP18" s="604"/>
      <c r="VEQ18" s="604"/>
      <c r="VER18" s="604"/>
      <c r="VEW18" s="604" t="s">
        <v>253</v>
      </c>
      <c r="VEX18" s="604"/>
      <c r="VEY18" s="604"/>
      <c r="VEZ18" s="604"/>
      <c r="VFE18" s="604" t="s">
        <v>253</v>
      </c>
      <c r="VFF18" s="604"/>
      <c r="VFG18" s="604"/>
      <c r="VFH18" s="604"/>
      <c r="VFM18" s="604" t="s">
        <v>253</v>
      </c>
      <c r="VFN18" s="604"/>
      <c r="VFO18" s="604"/>
      <c r="VFP18" s="604"/>
      <c r="VFU18" s="604" t="s">
        <v>253</v>
      </c>
      <c r="VFV18" s="604"/>
      <c r="VFW18" s="604"/>
      <c r="VFX18" s="604"/>
      <c r="VGC18" s="604" t="s">
        <v>253</v>
      </c>
      <c r="VGD18" s="604"/>
      <c r="VGE18" s="604"/>
      <c r="VGF18" s="604"/>
      <c r="VGK18" s="604" t="s">
        <v>253</v>
      </c>
      <c r="VGL18" s="604"/>
      <c r="VGM18" s="604"/>
      <c r="VGN18" s="604"/>
      <c r="VGS18" s="604" t="s">
        <v>253</v>
      </c>
      <c r="VGT18" s="604"/>
      <c r="VGU18" s="604"/>
      <c r="VGV18" s="604"/>
      <c r="VHA18" s="604" t="s">
        <v>253</v>
      </c>
      <c r="VHB18" s="604"/>
      <c r="VHC18" s="604"/>
      <c r="VHD18" s="604"/>
      <c r="VHI18" s="604" t="s">
        <v>253</v>
      </c>
      <c r="VHJ18" s="604"/>
      <c r="VHK18" s="604"/>
      <c r="VHL18" s="604"/>
      <c r="VHQ18" s="604" t="s">
        <v>253</v>
      </c>
      <c r="VHR18" s="604"/>
      <c r="VHS18" s="604"/>
      <c r="VHT18" s="604"/>
      <c r="VHY18" s="604" t="s">
        <v>253</v>
      </c>
      <c r="VHZ18" s="604"/>
      <c r="VIA18" s="604"/>
      <c r="VIB18" s="604"/>
      <c r="VIG18" s="604" t="s">
        <v>253</v>
      </c>
      <c r="VIH18" s="604"/>
      <c r="VII18" s="604"/>
      <c r="VIJ18" s="604"/>
      <c r="VIO18" s="604" t="s">
        <v>253</v>
      </c>
      <c r="VIP18" s="604"/>
      <c r="VIQ18" s="604"/>
      <c r="VIR18" s="604"/>
      <c r="VIW18" s="604" t="s">
        <v>253</v>
      </c>
      <c r="VIX18" s="604"/>
      <c r="VIY18" s="604"/>
      <c r="VIZ18" s="604"/>
      <c r="VJE18" s="604" t="s">
        <v>253</v>
      </c>
      <c r="VJF18" s="604"/>
      <c r="VJG18" s="604"/>
      <c r="VJH18" s="604"/>
      <c r="VJM18" s="604" t="s">
        <v>253</v>
      </c>
      <c r="VJN18" s="604"/>
      <c r="VJO18" s="604"/>
      <c r="VJP18" s="604"/>
      <c r="VJU18" s="604" t="s">
        <v>253</v>
      </c>
      <c r="VJV18" s="604"/>
      <c r="VJW18" s="604"/>
      <c r="VJX18" s="604"/>
      <c r="VKC18" s="604" t="s">
        <v>253</v>
      </c>
      <c r="VKD18" s="604"/>
      <c r="VKE18" s="604"/>
      <c r="VKF18" s="604"/>
      <c r="VKK18" s="604" t="s">
        <v>253</v>
      </c>
      <c r="VKL18" s="604"/>
      <c r="VKM18" s="604"/>
      <c r="VKN18" s="604"/>
      <c r="VKS18" s="604" t="s">
        <v>253</v>
      </c>
      <c r="VKT18" s="604"/>
      <c r="VKU18" s="604"/>
      <c r="VKV18" s="604"/>
      <c r="VLA18" s="604" t="s">
        <v>253</v>
      </c>
      <c r="VLB18" s="604"/>
      <c r="VLC18" s="604"/>
      <c r="VLD18" s="604"/>
      <c r="VLI18" s="604" t="s">
        <v>253</v>
      </c>
      <c r="VLJ18" s="604"/>
      <c r="VLK18" s="604"/>
      <c r="VLL18" s="604"/>
      <c r="VLQ18" s="604" t="s">
        <v>253</v>
      </c>
      <c r="VLR18" s="604"/>
      <c r="VLS18" s="604"/>
      <c r="VLT18" s="604"/>
      <c r="VLY18" s="604" t="s">
        <v>253</v>
      </c>
      <c r="VLZ18" s="604"/>
      <c r="VMA18" s="604"/>
      <c r="VMB18" s="604"/>
      <c r="VMG18" s="604" t="s">
        <v>253</v>
      </c>
      <c r="VMH18" s="604"/>
      <c r="VMI18" s="604"/>
      <c r="VMJ18" s="604"/>
      <c r="VMO18" s="604" t="s">
        <v>253</v>
      </c>
      <c r="VMP18" s="604"/>
      <c r="VMQ18" s="604"/>
      <c r="VMR18" s="604"/>
      <c r="VMW18" s="604" t="s">
        <v>253</v>
      </c>
      <c r="VMX18" s="604"/>
      <c r="VMY18" s="604"/>
      <c r="VMZ18" s="604"/>
      <c r="VNE18" s="604" t="s">
        <v>253</v>
      </c>
      <c r="VNF18" s="604"/>
      <c r="VNG18" s="604"/>
      <c r="VNH18" s="604"/>
      <c r="VNM18" s="604" t="s">
        <v>253</v>
      </c>
      <c r="VNN18" s="604"/>
      <c r="VNO18" s="604"/>
      <c r="VNP18" s="604"/>
      <c r="VNU18" s="604" t="s">
        <v>253</v>
      </c>
      <c r="VNV18" s="604"/>
      <c r="VNW18" s="604"/>
      <c r="VNX18" s="604"/>
      <c r="VOC18" s="604" t="s">
        <v>253</v>
      </c>
      <c r="VOD18" s="604"/>
      <c r="VOE18" s="604"/>
      <c r="VOF18" s="604"/>
      <c r="VOK18" s="604" t="s">
        <v>253</v>
      </c>
      <c r="VOL18" s="604"/>
      <c r="VOM18" s="604"/>
      <c r="VON18" s="604"/>
      <c r="VOS18" s="604" t="s">
        <v>253</v>
      </c>
      <c r="VOT18" s="604"/>
      <c r="VOU18" s="604"/>
      <c r="VOV18" s="604"/>
      <c r="VPA18" s="604" t="s">
        <v>253</v>
      </c>
      <c r="VPB18" s="604"/>
      <c r="VPC18" s="604"/>
      <c r="VPD18" s="604"/>
      <c r="VPI18" s="604" t="s">
        <v>253</v>
      </c>
      <c r="VPJ18" s="604"/>
      <c r="VPK18" s="604"/>
      <c r="VPL18" s="604"/>
      <c r="VPQ18" s="604" t="s">
        <v>253</v>
      </c>
      <c r="VPR18" s="604"/>
      <c r="VPS18" s="604"/>
      <c r="VPT18" s="604"/>
      <c r="VPY18" s="604" t="s">
        <v>253</v>
      </c>
      <c r="VPZ18" s="604"/>
      <c r="VQA18" s="604"/>
      <c r="VQB18" s="604"/>
      <c r="VQG18" s="604" t="s">
        <v>253</v>
      </c>
      <c r="VQH18" s="604"/>
      <c r="VQI18" s="604"/>
      <c r="VQJ18" s="604"/>
      <c r="VQO18" s="604" t="s">
        <v>253</v>
      </c>
      <c r="VQP18" s="604"/>
      <c r="VQQ18" s="604"/>
      <c r="VQR18" s="604"/>
      <c r="VQW18" s="604" t="s">
        <v>253</v>
      </c>
      <c r="VQX18" s="604"/>
      <c r="VQY18" s="604"/>
      <c r="VQZ18" s="604"/>
      <c r="VRE18" s="604" t="s">
        <v>253</v>
      </c>
      <c r="VRF18" s="604"/>
      <c r="VRG18" s="604"/>
      <c r="VRH18" s="604"/>
      <c r="VRM18" s="604" t="s">
        <v>253</v>
      </c>
      <c r="VRN18" s="604"/>
      <c r="VRO18" s="604"/>
      <c r="VRP18" s="604"/>
      <c r="VRU18" s="604" t="s">
        <v>253</v>
      </c>
      <c r="VRV18" s="604"/>
      <c r="VRW18" s="604"/>
      <c r="VRX18" s="604"/>
      <c r="VSC18" s="604" t="s">
        <v>253</v>
      </c>
      <c r="VSD18" s="604"/>
      <c r="VSE18" s="604"/>
      <c r="VSF18" s="604"/>
      <c r="VSK18" s="604" t="s">
        <v>253</v>
      </c>
      <c r="VSL18" s="604"/>
      <c r="VSM18" s="604"/>
      <c r="VSN18" s="604"/>
      <c r="VSS18" s="604" t="s">
        <v>253</v>
      </c>
      <c r="VST18" s="604"/>
      <c r="VSU18" s="604"/>
      <c r="VSV18" s="604"/>
      <c r="VTA18" s="604" t="s">
        <v>253</v>
      </c>
      <c r="VTB18" s="604"/>
      <c r="VTC18" s="604"/>
      <c r="VTD18" s="604"/>
      <c r="VTI18" s="604" t="s">
        <v>253</v>
      </c>
      <c r="VTJ18" s="604"/>
      <c r="VTK18" s="604"/>
      <c r="VTL18" s="604"/>
      <c r="VTQ18" s="604" t="s">
        <v>253</v>
      </c>
      <c r="VTR18" s="604"/>
      <c r="VTS18" s="604"/>
      <c r="VTT18" s="604"/>
      <c r="VTY18" s="604" t="s">
        <v>253</v>
      </c>
      <c r="VTZ18" s="604"/>
      <c r="VUA18" s="604"/>
      <c r="VUB18" s="604"/>
      <c r="VUG18" s="604" t="s">
        <v>253</v>
      </c>
      <c r="VUH18" s="604"/>
      <c r="VUI18" s="604"/>
      <c r="VUJ18" s="604"/>
      <c r="VUO18" s="604" t="s">
        <v>253</v>
      </c>
      <c r="VUP18" s="604"/>
      <c r="VUQ18" s="604"/>
      <c r="VUR18" s="604"/>
      <c r="VUW18" s="604" t="s">
        <v>253</v>
      </c>
      <c r="VUX18" s="604"/>
      <c r="VUY18" s="604"/>
      <c r="VUZ18" s="604"/>
      <c r="VVE18" s="604" t="s">
        <v>253</v>
      </c>
      <c r="VVF18" s="604"/>
      <c r="VVG18" s="604"/>
      <c r="VVH18" s="604"/>
      <c r="VVM18" s="604" t="s">
        <v>253</v>
      </c>
      <c r="VVN18" s="604"/>
      <c r="VVO18" s="604"/>
      <c r="VVP18" s="604"/>
      <c r="VVU18" s="604" t="s">
        <v>253</v>
      </c>
      <c r="VVV18" s="604"/>
      <c r="VVW18" s="604"/>
      <c r="VVX18" s="604"/>
      <c r="VWC18" s="604" t="s">
        <v>253</v>
      </c>
      <c r="VWD18" s="604"/>
      <c r="VWE18" s="604"/>
      <c r="VWF18" s="604"/>
      <c r="VWK18" s="604" t="s">
        <v>253</v>
      </c>
      <c r="VWL18" s="604"/>
      <c r="VWM18" s="604"/>
      <c r="VWN18" s="604"/>
      <c r="VWS18" s="604" t="s">
        <v>253</v>
      </c>
      <c r="VWT18" s="604"/>
      <c r="VWU18" s="604"/>
      <c r="VWV18" s="604"/>
      <c r="VXA18" s="604" t="s">
        <v>253</v>
      </c>
      <c r="VXB18" s="604"/>
      <c r="VXC18" s="604"/>
      <c r="VXD18" s="604"/>
      <c r="VXI18" s="604" t="s">
        <v>253</v>
      </c>
      <c r="VXJ18" s="604"/>
      <c r="VXK18" s="604"/>
      <c r="VXL18" s="604"/>
      <c r="VXQ18" s="604" t="s">
        <v>253</v>
      </c>
      <c r="VXR18" s="604"/>
      <c r="VXS18" s="604"/>
      <c r="VXT18" s="604"/>
      <c r="VXY18" s="604" t="s">
        <v>253</v>
      </c>
      <c r="VXZ18" s="604"/>
      <c r="VYA18" s="604"/>
      <c r="VYB18" s="604"/>
      <c r="VYG18" s="604" t="s">
        <v>253</v>
      </c>
      <c r="VYH18" s="604"/>
      <c r="VYI18" s="604"/>
      <c r="VYJ18" s="604"/>
      <c r="VYO18" s="604" t="s">
        <v>253</v>
      </c>
      <c r="VYP18" s="604"/>
      <c r="VYQ18" s="604"/>
      <c r="VYR18" s="604"/>
      <c r="VYW18" s="604" t="s">
        <v>253</v>
      </c>
      <c r="VYX18" s="604"/>
      <c r="VYY18" s="604"/>
      <c r="VYZ18" s="604"/>
      <c r="VZE18" s="604" t="s">
        <v>253</v>
      </c>
      <c r="VZF18" s="604"/>
      <c r="VZG18" s="604"/>
      <c r="VZH18" s="604"/>
      <c r="VZM18" s="604" t="s">
        <v>253</v>
      </c>
      <c r="VZN18" s="604"/>
      <c r="VZO18" s="604"/>
      <c r="VZP18" s="604"/>
      <c r="VZU18" s="604" t="s">
        <v>253</v>
      </c>
      <c r="VZV18" s="604"/>
      <c r="VZW18" s="604"/>
      <c r="VZX18" s="604"/>
      <c r="WAC18" s="604" t="s">
        <v>253</v>
      </c>
      <c r="WAD18" s="604"/>
      <c r="WAE18" s="604"/>
      <c r="WAF18" s="604"/>
      <c r="WAK18" s="604" t="s">
        <v>253</v>
      </c>
      <c r="WAL18" s="604"/>
      <c r="WAM18" s="604"/>
      <c r="WAN18" s="604"/>
      <c r="WAS18" s="604" t="s">
        <v>253</v>
      </c>
      <c r="WAT18" s="604"/>
      <c r="WAU18" s="604"/>
      <c r="WAV18" s="604"/>
      <c r="WBA18" s="604" t="s">
        <v>253</v>
      </c>
      <c r="WBB18" s="604"/>
      <c r="WBC18" s="604"/>
      <c r="WBD18" s="604"/>
      <c r="WBI18" s="604" t="s">
        <v>253</v>
      </c>
      <c r="WBJ18" s="604"/>
      <c r="WBK18" s="604"/>
      <c r="WBL18" s="604"/>
      <c r="WBQ18" s="604" t="s">
        <v>253</v>
      </c>
      <c r="WBR18" s="604"/>
      <c r="WBS18" s="604"/>
      <c r="WBT18" s="604"/>
      <c r="WBY18" s="604" t="s">
        <v>253</v>
      </c>
      <c r="WBZ18" s="604"/>
      <c r="WCA18" s="604"/>
      <c r="WCB18" s="604"/>
      <c r="WCG18" s="604" t="s">
        <v>253</v>
      </c>
      <c r="WCH18" s="604"/>
      <c r="WCI18" s="604"/>
      <c r="WCJ18" s="604"/>
      <c r="WCO18" s="604" t="s">
        <v>253</v>
      </c>
      <c r="WCP18" s="604"/>
      <c r="WCQ18" s="604"/>
      <c r="WCR18" s="604"/>
      <c r="WCW18" s="604" t="s">
        <v>253</v>
      </c>
      <c r="WCX18" s="604"/>
      <c r="WCY18" s="604"/>
      <c r="WCZ18" s="604"/>
      <c r="WDE18" s="604" t="s">
        <v>253</v>
      </c>
      <c r="WDF18" s="604"/>
      <c r="WDG18" s="604"/>
      <c r="WDH18" s="604"/>
      <c r="WDM18" s="604" t="s">
        <v>253</v>
      </c>
      <c r="WDN18" s="604"/>
      <c r="WDO18" s="604"/>
      <c r="WDP18" s="604"/>
      <c r="WDU18" s="604" t="s">
        <v>253</v>
      </c>
      <c r="WDV18" s="604"/>
      <c r="WDW18" s="604"/>
      <c r="WDX18" s="604"/>
      <c r="WEC18" s="604" t="s">
        <v>253</v>
      </c>
      <c r="WED18" s="604"/>
      <c r="WEE18" s="604"/>
      <c r="WEF18" s="604"/>
      <c r="WEK18" s="604" t="s">
        <v>253</v>
      </c>
      <c r="WEL18" s="604"/>
      <c r="WEM18" s="604"/>
      <c r="WEN18" s="604"/>
      <c r="WES18" s="604" t="s">
        <v>253</v>
      </c>
      <c r="WET18" s="604"/>
      <c r="WEU18" s="604"/>
      <c r="WEV18" s="604"/>
      <c r="WFA18" s="604" t="s">
        <v>253</v>
      </c>
      <c r="WFB18" s="604"/>
      <c r="WFC18" s="604"/>
      <c r="WFD18" s="604"/>
      <c r="WFI18" s="604" t="s">
        <v>253</v>
      </c>
      <c r="WFJ18" s="604"/>
      <c r="WFK18" s="604"/>
      <c r="WFL18" s="604"/>
      <c r="WFQ18" s="604" t="s">
        <v>253</v>
      </c>
      <c r="WFR18" s="604"/>
      <c r="WFS18" s="604"/>
      <c r="WFT18" s="604"/>
      <c r="WFY18" s="604" t="s">
        <v>253</v>
      </c>
      <c r="WFZ18" s="604"/>
      <c r="WGA18" s="604"/>
      <c r="WGB18" s="604"/>
      <c r="WGG18" s="604" t="s">
        <v>253</v>
      </c>
      <c r="WGH18" s="604"/>
      <c r="WGI18" s="604"/>
      <c r="WGJ18" s="604"/>
      <c r="WGO18" s="604" t="s">
        <v>253</v>
      </c>
      <c r="WGP18" s="604"/>
      <c r="WGQ18" s="604"/>
      <c r="WGR18" s="604"/>
      <c r="WGW18" s="604" t="s">
        <v>253</v>
      </c>
      <c r="WGX18" s="604"/>
      <c r="WGY18" s="604"/>
      <c r="WGZ18" s="604"/>
      <c r="WHE18" s="604" t="s">
        <v>253</v>
      </c>
      <c r="WHF18" s="604"/>
      <c r="WHG18" s="604"/>
      <c r="WHH18" s="604"/>
      <c r="WHM18" s="604" t="s">
        <v>253</v>
      </c>
      <c r="WHN18" s="604"/>
      <c r="WHO18" s="604"/>
      <c r="WHP18" s="604"/>
      <c r="WHU18" s="604" t="s">
        <v>253</v>
      </c>
      <c r="WHV18" s="604"/>
      <c r="WHW18" s="604"/>
      <c r="WHX18" s="604"/>
      <c r="WIC18" s="604" t="s">
        <v>253</v>
      </c>
      <c r="WID18" s="604"/>
      <c r="WIE18" s="604"/>
      <c r="WIF18" s="604"/>
      <c r="WIK18" s="604" t="s">
        <v>253</v>
      </c>
      <c r="WIL18" s="604"/>
      <c r="WIM18" s="604"/>
      <c r="WIN18" s="604"/>
      <c r="WIS18" s="604" t="s">
        <v>253</v>
      </c>
      <c r="WIT18" s="604"/>
      <c r="WIU18" s="604"/>
      <c r="WIV18" s="604"/>
      <c r="WJA18" s="604" t="s">
        <v>253</v>
      </c>
      <c r="WJB18" s="604"/>
      <c r="WJC18" s="604"/>
      <c r="WJD18" s="604"/>
      <c r="WJI18" s="604" t="s">
        <v>253</v>
      </c>
      <c r="WJJ18" s="604"/>
      <c r="WJK18" s="604"/>
      <c r="WJL18" s="604"/>
      <c r="WJQ18" s="604" t="s">
        <v>253</v>
      </c>
      <c r="WJR18" s="604"/>
      <c r="WJS18" s="604"/>
      <c r="WJT18" s="604"/>
      <c r="WJY18" s="604" t="s">
        <v>253</v>
      </c>
      <c r="WJZ18" s="604"/>
      <c r="WKA18" s="604"/>
      <c r="WKB18" s="604"/>
      <c r="WKG18" s="604" t="s">
        <v>253</v>
      </c>
      <c r="WKH18" s="604"/>
      <c r="WKI18" s="604"/>
      <c r="WKJ18" s="604"/>
      <c r="WKO18" s="604" t="s">
        <v>253</v>
      </c>
      <c r="WKP18" s="604"/>
      <c r="WKQ18" s="604"/>
      <c r="WKR18" s="604"/>
      <c r="WKW18" s="604" t="s">
        <v>253</v>
      </c>
      <c r="WKX18" s="604"/>
      <c r="WKY18" s="604"/>
      <c r="WKZ18" s="604"/>
      <c r="WLE18" s="604" t="s">
        <v>253</v>
      </c>
      <c r="WLF18" s="604"/>
      <c r="WLG18" s="604"/>
      <c r="WLH18" s="604"/>
      <c r="WLM18" s="604" t="s">
        <v>253</v>
      </c>
      <c r="WLN18" s="604"/>
      <c r="WLO18" s="604"/>
      <c r="WLP18" s="604"/>
      <c r="WLU18" s="604" t="s">
        <v>253</v>
      </c>
      <c r="WLV18" s="604"/>
      <c r="WLW18" s="604"/>
      <c r="WLX18" s="604"/>
      <c r="WMC18" s="604" t="s">
        <v>253</v>
      </c>
      <c r="WMD18" s="604"/>
      <c r="WME18" s="604"/>
      <c r="WMF18" s="604"/>
      <c r="WMK18" s="604" t="s">
        <v>253</v>
      </c>
      <c r="WML18" s="604"/>
      <c r="WMM18" s="604"/>
      <c r="WMN18" s="604"/>
      <c r="WMS18" s="604" t="s">
        <v>253</v>
      </c>
      <c r="WMT18" s="604"/>
      <c r="WMU18" s="604"/>
      <c r="WMV18" s="604"/>
      <c r="WNA18" s="604" t="s">
        <v>253</v>
      </c>
      <c r="WNB18" s="604"/>
      <c r="WNC18" s="604"/>
      <c r="WND18" s="604"/>
      <c r="WNI18" s="604" t="s">
        <v>253</v>
      </c>
      <c r="WNJ18" s="604"/>
      <c r="WNK18" s="604"/>
      <c r="WNL18" s="604"/>
      <c r="WNQ18" s="604" t="s">
        <v>253</v>
      </c>
      <c r="WNR18" s="604"/>
      <c r="WNS18" s="604"/>
      <c r="WNT18" s="604"/>
      <c r="WNY18" s="604" t="s">
        <v>253</v>
      </c>
      <c r="WNZ18" s="604"/>
      <c r="WOA18" s="604"/>
      <c r="WOB18" s="604"/>
      <c r="WOG18" s="604" t="s">
        <v>253</v>
      </c>
      <c r="WOH18" s="604"/>
      <c r="WOI18" s="604"/>
      <c r="WOJ18" s="604"/>
      <c r="WOO18" s="604" t="s">
        <v>253</v>
      </c>
      <c r="WOP18" s="604"/>
      <c r="WOQ18" s="604"/>
      <c r="WOR18" s="604"/>
      <c r="WOW18" s="604" t="s">
        <v>253</v>
      </c>
      <c r="WOX18" s="604"/>
      <c r="WOY18" s="604"/>
      <c r="WOZ18" s="604"/>
      <c r="WPE18" s="604" t="s">
        <v>253</v>
      </c>
      <c r="WPF18" s="604"/>
      <c r="WPG18" s="604"/>
      <c r="WPH18" s="604"/>
      <c r="WPM18" s="604" t="s">
        <v>253</v>
      </c>
      <c r="WPN18" s="604"/>
      <c r="WPO18" s="604"/>
      <c r="WPP18" s="604"/>
      <c r="WPU18" s="604" t="s">
        <v>253</v>
      </c>
      <c r="WPV18" s="604"/>
      <c r="WPW18" s="604"/>
      <c r="WPX18" s="604"/>
      <c r="WQC18" s="604" t="s">
        <v>253</v>
      </c>
      <c r="WQD18" s="604"/>
      <c r="WQE18" s="604"/>
      <c r="WQF18" s="604"/>
      <c r="WQK18" s="604" t="s">
        <v>253</v>
      </c>
      <c r="WQL18" s="604"/>
      <c r="WQM18" s="604"/>
      <c r="WQN18" s="604"/>
      <c r="WQS18" s="604" t="s">
        <v>253</v>
      </c>
      <c r="WQT18" s="604"/>
      <c r="WQU18" s="604"/>
      <c r="WQV18" s="604"/>
      <c r="WRA18" s="604" t="s">
        <v>253</v>
      </c>
      <c r="WRB18" s="604"/>
      <c r="WRC18" s="604"/>
      <c r="WRD18" s="604"/>
      <c r="WRI18" s="604" t="s">
        <v>253</v>
      </c>
      <c r="WRJ18" s="604"/>
      <c r="WRK18" s="604"/>
      <c r="WRL18" s="604"/>
      <c r="WRQ18" s="604" t="s">
        <v>253</v>
      </c>
      <c r="WRR18" s="604"/>
      <c r="WRS18" s="604"/>
      <c r="WRT18" s="604"/>
      <c r="WRY18" s="604" t="s">
        <v>253</v>
      </c>
      <c r="WRZ18" s="604"/>
      <c r="WSA18" s="604"/>
      <c r="WSB18" s="604"/>
      <c r="WSG18" s="604" t="s">
        <v>253</v>
      </c>
      <c r="WSH18" s="604"/>
      <c r="WSI18" s="604"/>
      <c r="WSJ18" s="604"/>
      <c r="WSO18" s="604" t="s">
        <v>253</v>
      </c>
      <c r="WSP18" s="604"/>
      <c r="WSQ18" s="604"/>
      <c r="WSR18" s="604"/>
      <c r="WSW18" s="604" t="s">
        <v>253</v>
      </c>
      <c r="WSX18" s="604"/>
      <c r="WSY18" s="604"/>
      <c r="WSZ18" s="604"/>
      <c r="WTE18" s="604" t="s">
        <v>253</v>
      </c>
      <c r="WTF18" s="604"/>
      <c r="WTG18" s="604"/>
      <c r="WTH18" s="604"/>
      <c r="WTM18" s="604" t="s">
        <v>253</v>
      </c>
      <c r="WTN18" s="604"/>
      <c r="WTO18" s="604"/>
      <c r="WTP18" s="604"/>
      <c r="WTU18" s="604" t="s">
        <v>253</v>
      </c>
      <c r="WTV18" s="604"/>
      <c r="WTW18" s="604"/>
      <c r="WTX18" s="604"/>
      <c r="WUC18" s="604" t="s">
        <v>253</v>
      </c>
      <c r="WUD18" s="604"/>
      <c r="WUE18" s="604"/>
      <c r="WUF18" s="604"/>
      <c r="WUK18" s="604" t="s">
        <v>253</v>
      </c>
      <c r="WUL18" s="604"/>
      <c r="WUM18" s="604"/>
      <c r="WUN18" s="604"/>
      <c r="WUS18" s="604" t="s">
        <v>253</v>
      </c>
      <c r="WUT18" s="604"/>
      <c r="WUU18" s="604"/>
      <c r="WUV18" s="604"/>
      <c r="WVA18" s="604" t="s">
        <v>253</v>
      </c>
      <c r="WVB18" s="604"/>
      <c r="WVC18" s="604"/>
      <c r="WVD18" s="604"/>
      <c r="WVI18" s="604" t="s">
        <v>253</v>
      </c>
      <c r="WVJ18" s="604"/>
      <c r="WVK18" s="604"/>
      <c r="WVL18" s="604"/>
      <c r="WVQ18" s="604" t="s">
        <v>253</v>
      </c>
      <c r="WVR18" s="604"/>
      <c r="WVS18" s="604"/>
      <c r="WVT18" s="604"/>
      <c r="WVY18" s="604" t="s">
        <v>253</v>
      </c>
      <c r="WVZ18" s="604"/>
      <c r="WWA18" s="604"/>
      <c r="WWB18" s="604"/>
      <c r="WWG18" s="604" t="s">
        <v>253</v>
      </c>
      <c r="WWH18" s="604"/>
      <c r="WWI18" s="604"/>
      <c r="WWJ18" s="604"/>
      <c r="WWO18" s="604" t="s">
        <v>253</v>
      </c>
      <c r="WWP18" s="604"/>
      <c r="WWQ18" s="604"/>
      <c r="WWR18" s="604"/>
      <c r="WWW18" s="604" t="s">
        <v>253</v>
      </c>
      <c r="WWX18" s="604"/>
      <c r="WWY18" s="604"/>
      <c r="WWZ18" s="604"/>
      <c r="WXE18" s="604" t="s">
        <v>253</v>
      </c>
      <c r="WXF18" s="604"/>
      <c r="WXG18" s="604"/>
      <c r="WXH18" s="604"/>
      <c r="WXM18" s="604" t="s">
        <v>253</v>
      </c>
      <c r="WXN18" s="604"/>
      <c r="WXO18" s="604"/>
      <c r="WXP18" s="604"/>
      <c r="WXU18" s="604" t="s">
        <v>253</v>
      </c>
      <c r="WXV18" s="604"/>
      <c r="WXW18" s="604"/>
      <c r="WXX18" s="604"/>
      <c r="WYC18" s="604" t="s">
        <v>253</v>
      </c>
      <c r="WYD18" s="604"/>
      <c r="WYE18" s="604"/>
      <c r="WYF18" s="604"/>
      <c r="WYK18" s="604" t="s">
        <v>253</v>
      </c>
      <c r="WYL18" s="604"/>
      <c r="WYM18" s="604"/>
      <c r="WYN18" s="604"/>
      <c r="WYS18" s="604" t="s">
        <v>253</v>
      </c>
      <c r="WYT18" s="604"/>
      <c r="WYU18" s="604"/>
      <c r="WYV18" s="604"/>
      <c r="WZA18" s="604" t="s">
        <v>253</v>
      </c>
      <c r="WZB18" s="604"/>
      <c r="WZC18" s="604"/>
      <c r="WZD18" s="604"/>
      <c r="WZI18" s="604" t="s">
        <v>253</v>
      </c>
      <c r="WZJ18" s="604"/>
      <c r="WZK18" s="604"/>
      <c r="WZL18" s="604"/>
      <c r="WZQ18" s="604" t="s">
        <v>253</v>
      </c>
      <c r="WZR18" s="604"/>
      <c r="WZS18" s="604"/>
      <c r="WZT18" s="604"/>
      <c r="WZY18" s="604" t="s">
        <v>253</v>
      </c>
      <c r="WZZ18" s="604"/>
      <c r="XAA18" s="604"/>
      <c r="XAB18" s="604"/>
      <c r="XAG18" s="604" t="s">
        <v>253</v>
      </c>
      <c r="XAH18" s="604"/>
      <c r="XAI18" s="604"/>
      <c r="XAJ18" s="604"/>
      <c r="XAO18" s="604" t="s">
        <v>253</v>
      </c>
      <c r="XAP18" s="604"/>
      <c r="XAQ18" s="604"/>
      <c r="XAR18" s="604"/>
      <c r="XAW18" s="604" t="s">
        <v>253</v>
      </c>
      <c r="XAX18" s="604"/>
      <c r="XAY18" s="604"/>
      <c r="XAZ18" s="604"/>
      <c r="XBE18" s="604" t="s">
        <v>253</v>
      </c>
      <c r="XBF18" s="604"/>
      <c r="XBG18" s="604"/>
      <c r="XBH18" s="604"/>
      <c r="XBM18" s="604" t="s">
        <v>253</v>
      </c>
      <c r="XBN18" s="604"/>
      <c r="XBO18" s="604"/>
      <c r="XBP18" s="604"/>
      <c r="XBU18" s="604" t="s">
        <v>253</v>
      </c>
      <c r="XBV18" s="604"/>
      <c r="XBW18" s="604"/>
      <c r="XBX18" s="604"/>
      <c r="XCC18" s="604" t="s">
        <v>253</v>
      </c>
      <c r="XCD18" s="604"/>
      <c r="XCE18" s="604"/>
      <c r="XCF18" s="604"/>
      <c r="XCK18" s="604" t="s">
        <v>253</v>
      </c>
      <c r="XCL18" s="604"/>
      <c r="XCM18" s="604"/>
      <c r="XCN18" s="604"/>
      <c r="XCS18" s="604" t="s">
        <v>253</v>
      </c>
      <c r="XCT18" s="604"/>
      <c r="XCU18" s="604"/>
      <c r="XCV18" s="604"/>
      <c r="XDA18" s="604" t="s">
        <v>253</v>
      </c>
      <c r="XDB18" s="604"/>
      <c r="XDC18" s="604"/>
      <c r="XDD18" s="604"/>
      <c r="XDI18" s="604" t="s">
        <v>253</v>
      </c>
      <c r="XDJ18" s="604"/>
      <c r="XDK18" s="604"/>
      <c r="XDL18" s="604"/>
      <c r="XDQ18" s="604" t="s">
        <v>253</v>
      </c>
      <c r="XDR18" s="604"/>
      <c r="XDS18" s="604"/>
      <c r="XDT18" s="604"/>
      <c r="XDY18" s="604" t="s">
        <v>253</v>
      </c>
      <c r="XDZ18" s="604"/>
      <c r="XEA18" s="604"/>
      <c r="XEB18" s="604"/>
      <c r="XEG18" s="604" t="s">
        <v>253</v>
      </c>
      <c r="XEH18" s="604"/>
      <c r="XEI18" s="604"/>
      <c r="XEJ18" s="604"/>
      <c r="XEO18" s="604" t="s">
        <v>253</v>
      </c>
      <c r="XEP18" s="604"/>
      <c r="XEQ18" s="604"/>
      <c r="XER18" s="604"/>
      <c r="XEW18" s="604" t="s">
        <v>253</v>
      </c>
      <c r="XEX18" s="604"/>
      <c r="XEY18" s="604"/>
      <c r="XEZ18" s="604"/>
    </row>
    <row r="19" spans="1:16384">
      <c r="A19" s="558"/>
      <c r="B19" s="558"/>
      <c r="C19" s="558"/>
      <c r="D19" s="558"/>
      <c r="E19" s="558"/>
      <c r="F19" s="558"/>
      <c r="G19" s="558"/>
      <c r="H19" s="558"/>
      <c r="Q19" s="558" t="s">
        <v>407</v>
      </c>
      <c r="R19" s="558"/>
      <c r="S19" s="558"/>
      <c r="T19" s="558"/>
      <c r="U19" s="558"/>
      <c r="V19" s="558"/>
      <c r="W19" s="558"/>
      <c r="X19" s="558"/>
      <c r="Y19" s="558" t="s">
        <v>407</v>
      </c>
      <c r="Z19" s="558"/>
      <c r="AA19" s="558"/>
      <c r="AB19" s="558"/>
      <c r="AC19" s="558"/>
      <c r="AD19" s="558"/>
      <c r="AE19" s="558"/>
      <c r="AF19" s="558"/>
      <c r="AG19" s="558" t="s">
        <v>407</v>
      </c>
      <c r="AH19" s="558"/>
      <c r="AI19" s="558"/>
      <c r="AJ19" s="558"/>
      <c r="AK19" s="558"/>
      <c r="AL19" s="558"/>
      <c r="AM19" s="558"/>
      <c r="AN19" s="558"/>
      <c r="AO19" s="558" t="s">
        <v>407</v>
      </c>
      <c r="AP19" s="558"/>
      <c r="AQ19" s="558"/>
      <c r="AR19" s="558"/>
      <c r="AS19" s="558"/>
      <c r="AT19" s="558"/>
      <c r="AU19" s="558"/>
      <c r="AV19" s="558"/>
      <c r="AW19" s="558" t="s">
        <v>407</v>
      </c>
      <c r="AX19" s="558"/>
      <c r="AY19" s="558"/>
      <c r="AZ19" s="558"/>
      <c r="BA19" s="558"/>
      <c r="BB19" s="558"/>
      <c r="BC19" s="558"/>
      <c r="BD19" s="558"/>
      <c r="BE19" s="558" t="s">
        <v>407</v>
      </c>
      <c r="BF19" s="558"/>
      <c r="BG19" s="558"/>
      <c r="BH19" s="558"/>
      <c r="BI19" s="558"/>
      <c r="BJ19" s="558"/>
      <c r="BK19" s="558"/>
      <c r="BL19" s="558"/>
      <c r="BM19" s="558" t="s">
        <v>407</v>
      </c>
      <c r="BN19" s="558"/>
      <c r="BO19" s="558"/>
      <c r="BP19" s="558"/>
      <c r="BQ19" s="558"/>
      <c r="BR19" s="558"/>
      <c r="BS19" s="558"/>
      <c r="BT19" s="558"/>
      <c r="BU19" s="558" t="s">
        <v>407</v>
      </c>
      <c r="BV19" s="558"/>
      <c r="BW19" s="558"/>
      <c r="BX19" s="558"/>
      <c r="BY19" s="558"/>
      <c r="BZ19" s="558"/>
      <c r="CA19" s="558"/>
      <c r="CB19" s="558"/>
      <c r="CC19" s="558" t="s">
        <v>407</v>
      </c>
      <c r="CD19" s="558"/>
      <c r="CE19" s="558"/>
      <c r="CF19" s="558"/>
      <c r="CG19" s="558"/>
      <c r="CH19" s="558"/>
      <c r="CI19" s="558"/>
      <c r="CJ19" s="558"/>
      <c r="CK19" s="558" t="s">
        <v>407</v>
      </c>
      <c r="CL19" s="558"/>
      <c r="CM19" s="558"/>
      <c r="CN19" s="558"/>
      <c r="CO19" s="558"/>
      <c r="CP19" s="558"/>
      <c r="CQ19" s="558"/>
      <c r="CR19" s="558"/>
      <c r="CS19" s="558" t="s">
        <v>407</v>
      </c>
      <c r="CT19" s="558"/>
      <c r="CU19" s="558"/>
      <c r="CV19" s="558"/>
      <c r="CW19" s="558"/>
      <c r="CX19" s="558"/>
      <c r="CY19" s="558"/>
      <c r="CZ19" s="558"/>
      <c r="DA19" s="558" t="s">
        <v>407</v>
      </c>
      <c r="DB19" s="558"/>
      <c r="DC19" s="558"/>
      <c r="DD19" s="558"/>
      <c r="DE19" s="558"/>
      <c r="DF19" s="558"/>
      <c r="DG19" s="558"/>
      <c r="DH19" s="558"/>
      <c r="DI19" s="558" t="s">
        <v>407</v>
      </c>
      <c r="DJ19" s="558"/>
      <c r="DK19" s="558"/>
      <c r="DL19" s="558"/>
      <c r="DM19" s="558"/>
      <c r="DN19" s="558"/>
      <c r="DO19" s="558"/>
      <c r="DP19" s="558"/>
      <c r="DQ19" s="558" t="s">
        <v>407</v>
      </c>
      <c r="DR19" s="558"/>
      <c r="DS19" s="558"/>
      <c r="DT19" s="558"/>
      <c r="DU19" s="558"/>
      <c r="DV19" s="558"/>
      <c r="DW19" s="558"/>
      <c r="DX19" s="558"/>
      <c r="DY19" s="558" t="s">
        <v>407</v>
      </c>
      <c r="DZ19" s="558"/>
      <c r="EA19" s="558"/>
      <c r="EB19" s="558"/>
      <c r="EC19" s="558"/>
      <c r="ED19" s="558"/>
      <c r="EE19" s="558"/>
      <c r="EF19" s="558"/>
      <c r="EG19" s="558" t="s">
        <v>407</v>
      </c>
      <c r="EH19" s="558"/>
      <c r="EI19" s="558"/>
      <c r="EJ19" s="558"/>
      <c r="EK19" s="558"/>
      <c r="EL19" s="558"/>
      <c r="EM19" s="558"/>
      <c r="EN19" s="558"/>
      <c r="EO19" s="558" t="s">
        <v>407</v>
      </c>
      <c r="EP19" s="558"/>
      <c r="EQ19" s="558"/>
      <c r="ER19" s="558"/>
      <c r="ES19" s="558"/>
      <c r="ET19" s="558"/>
      <c r="EU19" s="558"/>
      <c r="EV19" s="558"/>
      <c r="EW19" s="558" t="s">
        <v>407</v>
      </c>
      <c r="EX19" s="558"/>
      <c r="EY19" s="558"/>
      <c r="EZ19" s="558"/>
      <c r="FA19" s="558"/>
      <c r="FB19" s="558"/>
      <c r="FC19" s="558"/>
      <c r="FD19" s="558"/>
      <c r="FE19" s="558" t="s">
        <v>407</v>
      </c>
      <c r="FF19" s="558"/>
      <c r="FG19" s="558"/>
      <c r="FH19" s="558"/>
      <c r="FI19" s="558"/>
      <c r="FJ19" s="558"/>
      <c r="FK19" s="558"/>
      <c r="FL19" s="558"/>
      <c r="FM19" s="558" t="s">
        <v>407</v>
      </c>
      <c r="FN19" s="558"/>
      <c r="FO19" s="558"/>
      <c r="FP19" s="558"/>
      <c r="FQ19" s="558"/>
      <c r="FR19" s="558"/>
      <c r="FS19" s="558"/>
      <c r="FT19" s="558"/>
      <c r="FU19" s="558" t="s">
        <v>407</v>
      </c>
      <c r="FV19" s="558"/>
      <c r="FW19" s="558"/>
      <c r="FX19" s="558"/>
      <c r="FY19" s="558"/>
      <c r="FZ19" s="558"/>
      <c r="GA19" s="558"/>
      <c r="GB19" s="558"/>
      <c r="GC19" s="558" t="s">
        <v>407</v>
      </c>
      <c r="GD19" s="558"/>
      <c r="GE19" s="558"/>
      <c r="GF19" s="558"/>
      <c r="GG19" s="558"/>
      <c r="GH19" s="558"/>
      <c r="GI19" s="558"/>
      <c r="GJ19" s="558"/>
      <c r="GK19" s="558" t="s">
        <v>407</v>
      </c>
      <c r="GL19" s="558"/>
      <c r="GM19" s="558"/>
      <c r="GN19" s="558"/>
      <c r="GO19" s="558"/>
      <c r="GP19" s="558"/>
      <c r="GQ19" s="558"/>
      <c r="GR19" s="558"/>
      <c r="GS19" s="558" t="s">
        <v>407</v>
      </c>
      <c r="GT19" s="558"/>
      <c r="GU19" s="558"/>
      <c r="GV19" s="558"/>
      <c r="GW19" s="558"/>
      <c r="GX19" s="558"/>
      <c r="GY19" s="558"/>
      <c r="GZ19" s="558"/>
      <c r="HA19" s="558" t="s">
        <v>407</v>
      </c>
      <c r="HB19" s="558"/>
      <c r="HC19" s="558"/>
      <c r="HD19" s="558"/>
      <c r="HE19" s="558"/>
      <c r="HF19" s="558"/>
      <c r="HG19" s="558"/>
      <c r="HH19" s="558"/>
      <c r="HI19" s="558" t="s">
        <v>407</v>
      </c>
      <c r="HJ19" s="558"/>
      <c r="HK19" s="558"/>
      <c r="HL19" s="558"/>
      <c r="HM19" s="558"/>
      <c r="HN19" s="558"/>
      <c r="HO19" s="558"/>
      <c r="HP19" s="558"/>
      <c r="HQ19" s="558" t="s">
        <v>407</v>
      </c>
      <c r="HR19" s="558"/>
      <c r="HS19" s="558"/>
      <c r="HT19" s="558"/>
      <c r="HU19" s="558"/>
      <c r="HV19" s="558"/>
      <c r="HW19" s="558"/>
      <c r="HX19" s="558"/>
      <c r="HY19" s="558" t="s">
        <v>407</v>
      </c>
      <c r="HZ19" s="558"/>
      <c r="IA19" s="558"/>
      <c r="IB19" s="558"/>
      <c r="IC19" s="558"/>
      <c r="ID19" s="558"/>
      <c r="IE19" s="558"/>
      <c r="IF19" s="558"/>
      <c r="IG19" s="558" t="s">
        <v>407</v>
      </c>
      <c r="IH19" s="558"/>
      <c r="II19" s="558"/>
      <c r="IJ19" s="558"/>
      <c r="IK19" s="558"/>
      <c r="IL19" s="558"/>
      <c r="IM19" s="558"/>
      <c r="IN19" s="558"/>
      <c r="IO19" s="558" t="s">
        <v>407</v>
      </c>
      <c r="IP19" s="558"/>
      <c r="IQ19" s="558"/>
      <c r="IR19" s="558"/>
      <c r="IS19" s="558"/>
      <c r="IT19" s="558"/>
      <c r="IU19" s="558"/>
      <c r="IV19" s="558"/>
      <c r="IW19" s="558" t="s">
        <v>407</v>
      </c>
      <c r="IX19" s="558"/>
      <c r="IY19" s="558"/>
      <c r="IZ19" s="558"/>
      <c r="JA19" s="558"/>
      <c r="JB19" s="558"/>
      <c r="JC19" s="558"/>
      <c r="JD19" s="558"/>
      <c r="JE19" s="558" t="s">
        <v>407</v>
      </c>
      <c r="JF19" s="558"/>
      <c r="JG19" s="558"/>
      <c r="JH19" s="558"/>
      <c r="JI19" s="558"/>
      <c r="JJ19" s="558"/>
      <c r="JK19" s="558"/>
      <c r="JL19" s="558"/>
      <c r="JM19" s="558" t="s">
        <v>407</v>
      </c>
      <c r="JN19" s="558"/>
      <c r="JO19" s="558"/>
      <c r="JP19" s="558"/>
      <c r="JQ19" s="558"/>
      <c r="JR19" s="558"/>
      <c r="JS19" s="558"/>
      <c r="JT19" s="558"/>
      <c r="JU19" s="558" t="s">
        <v>407</v>
      </c>
      <c r="JV19" s="558"/>
      <c r="JW19" s="558"/>
      <c r="JX19" s="558"/>
      <c r="JY19" s="558"/>
      <c r="JZ19" s="558"/>
      <c r="KA19" s="558"/>
      <c r="KB19" s="558"/>
      <c r="KC19" s="558" t="s">
        <v>407</v>
      </c>
      <c r="KD19" s="558"/>
      <c r="KE19" s="558"/>
      <c r="KF19" s="558"/>
      <c r="KG19" s="558"/>
      <c r="KH19" s="558"/>
      <c r="KI19" s="558"/>
      <c r="KJ19" s="558"/>
      <c r="KK19" s="558" t="s">
        <v>407</v>
      </c>
      <c r="KL19" s="558"/>
      <c r="KM19" s="558"/>
      <c r="KN19" s="558"/>
      <c r="KO19" s="558"/>
      <c r="KP19" s="558"/>
      <c r="KQ19" s="558"/>
      <c r="KR19" s="558"/>
      <c r="KS19" s="558" t="s">
        <v>407</v>
      </c>
      <c r="KT19" s="558"/>
      <c r="KU19" s="558"/>
      <c r="KV19" s="558"/>
      <c r="KW19" s="558"/>
      <c r="KX19" s="558"/>
      <c r="KY19" s="558"/>
      <c r="KZ19" s="558"/>
      <c r="LA19" s="558" t="s">
        <v>407</v>
      </c>
      <c r="LB19" s="558"/>
      <c r="LC19" s="558"/>
      <c r="LD19" s="558"/>
      <c r="LE19" s="558"/>
      <c r="LF19" s="558"/>
      <c r="LG19" s="558"/>
      <c r="LH19" s="558"/>
      <c r="LI19" s="558" t="s">
        <v>407</v>
      </c>
      <c r="LJ19" s="558"/>
      <c r="LK19" s="558"/>
      <c r="LL19" s="558"/>
      <c r="LM19" s="558"/>
      <c r="LN19" s="558"/>
      <c r="LO19" s="558"/>
      <c r="LP19" s="558"/>
      <c r="LQ19" s="558" t="s">
        <v>407</v>
      </c>
      <c r="LR19" s="558"/>
      <c r="LS19" s="558"/>
      <c r="LT19" s="558"/>
      <c r="LU19" s="558"/>
      <c r="LV19" s="558"/>
      <c r="LW19" s="558"/>
      <c r="LX19" s="558"/>
      <c r="LY19" s="558" t="s">
        <v>407</v>
      </c>
      <c r="LZ19" s="558"/>
      <c r="MA19" s="558"/>
      <c r="MB19" s="558"/>
      <c r="MC19" s="558"/>
      <c r="MD19" s="558"/>
      <c r="ME19" s="558"/>
      <c r="MF19" s="558"/>
      <c r="MG19" s="558" t="s">
        <v>407</v>
      </c>
      <c r="MH19" s="558"/>
      <c r="MI19" s="558"/>
      <c r="MJ19" s="558"/>
      <c r="MK19" s="558"/>
      <c r="ML19" s="558"/>
      <c r="MM19" s="558"/>
      <c r="MN19" s="558"/>
      <c r="MO19" s="558" t="s">
        <v>407</v>
      </c>
      <c r="MP19" s="558"/>
      <c r="MQ19" s="558"/>
      <c r="MR19" s="558"/>
      <c r="MS19" s="558"/>
      <c r="MT19" s="558"/>
      <c r="MU19" s="558"/>
      <c r="MV19" s="558"/>
      <c r="MW19" s="558" t="s">
        <v>407</v>
      </c>
      <c r="MX19" s="558"/>
      <c r="MY19" s="558"/>
      <c r="MZ19" s="558"/>
      <c r="NA19" s="558"/>
      <c r="NB19" s="558"/>
      <c r="NC19" s="558"/>
      <c r="ND19" s="558"/>
      <c r="NE19" s="558" t="s">
        <v>407</v>
      </c>
      <c r="NF19" s="558"/>
      <c r="NG19" s="558"/>
      <c r="NH19" s="558"/>
      <c r="NI19" s="558"/>
      <c r="NJ19" s="558"/>
      <c r="NK19" s="558"/>
      <c r="NL19" s="558"/>
      <c r="NM19" s="558" t="s">
        <v>407</v>
      </c>
      <c r="NN19" s="558"/>
      <c r="NO19" s="558"/>
      <c r="NP19" s="558"/>
      <c r="NQ19" s="558"/>
      <c r="NR19" s="558"/>
      <c r="NS19" s="558"/>
      <c r="NT19" s="558"/>
      <c r="NU19" s="558" t="s">
        <v>407</v>
      </c>
      <c r="NV19" s="558"/>
      <c r="NW19" s="558"/>
      <c r="NX19" s="558"/>
      <c r="NY19" s="558"/>
      <c r="NZ19" s="558"/>
      <c r="OA19" s="558"/>
      <c r="OB19" s="558"/>
      <c r="OC19" s="558" t="s">
        <v>407</v>
      </c>
      <c r="OD19" s="558"/>
      <c r="OE19" s="558"/>
      <c r="OF19" s="558"/>
      <c r="OG19" s="558"/>
      <c r="OH19" s="558"/>
      <c r="OI19" s="558"/>
      <c r="OJ19" s="558"/>
      <c r="OK19" s="558" t="s">
        <v>407</v>
      </c>
      <c r="OL19" s="558"/>
      <c r="OM19" s="558"/>
      <c r="ON19" s="558"/>
      <c r="OO19" s="558"/>
      <c r="OP19" s="558"/>
      <c r="OQ19" s="558"/>
      <c r="OR19" s="558"/>
      <c r="OS19" s="558" t="s">
        <v>407</v>
      </c>
      <c r="OT19" s="558"/>
      <c r="OU19" s="558"/>
      <c r="OV19" s="558"/>
      <c r="OW19" s="558"/>
      <c r="OX19" s="558"/>
      <c r="OY19" s="558"/>
      <c r="OZ19" s="558"/>
      <c r="PA19" s="558" t="s">
        <v>407</v>
      </c>
      <c r="PB19" s="558"/>
      <c r="PC19" s="558"/>
      <c r="PD19" s="558"/>
      <c r="PE19" s="558"/>
      <c r="PF19" s="558"/>
      <c r="PG19" s="558"/>
      <c r="PH19" s="558"/>
      <c r="PI19" s="558" t="s">
        <v>407</v>
      </c>
      <c r="PJ19" s="558"/>
      <c r="PK19" s="558"/>
      <c r="PL19" s="558"/>
      <c r="PM19" s="558"/>
      <c r="PN19" s="558"/>
      <c r="PO19" s="558"/>
      <c r="PP19" s="558"/>
      <c r="PQ19" s="558" t="s">
        <v>407</v>
      </c>
      <c r="PR19" s="558"/>
      <c r="PS19" s="558"/>
      <c r="PT19" s="558"/>
      <c r="PU19" s="558"/>
      <c r="PV19" s="558"/>
      <c r="PW19" s="558"/>
      <c r="PX19" s="558"/>
      <c r="PY19" s="558" t="s">
        <v>407</v>
      </c>
      <c r="PZ19" s="558"/>
      <c r="QA19" s="558"/>
      <c r="QB19" s="558"/>
      <c r="QC19" s="558"/>
      <c r="QD19" s="558"/>
      <c r="QE19" s="558"/>
      <c r="QF19" s="558"/>
      <c r="QG19" s="558" t="s">
        <v>407</v>
      </c>
      <c r="QH19" s="558"/>
      <c r="QI19" s="558"/>
      <c r="QJ19" s="558"/>
      <c r="QK19" s="558"/>
      <c r="QL19" s="558"/>
      <c r="QM19" s="558"/>
      <c r="QN19" s="558"/>
      <c r="QO19" s="558" t="s">
        <v>407</v>
      </c>
      <c r="QP19" s="558"/>
      <c r="QQ19" s="558"/>
      <c r="QR19" s="558"/>
      <c r="QS19" s="558"/>
      <c r="QT19" s="558"/>
      <c r="QU19" s="558"/>
      <c r="QV19" s="558"/>
      <c r="QW19" s="558" t="s">
        <v>407</v>
      </c>
      <c r="QX19" s="558"/>
      <c r="QY19" s="558"/>
      <c r="QZ19" s="558"/>
      <c r="RA19" s="558"/>
      <c r="RB19" s="558"/>
      <c r="RC19" s="558"/>
      <c r="RD19" s="558"/>
      <c r="RE19" s="558" t="s">
        <v>407</v>
      </c>
      <c r="RF19" s="558"/>
      <c r="RG19" s="558"/>
      <c r="RH19" s="558"/>
      <c r="RI19" s="558"/>
      <c r="RJ19" s="558"/>
      <c r="RK19" s="558"/>
      <c r="RL19" s="558"/>
      <c r="RM19" s="558" t="s">
        <v>407</v>
      </c>
      <c r="RN19" s="558"/>
      <c r="RO19" s="558"/>
      <c r="RP19" s="558"/>
      <c r="RQ19" s="558"/>
      <c r="RR19" s="558"/>
      <c r="RS19" s="558"/>
      <c r="RT19" s="558"/>
      <c r="RU19" s="558" t="s">
        <v>407</v>
      </c>
      <c r="RV19" s="558"/>
      <c r="RW19" s="558"/>
      <c r="RX19" s="558"/>
      <c r="RY19" s="558"/>
      <c r="RZ19" s="558"/>
      <c r="SA19" s="558"/>
      <c r="SB19" s="558"/>
      <c r="SC19" s="558" t="s">
        <v>407</v>
      </c>
      <c r="SD19" s="558"/>
      <c r="SE19" s="558"/>
      <c r="SF19" s="558"/>
      <c r="SG19" s="558"/>
      <c r="SH19" s="558"/>
      <c r="SI19" s="558"/>
      <c r="SJ19" s="558"/>
      <c r="SK19" s="558" t="s">
        <v>407</v>
      </c>
      <c r="SL19" s="558"/>
      <c r="SM19" s="558"/>
      <c r="SN19" s="558"/>
      <c r="SO19" s="558"/>
      <c r="SP19" s="558"/>
      <c r="SQ19" s="558"/>
      <c r="SR19" s="558"/>
      <c r="SS19" s="558" t="s">
        <v>407</v>
      </c>
      <c r="ST19" s="558"/>
      <c r="SU19" s="558"/>
      <c r="SV19" s="558"/>
      <c r="SW19" s="558"/>
      <c r="SX19" s="558"/>
      <c r="SY19" s="558"/>
      <c r="SZ19" s="558"/>
      <c r="TA19" s="558" t="s">
        <v>407</v>
      </c>
      <c r="TB19" s="558"/>
      <c r="TC19" s="558"/>
      <c r="TD19" s="558"/>
      <c r="TE19" s="558"/>
      <c r="TF19" s="558"/>
      <c r="TG19" s="558"/>
      <c r="TH19" s="558"/>
      <c r="TI19" s="558" t="s">
        <v>407</v>
      </c>
      <c r="TJ19" s="558"/>
      <c r="TK19" s="558"/>
      <c r="TL19" s="558"/>
      <c r="TM19" s="558"/>
      <c r="TN19" s="558"/>
      <c r="TO19" s="558"/>
      <c r="TP19" s="558"/>
      <c r="TQ19" s="558" t="s">
        <v>407</v>
      </c>
      <c r="TR19" s="558"/>
      <c r="TS19" s="558"/>
      <c r="TT19" s="558"/>
      <c r="TU19" s="558"/>
      <c r="TV19" s="558"/>
      <c r="TW19" s="558"/>
      <c r="TX19" s="558"/>
      <c r="TY19" s="558" t="s">
        <v>407</v>
      </c>
      <c r="TZ19" s="558"/>
      <c r="UA19" s="558"/>
      <c r="UB19" s="558"/>
      <c r="UC19" s="558"/>
      <c r="UD19" s="558"/>
      <c r="UE19" s="558"/>
      <c r="UF19" s="558"/>
      <c r="UG19" s="558" t="s">
        <v>407</v>
      </c>
      <c r="UH19" s="558"/>
      <c r="UI19" s="558"/>
      <c r="UJ19" s="558"/>
      <c r="UK19" s="558"/>
      <c r="UL19" s="558"/>
      <c r="UM19" s="558"/>
      <c r="UN19" s="558"/>
      <c r="UO19" s="558" t="s">
        <v>407</v>
      </c>
      <c r="UP19" s="558"/>
      <c r="UQ19" s="558"/>
      <c r="UR19" s="558"/>
      <c r="US19" s="558"/>
      <c r="UT19" s="558"/>
      <c r="UU19" s="558"/>
      <c r="UV19" s="558"/>
      <c r="UW19" s="558" t="s">
        <v>407</v>
      </c>
      <c r="UX19" s="558"/>
      <c r="UY19" s="558"/>
      <c r="UZ19" s="558"/>
      <c r="VA19" s="558"/>
      <c r="VB19" s="558"/>
      <c r="VC19" s="558"/>
      <c r="VD19" s="558"/>
      <c r="VE19" s="558" t="s">
        <v>407</v>
      </c>
      <c r="VF19" s="558"/>
      <c r="VG19" s="558"/>
      <c r="VH19" s="558"/>
      <c r="VI19" s="558"/>
      <c r="VJ19" s="558"/>
      <c r="VK19" s="558"/>
      <c r="VL19" s="558"/>
      <c r="VM19" s="558" t="s">
        <v>407</v>
      </c>
      <c r="VN19" s="558"/>
      <c r="VO19" s="558"/>
      <c r="VP19" s="558"/>
      <c r="VQ19" s="558"/>
      <c r="VR19" s="558"/>
      <c r="VS19" s="558"/>
      <c r="VT19" s="558"/>
      <c r="VU19" s="558" t="s">
        <v>407</v>
      </c>
      <c r="VV19" s="558"/>
      <c r="VW19" s="558"/>
      <c r="VX19" s="558"/>
      <c r="VY19" s="558"/>
      <c r="VZ19" s="558"/>
      <c r="WA19" s="558"/>
      <c r="WB19" s="558"/>
      <c r="WC19" s="558" t="s">
        <v>407</v>
      </c>
      <c r="WD19" s="558"/>
      <c r="WE19" s="558"/>
      <c r="WF19" s="558"/>
      <c r="WG19" s="558"/>
      <c r="WH19" s="558"/>
      <c r="WI19" s="558"/>
      <c r="WJ19" s="558"/>
      <c r="WK19" s="558" t="s">
        <v>407</v>
      </c>
      <c r="WL19" s="558"/>
      <c r="WM19" s="558"/>
      <c r="WN19" s="558"/>
      <c r="WO19" s="558"/>
      <c r="WP19" s="558"/>
      <c r="WQ19" s="558"/>
      <c r="WR19" s="558"/>
      <c r="WS19" s="558" t="s">
        <v>407</v>
      </c>
      <c r="WT19" s="558"/>
      <c r="WU19" s="558"/>
      <c r="WV19" s="558"/>
      <c r="WW19" s="558"/>
      <c r="WX19" s="558"/>
      <c r="WY19" s="558"/>
      <c r="WZ19" s="558"/>
      <c r="XA19" s="558" t="s">
        <v>407</v>
      </c>
      <c r="XB19" s="558"/>
      <c r="XC19" s="558"/>
      <c r="XD19" s="558"/>
      <c r="XE19" s="558"/>
      <c r="XF19" s="558"/>
      <c r="XG19" s="558"/>
      <c r="XH19" s="558"/>
      <c r="XI19" s="558" t="s">
        <v>407</v>
      </c>
      <c r="XJ19" s="558"/>
      <c r="XK19" s="558"/>
      <c r="XL19" s="558"/>
      <c r="XM19" s="558"/>
      <c r="XN19" s="558"/>
      <c r="XO19" s="558"/>
      <c r="XP19" s="558"/>
      <c r="XQ19" s="558" t="s">
        <v>407</v>
      </c>
      <c r="XR19" s="558"/>
      <c r="XS19" s="558"/>
      <c r="XT19" s="558"/>
      <c r="XU19" s="558"/>
      <c r="XV19" s="558"/>
      <c r="XW19" s="558"/>
      <c r="XX19" s="558"/>
      <c r="XY19" s="558" t="s">
        <v>407</v>
      </c>
      <c r="XZ19" s="558"/>
      <c r="YA19" s="558"/>
      <c r="YB19" s="558"/>
      <c r="YC19" s="558"/>
      <c r="YD19" s="558"/>
      <c r="YE19" s="558"/>
      <c r="YF19" s="558"/>
      <c r="YG19" s="558" t="s">
        <v>407</v>
      </c>
      <c r="YH19" s="558"/>
      <c r="YI19" s="558"/>
      <c r="YJ19" s="558"/>
      <c r="YK19" s="558"/>
      <c r="YL19" s="558"/>
      <c r="YM19" s="558"/>
      <c r="YN19" s="558"/>
      <c r="YO19" s="558" t="s">
        <v>407</v>
      </c>
      <c r="YP19" s="558"/>
      <c r="YQ19" s="558"/>
      <c r="YR19" s="558"/>
      <c r="YS19" s="558"/>
      <c r="YT19" s="558"/>
      <c r="YU19" s="558"/>
      <c r="YV19" s="558"/>
      <c r="YW19" s="558" t="s">
        <v>407</v>
      </c>
      <c r="YX19" s="558"/>
      <c r="YY19" s="558"/>
      <c r="YZ19" s="558"/>
      <c r="ZA19" s="558"/>
      <c r="ZB19" s="558"/>
      <c r="ZC19" s="558"/>
      <c r="ZD19" s="558"/>
      <c r="ZE19" s="558" t="s">
        <v>407</v>
      </c>
      <c r="ZF19" s="558"/>
      <c r="ZG19" s="558"/>
      <c r="ZH19" s="558"/>
      <c r="ZI19" s="558"/>
      <c r="ZJ19" s="558"/>
      <c r="ZK19" s="558"/>
      <c r="ZL19" s="558"/>
      <c r="ZM19" s="558" t="s">
        <v>407</v>
      </c>
      <c r="ZN19" s="558"/>
      <c r="ZO19" s="558"/>
      <c r="ZP19" s="558"/>
      <c r="ZQ19" s="558"/>
      <c r="ZR19" s="558"/>
      <c r="ZS19" s="558"/>
      <c r="ZT19" s="558"/>
      <c r="ZU19" s="558" t="s">
        <v>407</v>
      </c>
      <c r="ZV19" s="558"/>
      <c r="ZW19" s="558"/>
      <c r="ZX19" s="558"/>
      <c r="ZY19" s="558"/>
      <c r="ZZ19" s="558"/>
      <c r="AAA19" s="558"/>
      <c r="AAB19" s="558"/>
      <c r="AAC19" s="558" t="s">
        <v>407</v>
      </c>
      <c r="AAD19" s="558"/>
      <c r="AAE19" s="558"/>
      <c r="AAF19" s="558"/>
      <c r="AAG19" s="558"/>
      <c r="AAH19" s="558"/>
      <c r="AAI19" s="558"/>
      <c r="AAJ19" s="558"/>
      <c r="AAK19" s="558" t="s">
        <v>407</v>
      </c>
      <c r="AAL19" s="558"/>
      <c r="AAM19" s="558"/>
      <c r="AAN19" s="558"/>
      <c r="AAO19" s="558"/>
      <c r="AAP19" s="558"/>
      <c r="AAQ19" s="558"/>
      <c r="AAR19" s="558"/>
      <c r="AAS19" s="558" t="s">
        <v>407</v>
      </c>
      <c r="AAT19" s="558"/>
      <c r="AAU19" s="558"/>
      <c r="AAV19" s="558"/>
      <c r="AAW19" s="558"/>
      <c r="AAX19" s="558"/>
      <c r="AAY19" s="558"/>
      <c r="AAZ19" s="558"/>
      <c r="ABA19" s="558" t="s">
        <v>407</v>
      </c>
      <c r="ABB19" s="558"/>
      <c r="ABC19" s="558"/>
      <c r="ABD19" s="558"/>
      <c r="ABE19" s="558"/>
      <c r="ABF19" s="558"/>
      <c r="ABG19" s="558"/>
      <c r="ABH19" s="558"/>
      <c r="ABI19" s="558" t="s">
        <v>407</v>
      </c>
      <c r="ABJ19" s="558"/>
      <c r="ABK19" s="558"/>
      <c r="ABL19" s="558"/>
      <c r="ABM19" s="558"/>
      <c r="ABN19" s="558"/>
      <c r="ABO19" s="558"/>
      <c r="ABP19" s="558"/>
      <c r="ABQ19" s="558" t="s">
        <v>407</v>
      </c>
      <c r="ABR19" s="558"/>
      <c r="ABS19" s="558"/>
      <c r="ABT19" s="558"/>
      <c r="ABU19" s="558"/>
      <c r="ABV19" s="558"/>
      <c r="ABW19" s="558"/>
      <c r="ABX19" s="558"/>
      <c r="ABY19" s="558" t="s">
        <v>407</v>
      </c>
      <c r="ABZ19" s="558"/>
      <c r="ACA19" s="558"/>
      <c r="ACB19" s="558"/>
      <c r="ACC19" s="558"/>
      <c r="ACD19" s="558"/>
      <c r="ACE19" s="558"/>
      <c r="ACF19" s="558"/>
      <c r="ACG19" s="558" t="s">
        <v>407</v>
      </c>
      <c r="ACH19" s="558"/>
      <c r="ACI19" s="558"/>
      <c r="ACJ19" s="558"/>
      <c r="ACK19" s="558"/>
      <c r="ACL19" s="558"/>
      <c r="ACM19" s="558"/>
      <c r="ACN19" s="558"/>
      <c r="ACO19" s="558" t="s">
        <v>407</v>
      </c>
      <c r="ACP19" s="558"/>
      <c r="ACQ19" s="558"/>
      <c r="ACR19" s="558"/>
      <c r="ACS19" s="558"/>
      <c r="ACT19" s="558"/>
      <c r="ACU19" s="558"/>
      <c r="ACV19" s="558"/>
      <c r="ACW19" s="558" t="s">
        <v>407</v>
      </c>
      <c r="ACX19" s="558"/>
      <c r="ACY19" s="558"/>
      <c r="ACZ19" s="558"/>
      <c r="ADA19" s="558"/>
      <c r="ADB19" s="558"/>
      <c r="ADC19" s="558"/>
      <c r="ADD19" s="558"/>
      <c r="ADE19" s="558" t="s">
        <v>407</v>
      </c>
      <c r="ADF19" s="558"/>
      <c r="ADG19" s="558"/>
      <c r="ADH19" s="558"/>
      <c r="ADI19" s="558"/>
      <c r="ADJ19" s="558"/>
      <c r="ADK19" s="558"/>
      <c r="ADL19" s="558"/>
      <c r="ADM19" s="558" t="s">
        <v>407</v>
      </c>
      <c r="ADN19" s="558"/>
      <c r="ADO19" s="558"/>
      <c r="ADP19" s="558"/>
      <c r="ADQ19" s="558"/>
      <c r="ADR19" s="558"/>
      <c r="ADS19" s="558"/>
      <c r="ADT19" s="558"/>
      <c r="ADU19" s="558" t="s">
        <v>407</v>
      </c>
      <c r="ADV19" s="558"/>
      <c r="ADW19" s="558"/>
      <c r="ADX19" s="558"/>
      <c r="ADY19" s="558"/>
      <c r="ADZ19" s="558"/>
      <c r="AEA19" s="558"/>
      <c r="AEB19" s="558"/>
      <c r="AEC19" s="558" t="s">
        <v>407</v>
      </c>
      <c r="AED19" s="558"/>
      <c r="AEE19" s="558"/>
      <c r="AEF19" s="558"/>
      <c r="AEG19" s="558"/>
      <c r="AEH19" s="558"/>
      <c r="AEI19" s="558"/>
      <c r="AEJ19" s="558"/>
      <c r="AEK19" s="558" t="s">
        <v>407</v>
      </c>
      <c r="AEL19" s="558"/>
      <c r="AEM19" s="558"/>
      <c r="AEN19" s="558"/>
      <c r="AEO19" s="558"/>
      <c r="AEP19" s="558"/>
      <c r="AEQ19" s="558"/>
      <c r="AER19" s="558"/>
      <c r="AES19" s="558" t="s">
        <v>407</v>
      </c>
      <c r="AET19" s="558"/>
      <c r="AEU19" s="558"/>
      <c r="AEV19" s="558"/>
      <c r="AEW19" s="558"/>
      <c r="AEX19" s="558"/>
      <c r="AEY19" s="558"/>
      <c r="AEZ19" s="558"/>
      <c r="AFA19" s="558" t="s">
        <v>407</v>
      </c>
      <c r="AFB19" s="558"/>
      <c r="AFC19" s="558"/>
      <c r="AFD19" s="558"/>
      <c r="AFE19" s="558"/>
      <c r="AFF19" s="558"/>
      <c r="AFG19" s="558"/>
      <c r="AFH19" s="558"/>
      <c r="AFI19" s="558" t="s">
        <v>407</v>
      </c>
      <c r="AFJ19" s="558"/>
      <c r="AFK19" s="558"/>
      <c r="AFL19" s="558"/>
      <c r="AFM19" s="558"/>
      <c r="AFN19" s="558"/>
      <c r="AFO19" s="558"/>
      <c r="AFP19" s="558"/>
      <c r="AFQ19" s="558" t="s">
        <v>407</v>
      </c>
      <c r="AFR19" s="558"/>
      <c r="AFS19" s="558"/>
      <c r="AFT19" s="558"/>
      <c r="AFU19" s="558"/>
      <c r="AFV19" s="558"/>
      <c r="AFW19" s="558"/>
      <c r="AFX19" s="558"/>
      <c r="AFY19" s="558" t="s">
        <v>407</v>
      </c>
      <c r="AFZ19" s="558"/>
      <c r="AGA19" s="558"/>
      <c r="AGB19" s="558"/>
      <c r="AGC19" s="558"/>
      <c r="AGD19" s="558"/>
      <c r="AGE19" s="558"/>
      <c r="AGF19" s="558"/>
      <c r="AGG19" s="558" t="s">
        <v>407</v>
      </c>
      <c r="AGH19" s="558"/>
      <c r="AGI19" s="558"/>
      <c r="AGJ19" s="558"/>
      <c r="AGK19" s="558"/>
      <c r="AGL19" s="558"/>
      <c r="AGM19" s="558"/>
      <c r="AGN19" s="558"/>
      <c r="AGO19" s="558" t="s">
        <v>407</v>
      </c>
      <c r="AGP19" s="558"/>
      <c r="AGQ19" s="558"/>
      <c r="AGR19" s="558"/>
      <c r="AGS19" s="558"/>
      <c r="AGT19" s="558"/>
      <c r="AGU19" s="558"/>
      <c r="AGV19" s="558"/>
      <c r="AGW19" s="558" t="s">
        <v>407</v>
      </c>
      <c r="AGX19" s="558"/>
      <c r="AGY19" s="558"/>
      <c r="AGZ19" s="558"/>
      <c r="AHA19" s="558"/>
      <c r="AHB19" s="558"/>
      <c r="AHC19" s="558"/>
      <c r="AHD19" s="558"/>
      <c r="AHE19" s="558" t="s">
        <v>407</v>
      </c>
      <c r="AHF19" s="558"/>
      <c r="AHG19" s="558"/>
      <c r="AHH19" s="558"/>
      <c r="AHI19" s="558"/>
      <c r="AHJ19" s="558"/>
      <c r="AHK19" s="558"/>
      <c r="AHL19" s="558"/>
      <c r="AHM19" s="558" t="s">
        <v>407</v>
      </c>
      <c r="AHN19" s="558"/>
      <c r="AHO19" s="558"/>
      <c r="AHP19" s="558"/>
      <c r="AHQ19" s="558"/>
      <c r="AHR19" s="558"/>
      <c r="AHS19" s="558"/>
      <c r="AHT19" s="558"/>
      <c r="AHU19" s="558" t="s">
        <v>407</v>
      </c>
      <c r="AHV19" s="558"/>
      <c r="AHW19" s="558"/>
      <c r="AHX19" s="558"/>
      <c r="AHY19" s="558"/>
      <c r="AHZ19" s="558"/>
      <c r="AIA19" s="558"/>
      <c r="AIB19" s="558"/>
      <c r="AIC19" s="558" t="s">
        <v>407</v>
      </c>
      <c r="AID19" s="558"/>
      <c r="AIE19" s="558"/>
      <c r="AIF19" s="558"/>
      <c r="AIG19" s="558"/>
      <c r="AIH19" s="558"/>
      <c r="AII19" s="558"/>
      <c r="AIJ19" s="558"/>
      <c r="AIK19" s="558" t="s">
        <v>407</v>
      </c>
      <c r="AIL19" s="558"/>
      <c r="AIM19" s="558"/>
      <c r="AIN19" s="558"/>
      <c r="AIO19" s="558"/>
      <c r="AIP19" s="558"/>
      <c r="AIQ19" s="558"/>
      <c r="AIR19" s="558"/>
      <c r="AIS19" s="558" t="s">
        <v>407</v>
      </c>
      <c r="AIT19" s="558"/>
      <c r="AIU19" s="558"/>
      <c r="AIV19" s="558"/>
      <c r="AIW19" s="558"/>
      <c r="AIX19" s="558"/>
      <c r="AIY19" s="558"/>
      <c r="AIZ19" s="558"/>
      <c r="AJA19" s="558" t="s">
        <v>407</v>
      </c>
      <c r="AJB19" s="558"/>
      <c r="AJC19" s="558"/>
      <c r="AJD19" s="558"/>
      <c r="AJE19" s="558"/>
      <c r="AJF19" s="558"/>
      <c r="AJG19" s="558"/>
      <c r="AJH19" s="558"/>
      <c r="AJI19" s="558" t="s">
        <v>407</v>
      </c>
      <c r="AJJ19" s="558"/>
      <c r="AJK19" s="558"/>
      <c r="AJL19" s="558"/>
      <c r="AJM19" s="558"/>
      <c r="AJN19" s="558"/>
      <c r="AJO19" s="558"/>
      <c r="AJP19" s="558"/>
      <c r="AJQ19" s="558" t="s">
        <v>407</v>
      </c>
      <c r="AJR19" s="558"/>
      <c r="AJS19" s="558"/>
      <c r="AJT19" s="558"/>
      <c r="AJU19" s="558"/>
      <c r="AJV19" s="558"/>
      <c r="AJW19" s="558"/>
      <c r="AJX19" s="558"/>
      <c r="AJY19" s="558" t="s">
        <v>407</v>
      </c>
      <c r="AJZ19" s="558"/>
      <c r="AKA19" s="558"/>
      <c r="AKB19" s="558"/>
      <c r="AKC19" s="558"/>
      <c r="AKD19" s="558"/>
      <c r="AKE19" s="558"/>
      <c r="AKF19" s="558"/>
      <c r="AKG19" s="558" t="s">
        <v>407</v>
      </c>
      <c r="AKH19" s="558"/>
      <c r="AKI19" s="558"/>
      <c r="AKJ19" s="558"/>
      <c r="AKK19" s="558"/>
      <c r="AKL19" s="558"/>
      <c r="AKM19" s="558"/>
      <c r="AKN19" s="558"/>
      <c r="AKO19" s="558" t="s">
        <v>407</v>
      </c>
      <c r="AKP19" s="558"/>
      <c r="AKQ19" s="558"/>
      <c r="AKR19" s="558"/>
      <c r="AKS19" s="558"/>
      <c r="AKT19" s="558"/>
      <c r="AKU19" s="558"/>
      <c r="AKV19" s="558"/>
      <c r="AKW19" s="558" t="s">
        <v>407</v>
      </c>
      <c r="AKX19" s="558"/>
      <c r="AKY19" s="558"/>
      <c r="AKZ19" s="558"/>
      <c r="ALA19" s="558"/>
      <c r="ALB19" s="558"/>
      <c r="ALC19" s="558"/>
      <c r="ALD19" s="558"/>
      <c r="ALE19" s="558" t="s">
        <v>407</v>
      </c>
      <c r="ALF19" s="558"/>
      <c r="ALG19" s="558"/>
      <c r="ALH19" s="558"/>
      <c r="ALI19" s="558"/>
      <c r="ALJ19" s="558"/>
      <c r="ALK19" s="558"/>
      <c r="ALL19" s="558"/>
      <c r="ALM19" s="558" t="s">
        <v>407</v>
      </c>
      <c r="ALN19" s="558"/>
      <c r="ALO19" s="558"/>
      <c r="ALP19" s="558"/>
      <c r="ALQ19" s="558"/>
      <c r="ALR19" s="558"/>
      <c r="ALS19" s="558"/>
      <c r="ALT19" s="558"/>
      <c r="ALU19" s="558" t="s">
        <v>407</v>
      </c>
      <c r="ALV19" s="558"/>
      <c r="ALW19" s="558"/>
      <c r="ALX19" s="558"/>
      <c r="ALY19" s="558"/>
      <c r="ALZ19" s="558"/>
      <c r="AMA19" s="558"/>
      <c r="AMB19" s="558"/>
      <c r="AMC19" s="558" t="s">
        <v>407</v>
      </c>
      <c r="AMD19" s="558"/>
      <c r="AME19" s="558"/>
      <c r="AMF19" s="558"/>
      <c r="AMG19" s="558"/>
      <c r="AMH19" s="558"/>
      <c r="AMI19" s="558"/>
      <c r="AMJ19" s="558"/>
      <c r="AMK19" s="558" t="s">
        <v>407</v>
      </c>
      <c r="AML19" s="558"/>
      <c r="AMM19" s="558"/>
      <c r="AMN19" s="558"/>
      <c r="AMO19" s="558"/>
      <c r="AMP19" s="558"/>
      <c r="AMQ19" s="558"/>
      <c r="AMR19" s="558"/>
      <c r="AMS19" s="558" t="s">
        <v>407</v>
      </c>
      <c r="AMT19" s="558"/>
      <c r="AMU19" s="558"/>
      <c r="AMV19" s="558"/>
      <c r="AMW19" s="558"/>
      <c r="AMX19" s="558"/>
      <c r="AMY19" s="558"/>
      <c r="AMZ19" s="558"/>
      <c r="ANA19" s="558" t="s">
        <v>407</v>
      </c>
      <c r="ANB19" s="558"/>
      <c r="ANC19" s="558"/>
      <c r="AND19" s="558"/>
      <c r="ANE19" s="558"/>
      <c r="ANF19" s="558"/>
      <c r="ANG19" s="558"/>
      <c r="ANH19" s="558"/>
      <c r="ANI19" s="558" t="s">
        <v>407</v>
      </c>
      <c r="ANJ19" s="558"/>
      <c r="ANK19" s="558"/>
      <c r="ANL19" s="558"/>
      <c r="ANM19" s="558"/>
      <c r="ANN19" s="558"/>
      <c r="ANO19" s="558"/>
      <c r="ANP19" s="558"/>
      <c r="ANQ19" s="558" t="s">
        <v>407</v>
      </c>
      <c r="ANR19" s="558"/>
      <c r="ANS19" s="558"/>
      <c r="ANT19" s="558"/>
      <c r="ANU19" s="558"/>
      <c r="ANV19" s="558"/>
      <c r="ANW19" s="558"/>
      <c r="ANX19" s="558"/>
      <c r="ANY19" s="558" t="s">
        <v>407</v>
      </c>
      <c r="ANZ19" s="558"/>
      <c r="AOA19" s="558"/>
      <c r="AOB19" s="558"/>
      <c r="AOC19" s="558"/>
      <c r="AOD19" s="558"/>
      <c r="AOE19" s="558"/>
      <c r="AOF19" s="558"/>
      <c r="AOG19" s="558" t="s">
        <v>407</v>
      </c>
      <c r="AOH19" s="558"/>
      <c r="AOI19" s="558"/>
      <c r="AOJ19" s="558"/>
      <c r="AOK19" s="558"/>
      <c r="AOL19" s="558"/>
      <c r="AOM19" s="558"/>
      <c r="AON19" s="558"/>
      <c r="AOO19" s="558" t="s">
        <v>407</v>
      </c>
      <c r="AOP19" s="558"/>
      <c r="AOQ19" s="558"/>
      <c r="AOR19" s="558"/>
      <c r="AOS19" s="558"/>
      <c r="AOT19" s="558"/>
      <c r="AOU19" s="558"/>
      <c r="AOV19" s="558"/>
      <c r="AOW19" s="558" t="s">
        <v>407</v>
      </c>
      <c r="AOX19" s="558"/>
      <c r="AOY19" s="558"/>
      <c r="AOZ19" s="558"/>
      <c r="APA19" s="558"/>
      <c r="APB19" s="558"/>
      <c r="APC19" s="558"/>
      <c r="APD19" s="558"/>
      <c r="APE19" s="558" t="s">
        <v>407</v>
      </c>
      <c r="APF19" s="558"/>
      <c r="APG19" s="558"/>
      <c r="APH19" s="558"/>
      <c r="API19" s="558"/>
      <c r="APJ19" s="558"/>
      <c r="APK19" s="558"/>
      <c r="APL19" s="558"/>
      <c r="APM19" s="558" t="s">
        <v>407</v>
      </c>
      <c r="APN19" s="558"/>
      <c r="APO19" s="558"/>
      <c r="APP19" s="558"/>
      <c r="APQ19" s="558"/>
      <c r="APR19" s="558"/>
      <c r="APS19" s="558"/>
      <c r="APT19" s="558"/>
      <c r="APU19" s="558" t="s">
        <v>407</v>
      </c>
      <c r="APV19" s="558"/>
      <c r="APW19" s="558"/>
      <c r="APX19" s="558"/>
      <c r="APY19" s="558"/>
      <c r="APZ19" s="558"/>
      <c r="AQA19" s="558"/>
      <c r="AQB19" s="558"/>
      <c r="AQC19" s="558" t="s">
        <v>407</v>
      </c>
      <c r="AQD19" s="558"/>
      <c r="AQE19" s="558"/>
      <c r="AQF19" s="558"/>
      <c r="AQG19" s="558"/>
      <c r="AQH19" s="558"/>
      <c r="AQI19" s="558"/>
      <c r="AQJ19" s="558"/>
      <c r="AQK19" s="558" t="s">
        <v>407</v>
      </c>
      <c r="AQL19" s="558"/>
      <c r="AQM19" s="558"/>
      <c r="AQN19" s="558"/>
      <c r="AQO19" s="558"/>
      <c r="AQP19" s="558"/>
      <c r="AQQ19" s="558"/>
      <c r="AQR19" s="558"/>
      <c r="AQS19" s="558" t="s">
        <v>407</v>
      </c>
      <c r="AQT19" s="558"/>
      <c r="AQU19" s="558"/>
      <c r="AQV19" s="558"/>
      <c r="AQW19" s="558"/>
      <c r="AQX19" s="558"/>
      <c r="AQY19" s="558"/>
      <c r="AQZ19" s="558"/>
      <c r="ARA19" s="558" t="s">
        <v>407</v>
      </c>
      <c r="ARB19" s="558"/>
      <c r="ARC19" s="558"/>
      <c r="ARD19" s="558"/>
      <c r="ARE19" s="558"/>
      <c r="ARF19" s="558"/>
      <c r="ARG19" s="558"/>
      <c r="ARH19" s="558"/>
      <c r="ARI19" s="558" t="s">
        <v>407</v>
      </c>
      <c r="ARJ19" s="558"/>
      <c r="ARK19" s="558"/>
      <c r="ARL19" s="558"/>
      <c r="ARM19" s="558"/>
      <c r="ARN19" s="558"/>
      <c r="ARO19" s="558"/>
      <c r="ARP19" s="558"/>
      <c r="ARQ19" s="558" t="s">
        <v>407</v>
      </c>
      <c r="ARR19" s="558"/>
      <c r="ARS19" s="558"/>
      <c r="ART19" s="558"/>
      <c r="ARU19" s="558"/>
      <c r="ARV19" s="558"/>
      <c r="ARW19" s="558"/>
      <c r="ARX19" s="558"/>
      <c r="ARY19" s="558" t="s">
        <v>407</v>
      </c>
      <c r="ARZ19" s="558"/>
      <c r="ASA19" s="558"/>
      <c r="ASB19" s="558"/>
      <c r="ASC19" s="558"/>
      <c r="ASD19" s="558"/>
      <c r="ASE19" s="558"/>
      <c r="ASF19" s="558"/>
      <c r="ASG19" s="558" t="s">
        <v>407</v>
      </c>
      <c r="ASH19" s="558"/>
      <c r="ASI19" s="558"/>
      <c r="ASJ19" s="558"/>
      <c r="ASK19" s="558"/>
      <c r="ASL19" s="558"/>
      <c r="ASM19" s="558"/>
      <c r="ASN19" s="558"/>
      <c r="ASO19" s="558" t="s">
        <v>407</v>
      </c>
      <c r="ASP19" s="558"/>
      <c r="ASQ19" s="558"/>
      <c r="ASR19" s="558"/>
      <c r="ASS19" s="558"/>
      <c r="AST19" s="558"/>
      <c r="ASU19" s="558"/>
      <c r="ASV19" s="558"/>
      <c r="ASW19" s="558" t="s">
        <v>407</v>
      </c>
      <c r="ASX19" s="558"/>
      <c r="ASY19" s="558"/>
      <c r="ASZ19" s="558"/>
      <c r="ATA19" s="558"/>
      <c r="ATB19" s="558"/>
      <c r="ATC19" s="558"/>
      <c r="ATD19" s="558"/>
      <c r="ATE19" s="558" t="s">
        <v>407</v>
      </c>
      <c r="ATF19" s="558"/>
      <c r="ATG19" s="558"/>
      <c r="ATH19" s="558"/>
      <c r="ATI19" s="558"/>
      <c r="ATJ19" s="558"/>
      <c r="ATK19" s="558"/>
      <c r="ATL19" s="558"/>
      <c r="ATM19" s="558" t="s">
        <v>407</v>
      </c>
      <c r="ATN19" s="558"/>
      <c r="ATO19" s="558"/>
      <c r="ATP19" s="558"/>
      <c r="ATQ19" s="558"/>
      <c r="ATR19" s="558"/>
      <c r="ATS19" s="558"/>
      <c r="ATT19" s="558"/>
      <c r="ATU19" s="558" t="s">
        <v>407</v>
      </c>
      <c r="ATV19" s="558"/>
      <c r="ATW19" s="558"/>
      <c r="ATX19" s="558"/>
      <c r="ATY19" s="558"/>
      <c r="ATZ19" s="558"/>
      <c r="AUA19" s="558"/>
      <c r="AUB19" s="558"/>
      <c r="AUC19" s="558" t="s">
        <v>407</v>
      </c>
      <c r="AUD19" s="558"/>
      <c r="AUE19" s="558"/>
      <c r="AUF19" s="558"/>
      <c r="AUG19" s="558"/>
      <c r="AUH19" s="558"/>
      <c r="AUI19" s="558"/>
      <c r="AUJ19" s="558"/>
      <c r="AUK19" s="558" t="s">
        <v>407</v>
      </c>
      <c r="AUL19" s="558"/>
      <c r="AUM19" s="558"/>
      <c r="AUN19" s="558"/>
      <c r="AUO19" s="558"/>
      <c r="AUP19" s="558"/>
      <c r="AUQ19" s="558"/>
      <c r="AUR19" s="558"/>
      <c r="AUS19" s="558" t="s">
        <v>407</v>
      </c>
      <c r="AUT19" s="558"/>
      <c r="AUU19" s="558"/>
      <c r="AUV19" s="558"/>
      <c r="AUW19" s="558"/>
      <c r="AUX19" s="558"/>
      <c r="AUY19" s="558"/>
      <c r="AUZ19" s="558"/>
      <c r="AVA19" s="558" t="s">
        <v>407</v>
      </c>
      <c r="AVB19" s="558"/>
      <c r="AVC19" s="558"/>
      <c r="AVD19" s="558"/>
      <c r="AVE19" s="558"/>
      <c r="AVF19" s="558"/>
      <c r="AVG19" s="558"/>
      <c r="AVH19" s="558"/>
      <c r="AVI19" s="558" t="s">
        <v>407</v>
      </c>
      <c r="AVJ19" s="558"/>
      <c r="AVK19" s="558"/>
      <c r="AVL19" s="558"/>
      <c r="AVM19" s="558"/>
      <c r="AVN19" s="558"/>
      <c r="AVO19" s="558"/>
      <c r="AVP19" s="558"/>
      <c r="AVQ19" s="558" t="s">
        <v>407</v>
      </c>
      <c r="AVR19" s="558"/>
      <c r="AVS19" s="558"/>
      <c r="AVT19" s="558"/>
      <c r="AVU19" s="558"/>
      <c r="AVV19" s="558"/>
      <c r="AVW19" s="558"/>
      <c r="AVX19" s="558"/>
      <c r="AVY19" s="558" t="s">
        <v>407</v>
      </c>
      <c r="AVZ19" s="558"/>
      <c r="AWA19" s="558"/>
      <c r="AWB19" s="558"/>
      <c r="AWC19" s="558"/>
      <c r="AWD19" s="558"/>
      <c r="AWE19" s="558"/>
      <c r="AWF19" s="558"/>
      <c r="AWG19" s="558" t="s">
        <v>407</v>
      </c>
      <c r="AWH19" s="558"/>
      <c r="AWI19" s="558"/>
      <c r="AWJ19" s="558"/>
      <c r="AWK19" s="558"/>
      <c r="AWL19" s="558"/>
      <c r="AWM19" s="558"/>
      <c r="AWN19" s="558"/>
      <c r="AWO19" s="558" t="s">
        <v>407</v>
      </c>
      <c r="AWP19" s="558"/>
      <c r="AWQ19" s="558"/>
      <c r="AWR19" s="558"/>
      <c r="AWS19" s="558"/>
      <c r="AWT19" s="558"/>
      <c r="AWU19" s="558"/>
      <c r="AWV19" s="558"/>
      <c r="AWW19" s="558" t="s">
        <v>407</v>
      </c>
      <c r="AWX19" s="558"/>
      <c r="AWY19" s="558"/>
      <c r="AWZ19" s="558"/>
      <c r="AXA19" s="558"/>
      <c r="AXB19" s="558"/>
      <c r="AXC19" s="558"/>
      <c r="AXD19" s="558"/>
      <c r="AXE19" s="558" t="s">
        <v>407</v>
      </c>
      <c r="AXF19" s="558"/>
      <c r="AXG19" s="558"/>
      <c r="AXH19" s="558"/>
      <c r="AXI19" s="558"/>
      <c r="AXJ19" s="558"/>
      <c r="AXK19" s="558"/>
      <c r="AXL19" s="558"/>
      <c r="AXM19" s="558" t="s">
        <v>407</v>
      </c>
      <c r="AXN19" s="558"/>
      <c r="AXO19" s="558"/>
      <c r="AXP19" s="558"/>
      <c r="AXQ19" s="558"/>
      <c r="AXR19" s="558"/>
      <c r="AXS19" s="558"/>
      <c r="AXT19" s="558"/>
      <c r="AXU19" s="558" t="s">
        <v>407</v>
      </c>
      <c r="AXV19" s="558"/>
      <c r="AXW19" s="558"/>
      <c r="AXX19" s="558"/>
      <c r="AXY19" s="558"/>
      <c r="AXZ19" s="558"/>
      <c r="AYA19" s="558"/>
      <c r="AYB19" s="558"/>
      <c r="AYC19" s="558" t="s">
        <v>407</v>
      </c>
      <c r="AYD19" s="558"/>
      <c r="AYE19" s="558"/>
      <c r="AYF19" s="558"/>
      <c r="AYG19" s="558"/>
      <c r="AYH19" s="558"/>
      <c r="AYI19" s="558"/>
      <c r="AYJ19" s="558"/>
      <c r="AYK19" s="558" t="s">
        <v>407</v>
      </c>
      <c r="AYL19" s="558"/>
      <c r="AYM19" s="558"/>
      <c r="AYN19" s="558"/>
      <c r="AYO19" s="558"/>
      <c r="AYP19" s="558"/>
      <c r="AYQ19" s="558"/>
      <c r="AYR19" s="558"/>
      <c r="AYS19" s="558" t="s">
        <v>407</v>
      </c>
      <c r="AYT19" s="558"/>
      <c r="AYU19" s="558"/>
      <c r="AYV19" s="558"/>
      <c r="AYW19" s="558"/>
      <c r="AYX19" s="558"/>
      <c r="AYY19" s="558"/>
      <c r="AYZ19" s="558"/>
      <c r="AZA19" s="558" t="s">
        <v>407</v>
      </c>
      <c r="AZB19" s="558"/>
      <c r="AZC19" s="558"/>
      <c r="AZD19" s="558"/>
      <c r="AZE19" s="558"/>
      <c r="AZF19" s="558"/>
      <c r="AZG19" s="558"/>
      <c r="AZH19" s="558"/>
      <c r="AZI19" s="558" t="s">
        <v>407</v>
      </c>
      <c r="AZJ19" s="558"/>
      <c r="AZK19" s="558"/>
      <c r="AZL19" s="558"/>
      <c r="AZM19" s="558"/>
      <c r="AZN19" s="558"/>
      <c r="AZO19" s="558"/>
      <c r="AZP19" s="558"/>
      <c r="AZQ19" s="558" t="s">
        <v>407</v>
      </c>
      <c r="AZR19" s="558"/>
      <c r="AZS19" s="558"/>
      <c r="AZT19" s="558"/>
      <c r="AZU19" s="558"/>
      <c r="AZV19" s="558"/>
      <c r="AZW19" s="558"/>
      <c r="AZX19" s="558"/>
      <c r="AZY19" s="558" t="s">
        <v>407</v>
      </c>
      <c r="AZZ19" s="558"/>
      <c r="BAA19" s="558"/>
      <c r="BAB19" s="558"/>
      <c r="BAC19" s="558"/>
      <c r="BAD19" s="558"/>
      <c r="BAE19" s="558"/>
      <c r="BAF19" s="558"/>
      <c r="BAG19" s="558" t="s">
        <v>407</v>
      </c>
      <c r="BAH19" s="558"/>
      <c r="BAI19" s="558"/>
      <c r="BAJ19" s="558"/>
      <c r="BAK19" s="558"/>
      <c r="BAL19" s="558"/>
      <c r="BAM19" s="558"/>
      <c r="BAN19" s="558"/>
      <c r="BAO19" s="558" t="s">
        <v>407</v>
      </c>
      <c r="BAP19" s="558"/>
      <c r="BAQ19" s="558"/>
      <c r="BAR19" s="558"/>
      <c r="BAS19" s="558"/>
      <c r="BAT19" s="558"/>
      <c r="BAU19" s="558"/>
      <c r="BAV19" s="558"/>
      <c r="BAW19" s="558" t="s">
        <v>407</v>
      </c>
      <c r="BAX19" s="558"/>
      <c r="BAY19" s="558"/>
      <c r="BAZ19" s="558"/>
      <c r="BBA19" s="558"/>
      <c r="BBB19" s="558"/>
      <c r="BBC19" s="558"/>
      <c r="BBD19" s="558"/>
      <c r="BBE19" s="558" t="s">
        <v>407</v>
      </c>
      <c r="BBF19" s="558"/>
      <c r="BBG19" s="558"/>
      <c r="BBH19" s="558"/>
      <c r="BBI19" s="558"/>
      <c r="BBJ19" s="558"/>
      <c r="BBK19" s="558"/>
      <c r="BBL19" s="558"/>
      <c r="BBM19" s="558" t="s">
        <v>407</v>
      </c>
      <c r="BBN19" s="558"/>
      <c r="BBO19" s="558"/>
      <c r="BBP19" s="558"/>
      <c r="BBQ19" s="558"/>
      <c r="BBR19" s="558"/>
      <c r="BBS19" s="558"/>
      <c r="BBT19" s="558"/>
      <c r="BBU19" s="558" t="s">
        <v>407</v>
      </c>
      <c r="BBV19" s="558"/>
      <c r="BBW19" s="558"/>
      <c r="BBX19" s="558"/>
      <c r="BBY19" s="558"/>
      <c r="BBZ19" s="558"/>
      <c r="BCA19" s="558"/>
      <c r="BCB19" s="558"/>
      <c r="BCC19" s="558" t="s">
        <v>407</v>
      </c>
      <c r="BCD19" s="558"/>
      <c r="BCE19" s="558"/>
      <c r="BCF19" s="558"/>
      <c r="BCG19" s="558"/>
      <c r="BCH19" s="558"/>
      <c r="BCI19" s="558"/>
      <c r="BCJ19" s="558"/>
      <c r="BCK19" s="558" t="s">
        <v>407</v>
      </c>
      <c r="BCL19" s="558"/>
      <c r="BCM19" s="558"/>
      <c r="BCN19" s="558"/>
      <c r="BCO19" s="558"/>
      <c r="BCP19" s="558"/>
      <c r="BCQ19" s="558"/>
      <c r="BCR19" s="558"/>
      <c r="BCS19" s="558" t="s">
        <v>407</v>
      </c>
      <c r="BCT19" s="558"/>
      <c r="BCU19" s="558"/>
      <c r="BCV19" s="558"/>
      <c r="BCW19" s="558"/>
      <c r="BCX19" s="558"/>
      <c r="BCY19" s="558"/>
      <c r="BCZ19" s="558"/>
      <c r="BDA19" s="558" t="s">
        <v>407</v>
      </c>
      <c r="BDB19" s="558"/>
      <c r="BDC19" s="558"/>
      <c r="BDD19" s="558"/>
      <c r="BDE19" s="558"/>
      <c r="BDF19" s="558"/>
      <c r="BDG19" s="558"/>
      <c r="BDH19" s="558"/>
      <c r="BDI19" s="558" t="s">
        <v>407</v>
      </c>
      <c r="BDJ19" s="558"/>
      <c r="BDK19" s="558"/>
      <c r="BDL19" s="558"/>
      <c r="BDM19" s="558"/>
      <c r="BDN19" s="558"/>
      <c r="BDO19" s="558"/>
      <c r="BDP19" s="558"/>
      <c r="BDQ19" s="558" t="s">
        <v>407</v>
      </c>
      <c r="BDR19" s="558"/>
      <c r="BDS19" s="558"/>
      <c r="BDT19" s="558"/>
      <c r="BDU19" s="558"/>
      <c r="BDV19" s="558"/>
      <c r="BDW19" s="558"/>
      <c r="BDX19" s="558"/>
      <c r="BDY19" s="558" t="s">
        <v>407</v>
      </c>
      <c r="BDZ19" s="558"/>
      <c r="BEA19" s="558"/>
      <c r="BEB19" s="558"/>
      <c r="BEC19" s="558"/>
      <c r="BED19" s="558"/>
      <c r="BEE19" s="558"/>
      <c r="BEF19" s="558"/>
      <c r="BEG19" s="558" t="s">
        <v>407</v>
      </c>
      <c r="BEH19" s="558"/>
      <c r="BEI19" s="558"/>
      <c r="BEJ19" s="558"/>
      <c r="BEK19" s="558"/>
      <c r="BEL19" s="558"/>
      <c r="BEM19" s="558"/>
      <c r="BEN19" s="558"/>
      <c r="BEO19" s="558" t="s">
        <v>407</v>
      </c>
      <c r="BEP19" s="558"/>
      <c r="BEQ19" s="558"/>
      <c r="BER19" s="558"/>
      <c r="BES19" s="558"/>
      <c r="BET19" s="558"/>
      <c r="BEU19" s="558"/>
      <c r="BEV19" s="558"/>
      <c r="BEW19" s="558" t="s">
        <v>407</v>
      </c>
      <c r="BEX19" s="558"/>
      <c r="BEY19" s="558"/>
      <c r="BEZ19" s="558"/>
      <c r="BFA19" s="558"/>
      <c r="BFB19" s="558"/>
      <c r="BFC19" s="558"/>
      <c r="BFD19" s="558"/>
      <c r="BFE19" s="558" t="s">
        <v>407</v>
      </c>
      <c r="BFF19" s="558"/>
      <c r="BFG19" s="558"/>
      <c r="BFH19" s="558"/>
      <c r="BFI19" s="558"/>
      <c r="BFJ19" s="558"/>
      <c r="BFK19" s="558"/>
      <c r="BFL19" s="558"/>
      <c r="BFM19" s="558" t="s">
        <v>407</v>
      </c>
      <c r="BFN19" s="558"/>
      <c r="BFO19" s="558"/>
      <c r="BFP19" s="558"/>
      <c r="BFQ19" s="558"/>
      <c r="BFR19" s="558"/>
      <c r="BFS19" s="558"/>
      <c r="BFT19" s="558"/>
      <c r="BFU19" s="558" t="s">
        <v>407</v>
      </c>
      <c r="BFV19" s="558"/>
      <c r="BFW19" s="558"/>
      <c r="BFX19" s="558"/>
      <c r="BFY19" s="558"/>
      <c r="BFZ19" s="558"/>
      <c r="BGA19" s="558"/>
      <c r="BGB19" s="558"/>
      <c r="BGC19" s="558" t="s">
        <v>407</v>
      </c>
      <c r="BGD19" s="558"/>
      <c r="BGE19" s="558"/>
      <c r="BGF19" s="558"/>
      <c r="BGG19" s="558"/>
      <c r="BGH19" s="558"/>
      <c r="BGI19" s="558"/>
      <c r="BGJ19" s="558"/>
      <c r="BGK19" s="558" t="s">
        <v>407</v>
      </c>
      <c r="BGL19" s="558"/>
      <c r="BGM19" s="558"/>
      <c r="BGN19" s="558"/>
      <c r="BGO19" s="558"/>
      <c r="BGP19" s="558"/>
      <c r="BGQ19" s="558"/>
      <c r="BGR19" s="558"/>
      <c r="BGS19" s="558" t="s">
        <v>407</v>
      </c>
      <c r="BGT19" s="558"/>
      <c r="BGU19" s="558"/>
      <c r="BGV19" s="558"/>
      <c r="BGW19" s="558"/>
      <c r="BGX19" s="558"/>
      <c r="BGY19" s="558"/>
      <c r="BGZ19" s="558"/>
      <c r="BHA19" s="558" t="s">
        <v>407</v>
      </c>
      <c r="BHB19" s="558"/>
      <c r="BHC19" s="558"/>
      <c r="BHD19" s="558"/>
      <c r="BHE19" s="558"/>
      <c r="BHF19" s="558"/>
      <c r="BHG19" s="558"/>
      <c r="BHH19" s="558"/>
      <c r="BHI19" s="558" t="s">
        <v>407</v>
      </c>
      <c r="BHJ19" s="558"/>
      <c r="BHK19" s="558"/>
      <c r="BHL19" s="558"/>
      <c r="BHM19" s="558"/>
      <c r="BHN19" s="558"/>
      <c r="BHO19" s="558"/>
      <c r="BHP19" s="558"/>
      <c r="BHQ19" s="558" t="s">
        <v>407</v>
      </c>
      <c r="BHR19" s="558"/>
      <c r="BHS19" s="558"/>
      <c r="BHT19" s="558"/>
      <c r="BHU19" s="558"/>
      <c r="BHV19" s="558"/>
      <c r="BHW19" s="558"/>
      <c r="BHX19" s="558"/>
      <c r="BHY19" s="558" t="s">
        <v>407</v>
      </c>
      <c r="BHZ19" s="558"/>
      <c r="BIA19" s="558"/>
      <c r="BIB19" s="558"/>
      <c r="BIC19" s="558"/>
      <c r="BID19" s="558"/>
      <c r="BIE19" s="558"/>
      <c r="BIF19" s="558"/>
      <c r="BIG19" s="558" t="s">
        <v>407</v>
      </c>
      <c r="BIH19" s="558"/>
      <c r="BII19" s="558"/>
      <c r="BIJ19" s="558"/>
      <c r="BIK19" s="558"/>
      <c r="BIL19" s="558"/>
      <c r="BIM19" s="558"/>
      <c r="BIN19" s="558"/>
      <c r="BIO19" s="558" t="s">
        <v>407</v>
      </c>
      <c r="BIP19" s="558"/>
      <c r="BIQ19" s="558"/>
      <c r="BIR19" s="558"/>
      <c r="BIS19" s="558"/>
      <c r="BIT19" s="558"/>
      <c r="BIU19" s="558"/>
      <c r="BIV19" s="558"/>
      <c r="BIW19" s="558" t="s">
        <v>407</v>
      </c>
      <c r="BIX19" s="558"/>
      <c r="BIY19" s="558"/>
      <c r="BIZ19" s="558"/>
      <c r="BJA19" s="558"/>
      <c r="BJB19" s="558"/>
      <c r="BJC19" s="558"/>
      <c r="BJD19" s="558"/>
      <c r="BJE19" s="558" t="s">
        <v>407</v>
      </c>
      <c r="BJF19" s="558"/>
      <c r="BJG19" s="558"/>
      <c r="BJH19" s="558"/>
      <c r="BJI19" s="558"/>
      <c r="BJJ19" s="558"/>
      <c r="BJK19" s="558"/>
      <c r="BJL19" s="558"/>
      <c r="BJM19" s="558" t="s">
        <v>407</v>
      </c>
      <c r="BJN19" s="558"/>
      <c r="BJO19" s="558"/>
      <c r="BJP19" s="558"/>
      <c r="BJQ19" s="558"/>
      <c r="BJR19" s="558"/>
      <c r="BJS19" s="558"/>
      <c r="BJT19" s="558"/>
      <c r="BJU19" s="558" t="s">
        <v>407</v>
      </c>
      <c r="BJV19" s="558"/>
      <c r="BJW19" s="558"/>
      <c r="BJX19" s="558"/>
      <c r="BJY19" s="558"/>
      <c r="BJZ19" s="558"/>
      <c r="BKA19" s="558"/>
      <c r="BKB19" s="558"/>
      <c r="BKC19" s="558" t="s">
        <v>407</v>
      </c>
      <c r="BKD19" s="558"/>
      <c r="BKE19" s="558"/>
      <c r="BKF19" s="558"/>
      <c r="BKG19" s="558"/>
      <c r="BKH19" s="558"/>
      <c r="BKI19" s="558"/>
      <c r="BKJ19" s="558"/>
      <c r="BKK19" s="558" t="s">
        <v>407</v>
      </c>
      <c r="BKL19" s="558"/>
      <c r="BKM19" s="558"/>
      <c r="BKN19" s="558"/>
      <c r="BKO19" s="558"/>
      <c r="BKP19" s="558"/>
      <c r="BKQ19" s="558"/>
      <c r="BKR19" s="558"/>
      <c r="BKS19" s="558" t="s">
        <v>407</v>
      </c>
      <c r="BKT19" s="558"/>
      <c r="BKU19" s="558"/>
      <c r="BKV19" s="558"/>
      <c r="BKW19" s="558"/>
      <c r="BKX19" s="558"/>
      <c r="BKY19" s="558"/>
      <c r="BKZ19" s="558"/>
      <c r="BLA19" s="558" t="s">
        <v>407</v>
      </c>
      <c r="BLB19" s="558"/>
      <c r="BLC19" s="558"/>
      <c r="BLD19" s="558"/>
      <c r="BLE19" s="558"/>
      <c r="BLF19" s="558"/>
      <c r="BLG19" s="558"/>
      <c r="BLH19" s="558"/>
      <c r="BLI19" s="558" t="s">
        <v>407</v>
      </c>
      <c r="BLJ19" s="558"/>
      <c r="BLK19" s="558"/>
      <c r="BLL19" s="558"/>
      <c r="BLM19" s="558"/>
      <c r="BLN19" s="558"/>
      <c r="BLO19" s="558"/>
      <c r="BLP19" s="558"/>
      <c r="BLQ19" s="558" t="s">
        <v>407</v>
      </c>
      <c r="BLR19" s="558"/>
      <c r="BLS19" s="558"/>
      <c r="BLT19" s="558"/>
      <c r="BLU19" s="558"/>
      <c r="BLV19" s="558"/>
      <c r="BLW19" s="558"/>
      <c r="BLX19" s="558"/>
      <c r="BLY19" s="558" t="s">
        <v>407</v>
      </c>
      <c r="BLZ19" s="558"/>
      <c r="BMA19" s="558"/>
      <c r="BMB19" s="558"/>
      <c r="BMC19" s="558"/>
      <c r="BMD19" s="558"/>
      <c r="BME19" s="558"/>
      <c r="BMF19" s="558"/>
      <c r="BMG19" s="558" t="s">
        <v>407</v>
      </c>
      <c r="BMH19" s="558"/>
      <c r="BMI19" s="558"/>
      <c r="BMJ19" s="558"/>
      <c r="BMK19" s="558"/>
      <c r="BML19" s="558"/>
      <c r="BMM19" s="558"/>
      <c r="BMN19" s="558"/>
      <c r="BMO19" s="558" t="s">
        <v>407</v>
      </c>
      <c r="BMP19" s="558"/>
      <c r="BMQ19" s="558"/>
      <c r="BMR19" s="558"/>
      <c r="BMS19" s="558"/>
      <c r="BMT19" s="558"/>
      <c r="BMU19" s="558"/>
      <c r="BMV19" s="558"/>
      <c r="BMW19" s="558" t="s">
        <v>407</v>
      </c>
      <c r="BMX19" s="558"/>
      <c r="BMY19" s="558"/>
      <c r="BMZ19" s="558"/>
      <c r="BNA19" s="558"/>
      <c r="BNB19" s="558"/>
      <c r="BNC19" s="558"/>
      <c r="BND19" s="558"/>
      <c r="BNE19" s="558" t="s">
        <v>407</v>
      </c>
      <c r="BNF19" s="558"/>
      <c r="BNG19" s="558"/>
      <c r="BNH19" s="558"/>
      <c r="BNI19" s="558"/>
      <c r="BNJ19" s="558"/>
      <c r="BNK19" s="558"/>
      <c r="BNL19" s="558"/>
      <c r="BNM19" s="558" t="s">
        <v>407</v>
      </c>
      <c r="BNN19" s="558"/>
      <c r="BNO19" s="558"/>
      <c r="BNP19" s="558"/>
      <c r="BNQ19" s="558"/>
      <c r="BNR19" s="558"/>
      <c r="BNS19" s="558"/>
      <c r="BNT19" s="558"/>
      <c r="BNU19" s="558" t="s">
        <v>407</v>
      </c>
      <c r="BNV19" s="558"/>
      <c r="BNW19" s="558"/>
      <c r="BNX19" s="558"/>
      <c r="BNY19" s="558"/>
      <c r="BNZ19" s="558"/>
      <c r="BOA19" s="558"/>
      <c r="BOB19" s="558"/>
      <c r="BOC19" s="558" t="s">
        <v>407</v>
      </c>
      <c r="BOD19" s="558"/>
      <c r="BOE19" s="558"/>
      <c r="BOF19" s="558"/>
      <c r="BOG19" s="558"/>
      <c r="BOH19" s="558"/>
      <c r="BOI19" s="558"/>
      <c r="BOJ19" s="558"/>
      <c r="BOK19" s="558" t="s">
        <v>407</v>
      </c>
      <c r="BOL19" s="558"/>
      <c r="BOM19" s="558"/>
      <c r="BON19" s="558"/>
      <c r="BOO19" s="558"/>
      <c r="BOP19" s="558"/>
      <c r="BOQ19" s="558"/>
      <c r="BOR19" s="558"/>
      <c r="BOS19" s="558" t="s">
        <v>407</v>
      </c>
      <c r="BOT19" s="558"/>
      <c r="BOU19" s="558"/>
      <c r="BOV19" s="558"/>
      <c r="BOW19" s="558"/>
      <c r="BOX19" s="558"/>
      <c r="BOY19" s="558"/>
      <c r="BOZ19" s="558"/>
      <c r="BPA19" s="558" t="s">
        <v>407</v>
      </c>
      <c r="BPB19" s="558"/>
      <c r="BPC19" s="558"/>
      <c r="BPD19" s="558"/>
      <c r="BPE19" s="558"/>
      <c r="BPF19" s="558"/>
      <c r="BPG19" s="558"/>
      <c r="BPH19" s="558"/>
      <c r="BPI19" s="558" t="s">
        <v>407</v>
      </c>
      <c r="BPJ19" s="558"/>
      <c r="BPK19" s="558"/>
      <c r="BPL19" s="558"/>
      <c r="BPM19" s="558"/>
      <c r="BPN19" s="558"/>
      <c r="BPO19" s="558"/>
      <c r="BPP19" s="558"/>
      <c r="BPQ19" s="558" t="s">
        <v>407</v>
      </c>
      <c r="BPR19" s="558"/>
      <c r="BPS19" s="558"/>
      <c r="BPT19" s="558"/>
      <c r="BPU19" s="558"/>
      <c r="BPV19" s="558"/>
      <c r="BPW19" s="558"/>
      <c r="BPX19" s="558"/>
      <c r="BPY19" s="558" t="s">
        <v>407</v>
      </c>
      <c r="BPZ19" s="558"/>
      <c r="BQA19" s="558"/>
      <c r="BQB19" s="558"/>
      <c r="BQC19" s="558"/>
      <c r="BQD19" s="558"/>
      <c r="BQE19" s="558"/>
      <c r="BQF19" s="558"/>
      <c r="BQG19" s="558" t="s">
        <v>407</v>
      </c>
      <c r="BQH19" s="558"/>
      <c r="BQI19" s="558"/>
      <c r="BQJ19" s="558"/>
      <c r="BQK19" s="558"/>
      <c r="BQL19" s="558"/>
      <c r="BQM19" s="558"/>
      <c r="BQN19" s="558"/>
      <c r="BQO19" s="558" t="s">
        <v>407</v>
      </c>
      <c r="BQP19" s="558"/>
      <c r="BQQ19" s="558"/>
      <c r="BQR19" s="558"/>
      <c r="BQS19" s="558"/>
      <c r="BQT19" s="558"/>
      <c r="BQU19" s="558"/>
      <c r="BQV19" s="558"/>
      <c r="BQW19" s="558" t="s">
        <v>407</v>
      </c>
      <c r="BQX19" s="558"/>
      <c r="BQY19" s="558"/>
      <c r="BQZ19" s="558"/>
      <c r="BRA19" s="558"/>
      <c r="BRB19" s="558"/>
      <c r="BRC19" s="558"/>
      <c r="BRD19" s="558"/>
      <c r="BRE19" s="558" t="s">
        <v>407</v>
      </c>
      <c r="BRF19" s="558"/>
      <c r="BRG19" s="558"/>
      <c r="BRH19" s="558"/>
      <c r="BRI19" s="558"/>
      <c r="BRJ19" s="558"/>
      <c r="BRK19" s="558"/>
      <c r="BRL19" s="558"/>
      <c r="BRM19" s="558" t="s">
        <v>407</v>
      </c>
      <c r="BRN19" s="558"/>
      <c r="BRO19" s="558"/>
      <c r="BRP19" s="558"/>
      <c r="BRQ19" s="558"/>
      <c r="BRR19" s="558"/>
      <c r="BRS19" s="558"/>
      <c r="BRT19" s="558"/>
      <c r="BRU19" s="558" t="s">
        <v>407</v>
      </c>
      <c r="BRV19" s="558"/>
      <c r="BRW19" s="558"/>
      <c r="BRX19" s="558"/>
      <c r="BRY19" s="558"/>
      <c r="BRZ19" s="558"/>
      <c r="BSA19" s="558"/>
      <c r="BSB19" s="558"/>
      <c r="BSC19" s="558" t="s">
        <v>407</v>
      </c>
      <c r="BSD19" s="558"/>
      <c r="BSE19" s="558"/>
      <c r="BSF19" s="558"/>
      <c r="BSG19" s="558"/>
      <c r="BSH19" s="558"/>
      <c r="BSI19" s="558"/>
      <c r="BSJ19" s="558"/>
      <c r="BSK19" s="558" t="s">
        <v>407</v>
      </c>
      <c r="BSL19" s="558"/>
      <c r="BSM19" s="558"/>
      <c r="BSN19" s="558"/>
      <c r="BSO19" s="558"/>
      <c r="BSP19" s="558"/>
      <c r="BSQ19" s="558"/>
      <c r="BSR19" s="558"/>
      <c r="BSS19" s="558" t="s">
        <v>407</v>
      </c>
      <c r="BST19" s="558"/>
      <c r="BSU19" s="558"/>
      <c r="BSV19" s="558"/>
      <c r="BSW19" s="558"/>
      <c r="BSX19" s="558"/>
      <c r="BSY19" s="558"/>
      <c r="BSZ19" s="558"/>
      <c r="BTA19" s="558" t="s">
        <v>407</v>
      </c>
      <c r="BTB19" s="558"/>
      <c r="BTC19" s="558"/>
      <c r="BTD19" s="558"/>
      <c r="BTE19" s="558"/>
      <c r="BTF19" s="558"/>
      <c r="BTG19" s="558"/>
      <c r="BTH19" s="558"/>
      <c r="BTI19" s="558" t="s">
        <v>407</v>
      </c>
      <c r="BTJ19" s="558"/>
      <c r="BTK19" s="558"/>
      <c r="BTL19" s="558"/>
      <c r="BTM19" s="558"/>
      <c r="BTN19" s="558"/>
      <c r="BTO19" s="558"/>
      <c r="BTP19" s="558"/>
      <c r="BTQ19" s="558" t="s">
        <v>407</v>
      </c>
      <c r="BTR19" s="558"/>
      <c r="BTS19" s="558"/>
      <c r="BTT19" s="558"/>
      <c r="BTU19" s="558"/>
      <c r="BTV19" s="558"/>
      <c r="BTW19" s="558"/>
      <c r="BTX19" s="558"/>
      <c r="BTY19" s="558" t="s">
        <v>407</v>
      </c>
      <c r="BTZ19" s="558"/>
      <c r="BUA19" s="558"/>
      <c r="BUB19" s="558"/>
      <c r="BUC19" s="558"/>
      <c r="BUD19" s="558"/>
      <c r="BUE19" s="558"/>
      <c r="BUF19" s="558"/>
      <c r="BUG19" s="558" t="s">
        <v>407</v>
      </c>
      <c r="BUH19" s="558"/>
      <c r="BUI19" s="558"/>
      <c r="BUJ19" s="558"/>
      <c r="BUK19" s="558"/>
      <c r="BUL19" s="558"/>
      <c r="BUM19" s="558"/>
      <c r="BUN19" s="558"/>
      <c r="BUO19" s="558" t="s">
        <v>407</v>
      </c>
      <c r="BUP19" s="558"/>
      <c r="BUQ19" s="558"/>
      <c r="BUR19" s="558"/>
      <c r="BUS19" s="558"/>
      <c r="BUT19" s="558"/>
      <c r="BUU19" s="558"/>
      <c r="BUV19" s="558"/>
      <c r="BUW19" s="558" t="s">
        <v>407</v>
      </c>
      <c r="BUX19" s="558"/>
      <c r="BUY19" s="558"/>
      <c r="BUZ19" s="558"/>
      <c r="BVA19" s="558"/>
      <c r="BVB19" s="558"/>
      <c r="BVC19" s="558"/>
      <c r="BVD19" s="558"/>
      <c r="BVE19" s="558" t="s">
        <v>407</v>
      </c>
      <c r="BVF19" s="558"/>
      <c r="BVG19" s="558"/>
      <c r="BVH19" s="558"/>
      <c r="BVI19" s="558"/>
      <c r="BVJ19" s="558"/>
      <c r="BVK19" s="558"/>
      <c r="BVL19" s="558"/>
      <c r="BVM19" s="558" t="s">
        <v>407</v>
      </c>
      <c r="BVN19" s="558"/>
      <c r="BVO19" s="558"/>
      <c r="BVP19" s="558"/>
      <c r="BVQ19" s="558"/>
      <c r="BVR19" s="558"/>
      <c r="BVS19" s="558"/>
      <c r="BVT19" s="558"/>
      <c r="BVU19" s="558" t="s">
        <v>407</v>
      </c>
      <c r="BVV19" s="558"/>
      <c r="BVW19" s="558"/>
      <c r="BVX19" s="558"/>
      <c r="BVY19" s="558"/>
      <c r="BVZ19" s="558"/>
      <c r="BWA19" s="558"/>
      <c r="BWB19" s="558"/>
      <c r="BWC19" s="558" t="s">
        <v>407</v>
      </c>
      <c r="BWD19" s="558"/>
      <c r="BWE19" s="558"/>
      <c r="BWF19" s="558"/>
      <c r="BWG19" s="558"/>
      <c r="BWH19" s="558"/>
      <c r="BWI19" s="558"/>
      <c r="BWJ19" s="558"/>
      <c r="BWK19" s="558" t="s">
        <v>407</v>
      </c>
      <c r="BWL19" s="558"/>
      <c r="BWM19" s="558"/>
      <c r="BWN19" s="558"/>
      <c r="BWO19" s="558"/>
      <c r="BWP19" s="558"/>
      <c r="BWQ19" s="558"/>
      <c r="BWR19" s="558"/>
      <c r="BWS19" s="558" t="s">
        <v>407</v>
      </c>
      <c r="BWT19" s="558"/>
      <c r="BWU19" s="558"/>
      <c r="BWV19" s="558"/>
      <c r="BWW19" s="558"/>
      <c r="BWX19" s="558"/>
      <c r="BWY19" s="558"/>
      <c r="BWZ19" s="558"/>
      <c r="BXA19" s="558" t="s">
        <v>407</v>
      </c>
      <c r="BXB19" s="558"/>
      <c r="BXC19" s="558"/>
      <c r="BXD19" s="558"/>
      <c r="BXE19" s="558"/>
      <c r="BXF19" s="558"/>
      <c r="BXG19" s="558"/>
      <c r="BXH19" s="558"/>
      <c r="BXI19" s="558" t="s">
        <v>407</v>
      </c>
      <c r="BXJ19" s="558"/>
      <c r="BXK19" s="558"/>
      <c r="BXL19" s="558"/>
      <c r="BXM19" s="558"/>
      <c r="BXN19" s="558"/>
      <c r="BXO19" s="558"/>
      <c r="BXP19" s="558"/>
      <c r="BXQ19" s="558" t="s">
        <v>407</v>
      </c>
      <c r="BXR19" s="558"/>
      <c r="BXS19" s="558"/>
      <c r="BXT19" s="558"/>
      <c r="BXU19" s="558"/>
      <c r="BXV19" s="558"/>
      <c r="BXW19" s="558"/>
      <c r="BXX19" s="558"/>
      <c r="BXY19" s="558" t="s">
        <v>407</v>
      </c>
      <c r="BXZ19" s="558"/>
      <c r="BYA19" s="558"/>
      <c r="BYB19" s="558"/>
      <c r="BYC19" s="558"/>
      <c r="BYD19" s="558"/>
      <c r="BYE19" s="558"/>
      <c r="BYF19" s="558"/>
      <c r="BYG19" s="558" t="s">
        <v>407</v>
      </c>
      <c r="BYH19" s="558"/>
      <c r="BYI19" s="558"/>
      <c r="BYJ19" s="558"/>
      <c r="BYK19" s="558"/>
      <c r="BYL19" s="558"/>
      <c r="BYM19" s="558"/>
      <c r="BYN19" s="558"/>
      <c r="BYO19" s="558" t="s">
        <v>407</v>
      </c>
      <c r="BYP19" s="558"/>
      <c r="BYQ19" s="558"/>
      <c r="BYR19" s="558"/>
      <c r="BYS19" s="558"/>
      <c r="BYT19" s="558"/>
      <c r="BYU19" s="558"/>
      <c r="BYV19" s="558"/>
      <c r="BYW19" s="558" t="s">
        <v>407</v>
      </c>
      <c r="BYX19" s="558"/>
      <c r="BYY19" s="558"/>
      <c r="BYZ19" s="558"/>
      <c r="BZA19" s="558"/>
      <c r="BZB19" s="558"/>
      <c r="BZC19" s="558"/>
      <c r="BZD19" s="558"/>
      <c r="BZE19" s="558" t="s">
        <v>407</v>
      </c>
      <c r="BZF19" s="558"/>
      <c r="BZG19" s="558"/>
      <c r="BZH19" s="558"/>
      <c r="BZI19" s="558"/>
      <c r="BZJ19" s="558"/>
      <c r="BZK19" s="558"/>
      <c r="BZL19" s="558"/>
      <c r="BZM19" s="558" t="s">
        <v>407</v>
      </c>
      <c r="BZN19" s="558"/>
      <c r="BZO19" s="558"/>
      <c r="BZP19" s="558"/>
      <c r="BZQ19" s="558"/>
      <c r="BZR19" s="558"/>
      <c r="BZS19" s="558"/>
      <c r="BZT19" s="558"/>
      <c r="BZU19" s="558" t="s">
        <v>407</v>
      </c>
      <c r="BZV19" s="558"/>
      <c r="BZW19" s="558"/>
      <c r="BZX19" s="558"/>
      <c r="BZY19" s="558"/>
      <c r="BZZ19" s="558"/>
      <c r="CAA19" s="558"/>
      <c r="CAB19" s="558"/>
      <c r="CAC19" s="558" t="s">
        <v>407</v>
      </c>
      <c r="CAD19" s="558"/>
      <c r="CAE19" s="558"/>
      <c r="CAF19" s="558"/>
      <c r="CAG19" s="558"/>
      <c r="CAH19" s="558"/>
      <c r="CAI19" s="558"/>
      <c r="CAJ19" s="558"/>
      <c r="CAK19" s="558" t="s">
        <v>407</v>
      </c>
      <c r="CAL19" s="558"/>
      <c r="CAM19" s="558"/>
      <c r="CAN19" s="558"/>
      <c r="CAO19" s="558"/>
      <c r="CAP19" s="558"/>
      <c r="CAQ19" s="558"/>
      <c r="CAR19" s="558"/>
      <c r="CAS19" s="558" t="s">
        <v>407</v>
      </c>
      <c r="CAT19" s="558"/>
      <c r="CAU19" s="558"/>
      <c r="CAV19" s="558"/>
      <c r="CAW19" s="558"/>
      <c r="CAX19" s="558"/>
      <c r="CAY19" s="558"/>
      <c r="CAZ19" s="558"/>
      <c r="CBA19" s="558" t="s">
        <v>407</v>
      </c>
      <c r="CBB19" s="558"/>
      <c r="CBC19" s="558"/>
      <c r="CBD19" s="558"/>
      <c r="CBE19" s="558"/>
      <c r="CBF19" s="558"/>
      <c r="CBG19" s="558"/>
      <c r="CBH19" s="558"/>
      <c r="CBI19" s="558" t="s">
        <v>407</v>
      </c>
      <c r="CBJ19" s="558"/>
      <c r="CBK19" s="558"/>
      <c r="CBL19" s="558"/>
      <c r="CBM19" s="558"/>
      <c r="CBN19" s="558"/>
      <c r="CBO19" s="558"/>
      <c r="CBP19" s="558"/>
      <c r="CBQ19" s="558" t="s">
        <v>407</v>
      </c>
      <c r="CBR19" s="558"/>
      <c r="CBS19" s="558"/>
      <c r="CBT19" s="558"/>
      <c r="CBU19" s="558"/>
      <c r="CBV19" s="558"/>
      <c r="CBW19" s="558"/>
      <c r="CBX19" s="558"/>
      <c r="CBY19" s="558" t="s">
        <v>407</v>
      </c>
      <c r="CBZ19" s="558"/>
      <c r="CCA19" s="558"/>
      <c r="CCB19" s="558"/>
      <c r="CCC19" s="558"/>
      <c r="CCD19" s="558"/>
      <c r="CCE19" s="558"/>
      <c r="CCF19" s="558"/>
      <c r="CCG19" s="558" t="s">
        <v>407</v>
      </c>
      <c r="CCH19" s="558"/>
      <c r="CCI19" s="558"/>
      <c r="CCJ19" s="558"/>
      <c r="CCK19" s="558"/>
      <c r="CCL19" s="558"/>
      <c r="CCM19" s="558"/>
      <c r="CCN19" s="558"/>
      <c r="CCO19" s="558" t="s">
        <v>407</v>
      </c>
      <c r="CCP19" s="558"/>
      <c r="CCQ19" s="558"/>
      <c r="CCR19" s="558"/>
      <c r="CCS19" s="558"/>
      <c r="CCT19" s="558"/>
      <c r="CCU19" s="558"/>
      <c r="CCV19" s="558"/>
      <c r="CCW19" s="558" t="s">
        <v>407</v>
      </c>
      <c r="CCX19" s="558"/>
      <c r="CCY19" s="558"/>
      <c r="CCZ19" s="558"/>
      <c r="CDA19" s="558"/>
      <c r="CDB19" s="558"/>
      <c r="CDC19" s="558"/>
      <c r="CDD19" s="558"/>
      <c r="CDE19" s="558" t="s">
        <v>407</v>
      </c>
      <c r="CDF19" s="558"/>
      <c r="CDG19" s="558"/>
      <c r="CDH19" s="558"/>
      <c r="CDI19" s="558"/>
      <c r="CDJ19" s="558"/>
      <c r="CDK19" s="558"/>
      <c r="CDL19" s="558"/>
      <c r="CDM19" s="558" t="s">
        <v>407</v>
      </c>
      <c r="CDN19" s="558"/>
      <c r="CDO19" s="558"/>
      <c r="CDP19" s="558"/>
      <c r="CDQ19" s="558"/>
      <c r="CDR19" s="558"/>
      <c r="CDS19" s="558"/>
      <c r="CDT19" s="558"/>
      <c r="CDU19" s="558" t="s">
        <v>407</v>
      </c>
      <c r="CDV19" s="558"/>
      <c r="CDW19" s="558"/>
      <c r="CDX19" s="558"/>
      <c r="CDY19" s="558"/>
      <c r="CDZ19" s="558"/>
      <c r="CEA19" s="558"/>
      <c r="CEB19" s="558"/>
      <c r="CEC19" s="558" t="s">
        <v>407</v>
      </c>
      <c r="CED19" s="558"/>
      <c r="CEE19" s="558"/>
      <c r="CEF19" s="558"/>
      <c r="CEG19" s="558"/>
      <c r="CEH19" s="558"/>
      <c r="CEI19" s="558"/>
      <c r="CEJ19" s="558"/>
      <c r="CEK19" s="558" t="s">
        <v>407</v>
      </c>
      <c r="CEL19" s="558"/>
      <c r="CEM19" s="558"/>
      <c r="CEN19" s="558"/>
      <c r="CEO19" s="558"/>
      <c r="CEP19" s="558"/>
      <c r="CEQ19" s="558"/>
      <c r="CER19" s="558"/>
      <c r="CES19" s="558" t="s">
        <v>407</v>
      </c>
      <c r="CET19" s="558"/>
      <c r="CEU19" s="558"/>
      <c r="CEV19" s="558"/>
      <c r="CEW19" s="558"/>
      <c r="CEX19" s="558"/>
      <c r="CEY19" s="558"/>
      <c r="CEZ19" s="558"/>
      <c r="CFA19" s="558" t="s">
        <v>407</v>
      </c>
      <c r="CFB19" s="558"/>
      <c r="CFC19" s="558"/>
      <c r="CFD19" s="558"/>
      <c r="CFE19" s="558"/>
      <c r="CFF19" s="558"/>
      <c r="CFG19" s="558"/>
      <c r="CFH19" s="558"/>
      <c r="CFI19" s="558" t="s">
        <v>407</v>
      </c>
      <c r="CFJ19" s="558"/>
      <c r="CFK19" s="558"/>
      <c r="CFL19" s="558"/>
      <c r="CFM19" s="558"/>
      <c r="CFN19" s="558"/>
      <c r="CFO19" s="558"/>
      <c r="CFP19" s="558"/>
      <c r="CFQ19" s="558" t="s">
        <v>407</v>
      </c>
      <c r="CFR19" s="558"/>
      <c r="CFS19" s="558"/>
      <c r="CFT19" s="558"/>
      <c r="CFU19" s="558"/>
      <c r="CFV19" s="558"/>
      <c r="CFW19" s="558"/>
      <c r="CFX19" s="558"/>
      <c r="CFY19" s="558" t="s">
        <v>407</v>
      </c>
      <c r="CFZ19" s="558"/>
      <c r="CGA19" s="558"/>
      <c r="CGB19" s="558"/>
      <c r="CGC19" s="558"/>
      <c r="CGD19" s="558"/>
      <c r="CGE19" s="558"/>
      <c r="CGF19" s="558"/>
      <c r="CGG19" s="558" t="s">
        <v>407</v>
      </c>
      <c r="CGH19" s="558"/>
      <c r="CGI19" s="558"/>
      <c r="CGJ19" s="558"/>
      <c r="CGK19" s="558"/>
      <c r="CGL19" s="558"/>
      <c r="CGM19" s="558"/>
      <c r="CGN19" s="558"/>
      <c r="CGO19" s="558" t="s">
        <v>407</v>
      </c>
      <c r="CGP19" s="558"/>
      <c r="CGQ19" s="558"/>
      <c r="CGR19" s="558"/>
      <c r="CGS19" s="558"/>
      <c r="CGT19" s="558"/>
      <c r="CGU19" s="558"/>
      <c r="CGV19" s="558"/>
      <c r="CGW19" s="558" t="s">
        <v>407</v>
      </c>
      <c r="CGX19" s="558"/>
      <c r="CGY19" s="558"/>
      <c r="CGZ19" s="558"/>
      <c r="CHA19" s="558"/>
      <c r="CHB19" s="558"/>
      <c r="CHC19" s="558"/>
      <c r="CHD19" s="558"/>
      <c r="CHE19" s="558" t="s">
        <v>407</v>
      </c>
      <c r="CHF19" s="558"/>
      <c r="CHG19" s="558"/>
      <c r="CHH19" s="558"/>
      <c r="CHI19" s="558"/>
      <c r="CHJ19" s="558"/>
      <c r="CHK19" s="558"/>
      <c r="CHL19" s="558"/>
      <c r="CHM19" s="558" t="s">
        <v>407</v>
      </c>
      <c r="CHN19" s="558"/>
      <c r="CHO19" s="558"/>
      <c r="CHP19" s="558"/>
      <c r="CHQ19" s="558"/>
      <c r="CHR19" s="558"/>
      <c r="CHS19" s="558"/>
      <c r="CHT19" s="558"/>
      <c r="CHU19" s="558" t="s">
        <v>407</v>
      </c>
      <c r="CHV19" s="558"/>
      <c r="CHW19" s="558"/>
      <c r="CHX19" s="558"/>
      <c r="CHY19" s="558"/>
      <c r="CHZ19" s="558"/>
      <c r="CIA19" s="558"/>
      <c r="CIB19" s="558"/>
      <c r="CIC19" s="558" t="s">
        <v>407</v>
      </c>
      <c r="CID19" s="558"/>
      <c r="CIE19" s="558"/>
      <c r="CIF19" s="558"/>
      <c r="CIG19" s="558"/>
      <c r="CIH19" s="558"/>
      <c r="CII19" s="558"/>
      <c r="CIJ19" s="558"/>
      <c r="CIK19" s="558" t="s">
        <v>407</v>
      </c>
      <c r="CIL19" s="558"/>
      <c r="CIM19" s="558"/>
      <c r="CIN19" s="558"/>
      <c r="CIO19" s="558"/>
      <c r="CIP19" s="558"/>
      <c r="CIQ19" s="558"/>
      <c r="CIR19" s="558"/>
      <c r="CIS19" s="558" t="s">
        <v>407</v>
      </c>
      <c r="CIT19" s="558"/>
      <c r="CIU19" s="558"/>
      <c r="CIV19" s="558"/>
      <c r="CIW19" s="558"/>
      <c r="CIX19" s="558"/>
      <c r="CIY19" s="558"/>
      <c r="CIZ19" s="558"/>
      <c r="CJA19" s="558" t="s">
        <v>407</v>
      </c>
      <c r="CJB19" s="558"/>
      <c r="CJC19" s="558"/>
      <c r="CJD19" s="558"/>
      <c r="CJE19" s="558"/>
      <c r="CJF19" s="558"/>
      <c r="CJG19" s="558"/>
      <c r="CJH19" s="558"/>
      <c r="CJI19" s="558" t="s">
        <v>407</v>
      </c>
      <c r="CJJ19" s="558"/>
      <c r="CJK19" s="558"/>
      <c r="CJL19" s="558"/>
      <c r="CJM19" s="558"/>
      <c r="CJN19" s="558"/>
      <c r="CJO19" s="558"/>
      <c r="CJP19" s="558"/>
      <c r="CJQ19" s="558" t="s">
        <v>407</v>
      </c>
      <c r="CJR19" s="558"/>
      <c r="CJS19" s="558"/>
      <c r="CJT19" s="558"/>
      <c r="CJU19" s="558"/>
      <c r="CJV19" s="558"/>
      <c r="CJW19" s="558"/>
      <c r="CJX19" s="558"/>
      <c r="CJY19" s="558" t="s">
        <v>407</v>
      </c>
      <c r="CJZ19" s="558"/>
      <c r="CKA19" s="558"/>
      <c r="CKB19" s="558"/>
      <c r="CKC19" s="558"/>
      <c r="CKD19" s="558"/>
      <c r="CKE19" s="558"/>
      <c r="CKF19" s="558"/>
      <c r="CKG19" s="558" t="s">
        <v>407</v>
      </c>
      <c r="CKH19" s="558"/>
      <c r="CKI19" s="558"/>
      <c r="CKJ19" s="558"/>
      <c r="CKK19" s="558"/>
      <c r="CKL19" s="558"/>
      <c r="CKM19" s="558"/>
      <c r="CKN19" s="558"/>
      <c r="CKO19" s="558" t="s">
        <v>407</v>
      </c>
      <c r="CKP19" s="558"/>
      <c r="CKQ19" s="558"/>
      <c r="CKR19" s="558"/>
      <c r="CKS19" s="558"/>
      <c r="CKT19" s="558"/>
      <c r="CKU19" s="558"/>
      <c r="CKV19" s="558"/>
      <c r="CKW19" s="558" t="s">
        <v>407</v>
      </c>
      <c r="CKX19" s="558"/>
      <c r="CKY19" s="558"/>
      <c r="CKZ19" s="558"/>
      <c r="CLA19" s="558"/>
      <c r="CLB19" s="558"/>
      <c r="CLC19" s="558"/>
      <c r="CLD19" s="558"/>
      <c r="CLE19" s="558" t="s">
        <v>407</v>
      </c>
      <c r="CLF19" s="558"/>
      <c r="CLG19" s="558"/>
      <c r="CLH19" s="558"/>
      <c r="CLI19" s="558"/>
      <c r="CLJ19" s="558"/>
      <c r="CLK19" s="558"/>
      <c r="CLL19" s="558"/>
      <c r="CLM19" s="558" t="s">
        <v>407</v>
      </c>
      <c r="CLN19" s="558"/>
      <c r="CLO19" s="558"/>
      <c r="CLP19" s="558"/>
      <c r="CLQ19" s="558"/>
      <c r="CLR19" s="558"/>
      <c r="CLS19" s="558"/>
      <c r="CLT19" s="558"/>
      <c r="CLU19" s="558" t="s">
        <v>407</v>
      </c>
      <c r="CLV19" s="558"/>
      <c r="CLW19" s="558"/>
      <c r="CLX19" s="558"/>
      <c r="CLY19" s="558"/>
      <c r="CLZ19" s="558"/>
      <c r="CMA19" s="558"/>
      <c r="CMB19" s="558"/>
      <c r="CMC19" s="558" t="s">
        <v>407</v>
      </c>
      <c r="CMD19" s="558"/>
      <c r="CME19" s="558"/>
      <c r="CMF19" s="558"/>
      <c r="CMG19" s="558"/>
      <c r="CMH19" s="558"/>
      <c r="CMI19" s="558"/>
      <c r="CMJ19" s="558"/>
      <c r="CMK19" s="558" t="s">
        <v>407</v>
      </c>
      <c r="CML19" s="558"/>
      <c r="CMM19" s="558"/>
      <c r="CMN19" s="558"/>
      <c r="CMO19" s="558"/>
      <c r="CMP19" s="558"/>
      <c r="CMQ19" s="558"/>
      <c r="CMR19" s="558"/>
      <c r="CMS19" s="558" t="s">
        <v>407</v>
      </c>
      <c r="CMT19" s="558"/>
      <c r="CMU19" s="558"/>
      <c r="CMV19" s="558"/>
      <c r="CMW19" s="558"/>
      <c r="CMX19" s="558"/>
      <c r="CMY19" s="558"/>
      <c r="CMZ19" s="558"/>
      <c r="CNA19" s="558" t="s">
        <v>407</v>
      </c>
      <c r="CNB19" s="558"/>
      <c r="CNC19" s="558"/>
      <c r="CND19" s="558"/>
      <c r="CNE19" s="558"/>
      <c r="CNF19" s="558"/>
      <c r="CNG19" s="558"/>
      <c r="CNH19" s="558"/>
      <c r="CNI19" s="558" t="s">
        <v>407</v>
      </c>
      <c r="CNJ19" s="558"/>
      <c r="CNK19" s="558"/>
      <c r="CNL19" s="558"/>
      <c r="CNM19" s="558"/>
      <c r="CNN19" s="558"/>
      <c r="CNO19" s="558"/>
      <c r="CNP19" s="558"/>
      <c r="CNQ19" s="558" t="s">
        <v>407</v>
      </c>
      <c r="CNR19" s="558"/>
      <c r="CNS19" s="558"/>
      <c r="CNT19" s="558"/>
      <c r="CNU19" s="558"/>
      <c r="CNV19" s="558"/>
      <c r="CNW19" s="558"/>
      <c r="CNX19" s="558"/>
      <c r="CNY19" s="558" t="s">
        <v>407</v>
      </c>
      <c r="CNZ19" s="558"/>
      <c r="COA19" s="558"/>
      <c r="COB19" s="558"/>
      <c r="COC19" s="558"/>
      <c r="COD19" s="558"/>
      <c r="COE19" s="558"/>
      <c r="COF19" s="558"/>
      <c r="COG19" s="558" t="s">
        <v>407</v>
      </c>
      <c r="COH19" s="558"/>
      <c r="COI19" s="558"/>
      <c r="COJ19" s="558"/>
      <c r="COK19" s="558"/>
      <c r="COL19" s="558"/>
      <c r="COM19" s="558"/>
      <c r="CON19" s="558"/>
      <c r="COO19" s="558" t="s">
        <v>407</v>
      </c>
      <c r="COP19" s="558"/>
      <c r="COQ19" s="558"/>
      <c r="COR19" s="558"/>
      <c r="COS19" s="558"/>
      <c r="COT19" s="558"/>
      <c r="COU19" s="558"/>
      <c r="COV19" s="558"/>
      <c r="COW19" s="558" t="s">
        <v>407</v>
      </c>
      <c r="COX19" s="558"/>
      <c r="COY19" s="558"/>
      <c r="COZ19" s="558"/>
      <c r="CPA19" s="558"/>
      <c r="CPB19" s="558"/>
      <c r="CPC19" s="558"/>
      <c r="CPD19" s="558"/>
      <c r="CPE19" s="558" t="s">
        <v>407</v>
      </c>
      <c r="CPF19" s="558"/>
      <c r="CPG19" s="558"/>
      <c r="CPH19" s="558"/>
      <c r="CPI19" s="558"/>
      <c r="CPJ19" s="558"/>
      <c r="CPK19" s="558"/>
      <c r="CPL19" s="558"/>
      <c r="CPM19" s="558" t="s">
        <v>407</v>
      </c>
      <c r="CPN19" s="558"/>
      <c r="CPO19" s="558"/>
      <c r="CPP19" s="558"/>
      <c r="CPQ19" s="558"/>
      <c r="CPR19" s="558"/>
      <c r="CPS19" s="558"/>
      <c r="CPT19" s="558"/>
      <c r="CPU19" s="558" t="s">
        <v>407</v>
      </c>
      <c r="CPV19" s="558"/>
      <c r="CPW19" s="558"/>
      <c r="CPX19" s="558"/>
      <c r="CPY19" s="558"/>
      <c r="CPZ19" s="558"/>
      <c r="CQA19" s="558"/>
      <c r="CQB19" s="558"/>
      <c r="CQC19" s="558" t="s">
        <v>407</v>
      </c>
      <c r="CQD19" s="558"/>
      <c r="CQE19" s="558"/>
      <c r="CQF19" s="558"/>
      <c r="CQG19" s="558"/>
      <c r="CQH19" s="558"/>
      <c r="CQI19" s="558"/>
      <c r="CQJ19" s="558"/>
      <c r="CQK19" s="558" t="s">
        <v>407</v>
      </c>
      <c r="CQL19" s="558"/>
      <c r="CQM19" s="558"/>
      <c r="CQN19" s="558"/>
      <c r="CQO19" s="558"/>
      <c r="CQP19" s="558"/>
      <c r="CQQ19" s="558"/>
      <c r="CQR19" s="558"/>
      <c r="CQS19" s="558" t="s">
        <v>407</v>
      </c>
      <c r="CQT19" s="558"/>
      <c r="CQU19" s="558"/>
      <c r="CQV19" s="558"/>
      <c r="CQW19" s="558"/>
      <c r="CQX19" s="558"/>
      <c r="CQY19" s="558"/>
      <c r="CQZ19" s="558"/>
      <c r="CRA19" s="558" t="s">
        <v>407</v>
      </c>
      <c r="CRB19" s="558"/>
      <c r="CRC19" s="558"/>
      <c r="CRD19" s="558"/>
      <c r="CRE19" s="558"/>
      <c r="CRF19" s="558"/>
      <c r="CRG19" s="558"/>
      <c r="CRH19" s="558"/>
      <c r="CRI19" s="558" t="s">
        <v>407</v>
      </c>
      <c r="CRJ19" s="558"/>
      <c r="CRK19" s="558"/>
      <c r="CRL19" s="558"/>
      <c r="CRM19" s="558"/>
      <c r="CRN19" s="558"/>
      <c r="CRO19" s="558"/>
      <c r="CRP19" s="558"/>
      <c r="CRQ19" s="558" t="s">
        <v>407</v>
      </c>
      <c r="CRR19" s="558"/>
      <c r="CRS19" s="558"/>
      <c r="CRT19" s="558"/>
      <c r="CRU19" s="558"/>
      <c r="CRV19" s="558"/>
      <c r="CRW19" s="558"/>
      <c r="CRX19" s="558"/>
      <c r="CRY19" s="558" t="s">
        <v>407</v>
      </c>
      <c r="CRZ19" s="558"/>
      <c r="CSA19" s="558"/>
      <c r="CSB19" s="558"/>
      <c r="CSC19" s="558"/>
      <c r="CSD19" s="558"/>
      <c r="CSE19" s="558"/>
      <c r="CSF19" s="558"/>
      <c r="CSG19" s="558" t="s">
        <v>407</v>
      </c>
      <c r="CSH19" s="558"/>
      <c r="CSI19" s="558"/>
      <c r="CSJ19" s="558"/>
      <c r="CSK19" s="558"/>
      <c r="CSL19" s="558"/>
      <c r="CSM19" s="558"/>
      <c r="CSN19" s="558"/>
      <c r="CSO19" s="558" t="s">
        <v>407</v>
      </c>
      <c r="CSP19" s="558"/>
      <c r="CSQ19" s="558"/>
      <c r="CSR19" s="558"/>
      <c r="CSS19" s="558"/>
      <c r="CST19" s="558"/>
      <c r="CSU19" s="558"/>
      <c r="CSV19" s="558"/>
      <c r="CSW19" s="558" t="s">
        <v>407</v>
      </c>
      <c r="CSX19" s="558"/>
      <c r="CSY19" s="558"/>
      <c r="CSZ19" s="558"/>
      <c r="CTA19" s="558"/>
      <c r="CTB19" s="558"/>
      <c r="CTC19" s="558"/>
      <c r="CTD19" s="558"/>
      <c r="CTE19" s="558" t="s">
        <v>407</v>
      </c>
      <c r="CTF19" s="558"/>
      <c r="CTG19" s="558"/>
      <c r="CTH19" s="558"/>
      <c r="CTI19" s="558"/>
      <c r="CTJ19" s="558"/>
      <c r="CTK19" s="558"/>
      <c r="CTL19" s="558"/>
      <c r="CTM19" s="558" t="s">
        <v>407</v>
      </c>
      <c r="CTN19" s="558"/>
      <c r="CTO19" s="558"/>
      <c r="CTP19" s="558"/>
      <c r="CTQ19" s="558"/>
      <c r="CTR19" s="558"/>
      <c r="CTS19" s="558"/>
      <c r="CTT19" s="558"/>
      <c r="CTU19" s="558" t="s">
        <v>407</v>
      </c>
      <c r="CTV19" s="558"/>
      <c r="CTW19" s="558"/>
      <c r="CTX19" s="558"/>
      <c r="CTY19" s="558"/>
      <c r="CTZ19" s="558"/>
      <c r="CUA19" s="558"/>
      <c r="CUB19" s="558"/>
      <c r="CUC19" s="558" t="s">
        <v>407</v>
      </c>
      <c r="CUD19" s="558"/>
      <c r="CUE19" s="558"/>
      <c r="CUF19" s="558"/>
      <c r="CUG19" s="558"/>
      <c r="CUH19" s="558"/>
      <c r="CUI19" s="558"/>
      <c r="CUJ19" s="558"/>
      <c r="CUK19" s="558" t="s">
        <v>407</v>
      </c>
      <c r="CUL19" s="558"/>
      <c r="CUM19" s="558"/>
      <c r="CUN19" s="558"/>
      <c r="CUO19" s="558"/>
      <c r="CUP19" s="558"/>
      <c r="CUQ19" s="558"/>
      <c r="CUR19" s="558"/>
      <c r="CUS19" s="558" t="s">
        <v>407</v>
      </c>
      <c r="CUT19" s="558"/>
      <c r="CUU19" s="558"/>
      <c r="CUV19" s="558"/>
      <c r="CUW19" s="558"/>
      <c r="CUX19" s="558"/>
      <c r="CUY19" s="558"/>
      <c r="CUZ19" s="558"/>
      <c r="CVA19" s="558" t="s">
        <v>407</v>
      </c>
      <c r="CVB19" s="558"/>
      <c r="CVC19" s="558"/>
      <c r="CVD19" s="558"/>
      <c r="CVE19" s="558"/>
      <c r="CVF19" s="558"/>
      <c r="CVG19" s="558"/>
      <c r="CVH19" s="558"/>
      <c r="CVI19" s="558" t="s">
        <v>407</v>
      </c>
      <c r="CVJ19" s="558"/>
      <c r="CVK19" s="558"/>
      <c r="CVL19" s="558"/>
      <c r="CVM19" s="558"/>
      <c r="CVN19" s="558"/>
      <c r="CVO19" s="558"/>
      <c r="CVP19" s="558"/>
      <c r="CVQ19" s="558" t="s">
        <v>407</v>
      </c>
      <c r="CVR19" s="558"/>
      <c r="CVS19" s="558"/>
      <c r="CVT19" s="558"/>
      <c r="CVU19" s="558"/>
      <c r="CVV19" s="558"/>
      <c r="CVW19" s="558"/>
      <c r="CVX19" s="558"/>
      <c r="CVY19" s="558" t="s">
        <v>407</v>
      </c>
      <c r="CVZ19" s="558"/>
      <c r="CWA19" s="558"/>
      <c r="CWB19" s="558"/>
      <c r="CWC19" s="558"/>
      <c r="CWD19" s="558"/>
      <c r="CWE19" s="558"/>
      <c r="CWF19" s="558"/>
      <c r="CWG19" s="558" t="s">
        <v>407</v>
      </c>
      <c r="CWH19" s="558"/>
      <c r="CWI19" s="558"/>
      <c r="CWJ19" s="558"/>
      <c r="CWK19" s="558"/>
      <c r="CWL19" s="558"/>
      <c r="CWM19" s="558"/>
      <c r="CWN19" s="558"/>
      <c r="CWO19" s="558" t="s">
        <v>407</v>
      </c>
      <c r="CWP19" s="558"/>
      <c r="CWQ19" s="558"/>
      <c r="CWR19" s="558"/>
      <c r="CWS19" s="558"/>
      <c r="CWT19" s="558"/>
      <c r="CWU19" s="558"/>
      <c r="CWV19" s="558"/>
      <c r="CWW19" s="558" t="s">
        <v>407</v>
      </c>
      <c r="CWX19" s="558"/>
      <c r="CWY19" s="558"/>
      <c r="CWZ19" s="558"/>
      <c r="CXA19" s="558"/>
      <c r="CXB19" s="558"/>
      <c r="CXC19" s="558"/>
      <c r="CXD19" s="558"/>
      <c r="CXE19" s="558" t="s">
        <v>407</v>
      </c>
      <c r="CXF19" s="558"/>
      <c r="CXG19" s="558"/>
      <c r="CXH19" s="558"/>
      <c r="CXI19" s="558"/>
      <c r="CXJ19" s="558"/>
      <c r="CXK19" s="558"/>
      <c r="CXL19" s="558"/>
      <c r="CXM19" s="558" t="s">
        <v>407</v>
      </c>
      <c r="CXN19" s="558"/>
      <c r="CXO19" s="558"/>
      <c r="CXP19" s="558"/>
      <c r="CXQ19" s="558"/>
      <c r="CXR19" s="558"/>
      <c r="CXS19" s="558"/>
      <c r="CXT19" s="558"/>
      <c r="CXU19" s="558" t="s">
        <v>407</v>
      </c>
      <c r="CXV19" s="558"/>
      <c r="CXW19" s="558"/>
      <c r="CXX19" s="558"/>
      <c r="CXY19" s="558"/>
      <c r="CXZ19" s="558"/>
      <c r="CYA19" s="558"/>
      <c r="CYB19" s="558"/>
      <c r="CYC19" s="558" t="s">
        <v>407</v>
      </c>
      <c r="CYD19" s="558"/>
      <c r="CYE19" s="558"/>
      <c r="CYF19" s="558"/>
      <c r="CYG19" s="558"/>
      <c r="CYH19" s="558"/>
      <c r="CYI19" s="558"/>
      <c r="CYJ19" s="558"/>
      <c r="CYK19" s="558" t="s">
        <v>407</v>
      </c>
      <c r="CYL19" s="558"/>
      <c r="CYM19" s="558"/>
      <c r="CYN19" s="558"/>
      <c r="CYO19" s="558"/>
      <c r="CYP19" s="558"/>
      <c r="CYQ19" s="558"/>
      <c r="CYR19" s="558"/>
      <c r="CYS19" s="558" t="s">
        <v>407</v>
      </c>
      <c r="CYT19" s="558"/>
      <c r="CYU19" s="558"/>
      <c r="CYV19" s="558"/>
      <c r="CYW19" s="558"/>
      <c r="CYX19" s="558"/>
      <c r="CYY19" s="558"/>
      <c r="CYZ19" s="558"/>
      <c r="CZA19" s="558" t="s">
        <v>407</v>
      </c>
      <c r="CZB19" s="558"/>
      <c r="CZC19" s="558"/>
      <c r="CZD19" s="558"/>
      <c r="CZE19" s="558"/>
      <c r="CZF19" s="558"/>
      <c r="CZG19" s="558"/>
      <c r="CZH19" s="558"/>
      <c r="CZI19" s="558" t="s">
        <v>407</v>
      </c>
      <c r="CZJ19" s="558"/>
      <c r="CZK19" s="558"/>
      <c r="CZL19" s="558"/>
      <c r="CZM19" s="558"/>
      <c r="CZN19" s="558"/>
      <c r="CZO19" s="558"/>
      <c r="CZP19" s="558"/>
      <c r="CZQ19" s="558" t="s">
        <v>407</v>
      </c>
      <c r="CZR19" s="558"/>
      <c r="CZS19" s="558"/>
      <c r="CZT19" s="558"/>
      <c r="CZU19" s="558"/>
      <c r="CZV19" s="558"/>
      <c r="CZW19" s="558"/>
      <c r="CZX19" s="558"/>
      <c r="CZY19" s="558" t="s">
        <v>407</v>
      </c>
      <c r="CZZ19" s="558"/>
      <c r="DAA19" s="558"/>
      <c r="DAB19" s="558"/>
      <c r="DAC19" s="558"/>
      <c r="DAD19" s="558"/>
      <c r="DAE19" s="558"/>
      <c r="DAF19" s="558"/>
      <c r="DAG19" s="558" t="s">
        <v>407</v>
      </c>
      <c r="DAH19" s="558"/>
      <c r="DAI19" s="558"/>
      <c r="DAJ19" s="558"/>
      <c r="DAK19" s="558"/>
      <c r="DAL19" s="558"/>
      <c r="DAM19" s="558"/>
      <c r="DAN19" s="558"/>
      <c r="DAO19" s="558" t="s">
        <v>407</v>
      </c>
      <c r="DAP19" s="558"/>
      <c r="DAQ19" s="558"/>
      <c r="DAR19" s="558"/>
      <c r="DAS19" s="558"/>
      <c r="DAT19" s="558"/>
      <c r="DAU19" s="558"/>
      <c r="DAV19" s="558"/>
      <c r="DAW19" s="558" t="s">
        <v>407</v>
      </c>
      <c r="DAX19" s="558"/>
      <c r="DAY19" s="558"/>
      <c r="DAZ19" s="558"/>
      <c r="DBA19" s="558"/>
      <c r="DBB19" s="558"/>
      <c r="DBC19" s="558"/>
      <c r="DBD19" s="558"/>
      <c r="DBE19" s="558" t="s">
        <v>407</v>
      </c>
      <c r="DBF19" s="558"/>
      <c r="DBG19" s="558"/>
      <c r="DBH19" s="558"/>
      <c r="DBI19" s="558"/>
      <c r="DBJ19" s="558"/>
      <c r="DBK19" s="558"/>
      <c r="DBL19" s="558"/>
      <c r="DBM19" s="558" t="s">
        <v>407</v>
      </c>
      <c r="DBN19" s="558"/>
      <c r="DBO19" s="558"/>
      <c r="DBP19" s="558"/>
      <c r="DBQ19" s="558"/>
      <c r="DBR19" s="558"/>
      <c r="DBS19" s="558"/>
      <c r="DBT19" s="558"/>
      <c r="DBU19" s="558" t="s">
        <v>407</v>
      </c>
      <c r="DBV19" s="558"/>
      <c r="DBW19" s="558"/>
      <c r="DBX19" s="558"/>
      <c r="DBY19" s="558"/>
      <c r="DBZ19" s="558"/>
      <c r="DCA19" s="558"/>
      <c r="DCB19" s="558"/>
      <c r="DCC19" s="558" t="s">
        <v>407</v>
      </c>
      <c r="DCD19" s="558"/>
      <c r="DCE19" s="558"/>
      <c r="DCF19" s="558"/>
      <c r="DCG19" s="558"/>
      <c r="DCH19" s="558"/>
      <c r="DCI19" s="558"/>
      <c r="DCJ19" s="558"/>
      <c r="DCK19" s="558" t="s">
        <v>407</v>
      </c>
      <c r="DCL19" s="558"/>
      <c r="DCM19" s="558"/>
      <c r="DCN19" s="558"/>
      <c r="DCO19" s="558"/>
      <c r="DCP19" s="558"/>
      <c r="DCQ19" s="558"/>
      <c r="DCR19" s="558"/>
      <c r="DCS19" s="558" t="s">
        <v>407</v>
      </c>
      <c r="DCT19" s="558"/>
      <c r="DCU19" s="558"/>
      <c r="DCV19" s="558"/>
      <c r="DCW19" s="558"/>
      <c r="DCX19" s="558"/>
      <c r="DCY19" s="558"/>
      <c r="DCZ19" s="558"/>
      <c r="DDA19" s="558" t="s">
        <v>407</v>
      </c>
      <c r="DDB19" s="558"/>
      <c r="DDC19" s="558"/>
      <c r="DDD19" s="558"/>
      <c r="DDE19" s="558"/>
      <c r="DDF19" s="558"/>
      <c r="DDG19" s="558"/>
      <c r="DDH19" s="558"/>
      <c r="DDI19" s="558" t="s">
        <v>407</v>
      </c>
      <c r="DDJ19" s="558"/>
      <c r="DDK19" s="558"/>
      <c r="DDL19" s="558"/>
      <c r="DDM19" s="558"/>
      <c r="DDN19" s="558"/>
      <c r="DDO19" s="558"/>
      <c r="DDP19" s="558"/>
      <c r="DDQ19" s="558" t="s">
        <v>407</v>
      </c>
      <c r="DDR19" s="558"/>
      <c r="DDS19" s="558"/>
      <c r="DDT19" s="558"/>
      <c r="DDU19" s="558"/>
      <c r="DDV19" s="558"/>
      <c r="DDW19" s="558"/>
      <c r="DDX19" s="558"/>
      <c r="DDY19" s="558" t="s">
        <v>407</v>
      </c>
      <c r="DDZ19" s="558"/>
      <c r="DEA19" s="558"/>
      <c r="DEB19" s="558"/>
      <c r="DEC19" s="558"/>
      <c r="DED19" s="558"/>
      <c r="DEE19" s="558"/>
      <c r="DEF19" s="558"/>
      <c r="DEG19" s="558" t="s">
        <v>407</v>
      </c>
      <c r="DEH19" s="558"/>
      <c r="DEI19" s="558"/>
      <c r="DEJ19" s="558"/>
      <c r="DEK19" s="558"/>
      <c r="DEL19" s="558"/>
      <c r="DEM19" s="558"/>
      <c r="DEN19" s="558"/>
      <c r="DEO19" s="558" t="s">
        <v>407</v>
      </c>
      <c r="DEP19" s="558"/>
      <c r="DEQ19" s="558"/>
      <c r="DER19" s="558"/>
      <c r="DES19" s="558"/>
      <c r="DET19" s="558"/>
      <c r="DEU19" s="558"/>
      <c r="DEV19" s="558"/>
      <c r="DEW19" s="558" t="s">
        <v>407</v>
      </c>
      <c r="DEX19" s="558"/>
      <c r="DEY19" s="558"/>
      <c r="DEZ19" s="558"/>
      <c r="DFA19" s="558"/>
      <c r="DFB19" s="558"/>
      <c r="DFC19" s="558"/>
      <c r="DFD19" s="558"/>
      <c r="DFE19" s="558" t="s">
        <v>407</v>
      </c>
      <c r="DFF19" s="558"/>
      <c r="DFG19" s="558"/>
      <c r="DFH19" s="558"/>
      <c r="DFI19" s="558"/>
      <c r="DFJ19" s="558"/>
      <c r="DFK19" s="558"/>
      <c r="DFL19" s="558"/>
      <c r="DFM19" s="558" t="s">
        <v>407</v>
      </c>
      <c r="DFN19" s="558"/>
      <c r="DFO19" s="558"/>
      <c r="DFP19" s="558"/>
      <c r="DFQ19" s="558"/>
      <c r="DFR19" s="558"/>
      <c r="DFS19" s="558"/>
      <c r="DFT19" s="558"/>
      <c r="DFU19" s="558" t="s">
        <v>407</v>
      </c>
      <c r="DFV19" s="558"/>
      <c r="DFW19" s="558"/>
      <c r="DFX19" s="558"/>
      <c r="DFY19" s="558"/>
      <c r="DFZ19" s="558"/>
      <c r="DGA19" s="558"/>
      <c r="DGB19" s="558"/>
      <c r="DGC19" s="558" t="s">
        <v>407</v>
      </c>
      <c r="DGD19" s="558"/>
      <c r="DGE19" s="558"/>
      <c r="DGF19" s="558"/>
      <c r="DGG19" s="558"/>
      <c r="DGH19" s="558"/>
      <c r="DGI19" s="558"/>
      <c r="DGJ19" s="558"/>
      <c r="DGK19" s="558" t="s">
        <v>407</v>
      </c>
      <c r="DGL19" s="558"/>
      <c r="DGM19" s="558"/>
      <c r="DGN19" s="558"/>
      <c r="DGO19" s="558"/>
      <c r="DGP19" s="558"/>
      <c r="DGQ19" s="558"/>
      <c r="DGR19" s="558"/>
      <c r="DGS19" s="558" t="s">
        <v>407</v>
      </c>
      <c r="DGT19" s="558"/>
      <c r="DGU19" s="558"/>
      <c r="DGV19" s="558"/>
      <c r="DGW19" s="558"/>
      <c r="DGX19" s="558"/>
      <c r="DGY19" s="558"/>
      <c r="DGZ19" s="558"/>
      <c r="DHA19" s="558" t="s">
        <v>407</v>
      </c>
      <c r="DHB19" s="558"/>
      <c r="DHC19" s="558"/>
      <c r="DHD19" s="558"/>
      <c r="DHE19" s="558"/>
      <c r="DHF19" s="558"/>
      <c r="DHG19" s="558"/>
      <c r="DHH19" s="558"/>
      <c r="DHI19" s="558" t="s">
        <v>407</v>
      </c>
      <c r="DHJ19" s="558"/>
      <c r="DHK19" s="558"/>
      <c r="DHL19" s="558"/>
      <c r="DHM19" s="558"/>
      <c r="DHN19" s="558"/>
      <c r="DHO19" s="558"/>
      <c r="DHP19" s="558"/>
      <c r="DHQ19" s="558" t="s">
        <v>407</v>
      </c>
      <c r="DHR19" s="558"/>
      <c r="DHS19" s="558"/>
      <c r="DHT19" s="558"/>
      <c r="DHU19" s="558"/>
      <c r="DHV19" s="558"/>
      <c r="DHW19" s="558"/>
      <c r="DHX19" s="558"/>
      <c r="DHY19" s="558" t="s">
        <v>407</v>
      </c>
      <c r="DHZ19" s="558"/>
      <c r="DIA19" s="558"/>
      <c r="DIB19" s="558"/>
      <c r="DIC19" s="558"/>
      <c r="DID19" s="558"/>
      <c r="DIE19" s="558"/>
      <c r="DIF19" s="558"/>
      <c r="DIG19" s="558" t="s">
        <v>407</v>
      </c>
      <c r="DIH19" s="558"/>
      <c r="DII19" s="558"/>
      <c r="DIJ19" s="558"/>
      <c r="DIK19" s="558"/>
      <c r="DIL19" s="558"/>
      <c r="DIM19" s="558"/>
      <c r="DIN19" s="558"/>
      <c r="DIO19" s="558" t="s">
        <v>407</v>
      </c>
      <c r="DIP19" s="558"/>
      <c r="DIQ19" s="558"/>
      <c r="DIR19" s="558"/>
      <c r="DIS19" s="558"/>
      <c r="DIT19" s="558"/>
      <c r="DIU19" s="558"/>
      <c r="DIV19" s="558"/>
      <c r="DIW19" s="558" t="s">
        <v>407</v>
      </c>
      <c r="DIX19" s="558"/>
      <c r="DIY19" s="558"/>
      <c r="DIZ19" s="558"/>
      <c r="DJA19" s="558"/>
      <c r="DJB19" s="558"/>
      <c r="DJC19" s="558"/>
      <c r="DJD19" s="558"/>
      <c r="DJE19" s="558" t="s">
        <v>407</v>
      </c>
      <c r="DJF19" s="558"/>
      <c r="DJG19" s="558"/>
      <c r="DJH19" s="558"/>
      <c r="DJI19" s="558"/>
      <c r="DJJ19" s="558"/>
      <c r="DJK19" s="558"/>
      <c r="DJL19" s="558"/>
      <c r="DJM19" s="558" t="s">
        <v>407</v>
      </c>
      <c r="DJN19" s="558"/>
      <c r="DJO19" s="558"/>
      <c r="DJP19" s="558"/>
      <c r="DJQ19" s="558"/>
      <c r="DJR19" s="558"/>
      <c r="DJS19" s="558"/>
      <c r="DJT19" s="558"/>
      <c r="DJU19" s="558" t="s">
        <v>407</v>
      </c>
      <c r="DJV19" s="558"/>
      <c r="DJW19" s="558"/>
      <c r="DJX19" s="558"/>
      <c r="DJY19" s="558"/>
      <c r="DJZ19" s="558"/>
      <c r="DKA19" s="558"/>
      <c r="DKB19" s="558"/>
      <c r="DKC19" s="558" t="s">
        <v>407</v>
      </c>
      <c r="DKD19" s="558"/>
      <c r="DKE19" s="558"/>
      <c r="DKF19" s="558"/>
      <c r="DKG19" s="558"/>
      <c r="DKH19" s="558"/>
      <c r="DKI19" s="558"/>
      <c r="DKJ19" s="558"/>
      <c r="DKK19" s="558" t="s">
        <v>407</v>
      </c>
      <c r="DKL19" s="558"/>
      <c r="DKM19" s="558"/>
      <c r="DKN19" s="558"/>
      <c r="DKO19" s="558"/>
      <c r="DKP19" s="558"/>
      <c r="DKQ19" s="558"/>
      <c r="DKR19" s="558"/>
      <c r="DKS19" s="558" t="s">
        <v>407</v>
      </c>
      <c r="DKT19" s="558"/>
      <c r="DKU19" s="558"/>
      <c r="DKV19" s="558"/>
      <c r="DKW19" s="558"/>
      <c r="DKX19" s="558"/>
      <c r="DKY19" s="558"/>
      <c r="DKZ19" s="558"/>
      <c r="DLA19" s="558" t="s">
        <v>407</v>
      </c>
      <c r="DLB19" s="558"/>
      <c r="DLC19" s="558"/>
      <c r="DLD19" s="558"/>
      <c r="DLE19" s="558"/>
      <c r="DLF19" s="558"/>
      <c r="DLG19" s="558"/>
      <c r="DLH19" s="558"/>
      <c r="DLI19" s="558" t="s">
        <v>407</v>
      </c>
      <c r="DLJ19" s="558"/>
      <c r="DLK19" s="558"/>
      <c r="DLL19" s="558"/>
      <c r="DLM19" s="558"/>
      <c r="DLN19" s="558"/>
      <c r="DLO19" s="558"/>
      <c r="DLP19" s="558"/>
      <c r="DLQ19" s="558" t="s">
        <v>407</v>
      </c>
      <c r="DLR19" s="558"/>
      <c r="DLS19" s="558"/>
      <c r="DLT19" s="558"/>
      <c r="DLU19" s="558"/>
      <c r="DLV19" s="558"/>
      <c r="DLW19" s="558"/>
      <c r="DLX19" s="558"/>
      <c r="DLY19" s="558" t="s">
        <v>407</v>
      </c>
      <c r="DLZ19" s="558"/>
      <c r="DMA19" s="558"/>
      <c r="DMB19" s="558"/>
      <c r="DMC19" s="558"/>
      <c r="DMD19" s="558"/>
      <c r="DME19" s="558"/>
      <c r="DMF19" s="558"/>
      <c r="DMG19" s="558" t="s">
        <v>407</v>
      </c>
      <c r="DMH19" s="558"/>
      <c r="DMI19" s="558"/>
      <c r="DMJ19" s="558"/>
      <c r="DMK19" s="558"/>
      <c r="DML19" s="558"/>
      <c r="DMM19" s="558"/>
      <c r="DMN19" s="558"/>
      <c r="DMO19" s="558" t="s">
        <v>407</v>
      </c>
      <c r="DMP19" s="558"/>
      <c r="DMQ19" s="558"/>
      <c r="DMR19" s="558"/>
      <c r="DMS19" s="558"/>
      <c r="DMT19" s="558"/>
      <c r="DMU19" s="558"/>
      <c r="DMV19" s="558"/>
      <c r="DMW19" s="558" t="s">
        <v>407</v>
      </c>
      <c r="DMX19" s="558"/>
      <c r="DMY19" s="558"/>
      <c r="DMZ19" s="558"/>
      <c r="DNA19" s="558"/>
      <c r="DNB19" s="558"/>
      <c r="DNC19" s="558"/>
      <c r="DND19" s="558"/>
      <c r="DNE19" s="558" t="s">
        <v>407</v>
      </c>
      <c r="DNF19" s="558"/>
      <c r="DNG19" s="558"/>
      <c r="DNH19" s="558"/>
      <c r="DNI19" s="558"/>
      <c r="DNJ19" s="558"/>
      <c r="DNK19" s="558"/>
      <c r="DNL19" s="558"/>
      <c r="DNM19" s="558" t="s">
        <v>407</v>
      </c>
      <c r="DNN19" s="558"/>
      <c r="DNO19" s="558"/>
      <c r="DNP19" s="558"/>
      <c r="DNQ19" s="558"/>
      <c r="DNR19" s="558"/>
      <c r="DNS19" s="558"/>
      <c r="DNT19" s="558"/>
      <c r="DNU19" s="558" t="s">
        <v>407</v>
      </c>
      <c r="DNV19" s="558"/>
      <c r="DNW19" s="558"/>
      <c r="DNX19" s="558"/>
      <c r="DNY19" s="558"/>
      <c r="DNZ19" s="558"/>
      <c r="DOA19" s="558"/>
      <c r="DOB19" s="558"/>
      <c r="DOC19" s="558" t="s">
        <v>407</v>
      </c>
      <c r="DOD19" s="558"/>
      <c r="DOE19" s="558"/>
      <c r="DOF19" s="558"/>
      <c r="DOG19" s="558"/>
      <c r="DOH19" s="558"/>
      <c r="DOI19" s="558"/>
      <c r="DOJ19" s="558"/>
      <c r="DOK19" s="558" t="s">
        <v>407</v>
      </c>
      <c r="DOL19" s="558"/>
      <c r="DOM19" s="558"/>
      <c r="DON19" s="558"/>
      <c r="DOO19" s="558"/>
      <c r="DOP19" s="558"/>
      <c r="DOQ19" s="558"/>
      <c r="DOR19" s="558"/>
      <c r="DOS19" s="558" t="s">
        <v>407</v>
      </c>
      <c r="DOT19" s="558"/>
      <c r="DOU19" s="558"/>
      <c r="DOV19" s="558"/>
      <c r="DOW19" s="558"/>
      <c r="DOX19" s="558"/>
      <c r="DOY19" s="558"/>
      <c r="DOZ19" s="558"/>
      <c r="DPA19" s="558" t="s">
        <v>407</v>
      </c>
      <c r="DPB19" s="558"/>
      <c r="DPC19" s="558"/>
      <c r="DPD19" s="558"/>
      <c r="DPE19" s="558"/>
      <c r="DPF19" s="558"/>
      <c r="DPG19" s="558"/>
      <c r="DPH19" s="558"/>
      <c r="DPI19" s="558" t="s">
        <v>407</v>
      </c>
      <c r="DPJ19" s="558"/>
      <c r="DPK19" s="558"/>
      <c r="DPL19" s="558"/>
      <c r="DPM19" s="558"/>
      <c r="DPN19" s="558"/>
      <c r="DPO19" s="558"/>
      <c r="DPP19" s="558"/>
      <c r="DPQ19" s="558" t="s">
        <v>407</v>
      </c>
      <c r="DPR19" s="558"/>
      <c r="DPS19" s="558"/>
      <c r="DPT19" s="558"/>
      <c r="DPU19" s="558"/>
      <c r="DPV19" s="558"/>
      <c r="DPW19" s="558"/>
      <c r="DPX19" s="558"/>
      <c r="DPY19" s="558" t="s">
        <v>407</v>
      </c>
      <c r="DPZ19" s="558"/>
      <c r="DQA19" s="558"/>
      <c r="DQB19" s="558"/>
      <c r="DQC19" s="558"/>
      <c r="DQD19" s="558"/>
      <c r="DQE19" s="558"/>
      <c r="DQF19" s="558"/>
      <c r="DQG19" s="558" t="s">
        <v>407</v>
      </c>
      <c r="DQH19" s="558"/>
      <c r="DQI19" s="558"/>
      <c r="DQJ19" s="558"/>
      <c r="DQK19" s="558"/>
      <c r="DQL19" s="558"/>
      <c r="DQM19" s="558"/>
      <c r="DQN19" s="558"/>
      <c r="DQO19" s="558" t="s">
        <v>407</v>
      </c>
      <c r="DQP19" s="558"/>
      <c r="DQQ19" s="558"/>
      <c r="DQR19" s="558"/>
      <c r="DQS19" s="558"/>
      <c r="DQT19" s="558"/>
      <c r="DQU19" s="558"/>
      <c r="DQV19" s="558"/>
      <c r="DQW19" s="558" t="s">
        <v>407</v>
      </c>
      <c r="DQX19" s="558"/>
      <c r="DQY19" s="558"/>
      <c r="DQZ19" s="558"/>
      <c r="DRA19" s="558"/>
      <c r="DRB19" s="558"/>
      <c r="DRC19" s="558"/>
      <c r="DRD19" s="558"/>
      <c r="DRE19" s="558" t="s">
        <v>407</v>
      </c>
      <c r="DRF19" s="558"/>
      <c r="DRG19" s="558"/>
      <c r="DRH19" s="558"/>
      <c r="DRI19" s="558"/>
      <c r="DRJ19" s="558"/>
      <c r="DRK19" s="558"/>
      <c r="DRL19" s="558"/>
      <c r="DRM19" s="558" t="s">
        <v>407</v>
      </c>
      <c r="DRN19" s="558"/>
      <c r="DRO19" s="558"/>
      <c r="DRP19" s="558"/>
      <c r="DRQ19" s="558"/>
      <c r="DRR19" s="558"/>
      <c r="DRS19" s="558"/>
      <c r="DRT19" s="558"/>
      <c r="DRU19" s="558" t="s">
        <v>407</v>
      </c>
      <c r="DRV19" s="558"/>
      <c r="DRW19" s="558"/>
      <c r="DRX19" s="558"/>
      <c r="DRY19" s="558"/>
      <c r="DRZ19" s="558"/>
      <c r="DSA19" s="558"/>
      <c r="DSB19" s="558"/>
      <c r="DSC19" s="558" t="s">
        <v>407</v>
      </c>
      <c r="DSD19" s="558"/>
      <c r="DSE19" s="558"/>
      <c r="DSF19" s="558"/>
      <c r="DSG19" s="558"/>
      <c r="DSH19" s="558"/>
      <c r="DSI19" s="558"/>
      <c r="DSJ19" s="558"/>
      <c r="DSK19" s="558" t="s">
        <v>407</v>
      </c>
      <c r="DSL19" s="558"/>
      <c r="DSM19" s="558"/>
      <c r="DSN19" s="558"/>
      <c r="DSO19" s="558"/>
      <c r="DSP19" s="558"/>
      <c r="DSQ19" s="558"/>
      <c r="DSR19" s="558"/>
      <c r="DSS19" s="558" t="s">
        <v>407</v>
      </c>
      <c r="DST19" s="558"/>
      <c r="DSU19" s="558"/>
      <c r="DSV19" s="558"/>
      <c r="DSW19" s="558"/>
      <c r="DSX19" s="558"/>
      <c r="DSY19" s="558"/>
      <c r="DSZ19" s="558"/>
      <c r="DTA19" s="558" t="s">
        <v>407</v>
      </c>
      <c r="DTB19" s="558"/>
      <c r="DTC19" s="558"/>
      <c r="DTD19" s="558"/>
      <c r="DTE19" s="558"/>
      <c r="DTF19" s="558"/>
      <c r="DTG19" s="558"/>
      <c r="DTH19" s="558"/>
      <c r="DTI19" s="558" t="s">
        <v>407</v>
      </c>
      <c r="DTJ19" s="558"/>
      <c r="DTK19" s="558"/>
      <c r="DTL19" s="558"/>
      <c r="DTM19" s="558"/>
      <c r="DTN19" s="558"/>
      <c r="DTO19" s="558"/>
      <c r="DTP19" s="558"/>
      <c r="DTQ19" s="558" t="s">
        <v>407</v>
      </c>
      <c r="DTR19" s="558"/>
      <c r="DTS19" s="558"/>
      <c r="DTT19" s="558"/>
      <c r="DTU19" s="558"/>
      <c r="DTV19" s="558"/>
      <c r="DTW19" s="558"/>
      <c r="DTX19" s="558"/>
      <c r="DTY19" s="558" t="s">
        <v>407</v>
      </c>
      <c r="DTZ19" s="558"/>
      <c r="DUA19" s="558"/>
      <c r="DUB19" s="558"/>
      <c r="DUC19" s="558"/>
      <c r="DUD19" s="558"/>
      <c r="DUE19" s="558"/>
      <c r="DUF19" s="558"/>
      <c r="DUG19" s="558" t="s">
        <v>407</v>
      </c>
      <c r="DUH19" s="558"/>
      <c r="DUI19" s="558"/>
      <c r="DUJ19" s="558"/>
      <c r="DUK19" s="558"/>
      <c r="DUL19" s="558"/>
      <c r="DUM19" s="558"/>
      <c r="DUN19" s="558"/>
      <c r="DUO19" s="558" t="s">
        <v>407</v>
      </c>
      <c r="DUP19" s="558"/>
      <c r="DUQ19" s="558"/>
      <c r="DUR19" s="558"/>
      <c r="DUS19" s="558"/>
      <c r="DUT19" s="558"/>
      <c r="DUU19" s="558"/>
      <c r="DUV19" s="558"/>
      <c r="DUW19" s="558" t="s">
        <v>407</v>
      </c>
      <c r="DUX19" s="558"/>
      <c r="DUY19" s="558"/>
      <c r="DUZ19" s="558"/>
      <c r="DVA19" s="558"/>
      <c r="DVB19" s="558"/>
      <c r="DVC19" s="558"/>
      <c r="DVD19" s="558"/>
      <c r="DVE19" s="558" t="s">
        <v>407</v>
      </c>
      <c r="DVF19" s="558"/>
      <c r="DVG19" s="558"/>
      <c r="DVH19" s="558"/>
      <c r="DVI19" s="558"/>
      <c r="DVJ19" s="558"/>
      <c r="DVK19" s="558"/>
      <c r="DVL19" s="558"/>
      <c r="DVM19" s="558" t="s">
        <v>407</v>
      </c>
      <c r="DVN19" s="558"/>
      <c r="DVO19" s="558"/>
      <c r="DVP19" s="558"/>
      <c r="DVQ19" s="558"/>
      <c r="DVR19" s="558"/>
      <c r="DVS19" s="558"/>
      <c r="DVT19" s="558"/>
      <c r="DVU19" s="558" t="s">
        <v>407</v>
      </c>
      <c r="DVV19" s="558"/>
      <c r="DVW19" s="558"/>
      <c r="DVX19" s="558"/>
      <c r="DVY19" s="558"/>
      <c r="DVZ19" s="558"/>
      <c r="DWA19" s="558"/>
      <c r="DWB19" s="558"/>
      <c r="DWC19" s="558" t="s">
        <v>407</v>
      </c>
      <c r="DWD19" s="558"/>
      <c r="DWE19" s="558"/>
      <c r="DWF19" s="558"/>
      <c r="DWG19" s="558"/>
      <c r="DWH19" s="558"/>
      <c r="DWI19" s="558"/>
      <c r="DWJ19" s="558"/>
      <c r="DWK19" s="558" t="s">
        <v>407</v>
      </c>
      <c r="DWL19" s="558"/>
      <c r="DWM19" s="558"/>
      <c r="DWN19" s="558"/>
      <c r="DWO19" s="558"/>
      <c r="DWP19" s="558"/>
      <c r="DWQ19" s="558"/>
      <c r="DWR19" s="558"/>
      <c r="DWS19" s="558" t="s">
        <v>407</v>
      </c>
      <c r="DWT19" s="558"/>
      <c r="DWU19" s="558"/>
      <c r="DWV19" s="558"/>
      <c r="DWW19" s="558"/>
      <c r="DWX19" s="558"/>
      <c r="DWY19" s="558"/>
      <c r="DWZ19" s="558"/>
      <c r="DXA19" s="558" t="s">
        <v>407</v>
      </c>
      <c r="DXB19" s="558"/>
      <c r="DXC19" s="558"/>
      <c r="DXD19" s="558"/>
      <c r="DXE19" s="558"/>
      <c r="DXF19" s="558"/>
      <c r="DXG19" s="558"/>
      <c r="DXH19" s="558"/>
      <c r="DXI19" s="558" t="s">
        <v>407</v>
      </c>
      <c r="DXJ19" s="558"/>
      <c r="DXK19" s="558"/>
      <c r="DXL19" s="558"/>
      <c r="DXM19" s="558"/>
      <c r="DXN19" s="558"/>
      <c r="DXO19" s="558"/>
      <c r="DXP19" s="558"/>
      <c r="DXQ19" s="558" t="s">
        <v>407</v>
      </c>
      <c r="DXR19" s="558"/>
      <c r="DXS19" s="558"/>
      <c r="DXT19" s="558"/>
      <c r="DXU19" s="558"/>
      <c r="DXV19" s="558"/>
      <c r="DXW19" s="558"/>
      <c r="DXX19" s="558"/>
      <c r="DXY19" s="558" t="s">
        <v>407</v>
      </c>
      <c r="DXZ19" s="558"/>
      <c r="DYA19" s="558"/>
      <c r="DYB19" s="558"/>
      <c r="DYC19" s="558"/>
      <c r="DYD19" s="558"/>
      <c r="DYE19" s="558"/>
      <c r="DYF19" s="558"/>
      <c r="DYG19" s="558" t="s">
        <v>407</v>
      </c>
      <c r="DYH19" s="558"/>
      <c r="DYI19" s="558"/>
      <c r="DYJ19" s="558"/>
      <c r="DYK19" s="558"/>
      <c r="DYL19" s="558"/>
      <c r="DYM19" s="558"/>
      <c r="DYN19" s="558"/>
      <c r="DYO19" s="558" t="s">
        <v>407</v>
      </c>
      <c r="DYP19" s="558"/>
      <c r="DYQ19" s="558"/>
      <c r="DYR19" s="558"/>
      <c r="DYS19" s="558"/>
      <c r="DYT19" s="558"/>
      <c r="DYU19" s="558"/>
      <c r="DYV19" s="558"/>
      <c r="DYW19" s="558" t="s">
        <v>407</v>
      </c>
      <c r="DYX19" s="558"/>
      <c r="DYY19" s="558"/>
      <c r="DYZ19" s="558"/>
      <c r="DZA19" s="558"/>
      <c r="DZB19" s="558"/>
      <c r="DZC19" s="558"/>
      <c r="DZD19" s="558"/>
      <c r="DZE19" s="558" t="s">
        <v>407</v>
      </c>
      <c r="DZF19" s="558"/>
      <c r="DZG19" s="558"/>
      <c r="DZH19" s="558"/>
      <c r="DZI19" s="558"/>
      <c r="DZJ19" s="558"/>
      <c r="DZK19" s="558"/>
      <c r="DZL19" s="558"/>
      <c r="DZM19" s="558" t="s">
        <v>407</v>
      </c>
      <c r="DZN19" s="558"/>
      <c r="DZO19" s="558"/>
      <c r="DZP19" s="558"/>
      <c r="DZQ19" s="558"/>
      <c r="DZR19" s="558"/>
      <c r="DZS19" s="558"/>
      <c r="DZT19" s="558"/>
      <c r="DZU19" s="558" t="s">
        <v>407</v>
      </c>
      <c r="DZV19" s="558"/>
      <c r="DZW19" s="558"/>
      <c r="DZX19" s="558"/>
      <c r="DZY19" s="558"/>
      <c r="DZZ19" s="558"/>
      <c r="EAA19" s="558"/>
      <c r="EAB19" s="558"/>
      <c r="EAC19" s="558" t="s">
        <v>407</v>
      </c>
      <c r="EAD19" s="558"/>
      <c r="EAE19" s="558"/>
      <c r="EAF19" s="558"/>
      <c r="EAG19" s="558"/>
      <c r="EAH19" s="558"/>
      <c r="EAI19" s="558"/>
      <c r="EAJ19" s="558"/>
      <c r="EAK19" s="558" t="s">
        <v>407</v>
      </c>
      <c r="EAL19" s="558"/>
      <c r="EAM19" s="558"/>
      <c r="EAN19" s="558"/>
      <c r="EAO19" s="558"/>
      <c r="EAP19" s="558"/>
      <c r="EAQ19" s="558"/>
      <c r="EAR19" s="558"/>
      <c r="EAS19" s="558" t="s">
        <v>407</v>
      </c>
      <c r="EAT19" s="558"/>
      <c r="EAU19" s="558"/>
      <c r="EAV19" s="558"/>
      <c r="EAW19" s="558"/>
      <c r="EAX19" s="558"/>
      <c r="EAY19" s="558"/>
      <c r="EAZ19" s="558"/>
      <c r="EBA19" s="558" t="s">
        <v>407</v>
      </c>
      <c r="EBB19" s="558"/>
      <c r="EBC19" s="558"/>
      <c r="EBD19" s="558"/>
      <c r="EBE19" s="558"/>
      <c r="EBF19" s="558"/>
      <c r="EBG19" s="558"/>
      <c r="EBH19" s="558"/>
      <c r="EBI19" s="558" t="s">
        <v>407</v>
      </c>
      <c r="EBJ19" s="558"/>
      <c r="EBK19" s="558"/>
      <c r="EBL19" s="558"/>
      <c r="EBM19" s="558"/>
      <c r="EBN19" s="558"/>
      <c r="EBO19" s="558"/>
      <c r="EBP19" s="558"/>
      <c r="EBQ19" s="558" t="s">
        <v>407</v>
      </c>
      <c r="EBR19" s="558"/>
      <c r="EBS19" s="558"/>
      <c r="EBT19" s="558"/>
      <c r="EBU19" s="558"/>
      <c r="EBV19" s="558"/>
      <c r="EBW19" s="558"/>
      <c r="EBX19" s="558"/>
      <c r="EBY19" s="558" t="s">
        <v>407</v>
      </c>
      <c r="EBZ19" s="558"/>
      <c r="ECA19" s="558"/>
      <c r="ECB19" s="558"/>
      <c r="ECC19" s="558"/>
      <c r="ECD19" s="558"/>
      <c r="ECE19" s="558"/>
      <c r="ECF19" s="558"/>
      <c r="ECG19" s="558" t="s">
        <v>407</v>
      </c>
      <c r="ECH19" s="558"/>
      <c r="ECI19" s="558"/>
      <c r="ECJ19" s="558"/>
      <c r="ECK19" s="558"/>
      <c r="ECL19" s="558"/>
      <c r="ECM19" s="558"/>
      <c r="ECN19" s="558"/>
      <c r="ECO19" s="558" t="s">
        <v>407</v>
      </c>
      <c r="ECP19" s="558"/>
      <c r="ECQ19" s="558"/>
      <c r="ECR19" s="558"/>
      <c r="ECS19" s="558"/>
      <c r="ECT19" s="558"/>
      <c r="ECU19" s="558"/>
      <c r="ECV19" s="558"/>
      <c r="ECW19" s="558" t="s">
        <v>407</v>
      </c>
      <c r="ECX19" s="558"/>
      <c r="ECY19" s="558"/>
      <c r="ECZ19" s="558"/>
      <c r="EDA19" s="558"/>
      <c r="EDB19" s="558"/>
      <c r="EDC19" s="558"/>
      <c r="EDD19" s="558"/>
      <c r="EDE19" s="558" t="s">
        <v>407</v>
      </c>
      <c r="EDF19" s="558"/>
      <c r="EDG19" s="558"/>
      <c r="EDH19" s="558"/>
      <c r="EDI19" s="558"/>
      <c r="EDJ19" s="558"/>
      <c r="EDK19" s="558"/>
      <c r="EDL19" s="558"/>
      <c r="EDM19" s="558" t="s">
        <v>407</v>
      </c>
      <c r="EDN19" s="558"/>
      <c r="EDO19" s="558"/>
      <c r="EDP19" s="558"/>
      <c r="EDQ19" s="558"/>
      <c r="EDR19" s="558"/>
      <c r="EDS19" s="558"/>
      <c r="EDT19" s="558"/>
      <c r="EDU19" s="558" t="s">
        <v>407</v>
      </c>
      <c r="EDV19" s="558"/>
      <c r="EDW19" s="558"/>
      <c r="EDX19" s="558"/>
      <c r="EDY19" s="558"/>
      <c r="EDZ19" s="558"/>
      <c r="EEA19" s="558"/>
      <c r="EEB19" s="558"/>
      <c r="EEC19" s="558" t="s">
        <v>407</v>
      </c>
      <c r="EED19" s="558"/>
      <c r="EEE19" s="558"/>
      <c r="EEF19" s="558"/>
      <c r="EEG19" s="558"/>
      <c r="EEH19" s="558"/>
      <c r="EEI19" s="558"/>
      <c r="EEJ19" s="558"/>
      <c r="EEK19" s="558" t="s">
        <v>407</v>
      </c>
      <c r="EEL19" s="558"/>
      <c r="EEM19" s="558"/>
      <c r="EEN19" s="558"/>
      <c r="EEO19" s="558"/>
      <c r="EEP19" s="558"/>
      <c r="EEQ19" s="558"/>
      <c r="EER19" s="558"/>
      <c r="EES19" s="558" t="s">
        <v>407</v>
      </c>
      <c r="EET19" s="558"/>
      <c r="EEU19" s="558"/>
      <c r="EEV19" s="558"/>
      <c r="EEW19" s="558"/>
      <c r="EEX19" s="558"/>
      <c r="EEY19" s="558"/>
      <c r="EEZ19" s="558"/>
      <c r="EFA19" s="558" t="s">
        <v>407</v>
      </c>
      <c r="EFB19" s="558"/>
      <c r="EFC19" s="558"/>
      <c r="EFD19" s="558"/>
      <c r="EFE19" s="558"/>
      <c r="EFF19" s="558"/>
      <c r="EFG19" s="558"/>
      <c r="EFH19" s="558"/>
      <c r="EFI19" s="558" t="s">
        <v>407</v>
      </c>
      <c r="EFJ19" s="558"/>
      <c r="EFK19" s="558"/>
      <c r="EFL19" s="558"/>
      <c r="EFM19" s="558"/>
      <c r="EFN19" s="558"/>
      <c r="EFO19" s="558"/>
      <c r="EFP19" s="558"/>
      <c r="EFQ19" s="558" t="s">
        <v>407</v>
      </c>
      <c r="EFR19" s="558"/>
      <c r="EFS19" s="558"/>
      <c r="EFT19" s="558"/>
      <c r="EFU19" s="558"/>
      <c r="EFV19" s="558"/>
      <c r="EFW19" s="558"/>
      <c r="EFX19" s="558"/>
      <c r="EFY19" s="558" t="s">
        <v>407</v>
      </c>
      <c r="EFZ19" s="558"/>
      <c r="EGA19" s="558"/>
      <c r="EGB19" s="558"/>
      <c r="EGC19" s="558"/>
      <c r="EGD19" s="558"/>
      <c r="EGE19" s="558"/>
      <c r="EGF19" s="558"/>
      <c r="EGG19" s="558" t="s">
        <v>407</v>
      </c>
      <c r="EGH19" s="558"/>
      <c r="EGI19" s="558"/>
      <c r="EGJ19" s="558"/>
      <c r="EGK19" s="558"/>
      <c r="EGL19" s="558"/>
      <c r="EGM19" s="558"/>
      <c r="EGN19" s="558"/>
      <c r="EGO19" s="558" t="s">
        <v>407</v>
      </c>
      <c r="EGP19" s="558"/>
      <c r="EGQ19" s="558"/>
      <c r="EGR19" s="558"/>
      <c r="EGS19" s="558"/>
      <c r="EGT19" s="558"/>
      <c r="EGU19" s="558"/>
      <c r="EGV19" s="558"/>
      <c r="EGW19" s="558" t="s">
        <v>407</v>
      </c>
      <c r="EGX19" s="558"/>
      <c r="EGY19" s="558"/>
      <c r="EGZ19" s="558"/>
      <c r="EHA19" s="558"/>
      <c r="EHB19" s="558"/>
      <c r="EHC19" s="558"/>
      <c r="EHD19" s="558"/>
      <c r="EHE19" s="558" t="s">
        <v>407</v>
      </c>
      <c r="EHF19" s="558"/>
      <c r="EHG19" s="558"/>
      <c r="EHH19" s="558"/>
      <c r="EHI19" s="558"/>
      <c r="EHJ19" s="558"/>
      <c r="EHK19" s="558"/>
      <c r="EHL19" s="558"/>
      <c r="EHM19" s="558" t="s">
        <v>407</v>
      </c>
      <c r="EHN19" s="558"/>
      <c r="EHO19" s="558"/>
      <c r="EHP19" s="558"/>
      <c r="EHQ19" s="558"/>
      <c r="EHR19" s="558"/>
      <c r="EHS19" s="558"/>
      <c r="EHT19" s="558"/>
      <c r="EHU19" s="558" t="s">
        <v>407</v>
      </c>
      <c r="EHV19" s="558"/>
      <c r="EHW19" s="558"/>
      <c r="EHX19" s="558"/>
      <c r="EHY19" s="558"/>
      <c r="EHZ19" s="558"/>
      <c r="EIA19" s="558"/>
      <c r="EIB19" s="558"/>
      <c r="EIC19" s="558" t="s">
        <v>407</v>
      </c>
      <c r="EID19" s="558"/>
      <c r="EIE19" s="558"/>
      <c r="EIF19" s="558"/>
      <c r="EIG19" s="558"/>
      <c r="EIH19" s="558"/>
      <c r="EII19" s="558"/>
      <c r="EIJ19" s="558"/>
      <c r="EIK19" s="558" t="s">
        <v>407</v>
      </c>
      <c r="EIL19" s="558"/>
      <c r="EIM19" s="558"/>
      <c r="EIN19" s="558"/>
      <c r="EIO19" s="558"/>
      <c r="EIP19" s="558"/>
      <c r="EIQ19" s="558"/>
      <c r="EIR19" s="558"/>
      <c r="EIS19" s="558" t="s">
        <v>407</v>
      </c>
      <c r="EIT19" s="558"/>
      <c r="EIU19" s="558"/>
      <c r="EIV19" s="558"/>
      <c r="EIW19" s="558"/>
      <c r="EIX19" s="558"/>
      <c r="EIY19" s="558"/>
      <c r="EIZ19" s="558"/>
      <c r="EJA19" s="558" t="s">
        <v>407</v>
      </c>
      <c r="EJB19" s="558"/>
      <c r="EJC19" s="558"/>
      <c r="EJD19" s="558"/>
      <c r="EJE19" s="558"/>
      <c r="EJF19" s="558"/>
      <c r="EJG19" s="558"/>
      <c r="EJH19" s="558"/>
      <c r="EJI19" s="558" t="s">
        <v>407</v>
      </c>
      <c r="EJJ19" s="558"/>
      <c r="EJK19" s="558"/>
      <c r="EJL19" s="558"/>
      <c r="EJM19" s="558"/>
      <c r="EJN19" s="558"/>
      <c r="EJO19" s="558"/>
      <c r="EJP19" s="558"/>
      <c r="EJQ19" s="558" t="s">
        <v>407</v>
      </c>
      <c r="EJR19" s="558"/>
      <c r="EJS19" s="558"/>
      <c r="EJT19" s="558"/>
      <c r="EJU19" s="558"/>
      <c r="EJV19" s="558"/>
      <c r="EJW19" s="558"/>
      <c r="EJX19" s="558"/>
      <c r="EJY19" s="558" t="s">
        <v>407</v>
      </c>
      <c r="EJZ19" s="558"/>
      <c r="EKA19" s="558"/>
      <c r="EKB19" s="558"/>
      <c r="EKC19" s="558"/>
      <c r="EKD19" s="558"/>
      <c r="EKE19" s="558"/>
      <c r="EKF19" s="558"/>
      <c r="EKG19" s="558" t="s">
        <v>407</v>
      </c>
      <c r="EKH19" s="558"/>
      <c r="EKI19" s="558"/>
      <c r="EKJ19" s="558"/>
      <c r="EKK19" s="558"/>
      <c r="EKL19" s="558"/>
      <c r="EKM19" s="558"/>
      <c r="EKN19" s="558"/>
      <c r="EKO19" s="558" t="s">
        <v>407</v>
      </c>
      <c r="EKP19" s="558"/>
      <c r="EKQ19" s="558"/>
      <c r="EKR19" s="558"/>
      <c r="EKS19" s="558"/>
      <c r="EKT19" s="558"/>
      <c r="EKU19" s="558"/>
      <c r="EKV19" s="558"/>
      <c r="EKW19" s="558" t="s">
        <v>407</v>
      </c>
      <c r="EKX19" s="558"/>
      <c r="EKY19" s="558"/>
      <c r="EKZ19" s="558"/>
      <c r="ELA19" s="558"/>
      <c r="ELB19" s="558"/>
      <c r="ELC19" s="558"/>
      <c r="ELD19" s="558"/>
      <c r="ELE19" s="558" t="s">
        <v>407</v>
      </c>
      <c r="ELF19" s="558"/>
      <c r="ELG19" s="558"/>
      <c r="ELH19" s="558"/>
      <c r="ELI19" s="558"/>
      <c r="ELJ19" s="558"/>
      <c r="ELK19" s="558"/>
      <c r="ELL19" s="558"/>
      <c r="ELM19" s="558" t="s">
        <v>407</v>
      </c>
      <c r="ELN19" s="558"/>
      <c r="ELO19" s="558"/>
      <c r="ELP19" s="558"/>
      <c r="ELQ19" s="558"/>
      <c r="ELR19" s="558"/>
      <c r="ELS19" s="558"/>
      <c r="ELT19" s="558"/>
      <c r="ELU19" s="558" t="s">
        <v>407</v>
      </c>
      <c r="ELV19" s="558"/>
      <c r="ELW19" s="558"/>
      <c r="ELX19" s="558"/>
      <c r="ELY19" s="558"/>
      <c r="ELZ19" s="558"/>
      <c r="EMA19" s="558"/>
      <c r="EMB19" s="558"/>
      <c r="EMC19" s="558" t="s">
        <v>407</v>
      </c>
      <c r="EMD19" s="558"/>
      <c r="EME19" s="558"/>
      <c r="EMF19" s="558"/>
      <c r="EMG19" s="558"/>
      <c r="EMH19" s="558"/>
      <c r="EMI19" s="558"/>
      <c r="EMJ19" s="558"/>
      <c r="EMK19" s="558" t="s">
        <v>407</v>
      </c>
      <c r="EML19" s="558"/>
      <c r="EMM19" s="558"/>
      <c r="EMN19" s="558"/>
      <c r="EMO19" s="558"/>
      <c r="EMP19" s="558"/>
      <c r="EMQ19" s="558"/>
      <c r="EMR19" s="558"/>
      <c r="EMS19" s="558" t="s">
        <v>407</v>
      </c>
      <c r="EMT19" s="558"/>
      <c r="EMU19" s="558"/>
      <c r="EMV19" s="558"/>
      <c r="EMW19" s="558"/>
      <c r="EMX19" s="558"/>
      <c r="EMY19" s="558"/>
      <c r="EMZ19" s="558"/>
      <c r="ENA19" s="558" t="s">
        <v>407</v>
      </c>
      <c r="ENB19" s="558"/>
      <c r="ENC19" s="558"/>
      <c r="END19" s="558"/>
      <c r="ENE19" s="558"/>
      <c r="ENF19" s="558"/>
      <c r="ENG19" s="558"/>
      <c r="ENH19" s="558"/>
      <c r="ENI19" s="558" t="s">
        <v>407</v>
      </c>
      <c r="ENJ19" s="558"/>
      <c r="ENK19" s="558"/>
      <c r="ENL19" s="558"/>
      <c r="ENM19" s="558"/>
      <c r="ENN19" s="558"/>
      <c r="ENO19" s="558"/>
      <c r="ENP19" s="558"/>
      <c r="ENQ19" s="558" t="s">
        <v>407</v>
      </c>
      <c r="ENR19" s="558"/>
      <c r="ENS19" s="558"/>
      <c r="ENT19" s="558"/>
      <c r="ENU19" s="558"/>
      <c r="ENV19" s="558"/>
      <c r="ENW19" s="558"/>
      <c r="ENX19" s="558"/>
      <c r="ENY19" s="558" t="s">
        <v>407</v>
      </c>
      <c r="ENZ19" s="558"/>
      <c r="EOA19" s="558"/>
      <c r="EOB19" s="558"/>
      <c r="EOC19" s="558"/>
      <c r="EOD19" s="558"/>
      <c r="EOE19" s="558"/>
      <c r="EOF19" s="558"/>
      <c r="EOG19" s="558" t="s">
        <v>407</v>
      </c>
      <c r="EOH19" s="558"/>
      <c r="EOI19" s="558"/>
      <c r="EOJ19" s="558"/>
      <c r="EOK19" s="558"/>
      <c r="EOL19" s="558"/>
      <c r="EOM19" s="558"/>
      <c r="EON19" s="558"/>
      <c r="EOO19" s="558" t="s">
        <v>407</v>
      </c>
      <c r="EOP19" s="558"/>
      <c r="EOQ19" s="558"/>
      <c r="EOR19" s="558"/>
      <c r="EOS19" s="558"/>
      <c r="EOT19" s="558"/>
      <c r="EOU19" s="558"/>
      <c r="EOV19" s="558"/>
      <c r="EOW19" s="558" t="s">
        <v>407</v>
      </c>
      <c r="EOX19" s="558"/>
      <c r="EOY19" s="558"/>
      <c r="EOZ19" s="558"/>
      <c r="EPA19" s="558"/>
      <c r="EPB19" s="558"/>
      <c r="EPC19" s="558"/>
      <c r="EPD19" s="558"/>
      <c r="EPE19" s="558" t="s">
        <v>407</v>
      </c>
      <c r="EPF19" s="558"/>
      <c r="EPG19" s="558"/>
      <c r="EPH19" s="558"/>
      <c r="EPI19" s="558"/>
      <c r="EPJ19" s="558"/>
      <c r="EPK19" s="558"/>
      <c r="EPL19" s="558"/>
      <c r="EPM19" s="558" t="s">
        <v>407</v>
      </c>
      <c r="EPN19" s="558"/>
      <c r="EPO19" s="558"/>
      <c r="EPP19" s="558"/>
      <c r="EPQ19" s="558"/>
      <c r="EPR19" s="558"/>
      <c r="EPS19" s="558"/>
      <c r="EPT19" s="558"/>
      <c r="EPU19" s="558" t="s">
        <v>407</v>
      </c>
      <c r="EPV19" s="558"/>
      <c r="EPW19" s="558"/>
      <c r="EPX19" s="558"/>
      <c r="EPY19" s="558"/>
      <c r="EPZ19" s="558"/>
      <c r="EQA19" s="558"/>
      <c r="EQB19" s="558"/>
      <c r="EQC19" s="558" t="s">
        <v>407</v>
      </c>
      <c r="EQD19" s="558"/>
      <c r="EQE19" s="558"/>
      <c r="EQF19" s="558"/>
      <c r="EQG19" s="558"/>
      <c r="EQH19" s="558"/>
      <c r="EQI19" s="558"/>
      <c r="EQJ19" s="558"/>
      <c r="EQK19" s="558" t="s">
        <v>407</v>
      </c>
      <c r="EQL19" s="558"/>
      <c r="EQM19" s="558"/>
      <c r="EQN19" s="558"/>
      <c r="EQO19" s="558"/>
      <c r="EQP19" s="558"/>
      <c r="EQQ19" s="558"/>
      <c r="EQR19" s="558"/>
      <c r="EQS19" s="558" t="s">
        <v>407</v>
      </c>
      <c r="EQT19" s="558"/>
      <c r="EQU19" s="558"/>
      <c r="EQV19" s="558"/>
      <c r="EQW19" s="558"/>
      <c r="EQX19" s="558"/>
      <c r="EQY19" s="558"/>
      <c r="EQZ19" s="558"/>
      <c r="ERA19" s="558" t="s">
        <v>407</v>
      </c>
      <c r="ERB19" s="558"/>
      <c r="ERC19" s="558"/>
      <c r="ERD19" s="558"/>
      <c r="ERE19" s="558"/>
      <c r="ERF19" s="558"/>
      <c r="ERG19" s="558"/>
      <c r="ERH19" s="558"/>
      <c r="ERI19" s="558" t="s">
        <v>407</v>
      </c>
      <c r="ERJ19" s="558"/>
      <c r="ERK19" s="558"/>
      <c r="ERL19" s="558"/>
      <c r="ERM19" s="558"/>
      <c r="ERN19" s="558"/>
      <c r="ERO19" s="558"/>
      <c r="ERP19" s="558"/>
      <c r="ERQ19" s="558" t="s">
        <v>407</v>
      </c>
      <c r="ERR19" s="558"/>
      <c r="ERS19" s="558"/>
      <c r="ERT19" s="558"/>
      <c r="ERU19" s="558"/>
      <c r="ERV19" s="558"/>
      <c r="ERW19" s="558"/>
      <c r="ERX19" s="558"/>
      <c r="ERY19" s="558" t="s">
        <v>407</v>
      </c>
      <c r="ERZ19" s="558"/>
      <c r="ESA19" s="558"/>
      <c r="ESB19" s="558"/>
      <c r="ESC19" s="558"/>
      <c r="ESD19" s="558"/>
      <c r="ESE19" s="558"/>
      <c r="ESF19" s="558"/>
      <c r="ESG19" s="558" t="s">
        <v>407</v>
      </c>
      <c r="ESH19" s="558"/>
      <c r="ESI19" s="558"/>
      <c r="ESJ19" s="558"/>
      <c r="ESK19" s="558"/>
      <c r="ESL19" s="558"/>
      <c r="ESM19" s="558"/>
      <c r="ESN19" s="558"/>
      <c r="ESO19" s="558" t="s">
        <v>407</v>
      </c>
      <c r="ESP19" s="558"/>
      <c r="ESQ19" s="558"/>
      <c r="ESR19" s="558"/>
      <c r="ESS19" s="558"/>
      <c r="EST19" s="558"/>
      <c r="ESU19" s="558"/>
      <c r="ESV19" s="558"/>
      <c r="ESW19" s="558" t="s">
        <v>407</v>
      </c>
      <c r="ESX19" s="558"/>
      <c r="ESY19" s="558"/>
      <c r="ESZ19" s="558"/>
      <c r="ETA19" s="558"/>
      <c r="ETB19" s="558"/>
      <c r="ETC19" s="558"/>
      <c r="ETD19" s="558"/>
      <c r="ETE19" s="558" t="s">
        <v>407</v>
      </c>
      <c r="ETF19" s="558"/>
      <c r="ETG19" s="558"/>
      <c r="ETH19" s="558"/>
      <c r="ETI19" s="558"/>
      <c r="ETJ19" s="558"/>
      <c r="ETK19" s="558"/>
      <c r="ETL19" s="558"/>
      <c r="ETM19" s="558" t="s">
        <v>407</v>
      </c>
      <c r="ETN19" s="558"/>
      <c r="ETO19" s="558"/>
      <c r="ETP19" s="558"/>
      <c r="ETQ19" s="558"/>
      <c r="ETR19" s="558"/>
      <c r="ETS19" s="558"/>
      <c r="ETT19" s="558"/>
      <c r="ETU19" s="558" t="s">
        <v>407</v>
      </c>
      <c r="ETV19" s="558"/>
      <c r="ETW19" s="558"/>
      <c r="ETX19" s="558"/>
      <c r="ETY19" s="558"/>
      <c r="ETZ19" s="558"/>
      <c r="EUA19" s="558"/>
      <c r="EUB19" s="558"/>
      <c r="EUC19" s="558" t="s">
        <v>407</v>
      </c>
      <c r="EUD19" s="558"/>
      <c r="EUE19" s="558"/>
      <c r="EUF19" s="558"/>
      <c r="EUG19" s="558"/>
      <c r="EUH19" s="558"/>
      <c r="EUI19" s="558"/>
      <c r="EUJ19" s="558"/>
      <c r="EUK19" s="558" t="s">
        <v>407</v>
      </c>
      <c r="EUL19" s="558"/>
      <c r="EUM19" s="558"/>
      <c r="EUN19" s="558"/>
      <c r="EUO19" s="558"/>
      <c r="EUP19" s="558"/>
      <c r="EUQ19" s="558"/>
      <c r="EUR19" s="558"/>
      <c r="EUS19" s="558" t="s">
        <v>407</v>
      </c>
      <c r="EUT19" s="558"/>
      <c r="EUU19" s="558"/>
      <c r="EUV19" s="558"/>
      <c r="EUW19" s="558"/>
      <c r="EUX19" s="558"/>
      <c r="EUY19" s="558"/>
      <c r="EUZ19" s="558"/>
      <c r="EVA19" s="558" t="s">
        <v>407</v>
      </c>
      <c r="EVB19" s="558"/>
      <c r="EVC19" s="558"/>
      <c r="EVD19" s="558"/>
      <c r="EVE19" s="558"/>
      <c r="EVF19" s="558"/>
      <c r="EVG19" s="558"/>
      <c r="EVH19" s="558"/>
      <c r="EVI19" s="558" t="s">
        <v>407</v>
      </c>
      <c r="EVJ19" s="558"/>
      <c r="EVK19" s="558"/>
      <c r="EVL19" s="558"/>
      <c r="EVM19" s="558"/>
      <c r="EVN19" s="558"/>
      <c r="EVO19" s="558"/>
      <c r="EVP19" s="558"/>
      <c r="EVQ19" s="558" t="s">
        <v>407</v>
      </c>
      <c r="EVR19" s="558"/>
      <c r="EVS19" s="558"/>
      <c r="EVT19" s="558"/>
      <c r="EVU19" s="558"/>
      <c r="EVV19" s="558"/>
      <c r="EVW19" s="558"/>
      <c r="EVX19" s="558"/>
      <c r="EVY19" s="558" t="s">
        <v>407</v>
      </c>
      <c r="EVZ19" s="558"/>
      <c r="EWA19" s="558"/>
      <c r="EWB19" s="558"/>
      <c r="EWC19" s="558"/>
      <c r="EWD19" s="558"/>
      <c r="EWE19" s="558"/>
      <c r="EWF19" s="558"/>
      <c r="EWG19" s="558" t="s">
        <v>407</v>
      </c>
      <c r="EWH19" s="558"/>
      <c r="EWI19" s="558"/>
      <c r="EWJ19" s="558"/>
      <c r="EWK19" s="558"/>
      <c r="EWL19" s="558"/>
      <c r="EWM19" s="558"/>
      <c r="EWN19" s="558"/>
      <c r="EWO19" s="558" t="s">
        <v>407</v>
      </c>
      <c r="EWP19" s="558"/>
      <c r="EWQ19" s="558"/>
      <c r="EWR19" s="558"/>
      <c r="EWS19" s="558"/>
      <c r="EWT19" s="558"/>
      <c r="EWU19" s="558"/>
      <c r="EWV19" s="558"/>
      <c r="EWW19" s="558" t="s">
        <v>407</v>
      </c>
      <c r="EWX19" s="558"/>
      <c r="EWY19" s="558"/>
      <c r="EWZ19" s="558"/>
      <c r="EXA19" s="558"/>
      <c r="EXB19" s="558"/>
      <c r="EXC19" s="558"/>
      <c r="EXD19" s="558"/>
      <c r="EXE19" s="558" t="s">
        <v>407</v>
      </c>
      <c r="EXF19" s="558"/>
      <c r="EXG19" s="558"/>
      <c r="EXH19" s="558"/>
      <c r="EXI19" s="558"/>
      <c r="EXJ19" s="558"/>
      <c r="EXK19" s="558"/>
      <c r="EXL19" s="558"/>
      <c r="EXM19" s="558" t="s">
        <v>407</v>
      </c>
      <c r="EXN19" s="558"/>
      <c r="EXO19" s="558"/>
      <c r="EXP19" s="558"/>
      <c r="EXQ19" s="558"/>
      <c r="EXR19" s="558"/>
      <c r="EXS19" s="558"/>
      <c r="EXT19" s="558"/>
      <c r="EXU19" s="558" t="s">
        <v>407</v>
      </c>
      <c r="EXV19" s="558"/>
      <c r="EXW19" s="558"/>
      <c r="EXX19" s="558"/>
      <c r="EXY19" s="558"/>
      <c r="EXZ19" s="558"/>
      <c r="EYA19" s="558"/>
      <c r="EYB19" s="558"/>
      <c r="EYC19" s="558" t="s">
        <v>407</v>
      </c>
      <c r="EYD19" s="558"/>
      <c r="EYE19" s="558"/>
      <c r="EYF19" s="558"/>
      <c r="EYG19" s="558"/>
      <c r="EYH19" s="558"/>
      <c r="EYI19" s="558"/>
      <c r="EYJ19" s="558"/>
      <c r="EYK19" s="558" t="s">
        <v>407</v>
      </c>
      <c r="EYL19" s="558"/>
      <c r="EYM19" s="558"/>
      <c r="EYN19" s="558"/>
      <c r="EYO19" s="558"/>
      <c r="EYP19" s="558"/>
      <c r="EYQ19" s="558"/>
      <c r="EYR19" s="558"/>
      <c r="EYS19" s="558" t="s">
        <v>407</v>
      </c>
      <c r="EYT19" s="558"/>
      <c r="EYU19" s="558"/>
      <c r="EYV19" s="558"/>
      <c r="EYW19" s="558"/>
      <c r="EYX19" s="558"/>
      <c r="EYY19" s="558"/>
      <c r="EYZ19" s="558"/>
      <c r="EZA19" s="558" t="s">
        <v>407</v>
      </c>
      <c r="EZB19" s="558"/>
      <c r="EZC19" s="558"/>
      <c r="EZD19" s="558"/>
      <c r="EZE19" s="558"/>
      <c r="EZF19" s="558"/>
      <c r="EZG19" s="558"/>
      <c r="EZH19" s="558"/>
      <c r="EZI19" s="558" t="s">
        <v>407</v>
      </c>
      <c r="EZJ19" s="558"/>
      <c r="EZK19" s="558"/>
      <c r="EZL19" s="558"/>
      <c r="EZM19" s="558"/>
      <c r="EZN19" s="558"/>
      <c r="EZO19" s="558"/>
      <c r="EZP19" s="558"/>
      <c r="EZQ19" s="558" t="s">
        <v>407</v>
      </c>
      <c r="EZR19" s="558"/>
      <c r="EZS19" s="558"/>
      <c r="EZT19" s="558"/>
      <c r="EZU19" s="558"/>
      <c r="EZV19" s="558"/>
      <c r="EZW19" s="558"/>
      <c r="EZX19" s="558"/>
      <c r="EZY19" s="558" t="s">
        <v>407</v>
      </c>
      <c r="EZZ19" s="558"/>
      <c r="FAA19" s="558"/>
      <c r="FAB19" s="558"/>
      <c r="FAC19" s="558"/>
      <c r="FAD19" s="558"/>
      <c r="FAE19" s="558"/>
      <c r="FAF19" s="558"/>
      <c r="FAG19" s="558" t="s">
        <v>407</v>
      </c>
      <c r="FAH19" s="558"/>
      <c r="FAI19" s="558"/>
      <c r="FAJ19" s="558"/>
      <c r="FAK19" s="558"/>
      <c r="FAL19" s="558"/>
      <c r="FAM19" s="558"/>
      <c r="FAN19" s="558"/>
      <c r="FAO19" s="558" t="s">
        <v>407</v>
      </c>
      <c r="FAP19" s="558"/>
      <c r="FAQ19" s="558"/>
      <c r="FAR19" s="558"/>
      <c r="FAS19" s="558"/>
      <c r="FAT19" s="558"/>
      <c r="FAU19" s="558"/>
      <c r="FAV19" s="558"/>
      <c r="FAW19" s="558" t="s">
        <v>407</v>
      </c>
      <c r="FAX19" s="558"/>
      <c r="FAY19" s="558"/>
      <c r="FAZ19" s="558"/>
      <c r="FBA19" s="558"/>
      <c r="FBB19" s="558"/>
      <c r="FBC19" s="558"/>
      <c r="FBD19" s="558"/>
      <c r="FBE19" s="558" t="s">
        <v>407</v>
      </c>
      <c r="FBF19" s="558"/>
      <c r="FBG19" s="558"/>
      <c r="FBH19" s="558"/>
      <c r="FBI19" s="558"/>
      <c r="FBJ19" s="558"/>
      <c r="FBK19" s="558"/>
      <c r="FBL19" s="558"/>
      <c r="FBM19" s="558" t="s">
        <v>407</v>
      </c>
      <c r="FBN19" s="558"/>
      <c r="FBO19" s="558"/>
      <c r="FBP19" s="558"/>
      <c r="FBQ19" s="558"/>
      <c r="FBR19" s="558"/>
      <c r="FBS19" s="558"/>
      <c r="FBT19" s="558"/>
      <c r="FBU19" s="558" t="s">
        <v>407</v>
      </c>
      <c r="FBV19" s="558"/>
      <c r="FBW19" s="558"/>
      <c r="FBX19" s="558"/>
      <c r="FBY19" s="558"/>
      <c r="FBZ19" s="558"/>
      <c r="FCA19" s="558"/>
      <c r="FCB19" s="558"/>
      <c r="FCC19" s="558" t="s">
        <v>407</v>
      </c>
      <c r="FCD19" s="558"/>
      <c r="FCE19" s="558"/>
      <c r="FCF19" s="558"/>
      <c r="FCG19" s="558"/>
      <c r="FCH19" s="558"/>
      <c r="FCI19" s="558"/>
      <c r="FCJ19" s="558"/>
      <c r="FCK19" s="558" t="s">
        <v>407</v>
      </c>
      <c r="FCL19" s="558"/>
      <c r="FCM19" s="558"/>
      <c r="FCN19" s="558"/>
      <c r="FCO19" s="558"/>
      <c r="FCP19" s="558"/>
      <c r="FCQ19" s="558"/>
      <c r="FCR19" s="558"/>
      <c r="FCS19" s="558" t="s">
        <v>407</v>
      </c>
      <c r="FCT19" s="558"/>
      <c r="FCU19" s="558"/>
      <c r="FCV19" s="558"/>
      <c r="FCW19" s="558"/>
      <c r="FCX19" s="558"/>
      <c r="FCY19" s="558"/>
      <c r="FCZ19" s="558"/>
      <c r="FDA19" s="558" t="s">
        <v>407</v>
      </c>
      <c r="FDB19" s="558"/>
      <c r="FDC19" s="558"/>
      <c r="FDD19" s="558"/>
      <c r="FDE19" s="558"/>
      <c r="FDF19" s="558"/>
      <c r="FDG19" s="558"/>
      <c r="FDH19" s="558"/>
      <c r="FDI19" s="558" t="s">
        <v>407</v>
      </c>
      <c r="FDJ19" s="558"/>
      <c r="FDK19" s="558"/>
      <c r="FDL19" s="558"/>
      <c r="FDM19" s="558"/>
      <c r="FDN19" s="558"/>
      <c r="FDO19" s="558"/>
      <c r="FDP19" s="558"/>
      <c r="FDQ19" s="558" t="s">
        <v>407</v>
      </c>
      <c r="FDR19" s="558"/>
      <c r="FDS19" s="558"/>
      <c r="FDT19" s="558"/>
      <c r="FDU19" s="558"/>
      <c r="FDV19" s="558"/>
      <c r="FDW19" s="558"/>
      <c r="FDX19" s="558"/>
      <c r="FDY19" s="558" t="s">
        <v>407</v>
      </c>
      <c r="FDZ19" s="558"/>
      <c r="FEA19" s="558"/>
      <c r="FEB19" s="558"/>
      <c r="FEC19" s="558"/>
      <c r="FED19" s="558"/>
      <c r="FEE19" s="558"/>
      <c r="FEF19" s="558"/>
      <c r="FEG19" s="558" t="s">
        <v>407</v>
      </c>
      <c r="FEH19" s="558"/>
      <c r="FEI19" s="558"/>
      <c r="FEJ19" s="558"/>
      <c r="FEK19" s="558"/>
      <c r="FEL19" s="558"/>
      <c r="FEM19" s="558"/>
      <c r="FEN19" s="558"/>
      <c r="FEO19" s="558" t="s">
        <v>407</v>
      </c>
      <c r="FEP19" s="558"/>
      <c r="FEQ19" s="558"/>
      <c r="FER19" s="558"/>
      <c r="FES19" s="558"/>
      <c r="FET19" s="558"/>
      <c r="FEU19" s="558"/>
      <c r="FEV19" s="558"/>
      <c r="FEW19" s="558" t="s">
        <v>407</v>
      </c>
      <c r="FEX19" s="558"/>
      <c r="FEY19" s="558"/>
      <c r="FEZ19" s="558"/>
      <c r="FFA19" s="558"/>
      <c r="FFB19" s="558"/>
      <c r="FFC19" s="558"/>
      <c r="FFD19" s="558"/>
      <c r="FFE19" s="558" t="s">
        <v>407</v>
      </c>
      <c r="FFF19" s="558"/>
      <c r="FFG19" s="558"/>
      <c r="FFH19" s="558"/>
      <c r="FFI19" s="558"/>
      <c r="FFJ19" s="558"/>
      <c r="FFK19" s="558"/>
      <c r="FFL19" s="558"/>
      <c r="FFM19" s="558" t="s">
        <v>407</v>
      </c>
      <c r="FFN19" s="558"/>
      <c r="FFO19" s="558"/>
      <c r="FFP19" s="558"/>
      <c r="FFQ19" s="558"/>
      <c r="FFR19" s="558"/>
      <c r="FFS19" s="558"/>
      <c r="FFT19" s="558"/>
      <c r="FFU19" s="558" t="s">
        <v>407</v>
      </c>
      <c r="FFV19" s="558"/>
      <c r="FFW19" s="558"/>
      <c r="FFX19" s="558"/>
      <c r="FFY19" s="558"/>
      <c r="FFZ19" s="558"/>
      <c r="FGA19" s="558"/>
      <c r="FGB19" s="558"/>
      <c r="FGC19" s="558" t="s">
        <v>407</v>
      </c>
      <c r="FGD19" s="558"/>
      <c r="FGE19" s="558"/>
      <c r="FGF19" s="558"/>
      <c r="FGG19" s="558"/>
      <c r="FGH19" s="558"/>
      <c r="FGI19" s="558"/>
      <c r="FGJ19" s="558"/>
      <c r="FGK19" s="558" t="s">
        <v>407</v>
      </c>
      <c r="FGL19" s="558"/>
      <c r="FGM19" s="558"/>
      <c r="FGN19" s="558"/>
      <c r="FGO19" s="558"/>
      <c r="FGP19" s="558"/>
      <c r="FGQ19" s="558"/>
      <c r="FGR19" s="558"/>
      <c r="FGS19" s="558" t="s">
        <v>407</v>
      </c>
      <c r="FGT19" s="558"/>
      <c r="FGU19" s="558"/>
      <c r="FGV19" s="558"/>
      <c r="FGW19" s="558"/>
      <c r="FGX19" s="558"/>
      <c r="FGY19" s="558"/>
      <c r="FGZ19" s="558"/>
      <c r="FHA19" s="558" t="s">
        <v>407</v>
      </c>
      <c r="FHB19" s="558"/>
      <c r="FHC19" s="558"/>
      <c r="FHD19" s="558"/>
      <c r="FHE19" s="558"/>
      <c r="FHF19" s="558"/>
      <c r="FHG19" s="558"/>
      <c r="FHH19" s="558"/>
      <c r="FHI19" s="558" t="s">
        <v>407</v>
      </c>
      <c r="FHJ19" s="558"/>
      <c r="FHK19" s="558"/>
      <c r="FHL19" s="558"/>
      <c r="FHM19" s="558"/>
      <c r="FHN19" s="558"/>
      <c r="FHO19" s="558"/>
      <c r="FHP19" s="558"/>
      <c r="FHQ19" s="558" t="s">
        <v>407</v>
      </c>
      <c r="FHR19" s="558"/>
      <c r="FHS19" s="558"/>
      <c r="FHT19" s="558"/>
      <c r="FHU19" s="558"/>
      <c r="FHV19" s="558"/>
      <c r="FHW19" s="558"/>
      <c r="FHX19" s="558"/>
      <c r="FHY19" s="558" t="s">
        <v>407</v>
      </c>
      <c r="FHZ19" s="558"/>
      <c r="FIA19" s="558"/>
      <c r="FIB19" s="558"/>
      <c r="FIC19" s="558"/>
      <c r="FID19" s="558"/>
      <c r="FIE19" s="558"/>
      <c r="FIF19" s="558"/>
      <c r="FIG19" s="558" t="s">
        <v>407</v>
      </c>
      <c r="FIH19" s="558"/>
      <c r="FII19" s="558"/>
      <c r="FIJ19" s="558"/>
      <c r="FIK19" s="558"/>
      <c r="FIL19" s="558"/>
      <c r="FIM19" s="558"/>
      <c r="FIN19" s="558"/>
      <c r="FIO19" s="558" t="s">
        <v>407</v>
      </c>
      <c r="FIP19" s="558"/>
      <c r="FIQ19" s="558"/>
      <c r="FIR19" s="558"/>
      <c r="FIS19" s="558"/>
      <c r="FIT19" s="558"/>
      <c r="FIU19" s="558"/>
      <c r="FIV19" s="558"/>
      <c r="FIW19" s="558" t="s">
        <v>407</v>
      </c>
      <c r="FIX19" s="558"/>
      <c r="FIY19" s="558"/>
      <c r="FIZ19" s="558"/>
      <c r="FJA19" s="558"/>
      <c r="FJB19" s="558"/>
      <c r="FJC19" s="558"/>
      <c r="FJD19" s="558"/>
      <c r="FJE19" s="558" t="s">
        <v>407</v>
      </c>
      <c r="FJF19" s="558"/>
      <c r="FJG19" s="558"/>
      <c r="FJH19" s="558"/>
      <c r="FJI19" s="558"/>
      <c r="FJJ19" s="558"/>
      <c r="FJK19" s="558"/>
      <c r="FJL19" s="558"/>
      <c r="FJM19" s="558" t="s">
        <v>407</v>
      </c>
      <c r="FJN19" s="558"/>
      <c r="FJO19" s="558"/>
      <c r="FJP19" s="558"/>
      <c r="FJQ19" s="558"/>
      <c r="FJR19" s="558"/>
      <c r="FJS19" s="558"/>
      <c r="FJT19" s="558"/>
      <c r="FJU19" s="558" t="s">
        <v>407</v>
      </c>
      <c r="FJV19" s="558"/>
      <c r="FJW19" s="558"/>
      <c r="FJX19" s="558"/>
      <c r="FJY19" s="558"/>
      <c r="FJZ19" s="558"/>
      <c r="FKA19" s="558"/>
      <c r="FKB19" s="558"/>
      <c r="FKC19" s="558" t="s">
        <v>407</v>
      </c>
      <c r="FKD19" s="558"/>
      <c r="FKE19" s="558"/>
      <c r="FKF19" s="558"/>
      <c r="FKG19" s="558"/>
      <c r="FKH19" s="558"/>
      <c r="FKI19" s="558"/>
      <c r="FKJ19" s="558"/>
      <c r="FKK19" s="558" t="s">
        <v>407</v>
      </c>
      <c r="FKL19" s="558"/>
      <c r="FKM19" s="558"/>
      <c r="FKN19" s="558"/>
      <c r="FKO19" s="558"/>
      <c r="FKP19" s="558"/>
      <c r="FKQ19" s="558"/>
      <c r="FKR19" s="558"/>
      <c r="FKS19" s="558" t="s">
        <v>407</v>
      </c>
      <c r="FKT19" s="558"/>
      <c r="FKU19" s="558"/>
      <c r="FKV19" s="558"/>
      <c r="FKW19" s="558"/>
      <c r="FKX19" s="558"/>
      <c r="FKY19" s="558"/>
      <c r="FKZ19" s="558"/>
      <c r="FLA19" s="558" t="s">
        <v>407</v>
      </c>
      <c r="FLB19" s="558"/>
      <c r="FLC19" s="558"/>
      <c r="FLD19" s="558"/>
      <c r="FLE19" s="558"/>
      <c r="FLF19" s="558"/>
      <c r="FLG19" s="558"/>
      <c r="FLH19" s="558"/>
      <c r="FLI19" s="558" t="s">
        <v>407</v>
      </c>
      <c r="FLJ19" s="558"/>
      <c r="FLK19" s="558"/>
      <c r="FLL19" s="558"/>
      <c r="FLM19" s="558"/>
      <c r="FLN19" s="558"/>
      <c r="FLO19" s="558"/>
      <c r="FLP19" s="558"/>
      <c r="FLQ19" s="558" t="s">
        <v>407</v>
      </c>
      <c r="FLR19" s="558"/>
      <c r="FLS19" s="558"/>
      <c r="FLT19" s="558"/>
      <c r="FLU19" s="558"/>
      <c r="FLV19" s="558"/>
      <c r="FLW19" s="558"/>
      <c r="FLX19" s="558"/>
      <c r="FLY19" s="558" t="s">
        <v>407</v>
      </c>
      <c r="FLZ19" s="558"/>
      <c r="FMA19" s="558"/>
      <c r="FMB19" s="558"/>
      <c r="FMC19" s="558"/>
      <c r="FMD19" s="558"/>
      <c r="FME19" s="558"/>
      <c r="FMF19" s="558"/>
      <c r="FMG19" s="558" t="s">
        <v>407</v>
      </c>
      <c r="FMH19" s="558"/>
      <c r="FMI19" s="558"/>
      <c r="FMJ19" s="558"/>
      <c r="FMK19" s="558"/>
      <c r="FML19" s="558"/>
      <c r="FMM19" s="558"/>
      <c r="FMN19" s="558"/>
      <c r="FMO19" s="558" t="s">
        <v>407</v>
      </c>
      <c r="FMP19" s="558"/>
      <c r="FMQ19" s="558"/>
      <c r="FMR19" s="558"/>
      <c r="FMS19" s="558"/>
      <c r="FMT19" s="558"/>
      <c r="FMU19" s="558"/>
      <c r="FMV19" s="558"/>
      <c r="FMW19" s="558" t="s">
        <v>407</v>
      </c>
      <c r="FMX19" s="558"/>
      <c r="FMY19" s="558"/>
      <c r="FMZ19" s="558"/>
      <c r="FNA19" s="558"/>
      <c r="FNB19" s="558"/>
      <c r="FNC19" s="558"/>
      <c r="FND19" s="558"/>
      <c r="FNE19" s="558" t="s">
        <v>407</v>
      </c>
      <c r="FNF19" s="558"/>
      <c r="FNG19" s="558"/>
      <c r="FNH19" s="558"/>
      <c r="FNI19" s="558"/>
      <c r="FNJ19" s="558"/>
      <c r="FNK19" s="558"/>
      <c r="FNL19" s="558"/>
      <c r="FNM19" s="558" t="s">
        <v>407</v>
      </c>
      <c r="FNN19" s="558"/>
      <c r="FNO19" s="558"/>
      <c r="FNP19" s="558"/>
      <c r="FNQ19" s="558"/>
      <c r="FNR19" s="558"/>
      <c r="FNS19" s="558"/>
      <c r="FNT19" s="558"/>
      <c r="FNU19" s="558" t="s">
        <v>407</v>
      </c>
      <c r="FNV19" s="558"/>
      <c r="FNW19" s="558"/>
      <c r="FNX19" s="558"/>
      <c r="FNY19" s="558"/>
      <c r="FNZ19" s="558"/>
      <c r="FOA19" s="558"/>
      <c r="FOB19" s="558"/>
      <c r="FOC19" s="558" t="s">
        <v>407</v>
      </c>
      <c r="FOD19" s="558"/>
      <c r="FOE19" s="558"/>
      <c r="FOF19" s="558"/>
      <c r="FOG19" s="558"/>
      <c r="FOH19" s="558"/>
      <c r="FOI19" s="558"/>
      <c r="FOJ19" s="558"/>
      <c r="FOK19" s="558" t="s">
        <v>407</v>
      </c>
      <c r="FOL19" s="558"/>
      <c r="FOM19" s="558"/>
      <c r="FON19" s="558"/>
      <c r="FOO19" s="558"/>
      <c r="FOP19" s="558"/>
      <c r="FOQ19" s="558"/>
      <c r="FOR19" s="558"/>
      <c r="FOS19" s="558" t="s">
        <v>407</v>
      </c>
      <c r="FOT19" s="558"/>
      <c r="FOU19" s="558"/>
      <c r="FOV19" s="558"/>
      <c r="FOW19" s="558"/>
      <c r="FOX19" s="558"/>
      <c r="FOY19" s="558"/>
      <c r="FOZ19" s="558"/>
      <c r="FPA19" s="558" t="s">
        <v>407</v>
      </c>
      <c r="FPB19" s="558"/>
      <c r="FPC19" s="558"/>
      <c r="FPD19" s="558"/>
      <c r="FPE19" s="558"/>
      <c r="FPF19" s="558"/>
      <c r="FPG19" s="558"/>
      <c r="FPH19" s="558"/>
      <c r="FPI19" s="558" t="s">
        <v>407</v>
      </c>
      <c r="FPJ19" s="558"/>
      <c r="FPK19" s="558"/>
      <c r="FPL19" s="558"/>
      <c r="FPM19" s="558"/>
      <c r="FPN19" s="558"/>
      <c r="FPO19" s="558"/>
      <c r="FPP19" s="558"/>
      <c r="FPQ19" s="558" t="s">
        <v>407</v>
      </c>
      <c r="FPR19" s="558"/>
      <c r="FPS19" s="558"/>
      <c r="FPT19" s="558"/>
      <c r="FPU19" s="558"/>
      <c r="FPV19" s="558"/>
      <c r="FPW19" s="558"/>
      <c r="FPX19" s="558"/>
      <c r="FPY19" s="558" t="s">
        <v>407</v>
      </c>
      <c r="FPZ19" s="558"/>
      <c r="FQA19" s="558"/>
      <c r="FQB19" s="558"/>
      <c r="FQC19" s="558"/>
      <c r="FQD19" s="558"/>
      <c r="FQE19" s="558"/>
      <c r="FQF19" s="558"/>
      <c r="FQG19" s="558" t="s">
        <v>407</v>
      </c>
      <c r="FQH19" s="558"/>
      <c r="FQI19" s="558"/>
      <c r="FQJ19" s="558"/>
      <c r="FQK19" s="558"/>
      <c r="FQL19" s="558"/>
      <c r="FQM19" s="558"/>
      <c r="FQN19" s="558"/>
      <c r="FQO19" s="558" t="s">
        <v>407</v>
      </c>
      <c r="FQP19" s="558"/>
      <c r="FQQ19" s="558"/>
      <c r="FQR19" s="558"/>
      <c r="FQS19" s="558"/>
      <c r="FQT19" s="558"/>
      <c r="FQU19" s="558"/>
      <c r="FQV19" s="558"/>
      <c r="FQW19" s="558" t="s">
        <v>407</v>
      </c>
      <c r="FQX19" s="558"/>
      <c r="FQY19" s="558"/>
      <c r="FQZ19" s="558"/>
      <c r="FRA19" s="558"/>
      <c r="FRB19" s="558"/>
      <c r="FRC19" s="558"/>
      <c r="FRD19" s="558"/>
      <c r="FRE19" s="558" t="s">
        <v>407</v>
      </c>
      <c r="FRF19" s="558"/>
      <c r="FRG19" s="558"/>
      <c r="FRH19" s="558"/>
      <c r="FRI19" s="558"/>
      <c r="FRJ19" s="558"/>
      <c r="FRK19" s="558"/>
      <c r="FRL19" s="558"/>
      <c r="FRM19" s="558" t="s">
        <v>407</v>
      </c>
      <c r="FRN19" s="558"/>
      <c r="FRO19" s="558"/>
      <c r="FRP19" s="558"/>
      <c r="FRQ19" s="558"/>
      <c r="FRR19" s="558"/>
      <c r="FRS19" s="558"/>
      <c r="FRT19" s="558"/>
      <c r="FRU19" s="558" t="s">
        <v>407</v>
      </c>
      <c r="FRV19" s="558"/>
      <c r="FRW19" s="558"/>
      <c r="FRX19" s="558"/>
      <c r="FRY19" s="558"/>
      <c r="FRZ19" s="558"/>
      <c r="FSA19" s="558"/>
      <c r="FSB19" s="558"/>
      <c r="FSC19" s="558" t="s">
        <v>407</v>
      </c>
      <c r="FSD19" s="558"/>
      <c r="FSE19" s="558"/>
      <c r="FSF19" s="558"/>
      <c r="FSG19" s="558"/>
      <c r="FSH19" s="558"/>
      <c r="FSI19" s="558"/>
      <c r="FSJ19" s="558"/>
      <c r="FSK19" s="558" t="s">
        <v>407</v>
      </c>
      <c r="FSL19" s="558"/>
      <c r="FSM19" s="558"/>
      <c r="FSN19" s="558"/>
      <c r="FSO19" s="558"/>
      <c r="FSP19" s="558"/>
      <c r="FSQ19" s="558"/>
      <c r="FSR19" s="558"/>
      <c r="FSS19" s="558" t="s">
        <v>407</v>
      </c>
      <c r="FST19" s="558"/>
      <c r="FSU19" s="558"/>
      <c r="FSV19" s="558"/>
      <c r="FSW19" s="558"/>
      <c r="FSX19" s="558"/>
      <c r="FSY19" s="558"/>
      <c r="FSZ19" s="558"/>
      <c r="FTA19" s="558" t="s">
        <v>407</v>
      </c>
      <c r="FTB19" s="558"/>
      <c r="FTC19" s="558"/>
      <c r="FTD19" s="558"/>
      <c r="FTE19" s="558"/>
      <c r="FTF19" s="558"/>
      <c r="FTG19" s="558"/>
      <c r="FTH19" s="558"/>
      <c r="FTI19" s="558" t="s">
        <v>407</v>
      </c>
      <c r="FTJ19" s="558"/>
      <c r="FTK19" s="558"/>
      <c r="FTL19" s="558"/>
      <c r="FTM19" s="558"/>
      <c r="FTN19" s="558"/>
      <c r="FTO19" s="558"/>
      <c r="FTP19" s="558"/>
      <c r="FTQ19" s="558" t="s">
        <v>407</v>
      </c>
      <c r="FTR19" s="558"/>
      <c r="FTS19" s="558"/>
      <c r="FTT19" s="558"/>
      <c r="FTU19" s="558"/>
      <c r="FTV19" s="558"/>
      <c r="FTW19" s="558"/>
      <c r="FTX19" s="558"/>
      <c r="FTY19" s="558" t="s">
        <v>407</v>
      </c>
      <c r="FTZ19" s="558"/>
      <c r="FUA19" s="558"/>
      <c r="FUB19" s="558"/>
      <c r="FUC19" s="558"/>
      <c r="FUD19" s="558"/>
      <c r="FUE19" s="558"/>
      <c r="FUF19" s="558"/>
      <c r="FUG19" s="558" t="s">
        <v>407</v>
      </c>
      <c r="FUH19" s="558"/>
      <c r="FUI19" s="558"/>
      <c r="FUJ19" s="558"/>
      <c r="FUK19" s="558"/>
      <c r="FUL19" s="558"/>
      <c r="FUM19" s="558"/>
      <c r="FUN19" s="558"/>
      <c r="FUO19" s="558" t="s">
        <v>407</v>
      </c>
      <c r="FUP19" s="558"/>
      <c r="FUQ19" s="558"/>
      <c r="FUR19" s="558"/>
      <c r="FUS19" s="558"/>
      <c r="FUT19" s="558"/>
      <c r="FUU19" s="558"/>
      <c r="FUV19" s="558"/>
      <c r="FUW19" s="558" t="s">
        <v>407</v>
      </c>
      <c r="FUX19" s="558"/>
      <c r="FUY19" s="558"/>
      <c r="FUZ19" s="558"/>
      <c r="FVA19" s="558"/>
      <c r="FVB19" s="558"/>
      <c r="FVC19" s="558"/>
      <c r="FVD19" s="558"/>
      <c r="FVE19" s="558" t="s">
        <v>407</v>
      </c>
      <c r="FVF19" s="558"/>
      <c r="FVG19" s="558"/>
      <c r="FVH19" s="558"/>
      <c r="FVI19" s="558"/>
      <c r="FVJ19" s="558"/>
      <c r="FVK19" s="558"/>
      <c r="FVL19" s="558"/>
      <c r="FVM19" s="558" t="s">
        <v>407</v>
      </c>
      <c r="FVN19" s="558"/>
      <c r="FVO19" s="558"/>
      <c r="FVP19" s="558"/>
      <c r="FVQ19" s="558"/>
      <c r="FVR19" s="558"/>
      <c r="FVS19" s="558"/>
      <c r="FVT19" s="558"/>
      <c r="FVU19" s="558" t="s">
        <v>407</v>
      </c>
      <c r="FVV19" s="558"/>
      <c r="FVW19" s="558"/>
      <c r="FVX19" s="558"/>
      <c r="FVY19" s="558"/>
      <c r="FVZ19" s="558"/>
      <c r="FWA19" s="558"/>
      <c r="FWB19" s="558"/>
      <c r="FWC19" s="558" t="s">
        <v>407</v>
      </c>
      <c r="FWD19" s="558"/>
      <c r="FWE19" s="558"/>
      <c r="FWF19" s="558"/>
      <c r="FWG19" s="558"/>
      <c r="FWH19" s="558"/>
      <c r="FWI19" s="558"/>
      <c r="FWJ19" s="558"/>
      <c r="FWK19" s="558" t="s">
        <v>407</v>
      </c>
      <c r="FWL19" s="558"/>
      <c r="FWM19" s="558"/>
      <c r="FWN19" s="558"/>
      <c r="FWO19" s="558"/>
      <c r="FWP19" s="558"/>
      <c r="FWQ19" s="558"/>
      <c r="FWR19" s="558"/>
      <c r="FWS19" s="558" t="s">
        <v>407</v>
      </c>
      <c r="FWT19" s="558"/>
      <c r="FWU19" s="558"/>
      <c r="FWV19" s="558"/>
      <c r="FWW19" s="558"/>
      <c r="FWX19" s="558"/>
      <c r="FWY19" s="558"/>
      <c r="FWZ19" s="558"/>
      <c r="FXA19" s="558" t="s">
        <v>407</v>
      </c>
      <c r="FXB19" s="558"/>
      <c r="FXC19" s="558"/>
      <c r="FXD19" s="558"/>
      <c r="FXE19" s="558"/>
      <c r="FXF19" s="558"/>
      <c r="FXG19" s="558"/>
      <c r="FXH19" s="558"/>
      <c r="FXI19" s="558" t="s">
        <v>407</v>
      </c>
      <c r="FXJ19" s="558"/>
      <c r="FXK19" s="558"/>
      <c r="FXL19" s="558"/>
      <c r="FXM19" s="558"/>
      <c r="FXN19" s="558"/>
      <c r="FXO19" s="558"/>
      <c r="FXP19" s="558"/>
      <c r="FXQ19" s="558" t="s">
        <v>407</v>
      </c>
      <c r="FXR19" s="558"/>
      <c r="FXS19" s="558"/>
      <c r="FXT19" s="558"/>
      <c r="FXU19" s="558"/>
      <c r="FXV19" s="558"/>
      <c r="FXW19" s="558"/>
      <c r="FXX19" s="558"/>
      <c r="FXY19" s="558" t="s">
        <v>407</v>
      </c>
      <c r="FXZ19" s="558"/>
      <c r="FYA19" s="558"/>
      <c r="FYB19" s="558"/>
      <c r="FYC19" s="558"/>
      <c r="FYD19" s="558"/>
      <c r="FYE19" s="558"/>
      <c r="FYF19" s="558"/>
      <c r="FYG19" s="558" t="s">
        <v>407</v>
      </c>
      <c r="FYH19" s="558"/>
      <c r="FYI19" s="558"/>
      <c r="FYJ19" s="558"/>
      <c r="FYK19" s="558"/>
      <c r="FYL19" s="558"/>
      <c r="FYM19" s="558"/>
      <c r="FYN19" s="558"/>
      <c r="FYO19" s="558" t="s">
        <v>407</v>
      </c>
      <c r="FYP19" s="558"/>
      <c r="FYQ19" s="558"/>
      <c r="FYR19" s="558"/>
      <c r="FYS19" s="558"/>
      <c r="FYT19" s="558"/>
      <c r="FYU19" s="558"/>
      <c r="FYV19" s="558"/>
      <c r="FYW19" s="558" t="s">
        <v>407</v>
      </c>
      <c r="FYX19" s="558"/>
      <c r="FYY19" s="558"/>
      <c r="FYZ19" s="558"/>
      <c r="FZA19" s="558"/>
      <c r="FZB19" s="558"/>
      <c r="FZC19" s="558"/>
      <c r="FZD19" s="558"/>
      <c r="FZE19" s="558" t="s">
        <v>407</v>
      </c>
      <c r="FZF19" s="558"/>
      <c r="FZG19" s="558"/>
      <c r="FZH19" s="558"/>
      <c r="FZI19" s="558"/>
      <c r="FZJ19" s="558"/>
      <c r="FZK19" s="558"/>
      <c r="FZL19" s="558"/>
      <c r="FZM19" s="558" t="s">
        <v>407</v>
      </c>
      <c r="FZN19" s="558"/>
      <c r="FZO19" s="558"/>
      <c r="FZP19" s="558"/>
      <c r="FZQ19" s="558"/>
      <c r="FZR19" s="558"/>
      <c r="FZS19" s="558"/>
      <c r="FZT19" s="558"/>
      <c r="FZU19" s="558" t="s">
        <v>407</v>
      </c>
      <c r="FZV19" s="558"/>
      <c r="FZW19" s="558"/>
      <c r="FZX19" s="558"/>
      <c r="FZY19" s="558"/>
      <c r="FZZ19" s="558"/>
      <c r="GAA19" s="558"/>
      <c r="GAB19" s="558"/>
      <c r="GAC19" s="558" t="s">
        <v>407</v>
      </c>
      <c r="GAD19" s="558"/>
      <c r="GAE19" s="558"/>
      <c r="GAF19" s="558"/>
      <c r="GAG19" s="558"/>
      <c r="GAH19" s="558"/>
      <c r="GAI19" s="558"/>
      <c r="GAJ19" s="558"/>
      <c r="GAK19" s="558" t="s">
        <v>407</v>
      </c>
      <c r="GAL19" s="558"/>
      <c r="GAM19" s="558"/>
      <c r="GAN19" s="558"/>
      <c r="GAO19" s="558"/>
      <c r="GAP19" s="558"/>
      <c r="GAQ19" s="558"/>
      <c r="GAR19" s="558"/>
      <c r="GAS19" s="558" t="s">
        <v>407</v>
      </c>
      <c r="GAT19" s="558"/>
      <c r="GAU19" s="558"/>
      <c r="GAV19" s="558"/>
      <c r="GAW19" s="558"/>
      <c r="GAX19" s="558"/>
      <c r="GAY19" s="558"/>
      <c r="GAZ19" s="558"/>
      <c r="GBA19" s="558" t="s">
        <v>407</v>
      </c>
      <c r="GBB19" s="558"/>
      <c r="GBC19" s="558"/>
      <c r="GBD19" s="558"/>
      <c r="GBE19" s="558"/>
      <c r="GBF19" s="558"/>
      <c r="GBG19" s="558"/>
      <c r="GBH19" s="558"/>
      <c r="GBI19" s="558" t="s">
        <v>407</v>
      </c>
      <c r="GBJ19" s="558"/>
      <c r="GBK19" s="558"/>
      <c r="GBL19" s="558"/>
      <c r="GBM19" s="558"/>
      <c r="GBN19" s="558"/>
      <c r="GBO19" s="558"/>
      <c r="GBP19" s="558"/>
      <c r="GBQ19" s="558" t="s">
        <v>407</v>
      </c>
      <c r="GBR19" s="558"/>
      <c r="GBS19" s="558"/>
      <c r="GBT19" s="558"/>
      <c r="GBU19" s="558"/>
      <c r="GBV19" s="558"/>
      <c r="GBW19" s="558"/>
      <c r="GBX19" s="558"/>
      <c r="GBY19" s="558" t="s">
        <v>407</v>
      </c>
      <c r="GBZ19" s="558"/>
      <c r="GCA19" s="558"/>
      <c r="GCB19" s="558"/>
      <c r="GCC19" s="558"/>
      <c r="GCD19" s="558"/>
      <c r="GCE19" s="558"/>
      <c r="GCF19" s="558"/>
      <c r="GCG19" s="558" t="s">
        <v>407</v>
      </c>
      <c r="GCH19" s="558"/>
      <c r="GCI19" s="558"/>
      <c r="GCJ19" s="558"/>
      <c r="GCK19" s="558"/>
      <c r="GCL19" s="558"/>
      <c r="GCM19" s="558"/>
      <c r="GCN19" s="558"/>
      <c r="GCO19" s="558" t="s">
        <v>407</v>
      </c>
      <c r="GCP19" s="558"/>
      <c r="GCQ19" s="558"/>
      <c r="GCR19" s="558"/>
      <c r="GCS19" s="558"/>
      <c r="GCT19" s="558"/>
      <c r="GCU19" s="558"/>
      <c r="GCV19" s="558"/>
      <c r="GCW19" s="558" t="s">
        <v>407</v>
      </c>
      <c r="GCX19" s="558"/>
      <c r="GCY19" s="558"/>
      <c r="GCZ19" s="558"/>
      <c r="GDA19" s="558"/>
      <c r="GDB19" s="558"/>
      <c r="GDC19" s="558"/>
      <c r="GDD19" s="558"/>
      <c r="GDE19" s="558" t="s">
        <v>407</v>
      </c>
      <c r="GDF19" s="558"/>
      <c r="GDG19" s="558"/>
      <c r="GDH19" s="558"/>
      <c r="GDI19" s="558"/>
      <c r="GDJ19" s="558"/>
      <c r="GDK19" s="558"/>
      <c r="GDL19" s="558"/>
      <c r="GDM19" s="558" t="s">
        <v>407</v>
      </c>
      <c r="GDN19" s="558"/>
      <c r="GDO19" s="558"/>
      <c r="GDP19" s="558"/>
      <c r="GDQ19" s="558"/>
      <c r="GDR19" s="558"/>
      <c r="GDS19" s="558"/>
      <c r="GDT19" s="558"/>
      <c r="GDU19" s="558" t="s">
        <v>407</v>
      </c>
      <c r="GDV19" s="558"/>
      <c r="GDW19" s="558"/>
      <c r="GDX19" s="558"/>
      <c r="GDY19" s="558"/>
      <c r="GDZ19" s="558"/>
      <c r="GEA19" s="558"/>
      <c r="GEB19" s="558"/>
      <c r="GEC19" s="558" t="s">
        <v>407</v>
      </c>
      <c r="GED19" s="558"/>
      <c r="GEE19" s="558"/>
      <c r="GEF19" s="558"/>
      <c r="GEG19" s="558"/>
      <c r="GEH19" s="558"/>
      <c r="GEI19" s="558"/>
      <c r="GEJ19" s="558"/>
      <c r="GEK19" s="558" t="s">
        <v>407</v>
      </c>
      <c r="GEL19" s="558"/>
      <c r="GEM19" s="558"/>
      <c r="GEN19" s="558"/>
      <c r="GEO19" s="558"/>
      <c r="GEP19" s="558"/>
      <c r="GEQ19" s="558"/>
      <c r="GER19" s="558"/>
      <c r="GES19" s="558" t="s">
        <v>407</v>
      </c>
      <c r="GET19" s="558"/>
      <c r="GEU19" s="558"/>
      <c r="GEV19" s="558"/>
      <c r="GEW19" s="558"/>
      <c r="GEX19" s="558"/>
      <c r="GEY19" s="558"/>
      <c r="GEZ19" s="558"/>
      <c r="GFA19" s="558" t="s">
        <v>407</v>
      </c>
      <c r="GFB19" s="558"/>
      <c r="GFC19" s="558"/>
      <c r="GFD19" s="558"/>
      <c r="GFE19" s="558"/>
      <c r="GFF19" s="558"/>
      <c r="GFG19" s="558"/>
      <c r="GFH19" s="558"/>
      <c r="GFI19" s="558" t="s">
        <v>407</v>
      </c>
      <c r="GFJ19" s="558"/>
      <c r="GFK19" s="558"/>
      <c r="GFL19" s="558"/>
      <c r="GFM19" s="558"/>
      <c r="GFN19" s="558"/>
      <c r="GFO19" s="558"/>
      <c r="GFP19" s="558"/>
      <c r="GFQ19" s="558" t="s">
        <v>407</v>
      </c>
      <c r="GFR19" s="558"/>
      <c r="GFS19" s="558"/>
      <c r="GFT19" s="558"/>
      <c r="GFU19" s="558"/>
      <c r="GFV19" s="558"/>
      <c r="GFW19" s="558"/>
      <c r="GFX19" s="558"/>
      <c r="GFY19" s="558" t="s">
        <v>407</v>
      </c>
      <c r="GFZ19" s="558"/>
      <c r="GGA19" s="558"/>
      <c r="GGB19" s="558"/>
      <c r="GGC19" s="558"/>
      <c r="GGD19" s="558"/>
      <c r="GGE19" s="558"/>
      <c r="GGF19" s="558"/>
      <c r="GGG19" s="558" t="s">
        <v>407</v>
      </c>
      <c r="GGH19" s="558"/>
      <c r="GGI19" s="558"/>
      <c r="GGJ19" s="558"/>
      <c r="GGK19" s="558"/>
      <c r="GGL19" s="558"/>
      <c r="GGM19" s="558"/>
      <c r="GGN19" s="558"/>
      <c r="GGO19" s="558" t="s">
        <v>407</v>
      </c>
      <c r="GGP19" s="558"/>
      <c r="GGQ19" s="558"/>
      <c r="GGR19" s="558"/>
      <c r="GGS19" s="558"/>
      <c r="GGT19" s="558"/>
      <c r="GGU19" s="558"/>
      <c r="GGV19" s="558"/>
      <c r="GGW19" s="558" t="s">
        <v>407</v>
      </c>
      <c r="GGX19" s="558"/>
      <c r="GGY19" s="558"/>
      <c r="GGZ19" s="558"/>
      <c r="GHA19" s="558"/>
      <c r="GHB19" s="558"/>
      <c r="GHC19" s="558"/>
      <c r="GHD19" s="558"/>
      <c r="GHE19" s="558" t="s">
        <v>407</v>
      </c>
      <c r="GHF19" s="558"/>
      <c r="GHG19" s="558"/>
      <c r="GHH19" s="558"/>
      <c r="GHI19" s="558"/>
      <c r="GHJ19" s="558"/>
      <c r="GHK19" s="558"/>
      <c r="GHL19" s="558"/>
      <c r="GHM19" s="558" t="s">
        <v>407</v>
      </c>
      <c r="GHN19" s="558"/>
      <c r="GHO19" s="558"/>
      <c r="GHP19" s="558"/>
      <c r="GHQ19" s="558"/>
      <c r="GHR19" s="558"/>
      <c r="GHS19" s="558"/>
      <c r="GHT19" s="558"/>
      <c r="GHU19" s="558" t="s">
        <v>407</v>
      </c>
      <c r="GHV19" s="558"/>
      <c r="GHW19" s="558"/>
      <c r="GHX19" s="558"/>
      <c r="GHY19" s="558"/>
      <c r="GHZ19" s="558"/>
      <c r="GIA19" s="558"/>
      <c r="GIB19" s="558"/>
      <c r="GIC19" s="558" t="s">
        <v>407</v>
      </c>
      <c r="GID19" s="558"/>
      <c r="GIE19" s="558"/>
      <c r="GIF19" s="558"/>
      <c r="GIG19" s="558"/>
      <c r="GIH19" s="558"/>
      <c r="GII19" s="558"/>
      <c r="GIJ19" s="558"/>
      <c r="GIK19" s="558" t="s">
        <v>407</v>
      </c>
      <c r="GIL19" s="558"/>
      <c r="GIM19" s="558"/>
      <c r="GIN19" s="558"/>
      <c r="GIO19" s="558"/>
      <c r="GIP19" s="558"/>
      <c r="GIQ19" s="558"/>
      <c r="GIR19" s="558"/>
      <c r="GIS19" s="558" t="s">
        <v>407</v>
      </c>
      <c r="GIT19" s="558"/>
      <c r="GIU19" s="558"/>
      <c r="GIV19" s="558"/>
      <c r="GIW19" s="558"/>
      <c r="GIX19" s="558"/>
      <c r="GIY19" s="558"/>
      <c r="GIZ19" s="558"/>
      <c r="GJA19" s="558" t="s">
        <v>407</v>
      </c>
      <c r="GJB19" s="558"/>
      <c r="GJC19" s="558"/>
      <c r="GJD19" s="558"/>
      <c r="GJE19" s="558"/>
      <c r="GJF19" s="558"/>
      <c r="GJG19" s="558"/>
      <c r="GJH19" s="558"/>
      <c r="GJI19" s="558" t="s">
        <v>407</v>
      </c>
      <c r="GJJ19" s="558"/>
      <c r="GJK19" s="558"/>
      <c r="GJL19" s="558"/>
      <c r="GJM19" s="558"/>
      <c r="GJN19" s="558"/>
      <c r="GJO19" s="558"/>
      <c r="GJP19" s="558"/>
      <c r="GJQ19" s="558" t="s">
        <v>407</v>
      </c>
      <c r="GJR19" s="558"/>
      <c r="GJS19" s="558"/>
      <c r="GJT19" s="558"/>
      <c r="GJU19" s="558"/>
      <c r="GJV19" s="558"/>
      <c r="GJW19" s="558"/>
      <c r="GJX19" s="558"/>
      <c r="GJY19" s="558" t="s">
        <v>407</v>
      </c>
      <c r="GJZ19" s="558"/>
      <c r="GKA19" s="558"/>
      <c r="GKB19" s="558"/>
      <c r="GKC19" s="558"/>
      <c r="GKD19" s="558"/>
      <c r="GKE19" s="558"/>
      <c r="GKF19" s="558"/>
      <c r="GKG19" s="558" t="s">
        <v>407</v>
      </c>
      <c r="GKH19" s="558"/>
      <c r="GKI19" s="558"/>
      <c r="GKJ19" s="558"/>
      <c r="GKK19" s="558"/>
      <c r="GKL19" s="558"/>
      <c r="GKM19" s="558"/>
      <c r="GKN19" s="558"/>
      <c r="GKO19" s="558" t="s">
        <v>407</v>
      </c>
      <c r="GKP19" s="558"/>
      <c r="GKQ19" s="558"/>
      <c r="GKR19" s="558"/>
      <c r="GKS19" s="558"/>
      <c r="GKT19" s="558"/>
      <c r="GKU19" s="558"/>
      <c r="GKV19" s="558"/>
      <c r="GKW19" s="558" t="s">
        <v>407</v>
      </c>
      <c r="GKX19" s="558"/>
      <c r="GKY19" s="558"/>
      <c r="GKZ19" s="558"/>
      <c r="GLA19" s="558"/>
      <c r="GLB19" s="558"/>
      <c r="GLC19" s="558"/>
      <c r="GLD19" s="558"/>
      <c r="GLE19" s="558" t="s">
        <v>407</v>
      </c>
      <c r="GLF19" s="558"/>
      <c r="GLG19" s="558"/>
      <c r="GLH19" s="558"/>
      <c r="GLI19" s="558"/>
      <c r="GLJ19" s="558"/>
      <c r="GLK19" s="558"/>
      <c r="GLL19" s="558"/>
      <c r="GLM19" s="558" t="s">
        <v>407</v>
      </c>
      <c r="GLN19" s="558"/>
      <c r="GLO19" s="558"/>
      <c r="GLP19" s="558"/>
      <c r="GLQ19" s="558"/>
      <c r="GLR19" s="558"/>
      <c r="GLS19" s="558"/>
      <c r="GLT19" s="558"/>
      <c r="GLU19" s="558" t="s">
        <v>407</v>
      </c>
      <c r="GLV19" s="558"/>
      <c r="GLW19" s="558"/>
      <c r="GLX19" s="558"/>
      <c r="GLY19" s="558"/>
      <c r="GLZ19" s="558"/>
      <c r="GMA19" s="558"/>
      <c r="GMB19" s="558"/>
      <c r="GMC19" s="558" t="s">
        <v>407</v>
      </c>
      <c r="GMD19" s="558"/>
      <c r="GME19" s="558"/>
      <c r="GMF19" s="558"/>
      <c r="GMG19" s="558"/>
      <c r="GMH19" s="558"/>
      <c r="GMI19" s="558"/>
      <c r="GMJ19" s="558"/>
      <c r="GMK19" s="558" t="s">
        <v>407</v>
      </c>
      <c r="GML19" s="558"/>
      <c r="GMM19" s="558"/>
      <c r="GMN19" s="558"/>
      <c r="GMO19" s="558"/>
      <c r="GMP19" s="558"/>
      <c r="GMQ19" s="558"/>
      <c r="GMR19" s="558"/>
      <c r="GMS19" s="558" t="s">
        <v>407</v>
      </c>
      <c r="GMT19" s="558"/>
      <c r="GMU19" s="558"/>
      <c r="GMV19" s="558"/>
      <c r="GMW19" s="558"/>
      <c r="GMX19" s="558"/>
      <c r="GMY19" s="558"/>
      <c r="GMZ19" s="558"/>
      <c r="GNA19" s="558" t="s">
        <v>407</v>
      </c>
      <c r="GNB19" s="558"/>
      <c r="GNC19" s="558"/>
      <c r="GND19" s="558"/>
      <c r="GNE19" s="558"/>
      <c r="GNF19" s="558"/>
      <c r="GNG19" s="558"/>
      <c r="GNH19" s="558"/>
      <c r="GNI19" s="558" t="s">
        <v>407</v>
      </c>
      <c r="GNJ19" s="558"/>
      <c r="GNK19" s="558"/>
      <c r="GNL19" s="558"/>
      <c r="GNM19" s="558"/>
      <c r="GNN19" s="558"/>
      <c r="GNO19" s="558"/>
      <c r="GNP19" s="558"/>
      <c r="GNQ19" s="558" t="s">
        <v>407</v>
      </c>
      <c r="GNR19" s="558"/>
      <c r="GNS19" s="558"/>
      <c r="GNT19" s="558"/>
      <c r="GNU19" s="558"/>
      <c r="GNV19" s="558"/>
      <c r="GNW19" s="558"/>
      <c r="GNX19" s="558"/>
      <c r="GNY19" s="558" t="s">
        <v>407</v>
      </c>
      <c r="GNZ19" s="558"/>
      <c r="GOA19" s="558"/>
      <c r="GOB19" s="558"/>
      <c r="GOC19" s="558"/>
      <c r="GOD19" s="558"/>
      <c r="GOE19" s="558"/>
      <c r="GOF19" s="558"/>
      <c r="GOG19" s="558" t="s">
        <v>407</v>
      </c>
      <c r="GOH19" s="558"/>
      <c r="GOI19" s="558"/>
      <c r="GOJ19" s="558"/>
      <c r="GOK19" s="558"/>
      <c r="GOL19" s="558"/>
      <c r="GOM19" s="558"/>
      <c r="GON19" s="558"/>
      <c r="GOO19" s="558" t="s">
        <v>407</v>
      </c>
      <c r="GOP19" s="558"/>
      <c r="GOQ19" s="558"/>
      <c r="GOR19" s="558"/>
      <c r="GOS19" s="558"/>
      <c r="GOT19" s="558"/>
      <c r="GOU19" s="558"/>
      <c r="GOV19" s="558"/>
      <c r="GOW19" s="558" t="s">
        <v>407</v>
      </c>
      <c r="GOX19" s="558"/>
      <c r="GOY19" s="558"/>
      <c r="GOZ19" s="558"/>
      <c r="GPA19" s="558"/>
      <c r="GPB19" s="558"/>
      <c r="GPC19" s="558"/>
      <c r="GPD19" s="558"/>
      <c r="GPE19" s="558" t="s">
        <v>407</v>
      </c>
      <c r="GPF19" s="558"/>
      <c r="GPG19" s="558"/>
      <c r="GPH19" s="558"/>
      <c r="GPI19" s="558"/>
      <c r="GPJ19" s="558"/>
      <c r="GPK19" s="558"/>
      <c r="GPL19" s="558"/>
      <c r="GPM19" s="558" t="s">
        <v>407</v>
      </c>
      <c r="GPN19" s="558"/>
      <c r="GPO19" s="558"/>
      <c r="GPP19" s="558"/>
      <c r="GPQ19" s="558"/>
      <c r="GPR19" s="558"/>
      <c r="GPS19" s="558"/>
      <c r="GPT19" s="558"/>
      <c r="GPU19" s="558" t="s">
        <v>407</v>
      </c>
      <c r="GPV19" s="558"/>
      <c r="GPW19" s="558"/>
      <c r="GPX19" s="558"/>
      <c r="GPY19" s="558"/>
      <c r="GPZ19" s="558"/>
      <c r="GQA19" s="558"/>
      <c r="GQB19" s="558"/>
      <c r="GQC19" s="558" t="s">
        <v>407</v>
      </c>
      <c r="GQD19" s="558"/>
      <c r="GQE19" s="558"/>
      <c r="GQF19" s="558"/>
      <c r="GQG19" s="558"/>
      <c r="GQH19" s="558"/>
      <c r="GQI19" s="558"/>
      <c r="GQJ19" s="558"/>
      <c r="GQK19" s="558" t="s">
        <v>407</v>
      </c>
      <c r="GQL19" s="558"/>
      <c r="GQM19" s="558"/>
      <c r="GQN19" s="558"/>
      <c r="GQO19" s="558"/>
      <c r="GQP19" s="558"/>
      <c r="GQQ19" s="558"/>
      <c r="GQR19" s="558"/>
      <c r="GQS19" s="558" t="s">
        <v>407</v>
      </c>
      <c r="GQT19" s="558"/>
      <c r="GQU19" s="558"/>
      <c r="GQV19" s="558"/>
      <c r="GQW19" s="558"/>
      <c r="GQX19" s="558"/>
      <c r="GQY19" s="558"/>
      <c r="GQZ19" s="558"/>
      <c r="GRA19" s="558" t="s">
        <v>407</v>
      </c>
      <c r="GRB19" s="558"/>
      <c r="GRC19" s="558"/>
      <c r="GRD19" s="558"/>
      <c r="GRE19" s="558"/>
      <c r="GRF19" s="558"/>
      <c r="GRG19" s="558"/>
      <c r="GRH19" s="558"/>
      <c r="GRI19" s="558" t="s">
        <v>407</v>
      </c>
      <c r="GRJ19" s="558"/>
      <c r="GRK19" s="558"/>
      <c r="GRL19" s="558"/>
      <c r="GRM19" s="558"/>
      <c r="GRN19" s="558"/>
      <c r="GRO19" s="558"/>
      <c r="GRP19" s="558"/>
      <c r="GRQ19" s="558" t="s">
        <v>407</v>
      </c>
      <c r="GRR19" s="558"/>
      <c r="GRS19" s="558"/>
      <c r="GRT19" s="558"/>
      <c r="GRU19" s="558"/>
      <c r="GRV19" s="558"/>
      <c r="GRW19" s="558"/>
      <c r="GRX19" s="558"/>
      <c r="GRY19" s="558" t="s">
        <v>407</v>
      </c>
      <c r="GRZ19" s="558"/>
      <c r="GSA19" s="558"/>
      <c r="GSB19" s="558"/>
      <c r="GSC19" s="558"/>
      <c r="GSD19" s="558"/>
      <c r="GSE19" s="558"/>
      <c r="GSF19" s="558"/>
      <c r="GSG19" s="558" t="s">
        <v>407</v>
      </c>
      <c r="GSH19" s="558"/>
      <c r="GSI19" s="558"/>
      <c r="GSJ19" s="558"/>
      <c r="GSK19" s="558"/>
      <c r="GSL19" s="558"/>
      <c r="GSM19" s="558"/>
      <c r="GSN19" s="558"/>
      <c r="GSO19" s="558" t="s">
        <v>407</v>
      </c>
      <c r="GSP19" s="558"/>
      <c r="GSQ19" s="558"/>
      <c r="GSR19" s="558"/>
      <c r="GSS19" s="558"/>
      <c r="GST19" s="558"/>
      <c r="GSU19" s="558"/>
      <c r="GSV19" s="558"/>
      <c r="GSW19" s="558" t="s">
        <v>407</v>
      </c>
      <c r="GSX19" s="558"/>
      <c r="GSY19" s="558"/>
      <c r="GSZ19" s="558"/>
      <c r="GTA19" s="558"/>
      <c r="GTB19" s="558"/>
      <c r="GTC19" s="558"/>
      <c r="GTD19" s="558"/>
      <c r="GTE19" s="558" t="s">
        <v>407</v>
      </c>
      <c r="GTF19" s="558"/>
      <c r="GTG19" s="558"/>
      <c r="GTH19" s="558"/>
      <c r="GTI19" s="558"/>
      <c r="GTJ19" s="558"/>
      <c r="GTK19" s="558"/>
      <c r="GTL19" s="558"/>
      <c r="GTM19" s="558" t="s">
        <v>407</v>
      </c>
      <c r="GTN19" s="558"/>
      <c r="GTO19" s="558"/>
      <c r="GTP19" s="558"/>
      <c r="GTQ19" s="558"/>
      <c r="GTR19" s="558"/>
      <c r="GTS19" s="558"/>
      <c r="GTT19" s="558"/>
      <c r="GTU19" s="558" t="s">
        <v>407</v>
      </c>
      <c r="GTV19" s="558"/>
      <c r="GTW19" s="558"/>
      <c r="GTX19" s="558"/>
      <c r="GTY19" s="558"/>
      <c r="GTZ19" s="558"/>
      <c r="GUA19" s="558"/>
      <c r="GUB19" s="558"/>
      <c r="GUC19" s="558" t="s">
        <v>407</v>
      </c>
      <c r="GUD19" s="558"/>
      <c r="GUE19" s="558"/>
      <c r="GUF19" s="558"/>
      <c r="GUG19" s="558"/>
      <c r="GUH19" s="558"/>
      <c r="GUI19" s="558"/>
      <c r="GUJ19" s="558"/>
      <c r="GUK19" s="558" t="s">
        <v>407</v>
      </c>
      <c r="GUL19" s="558"/>
      <c r="GUM19" s="558"/>
      <c r="GUN19" s="558"/>
      <c r="GUO19" s="558"/>
      <c r="GUP19" s="558"/>
      <c r="GUQ19" s="558"/>
      <c r="GUR19" s="558"/>
      <c r="GUS19" s="558" t="s">
        <v>407</v>
      </c>
      <c r="GUT19" s="558"/>
      <c r="GUU19" s="558"/>
      <c r="GUV19" s="558"/>
      <c r="GUW19" s="558"/>
      <c r="GUX19" s="558"/>
      <c r="GUY19" s="558"/>
      <c r="GUZ19" s="558"/>
      <c r="GVA19" s="558" t="s">
        <v>407</v>
      </c>
      <c r="GVB19" s="558"/>
      <c r="GVC19" s="558"/>
      <c r="GVD19" s="558"/>
      <c r="GVE19" s="558"/>
      <c r="GVF19" s="558"/>
      <c r="GVG19" s="558"/>
      <c r="GVH19" s="558"/>
      <c r="GVI19" s="558" t="s">
        <v>407</v>
      </c>
      <c r="GVJ19" s="558"/>
      <c r="GVK19" s="558"/>
      <c r="GVL19" s="558"/>
      <c r="GVM19" s="558"/>
      <c r="GVN19" s="558"/>
      <c r="GVO19" s="558"/>
      <c r="GVP19" s="558"/>
      <c r="GVQ19" s="558" t="s">
        <v>407</v>
      </c>
      <c r="GVR19" s="558"/>
      <c r="GVS19" s="558"/>
      <c r="GVT19" s="558"/>
      <c r="GVU19" s="558"/>
      <c r="GVV19" s="558"/>
      <c r="GVW19" s="558"/>
      <c r="GVX19" s="558"/>
      <c r="GVY19" s="558" t="s">
        <v>407</v>
      </c>
      <c r="GVZ19" s="558"/>
      <c r="GWA19" s="558"/>
      <c r="GWB19" s="558"/>
      <c r="GWC19" s="558"/>
      <c r="GWD19" s="558"/>
      <c r="GWE19" s="558"/>
      <c r="GWF19" s="558"/>
      <c r="GWG19" s="558" t="s">
        <v>407</v>
      </c>
      <c r="GWH19" s="558"/>
      <c r="GWI19" s="558"/>
      <c r="GWJ19" s="558"/>
      <c r="GWK19" s="558"/>
      <c r="GWL19" s="558"/>
      <c r="GWM19" s="558"/>
      <c r="GWN19" s="558"/>
      <c r="GWO19" s="558" t="s">
        <v>407</v>
      </c>
      <c r="GWP19" s="558"/>
      <c r="GWQ19" s="558"/>
      <c r="GWR19" s="558"/>
      <c r="GWS19" s="558"/>
      <c r="GWT19" s="558"/>
      <c r="GWU19" s="558"/>
      <c r="GWV19" s="558"/>
      <c r="GWW19" s="558" t="s">
        <v>407</v>
      </c>
      <c r="GWX19" s="558"/>
      <c r="GWY19" s="558"/>
      <c r="GWZ19" s="558"/>
      <c r="GXA19" s="558"/>
      <c r="GXB19" s="558"/>
      <c r="GXC19" s="558"/>
      <c r="GXD19" s="558"/>
      <c r="GXE19" s="558" t="s">
        <v>407</v>
      </c>
      <c r="GXF19" s="558"/>
      <c r="GXG19" s="558"/>
      <c r="GXH19" s="558"/>
      <c r="GXI19" s="558"/>
      <c r="GXJ19" s="558"/>
      <c r="GXK19" s="558"/>
      <c r="GXL19" s="558"/>
      <c r="GXM19" s="558" t="s">
        <v>407</v>
      </c>
      <c r="GXN19" s="558"/>
      <c r="GXO19" s="558"/>
      <c r="GXP19" s="558"/>
      <c r="GXQ19" s="558"/>
      <c r="GXR19" s="558"/>
      <c r="GXS19" s="558"/>
      <c r="GXT19" s="558"/>
      <c r="GXU19" s="558" t="s">
        <v>407</v>
      </c>
      <c r="GXV19" s="558"/>
      <c r="GXW19" s="558"/>
      <c r="GXX19" s="558"/>
      <c r="GXY19" s="558"/>
      <c r="GXZ19" s="558"/>
      <c r="GYA19" s="558"/>
      <c r="GYB19" s="558"/>
      <c r="GYC19" s="558" t="s">
        <v>407</v>
      </c>
      <c r="GYD19" s="558"/>
      <c r="GYE19" s="558"/>
      <c r="GYF19" s="558"/>
      <c r="GYG19" s="558"/>
      <c r="GYH19" s="558"/>
      <c r="GYI19" s="558"/>
      <c r="GYJ19" s="558"/>
      <c r="GYK19" s="558" t="s">
        <v>407</v>
      </c>
      <c r="GYL19" s="558"/>
      <c r="GYM19" s="558"/>
      <c r="GYN19" s="558"/>
      <c r="GYO19" s="558"/>
      <c r="GYP19" s="558"/>
      <c r="GYQ19" s="558"/>
      <c r="GYR19" s="558"/>
      <c r="GYS19" s="558" t="s">
        <v>407</v>
      </c>
      <c r="GYT19" s="558"/>
      <c r="GYU19" s="558"/>
      <c r="GYV19" s="558"/>
      <c r="GYW19" s="558"/>
      <c r="GYX19" s="558"/>
      <c r="GYY19" s="558"/>
      <c r="GYZ19" s="558"/>
      <c r="GZA19" s="558" t="s">
        <v>407</v>
      </c>
      <c r="GZB19" s="558"/>
      <c r="GZC19" s="558"/>
      <c r="GZD19" s="558"/>
      <c r="GZE19" s="558"/>
      <c r="GZF19" s="558"/>
      <c r="GZG19" s="558"/>
      <c r="GZH19" s="558"/>
      <c r="GZI19" s="558" t="s">
        <v>407</v>
      </c>
      <c r="GZJ19" s="558"/>
      <c r="GZK19" s="558"/>
      <c r="GZL19" s="558"/>
      <c r="GZM19" s="558"/>
      <c r="GZN19" s="558"/>
      <c r="GZO19" s="558"/>
      <c r="GZP19" s="558"/>
      <c r="GZQ19" s="558" t="s">
        <v>407</v>
      </c>
      <c r="GZR19" s="558"/>
      <c r="GZS19" s="558"/>
      <c r="GZT19" s="558"/>
      <c r="GZU19" s="558"/>
      <c r="GZV19" s="558"/>
      <c r="GZW19" s="558"/>
      <c r="GZX19" s="558"/>
      <c r="GZY19" s="558" t="s">
        <v>407</v>
      </c>
      <c r="GZZ19" s="558"/>
      <c r="HAA19" s="558"/>
      <c r="HAB19" s="558"/>
      <c r="HAC19" s="558"/>
      <c r="HAD19" s="558"/>
      <c r="HAE19" s="558"/>
      <c r="HAF19" s="558"/>
      <c r="HAG19" s="558" t="s">
        <v>407</v>
      </c>
      <c r="HAH19" s="558"/>
      <c r="HAI19" s="558"/>
      <c r="HAJ19" s="558"/>
      <c r="HAK19" s="558"/>
      <c r="HAL19" s="558"/>
      <c r="HAM19" s="558"/>
      <c r="HAN19" s="558"/>
      <c r="HAO19" s="558" t="s">
        <v>407</v>
      </c>
      <c r="HAP19" s="558"/>
      <c r="HAQ19" s="558"/>
      <c r="HAR19" s="558"/>
      <c r="HAS19" s="558"/>
      <c r="HAT19" s="558"/>
      <c r="HAU19" s="558"/>
      <c r="HAV19" s="558"/>
      <c r="HAW19" s="558" t="s">
        <v>407</v>
      </c>
      <c r="HAX19" s="558"/>
      <c r="HAY19" s="558"/>
      <c r="HAZ19" s="558"/>
      <c r="HBA19" s="558"/>
      <c r="HBB19" s="558"/>
      <c r="HBC19" s="558"/>
      <c r="HBD19" s="558"/>
      <c r="HBE19" s="558" t="s">
        <v>407</v>
      </c>
      <c r="HBF19" s="558"/>
      <c r="HBG19" s="558"/>
      <c r="HBH19" s="558"/>
      <c r="HBI19" s="558"/>
      <c r="HBJ19" s="558"/>
      <c r="HBK19" s="558"/>
      <c r="HBL19" s="558"/>
      <c r="HBM19" s="558" t="s">
        <v>407</v>
      </c>
      <c r="HBN19" s="558"/>
      <c r="HBO19" s="558"/>
      <c r="HBP19" s="558"/>
      <c r="HBQ19" s="558"/>
      <c r="HBR19" s="558"/>
      <c r="HBS19" s="558"/>
      <c r="HBT19" s="558"/>
      <c r="HBU19" s="558" t="s">
        <v>407</v>
      </c>
      <c r="HBV19" s="558"/>
      <c r="HBW19" s="558"/>
      <c r="HBX19" s="558"/>
      <c r="HBY19" s="558"/>
      <c r="HBZ19" s="558"/>
      <c r="HCA19" s="558"/>
      <c r="HCB19" s="558"/>
      <c r="HCC19" s="558" t="s">
        <v>407</v>
      </c>
      <c r="HCD19" s="558"/>
      <c r="HCE19" s="558"/>
      <c r="HCF19" s="558"/>
      <c r="HCG19" s="558"/>
      <c r="HCH19" s="558"/>
      <c r="HCI19" s="558"/>
      <c r="HCJ19" s="558"/>
      <c r="HCK19" s="558" t="s">
        <v>407</v>
      </c>
      <c r="HCL19" s="558"/>
      <c r="HCM19" s="558"/>
      <c r="HCN19" s="558"/>
      <c r="HCO19" s="558"/>
      <c r="HCP19" s="558"/>
      <c r="HCQ19" s="558"/>
      <c r="HCR19" s="558"/>
      <c r="HCS19" s="558" t="s">
        <v>407</v>
      </c>
      <c r="HCT19" s="558"/>
      <c r="HCU19" s="558"/>
      <c r="HCV19" s="558"/>
      <c r="HCW19" s="558"/>
      <c r="HCX19" s="558"/>
      <c r="HCY19" s="558"/>
      <c r="HCZ19" s="558"/>
      <c r="HDA19" s="558" t="s">
        <v>407</v>
      </c>
      <c r="HDB19" s="558"/>
      <c r="HDC19" s="558"/>
      <c r="HDD19" s="558"/>
      <c r="HDE19" s="558"/>
      <c r="HDF19" s="558"/>
      <c r="HDG19" s="558"/>
      <c r="HDH19" s="558"/>
      <c r="HDI19" s="558" t="s">
        <v>407</v>
      </c>
      <c r="HDJ19" s="558"/>
      <c r="HDK19" s="558"/>
      <c r="HDL19" s="558"/>
      <c r="HDM19" s="558"/>
      <c r="HDN19" s="558"/>
      <c r="HDO19" s="558"/>
      <c r="HDP19" s="558"/>
      <c r="HDQ19" s="558" t="s">
        <v>407</v>
      </c>
      <c r="HDR19" s="558"/>
      <c r="HDS19" s="558"/>
      <c r="HDT19" s="558"/>
      <c r="HDU19" s="558"/>
      <c r="HDV19" s="558"/>
      <c r="HDW19" s="558"/>
      <c r="HDX19" s="558"/>
      <c r="HDY19" s="558" t="s">
        <v>407</v>
      </c>
      <c r="HDZ19" s="558"/>
      <c r="HEA19" s="558"/>
      <c r="HEB19" s="558"/>
      <c r="HEC19" s="558"/>
      <c r="HED19" s="558"/>
      <c r="HEE19" s="558"/>
      <c r="HEF19" s="558"/>
      <c r="HEG19" s="558" t="s">
        <v>407</v>
      </c>
      <c r="HEH19" s="558"/>
      <c r="HEI19" s="558"/>
      <c r="HEJ19" s="558"/>
      <c r="HEK19" s="558"/>
      <c r="HEL19" s="558"/>
      <c r="HEM19" s="558"/>
      <c r="HEN19" s="558"/>
      <c r="HEO19" s="558" t="s">
        <v>407</v>
      </c>
      <c r="HEP19" s="558"/>
      <c r="HEQ19" s="558"/>
      <c r="HER19" s="558"/>
      <c r="HES19" s="558"/>
      <c r="HET19" s="558"/>
      <c r="HEU19" s="558"/>
      <c r="HEV19" s="558"/>
      <c r="HEW19" s="558" t="s">
        <v>407</v>
      </c>
      <c r="HEX19" s="558"/>
      <c r="HEY19" s="558"/>
      <c r="HEZ19" s="558"/>
      <c r="HFA19" s="558"/>
      <c r="HFB19" s="558"/>
      <c r="HFC19" s="558"/>
      <c r="HFD19" s="558"/>
      <c r="HFE19" s="558" t="s">
        <v>407</v>
      </c>
      <c r="HFF19" s="558"/>
      <c r="HFG19" s="558"/>
      <c r="HFH19" s="558"/>
      <c r="HFI19" s="558"/>
      <c r="HFJ19" s="558"/>
      <c r="HFK19" s="558"/>
      <c r="HFL19" s="558"/>
      <c r="HFM19" s="558" t="s">
        <v>407</v>
      </c>
      <c r="HFN19" s="558"/>
      <c r="HFO19" s="558"/>
      <c r="HFP19" s="558"/>
      <c r="HFQ19" s="558"/>
      <c r="HFR19" s="558"/>
      <c r="HFS19" s="558"/>
      <c r="HFT19" s="558"/>
      <c r="HFU19" s="558" t="s">
        <v>407</v>
      </c>
      <c r="HFV19" s="558"/>
      <c r="HFW19" s="558"/>
      <c r="HFX19" s="558"/>
      <c r="HFY19" s="558"/>
      <c r="HFZ19" s="558"/>
      <c r="HGA19" s="558"/>
      <c r="HGB19" s="558"/>
      <c r="HGC19" s="558" t="s">
        <v>407</v>
      </c>
      <c r="HGD19" s="558"/>
      <c r="HGE19" s="558"/>
      <c r="HGF19" s="558"/>
      <c r="HGG19" s="558"/>
      <c r="HGH19" s="558"/>
      <c r="HGI19" s="558"/>
      <c r="HGJ19" s="558"/>
      <c r="HGK19" s="558" t="s">
        <v>407</v>
      </c>
      <c r="HGL19" s="558"/>
      <c r="HGM19" s="558"/>
      <c r="HGN19" s="558"/>
      <c r="HGO19" s="558"/>
      <c r="HGP19" s="558"/>
      <c r="HGQ19" s="558"/>
      <c r="HGR19" s="558"/>
      <c r="HGS19" s="558" t="s">
        <v>407</v>
      </c>
      <c r="HGT19" s="558"/>
      <c r="HGU19" s="558"/>
      <c r="HGV19" s="558"/>
      <c r="HGW19" s="558"/>
      <c r="HGX19" s="558"/>
      <c r="HGY19" s="558"/>
      <c r="HGZ19" s="558"/>
      <c r="HHA19" s="558" t="s">
        <v>407</v>
      </c>
      <c r="HHB19" s="558"/>
      <c r="HHC19" s="558"/>
      <c r="HHD19" s="558"/>
      <c r="HHE19" s="558"/>
      <c r="HHF19" s="558"/>
      <c r="HHG19" s="558"/>
      <c r="HHH19" s="558"/>
      <c r="HHI19" s="558" t="s">
        <v>407</v>
      </c>
      <c r="HHJ19" s="558"/>
      <c r="HHK19" s="558"/>
      <c r="HHL19" s="558"/>
      <c r="HHM19" s="558"/>
      <c r="HHN19" s="558"/>
      <c r="HHO19" s="558"/>
      <c r="HHP19" s="558"/>
      <c r="HHQ19" s="558" t="s">
        <v>407</v>
      </c>
      <c r="HHR19" s="558"/>
      <c r="HHS19" s="558"/>
      <c r="HHT19" s="558"/>
      <c r="HHU19" s="558"/>
      <c r="HHV19" s="558"/>
      <c r="HHW19" s="558"/>
      <c r="HHX19" s="558"/>
      <c r="HHY19" s="558" t="s">
        <v>407</v>
      </c>
      <c r="HHZ19" s="558"/>
      <c r="HIA19" s="558"/>
      <c r="HIB19" s="558"/>
      <c r="HIC19" s="558"/>
      <c r="HID19" s="558"/>
      <c r="HIE19" s="558"/>
      <c r="HIF19" s="558"/>
      <c r="HIG19" s="558" t="s">
        <v>407</v>
      </c>
      <c r="HIH19" s="558"/>
      <c r="HII19" s="558"/>
      <c r="HIJ19" s="558"/>
      <c r="HIK19" s="558"/>
      <c r="HIL19" s="558"/>
      <c r="HIM19" s="558"/>
      <c r="HIN19" s="558"/>
      <c r="HIO19" s="558" t="s">
        <v>407</v>
      </c>
      <c r="HIP19" s="558"/>
      <c r="HIQ19" s="558"/>
      <c r="HIR19" s="558"/>
      <c r="HIS19" s="558"/>
      <c r="HIT19" s="558"/>
      <c r="HIU19" s="558"/>
      <c r="HIV19" s="558"/>
      <c r="HIW19" s="558" t="s">
        <v>407</v>
      </c>
      <c r="HIX19" s="558"/>
      <c r="HIY19" s="558"/>
      <c r="HIZ19" s="558"/>
      <c r="HJA19" s="558"/>
      <c r="HJB19" s="558"/>
      <c r="HJC19" s="558"/>
      <c r="HJD19" s="558"/>
      <c r="HJE19" s="558" t="s">
        <v>407</v>
      </c>
      <c r="HJF19" s="558"/>
      <c r="HJG19" s="558"/>
      <c r="HJH19" s="558"/>
      <c r="HJI19" s="558"/>
      <c r="HJJ19" s="558"/>
      <c r="HJK19" s="558"/>
      <c r="HJL19" s="558"/>
      <c r="HJM19" s="558" t="s">
        <v>407</v>
      </c>
      <c r="HJN19" s="558"/>
      <c r="HJO19" s="558"/>
      <c r="HJP19" s="558"/>
      <c r="HJQ19" s="558"/>
      <c r="HJR19" s="558"/>
      <c r="HJS19" s="558"/>
      <c r="HJT19" s="558"/>
      <c r="HJU19" s="558" t="s">
        <v>407</v>
      </c>
      <c r="HJV19" s="558"/>
      <c r="HJW19" s="558"/>
      <c r="HJX19" s="558"/>
      <c r="HJY19" s="558"/>
      <c r="HJZ19" s="558"/>
      <c r="HKA19" s="558"/>
      <c r="HKB19" s="558"/>
      <c r="HKC19" s="558" t="s">
        <v>407</v>
      </c>
      <c r="HKD19" s="558"/>
      <c r="HKE19" s="558"/>
      <c r="HKF19" s="558"/>
      <c r="HKG19" s="558"/>
      <c r="HKH19" s="558"/>
      <c r="HKI19" s="558"/>
      <c r="HKJ19" s="558"/>
      <c r="HKK19" s="558" t="s">
        <v>407</v>
      </c>
      <c r="HKL19" s="558"/>
      <c r="HKM19" s="558"/>
      <c r="HKN19" s="558"/>
      <c r="HKO19" s="558"/>
      <c r="HKP19" s="558"/>
      <c r="HKQ19" s="558"/>
      <c r="HKR19" s="558"/>
      <c r="HKS19" s="558" t="s">
        <v>407</v>
      </c>
      <c r="HKT19" s="558"/>
      <c r="HKU19" s="558"/>
      <c r="HKV19" s="558"/>
      <c r="HKW19" s="558"/>
      <c r="HKX19" s="558"/>
      <c r="HKY19" s="558"/>
      <c r="HKZ19" s="558"/>
      <c r="HLA19" s="558" t="s">
        <v>407</v>
      </c>
      <c r="HLB19" s="558"/>
      <c r="HLC19" s="558"/>
      <c r="HLD19" s="558"/>
      <c r="HLE19" s="558"/>
      <c r="HLF19" s="558"/>
      <c r="HLG19" s="558"/>
      <c r="HLH19" s="558"/>
      <c r="HLI19" s="558" t="s">
        <v>407</v>
      </c>
      <c r="HLJ19" s="558"/>
      <c r="HLK19" s="558"/>
      <c r="HLL19" s="558"/>
      <c r="HLM19" s="558"/>
      <c r="HLN19" s="558"/>
      <c r="HLO19" s="558"/>
      <c r="HLP19" s="558"/>
      <c r="HLQ19" s="558" t="s">
        <v>407</v>
      </c>
      <c r="HLR19" s="558"/>
      <c r="HLS19" s="558"/>
      <c r="HLT19" s="558"/>
      <c r="HLU19" s="558"/>
      <c r="HLV19" s="558"/>
      <c r="HLW19" s="558"/>
      <c r="HLX19" s="558"/>
      <c r="HLY19" s="558" t="s">
        <v>407</v>
      </c>
      <c r="HLZ19" s="558"/>
      <c r="HMA19" s="558"/>
      <c r="HMB19" s="558"/>
      <c r="HMC19" s="558"/>
      <c r="HMD19" s="558"/>
      <c r="HME19" s="558"/>
      <c r="HMF19" s="558"/>
      <c r="HMG19" s="558" t="s">
        <v>407</v>
      </c>
      <c r="HMH19" s="558"/>
      <c r="HMI19" s="558"/>
      <c r="HMJ19" s="558"/>
      <c r="HMK19" s="558"/>
      <c r="HML19" s="558"/>
      <c r="HMM19" s="558"/>
      <c r="HMN19" s="558"/>
      <c r="HMO19" s="558" t="s">
        <v>407</v>
      </c>
      <c r="HMP19" s="558"/>
      <c r="HMQ19" s="558"/>
      <c r="HMR19" s="558"/>
      <c r="HMS19" s="558"/>
      <c r="HMT19" s="558"/>
      <c r="HMU19" s="558"/>
      <c r="HMV19" s="558"/>
      <c r="HMW19" s="558" t="s">
        <v>407</v>
      </c>
      <c r="HMX19" s="558"/>
      <c r="HMY19" s="558"/>
      <c r="HMZ19" s="558"/>
      <c r="HNA19" s="558"/>
      <c r="HNB19" s="558"/>
      <c r="HNC19" s="558"/>
      <c r="HND19" s="558"/>
      <c r="HNE19" s="558" t="s">
        <v>407</v>
      </c>
      <c r="HNF19" s="558"/>
      <c r="HNG19" s="558"/>
      <c r="HNH19" s="558"/>
      <c r="HNI19" s="558"/>
      <c r="HNJ19" s="558"/>
      <c r="HNK19" s="558"/>
      <c r="HNL19" s="558"/>
      <c r="HNM19" s="558" t="s">
        <v>407</v>
      </c>
      <c r="HNN19" s="558"/>
      <c r="HNO19" s="558"/>
      <c r="HNP19" s="558"/>
      <c r="HNQ19" s="558"/>
      <c r="HNR19" s="558"/>
      <c r="HNS19" s="558"/>
      <c r="HNT19" s="558"/>
      <c r="HNU19" s="558" t="s">
        <v>407</v>
      </c>
      <c r="HNV19" s="558"/>
      <c r="HNW19" s="558"/>
      <c r="HNX19" s="558"/>
      <c r="HNY19" s="558"/>
      <c r="HNZ19" s="558"/>
      <c r="HOA19" s="558"/>
      <c r="HOB19" s="558"/>
      <c r="HOC19" s="558" t="s">
        <v>407</v>
      </c>
      <c r="HOD19" s="558"/>
      <c r="HOE19" s="558"/>
      <c r="HOF19" s="558"/>
      <c r="HOG19" s="558"/>
      <c r="HOH19" s="558"/>
      <c r="HOI19" s="558"/>
      <c r="HOJ19" s="558"/>
      <c r="HOK19" s="558" t="s">
        <v>407</v>
      </c>
      <c r="HOL19" s="558"/>
      <c r="HOM19" s="558"/>
      <c r="HON19" s="558"/>
      <c r="HOO19" s="558"/>
      <c r="HOP19" s="558"/>
      <c r="HOQ19" s="558"/>
      <c r="HOR19" s="558"/>
      <c r="HOS19" s="558" t="s">
        <v>407</v>
      </c>
      <c r="HOT19" s="558"/>
      <c r="HOU19" s="558"/>
      <c r="HOV19" s="558"/>
      <c r="HOW19" s="558"/>
      <c r="HOX19" s="558"/>
      <c r="HOY19" s="558"/>
      <c r="HOZ19" s="558"/>
      <c r="HPA19" s="558" t="s">
        <v>407</v>
      </c>
      <c r="HPB19" s="558"/>
      <c r="HPC19" s="558"/>
      <c r="HPD19" s="558"/>
      <c r="HPE19" s="558"/>
      <c r="HPF19" s="558"/>
      <c r="HPG19" s="558"/>
      <c r="HPH19" s="558"/>
      <c r="HPI19" s="558" t="s">
        <v>407</v>
      </c>
      <c r="HPJ19" s="558"/>
      <c r="HPK19" s="558"/>
      <c r="HPL19" s="558"/>
      <c r="HPM19" s="558"/>
      <c r="HPN19" s="558"/>
      <c r="HPO19" s="558"/>
      <c r="HPP19" s="558"/>
      <c r="HPQ19" s="558" t="s">
        <v>407</v>
      </c>
      <c r="HPR19" s="558"/>
      <c r="HPS19" s="558"/>
      <c r="HPT19" s="558"/>
      <c r="HPU19" s="558"/>
      <c r="HPV19" s="558"/>
      <c r="HPW19" s="558"/>
      <c r="HPX19" s="558"/>
      <c r="HPY19" s="558" t="s">
        <v>407</v>
      </c>
      <c r="HPZ19" s="558"/>
      <c r="HQA19" s="558"/>
      <c r="HQB19" s="558"/>
      <c r="HQC19" s="558"/>
      <c r="HQD19" s="558"/>
      <c r="HQE19" s="558"/>
      <c r="HQF19" s="558"/>
      <c r="HQG19" s="558" t="s">
        <v>407</v>
      </c>
      <c r="HQH19" s="558"/>
      <c r="HQI19" s="558"/>
      <c r="HQJ19" s="558"/>
      <c r="HQK19" s="558"/>
      <c r="HQL19" s="558"/>
      <c r="HQM19" s="558"/>
      <c r="HQN19" s="558"/>
      <c r="HQO19" s="558" t="s">
        <v>407</v>
      </c>
      <c r="HQP19" s="558"/>
      <c r="HQQ19" s="558"/>
      <c r="HQR19" s="558"/>
      <c r="HQS19" s="558"/>
      <c r="HQT19" s="558"/>
      <c r="HQU19" s="558"/>
      <c r="HQV19" s="558"/>
      <c r="HQW19" s="558" t="s">
        <v>407</v>
      </c>
      <c r="HQX19" s="558"/>
      <c r="HQY19" s="558"/>
      <c r="HQZ19" s="558"/>
      <c r="HRA19" s="558"/>
      <c r="HRB19" s="558"/>
      <c r="HRC19" s="558"/>
      <c r="HRD19" s="558"/>
      <c r="HRE19" s="558" t="s">
        <v>407</v>
      </c>
      <c r="HRF19" s="558"/>
      <c r="HRG19" s="558"/>
      <c r="HRH19" s="558"/>
      <c r="HRI19" s="558"/>
      <c r="HRJ19" s="558"/>
      <c r="HRK19" s="558"/>
      <c r="HRL19" s="558"/>
      <c r="HRM19" s="558" t="s">
        <v>407</v>
      </c>
      <c r="HRN19" s="558"/>
      <c r="HRO19" s="558"/>
      <c r="HRP19" s="558"/>
      <c r="HRQ19" s="558"/>
      <c r="HRR19" s="558"/>
      <c r="HRS19" s="558"/>
      <c r="HRT19" s="558"/>
      <c r="HRU19" s="558" t="s">
        <v>407</v>
      </c>
      <c r="HRV19" s="558"/>
      <c r="HRW19" s="558"/>
      <c r="HRX19" s="558"/>
      <c r="HRY19" s="558"/>
      <c r="HRZ19" s="558"/>
      <c r="HSA19" s="558"/>
      <c r="HSB19" s="558"/>
      <c r="HSC19" s="558" t="s">
        <v>407</v>
      </c>
      <c r="HSD19" s="558"/>
      <c r="HSE19" s="558"/>
      <c r="HSF19" s="558"/>
      <c r="HSG19" s="558"/>
      <c r="HSH19" s="558"/>
      <c r="HSI19" s="558"/>
      <c r="HSJ19" s="558"/>
      <c r="HSK19" s="558" t="s">
        <v>407</v>
      </c>
      <c r="HSL19" s="558"/>
      <c r="HSM19" s="558"/>
      <c r="HSN19" s="558"/>
      <c r="HSO19" s="558"/>
      <c r="HSP19" s="558"/>
      <c r="HSQ19" s="558"/>
      <c r="HSR19" s="558"/>
      <c r="HSS19" s="558" t="s">
        <v>407</v>
      </c>
      <c r="HST19" s="558"/>
      <c r="HSU19" s="558"/>
      <c r="HSV19" s="558"/>
      <c r="HSW19" s="558"/>
      <c r="HSX19" s="558"/>
      <c r="HSY19" s="558"/>
      <c r="HSZ19" s="558"/>
      <c r="HTA19" s="558" t="s">
        <v>407</v>
      </c>
      <c r="HTB19" s="558"/>
      <c r="HTC19" s="558"/>
      <c r="HTD19" s="558"/>
      <c r="HTE19" s="558"/>
      <c r="HTF19" s="558"/>
      <c r="HTG19" s="558"/>
      <c r="HTH19" s="558"/>
      <c r="HTI19" s="558" t="s">
        <v>407</v>
      </c>
      <c r="HTJ19" s="558"/>
      <c r="HTK19" s="558"/>
      <c r="HTL19" s="558"/>
      <c r="HTM19" s="558"/>
      <c r="HTN19" s="558"/>
      <c r="HTO19" s="558"/>
      <c r="HTP19" s="558"/>
      <c r="HTQ19" s="558" t="s">
        <v>407</v>
      </c>
      <c r="HTR19" s="558"/>
      <c r="HTS19" s="558"/>
      <c r="HTT19" s="558"/>
      <c r="HTU19" s="558"/>
      <c r="HTV19" s="558"/>
      <c r="HTW19" s="558"/>
      <c r="HTX19" s="558"/>
      <c r="HTY19" s="558" t="s">
        <v>407</v>
      </c>
      <c r="HTZ19" s="558"/>
      <c r="HUA19" s="558"/>
      <c r="HUB19" s="558"/>
      <c r="HUC19" s="558"/>
      <c r="HUD19" s="558"/>
      <c r="HUE19" s="558"/>
      <c r="HUF19" s="558"/>
      <c r="HUG19" s="558" t="s">
        <v>407</v>
      </c>
      <c r="HUH19" s="558"/>
      <c r="HUI19" s="558"/>
      <c r="HUJ19" s="558"/>
      <c r="HUK19" s="558"/>
      <c r="HUL19" s="558"/>
      <c r="HUM19" s="558"/>
      <c r="HUN19" s="558"/>
      <c r="HUO19" s="558" t="s">
        <v>407</v>
      </c>
      <c r="HUP19" s="558"/>
      <c r="HUQ19" s="558"/>
      <c r="HUR19" s="558"/>
      <c r="HUS19" s="558"/>
      <c r="HUT19" s="558"/>
      <c r="HUU19" s="558"/>
      <c r="HUV19" s="558"/>
      <c r="HUW19" s="558" t="s">
        <v>407</v>
      </c>
      <c r="HUX19" s="558"/>
      <c r="HUY19" s="558"/>
      <c r="HUZ19" s="558"/>
      <c r="HVA19" s="558"/>
      <c r="HVB19" s="558"/>
      <c r="HVC19" s="558"/>
      <c r="HVD19" s="558"/>
      <c r="HVE19" s="558" t="s">
        <v>407</v>
      </c>
      <c r="HVF19" s="558"/>
      <c r="HVG19" s="558"/>
      <c r="HVH19" s="558"/>
      <c r="HVI19" s="558"/>
      <c r="HVJ19" s="558"/>
      <c r="HVK19" s="558"/>
      <c r="HVL19" s="558"/>
      <c r="HVM19" s="558" t="s">
        <v>407</v>
      </c>
      <c r="HVN19" s="558"/>
      <c r="HVO19" s="558"/>
      <c r="HVP19" s="558"/>
      <c r="HVQ19" s="558"/>
      <c r="HVR19" s="558"/>
      <c r="HVS19" s="558"/>
      <c r="HVT19" s="558"/>
      <c r="HVU19" s="558" t="s">
        <v>407</v>
      </c>
      <c r="HVV19" s="558"/>
      <c r="HVW19" s="558"/>
      <c r="HVX19" s="558"/>
      <c r="HVY19" s="558"/>
      <c r="HVZ19" s="558"/>
      <c r="HWA19" s="558"/>
      <c r="HWB19" s="558"/>
      <c r="HWC19" s="558" t="s">
        <v>407</v>
      </c>
      <c r="HWD19" s="558"/>
      <c r="HWE19" s="558"/>
      <c r="HWF19" s="558"/>
      <c r="HWG19" s="558"/>
      <c r="HWH19" s="558"/>
      <c r="HWI19" s="558"/>
      <c r="HWJ19" s="558"/>
      <c r="HWK19" s="558" t="s">
        <v>407</v>
      </c>
      <c r="HWL19" s="558"/>
      <c r="HWM19" s="558"/>
      <c r="HWN19" s="558"/>
      <c r="HWO19" s="558"/>
      <c r="HWP19" s="558"/>
      <c r="HWQ19" s="558"/>
      <c r="HWR19" s="558"/>
      <c r="HWS19" s="558" t="s">
        <v>407</v>
      </c>
      <c r="HWT19" s="558"/>
      <c r="HWU19" s="558"/>
      <c r="HWV19" s="558"/>
      <c r="HWW19" s="558"/>
      <c r="HWX19" s="558"/>
      <c r="HWY19" s="558"/>
      <c r="HWZ19" s="558"/>
      <c r="HXA19" s="558" t="s">
        <v>407</v>
      </c>
      <c r="HXB19" s="558"/>
      <c r="HXC19" s="558"/>
      <c r="HXD19" s="558"/>
      <c r="HXE19" s="558"/>
      <c r="HXF19" s="558"/>
      <c r="HXG19" s="558"/>
      <c r="HXH19" s="558"/>
      <c r="HXI19" s="558" t="s">
        <v>407</v>
      </c>
      <c r="HXJ19" s="558"/>
      <c r="HXK19" s="558"/>
      <c r="HXL19" s="558"/>
      <c r="HXM19" s="558"/>
      <c r="HXN19" s="558"/>
      <c r="HXO19" s="558"/>
      <c r="HXP19" s="558"/>
      <c r="HXQ19" s="558" t="s">
        <v>407</v>
      </c>
      <c r="HXR19" s="558"/>
      <c r="HXS19" s="558"/>
      <c r="HXT19" s="558"/>
      <c r="HXU19" s="558"/>
      <c r="HXV19" s="558"/>
      <c r="HXW19" s="558"/>
      <c r="HXX19" s="558"/>
      <c r="HXY19" s="558" t="s">
        <v>407</v>
      </c>
      <c r="HXZ19" s="558"/>
      <c r="HYA19" s="558"/>
      <c r="HYB19" s="558"/>
      <c r="HYC19" s="558"/>
      <c r="HYD19" s="558"/>
      <c r="HYE19" s="558"/>
      <c r="HYF19" s="558"/>
      <c r="HYG19" s="558" t="s">
        <v>407</v>
      </c>
      <c r="HYH19" s="558"/>
      <c r="HYI19" s="558"/>
      <c r="HYJ19" s="558"/>
      <c r="HYK19" s="558"/>
      <c r="HYL19" s="558"/>
      <c r="HYM19" s="558"/>
      <c r="HYN19" s="558"/>
      <c r="HYO19" s="558" t="s">
        <v>407</v>
      </c>
      <c r="HYP19" s="558"/>
      <c r="HYQ19" s="558"/>
      <c r="HYR19" s="558"/>
      <c r="HYS19" s="558"/>
      <c r="HYT19" s="558"/>
      <c r="HYU19" s="558"/>
      <c r="HYV19" s="558"/>
      <c r="HYW19" s="558" t="s">
        <v>407</v>
      </c>
      <c r="HYX19" s="558"/>
      <c r="HYY19" s="558"/>
      <c r="HYZ19" s="558"/>
      <c r="HZA19" s="558"/>
      <c r="HZB19" s="558"/>
      <c r="HZC19" s="558"/>
      <c r="HZD19" s="558"/>
      <c r="HZE19" s="558" t="s">
        <v>407</v>
      </c>
      <c r="HZF19" s="558"/>
      <c r="HZG19" s="558"/>
      <c r="HZH19" s="558"/>
      <c r="HZI19" s="558"/>
      <c r="HZJ19" s="558"/>
      <c r="HZK19" s="558"/>
      <c r="HZL19" s="558"/>
      <c r="HZM19" s="558" t="s">
        <v>407</v>
      </c>
      <c r="HZN19" s="558"/>
      <c r="HZO19" s="558"/>
      <c r="HZP19" s="558"/>
      <c r="HZQ19" s="558"/>
      <c r="HZR19" s="558"/>
      <c r="HZS19" s="558"/>
      <c r="HZT19" s="558"/>
      <c r="HZU19" s="558" t="s">
        <v>407</v>
      </c>
      <c r="HZV19" s="558"/>
      <c r="HZW19" s="558"/>
      <c r="HZX19" s="558"/>
      <c r="HZY19" s="558"/>
      <c r="HZZ19" s="558"/>
      <c r="IAA19" s="558"/>
      <c r="IAB19" s="558"/>
      <c r="IAC19" s="558" t="s">
        <v>407</v>
      </c>
      <c r="IAD19" s="558"/>
      <c r="IAE19" s="558"/>
      <c r="IAF19" s="558"/>
      <c r="IAG19" s="558"/>
      <c r="IAH19" s="558"/>
      <c r="IAI19" s="558"/>
      <c r="IAJ19" s="558"/>
      <c r="IAK19" s="558" t="s">
        <v>407</v>
      </c>
      <c r="IAL19" s="558"/>
      <c r="IAM19" s="558"/>
      <c r="IAN19" s="558"/>
      <c r="IAO19" s="558"/>
      <c r="IAP19" s="558"/>
      <c r="IAQ19" s="558"/>
      <c r="IAR19" s="558"/>
      <c r="IAS19" s="558" t="s">
        <v>407</v>
      </c>
      <c r="IAT19" s="558"/>
      <c r="IAU19" s="558"/>
      <c r="IAV19" s="558"/>
      <c r="IAW19" s="558"/>
      <c r="IAX19" s="558"/>
      <c r="IAY19" s="558"/>
      <c r="IAZ19" s="558"/>
      <c r="IBA19" s="558" t="s">
        <v>407</v>
      </c>
      <c r="IBB19" s="558"/>
      <c r="IBC19" s="558"/>
      <c r="IBD19" s="558"/>
      <c r="IBE19" s="558"/>
      <c r="IBF19" s="558"/>
      <c r="IBG19" s="558"/>
      <c r="IBH19" s="558"/>
      <c r="IBI19" s="558" t="s">
        <v>407</v>
      </c>
      <c r="IBJ19" s="558"/>
      <c r="IBK19" s="558"/>
      <c r="IBL19" s="558"/>
      <c r="IBM19" s="558"/>
      <c r="IBN19" s="558"/>
      <c r="IBO19" s="558"/>
      <c r="IBP19" s="558"/>
      <c r="IBQ19" s="558" t="s">
        <v>407</v>
      </c>
      <c r="IBR19" s="558"/>
      <c r="IBS19" s="558"/>
      <c r="IBT19" s="558"/>
      <c r="IBU19" s="558"/>
      <c r="IBV19" s="558"/>
      <c r="IBW19" s="558"/>
      <c r="IBX19" s="558"/>
      <c r="IBY19" s="558" t="s">
        <v>407</v>
      </c>
      <c r="IBZ19" s="558"/>
      <c r="ICA19" s="558"/>
      <c r="ICB19" s="558"/>
      <c r="ICC19" s="558"/>
      <c r="ICD19" s="558"/>
      <c r="ICE19" s="558"/>
      <c r="ICF19" s="558"/>
      <c r="ICG19" s="558" t="s">
        <v>407</v>
      </c>
      <c r="ICH19" s="558"/>
      <c r="ICI19" s="558"/>
      <c r="ICJ19" s="558"/>
      <c r="ICK19" s="558"/>
      <c r="ICL19" s="558"/>
      <c r="ICM19" s="558"/>
      <c r="ICN19" s="558"/>
      <c r="ICO19" s="558" t="s">
        <v>407</v>
      </c>
      <c r="ICP19" s="558"/>
      <c r="ICQ19" s="558"/>
      <c r="ICR19" s="558"/>
      <c r="ICS19" s="558"/>
      <c r="ICT19" s="558"/>
      <c r="ICU19" s="558"/>
      <c r="ICV19" s="558"/>
      <c r="ICW19" s="558" t="s">
        <v>407</v>
      </c>
      <c r="ICX19" s="558"/>
      <c r="ICY19" s="558"/>
      <c r="ICZ19" s="558"/>
      <c r="IDA19" s="558"/>
      <c r="IDB19" s="558"/>
      <c r="IDC19" s="558"/>
      <c r="IDD19" s="558"/>
      <c r="IDE19" s="558" t="s">
        <v>407</v>
      </c>
      <c r="IDF19" s="558"/>
      <c r="IDG19" s="558"/>
      <c r="IDH19" s="558"/>
      <c r="IDI19" s="558"/>
      <c r="IDJ19" s="558"/>
      <c r="IDK19" s="558"/>
      <c r="IDL19" s="558"/>
      <c r="IDM19" s="558" t="s">
        <v>407</v>
      </c>
      <c r="IDN19" s="558"/>
      <c r="IDO19" s="558"/>
      <c r="IDP19" s="558"/>
      <c r="IDQ19" s="558"/>
      <c r="IDR19" s="558"/>
      <c r="IDS19" s="558"/>
      <c r="IDT19" s="558"/>
      <c r="IDU19" s="558" t="s">
        <v>407</v>
      </c>
      <c r="IDV19" s="558"/>
      <c r="IDW19" s="558"/>
      <c r="IDX19" s="558"/>
      <c r="IDY19" s="558"/>
      <c r="IDZ19" s="558"/>
      <c r="IEA19" s="558"/>
      <c r="IEB19" s="558"/>
      <c r="IEC19" s="558" t="s">
        <v>407</v>
      </c>
      <c r="IED19" s="558"/>
      <c r="IEE19" s="558"/>
      <c r="IEF19" s="558"/>
      <c r="IEG19" s="558"/>
      <c r="IEH19" s="558"/>
      <c r="IEI19" s="558"/>
      <c r="IEJ19" s="558"/>
      <c r="IEK19" s="558" t="s">
        <v>407</v>
      </c>
      <c r="IEL19" s="558"/>
      <c r="IEM19" s="558"/>
      <c r="IEN19" s="558"/>
      <c r="IEO19" s="558"/>
      <c r="IEP19" s="558"/>
      <c r="IEQ19" s="558"/>
      <c r="IER19" s="558"/>
      <c r="IES19" s="558" t="s">
        <v>407</v>
      </c>
      <c r="IET19" s="558"/>
      <c r="IEU19" s="558"/>
      <c r="IEV19" s="558"/>
      <c r="IEW19" s="558"/>
      <c r="IEX19" s="558"/>
      <c r="IEY19" s="558"/>
      <c r="IEZ19" s="558"/>
      <c r="IFA19" s="558" t="s">
        <v>407</v>
      </c>
      <c r="IFB19" s="558"/>
      <c r="IFC19" s="558"/>
      <c r="IFD19" s="558"/>
      <c r="IFE19" s="558"/>
      <c r="IFF19" s="558"/>
      <c r="IFG19" s="558"/>
      <c r="IFH19" s="558"/>
      <c r="IFI19" s="558" t="s">
        <v>407</v>
      </c>
      <c r="IFJ19" s="558"/>
      <c r="IFK19" s="558"/>
      <c r="IFL19" s="558"/>
      <c r="IFM19" s="558"/>
      <c r="IFN19" s="558"/>
      <c r="IFO19" s="558"/>
      <c r="IFP19" s="558"/>
      <c r="IFQ19" s="558" t="s">
        <v>407</v>
      </c>
      <c r="IFR19" s="558"/>
      <c r="IFS19" s="558"/>
      <c r="IFT19" s="558"/>
      <c r="IFU19" s="558"/>
      <c r="IFV19" s="558"/>
      <c r="IFW19" s="558"/>
      <c r="IFX19" s="558"/>
      <c r="IFY19" s="558" t="s">
        <v>407</v>
      </c>
      <c r="IFZ19" s="558"/>
      <c r="IGA19" s="558"/>
      <c r="IGB19" s="558"/>
      <c r="IGC19" s="558"/>
      <c r="IGD19" s="558"/>
      <c r="IGE19" s="558"/>
      <c r="IGF19" s="558"/>
      <c r="IGG19" s="558" t="s">
        <v>407</v>
      </c>
      <c r="IGH19" s="558"/>
      <c r="IGI19" s="558"/>
      <c r="IGJ19" s="558"/>
      <c r="IGK19" s="558"/>
      <c r="IGL19" s="558"/>
      <c r="IGM19" s="558"/>
      <c r="IGN19" s="558"/>
      <c r="IGO19" s="558" t="s">
        <v>407</v>
      </c>
      <c r="IGP19" s="558"/>
      <c r="IGQ19" s="558"/>
      <c r="IGR19" s="558"/>
      <c r="IGS19" s="558"/>
      <c r="IGT19" s="558"/>
      <c r="IGU19" s="558"/>
      <c r="IGV19" s="558"/>
      <c r="IGW19" s="558" t="s">
        <v>407</v>
      </c>
      <c r="IGX19" s="558"/>
      <c r="IGY19" s="558"/>
      <c r="IGZ19" s="558"/>
      <c r="IHA19" s="558"/>
      <c r="IHB19" s="558"/>
      <c r="IHC19" s="558"/>
      <c r="IHD19" s="558"/>
      <c r="IHE19" s="558" t="s">
        <v>407</v>
      </c>
      <c r="IHF19" s="558"/>
      <c r="IHG19" s="558"/>
      <c r="IHH19" s="558"/>
      <c r="IHI19" s="558"/>
      <c r="IHJ19" s="558"/>
      <c r="IHK19" s="558"/>
      <c r="IHL19" s="558"/>
      <c r="IHM19" s="558" t="s">
        <v>407</v>
      </c>
      <c r="IHN19" s="558"/>
      <c r="IHO19" s="558"/>
      <c r="IHP19" s="558"/>
      <c r="IHQ19" s="558"/>
      <c r="IHR19" s="558"/>
      <c r="IHS19" s="558"/>
      <c r="IHT19" s="558"/>
      <c r="IHU19" s="558" t="s">
        <v>407</v>
      </c>
      <c r="IHV19" s="558"/>
      <c r="IHW19" s="558"/>
      <c r="IHX19" s="558"/>
      <c r="IHY19" s="558"/>
      <c r="IHZ19" s="558"/>
      <c r="IIA19" s="558"/>
      <c r="IIB19" s="558"/>
      <c r="IIC19" s="558" t="s">
        <v>407</v>
      </c>
      <c r="IID19" s="558"/>
      <c r="IIE19" s="558"/>
      <c r="IIF19" s="558"/>
      <c r="IIG19" s="558"/>
      <c r="IIH19" s="558"/>
      <c r="III19" s="558"/>
      <c r="IIJ19" s="558"/>
      <c r="IIK19" s="558" t="s">
        <v>407</v>
      </c>
      <c r="IIL19" s="558"/>
      <c r="IIM19" s="558"/>
      <c r="IIN19" s="558"/>
      <c r="IIO19" s="558"/>
      <c r="IIP19" s="558"/>
      <c r="IIQ19" s="558"/>
      <c r="IIR19" s="558"/>
      <c r="IIS19" s="558" t="s">
        <v>407</v>
      </c>
      <c r="IIT19" s="558"/>
      <c r="IIU19" s="558"/>
      <c r="IIV19" s="558"/>
      <c r="IIW19" s="558"/>
      <c r="IIX19" s="558"/>
      <c r="IIY19" s="558"/>
      <c r="IIZ19" s="558"/>
      <c r="IJA19" s="558" t="s">
        <v>407</v>
      </c>
      <c r="IJB19" s="558"/>
      <c r="IJC19" s="558"/>
      <c r="IJD19" s="558"/>
      <c r="IJE19" s="558"/>
      <c r="IJF19" s="558"/>
      <c r="IJG19" s="558"/>
      <c r="IJH19" s="558"/>
      <c r="IJI19" s="558" t="s">
        <v>407</v>
      </c>
      <c r="IJJ19" s="558"/>
      <c r="IJK19" s="558"/>
      <c r="IJL19" s="558"/>
      <c r="IJM19" s="558"/>
      <c r="IJN19" s="558"/>
      <c r="IJO19" s="558"/>
      <c r="IJP19" s="558"/>
      <c r="IJQ19" s="558" t="s">
        <v>407</v>
      </c>
      <c r="IJR19" s="558"/>
      <c r="IJS19" s="558"/>
      <c r="IJT19" s="558"/>
      <c r="IJU19" s="558"/>
      <c r="IJV19" s="558"/>
      <c r="IJW19" s="558"/>
      <c r="IJX19" s="558"/>
      <c r="IJY19" s="558" t="s">
        <v>407</v>
      </c>
      <c r="IJZ19" s="558"/>
      <c r="IKA19" s="558"/>
      <c r="IKB19" s="558"/>
      <c r="IKC19" s="558"/>
      <c r="IKD19" s="558"/>
      <c r="IKE19" s="558"/>
      <c r="IKF19" s="558"/>
      <c r="IKG19" s="558" t="s">
        <v>407</v>
      </c>
      <c r="IKH19" s="558"/>
      <c r="IKI19" s="558"/>
      <c r="IKJ19" s="558"/>
      <c r="IKK19" s="558"/>
      <c r="IKL19" s="558"/>
      <c r="IKM19" s="558"/>
      <c r="IKN19" s="558"/>
      <c r="IKO19" s="558" t="s">
        <v>407</v>
      </c>
      <c r="IKP19" s="558"/>
      <c r="IKQ19" s="558"/>
      <c r="IKR19" s="558"/>
      <c r="IKS19" s="558"/>
      <c r="IKT19" s="558"/>
      <c r="IKU19" s="558"/>
      <c r="IKV19" s="558"/>
      <c r="IKW19" s="558" t="s">
        <v>407</v>
      </c>
      <c r="IKX19" s="558"/>
      <c r="IKY19" s="558"/>
      <c r="IKZ19" s="558"/>
      <c r="ILA19" s="558"/>
      <c r="ILB19" s="558"/>
      <c r="ILC19" s="558"/>
      <c r="ILD19" s="558"/>
      <c r="ILE19" s="558" t="s">
        <v>407</v>
      </c>
      <c r="ILF19" s="558"/>
      <c r="ILG19" s="558"/>
      <c r="ILH19" s="558"/>
      <c r="ILI19" s="558"/>
      <c r="ILJ19" s="558"/>
      <c r="ILK19" s="558"/>
      <c r="ILL19" s="558"/>
      <c r="ILM19" s="558" t="s">
        <v>407</v>
      </c>
      <c r="ILN19" s="558"/>
      <c r="ILO19" s="558"/>
      <c r="ILP19" s="558"/>
      <c r="ILQ19" s="558"/>
      <c r="ILR19" s="558"/>
      <c r="ILS19" s="558"/>
      <c r="ILT19" s="558"/>
      <c r="ILU19" s="558" t="s">
        <v>407</v>
      </c>
      <c r="ILV19" s="558"/>
      <c r="ILW19" s="558"/>
      <c r="ILX19" s="558"/>
      <c r="ILY19" s="558"/>
      <c r="ILZ19" s="558"/>
      <c r="IMA19" s="558"/>
      <c r="IMB19" s="558"/>
      <c r="IMC19" s="558" t="s">
        <v>407</v>
      </c>
      <c r="IMD19" s="558"/>
      <c r="IME19" s="558"/>
      <c r="IMF19" s="558"/>
      <c r="IMG19" s="558"/>
      <c r="IMH19" s="558"/>
      <c r="IMI19" s="558"/>
      <c r="IMJ19" s="558"/>
      <c r="IMK19" s="558" t="s">
        <v>407</v>
      </c>
      <c r="IML19" s="558"/>
      <c r="IMM19" s="558"/>
      <c r="IMN19" s="558"/>
      <c r="IMO19" s="558"/>
      <c r="IMP19" s="558"/>
      <c r="IMQ19" s="558"/>
      <c r="IMR19" s="558"/>
      <c r="IMS19" s="558" t="s">
        <v>407</v>
      </c>
      <c r="IMT19" s="558"/>
      <c r="IMU19" s="558"/>
      <c r="IMV19" s="558"/>
      <c r="IMW19" s="558"/>
      <c r="IMX19" s="558"/>
      <c r="IMY19" s="558"/>
      <c r="IMZ19" s="558"/>
      <c r="INA19" s="558" t="s">
        <v>407</v>
      </c>
      <c r="INB19" s="558"/>
      <c r="INC19" s="558"/>
      <c r="IND19" s="558"/>
      <c r="INE19" s="558"/>
      <c r="INF19" s="558"/>
      <c r="ING19" s="558"/>
      <c r="INH19" s="558"/>
      <c r="INI19" s="558" t="s">
        <v>407</v>
      </c>
      <c r="INJ19" s="558"/>
      <c r="INK19" s="558"/>
      <c r="INL19" s="558"/>
      <c r="INM19" s="558"/>
      <c r="INN19" s="558"/>
      <c r="INO19" s="558"/>
      <c r="INP19" s="558"/>
      <c r="INQ19" s="558" t="s">
        <v>407</v>
      </c>
      <c r="INR19" s="558"/>
      <c r="INS19" s="558"/>
      <c r="INT19" s="558"/>
      <c r="INU19" s="558"/>
      <c r="INV19" s="558"/>
      <c r="INW19" s="558"/>
      <c r="INX19" s="558"/>
      <c r="INY19" s="558" t="s">
        <v>407</v>
      </c>
      <c r="INZ19" s="558"/>
      <c r="IOA19" s="558"/>
      <c r="IOB19" s="558"/>
      <c r="IOC19" s="558"/>
      <c r="IOD19" s="558"/>
      <c r="IOE19" s="558"/>
      <c r="IOF19" s="558"/>
      <c r="IOG19" s="558" t="s">
        <v>407</v>
      </c>
      <c r="IOH19" s="558"/>
      <c r="IOI19" s="558"/>
      <c r="IOJ19" s="558"/>
      <c r="IOK19" s="558"/>
      <c r="IOL19" s="558"/>
      <c r="IOM19" s="558"/>
      <c r="ION19" s="558"/>
      <c r="IOO19" s="558" t="s">
        <v>407</v>
      </c>
      <c r="IOP19" s="558"/>
      <c r="IOQ19" s="558"/>
      <c r="IOR19" s="558"/>
      <c r="IOS19" s="558"/>
      <c r="IOT19" s="558"/>
      <c r="IOU19" s="558"/>
      <c r="IOV19" s="558"/>
      <c r="IOW19" s="558" t="s">
        <v>407</v>
      </c>
      <c r="IOX19" s="558"/>
      <c r="IOY19" s="558"/>
      <c r="IOZ19" s="558"/>
      <c r="IPA19" s="558"/>
      <c r="IPB19" s="558"/>
      <c r="IPC19" s="558"/>
      <c r="IPD19" s="558"/>
      <c r="IPE19" s="558" t="s">
        <v>407</v>
      </c>
      <c r="IPF19" s="558"/>
      <c r="IPG19" s="558"/>
      <c r="IPH19" s="558"/>
      <c r="IPI19" s="558"/>
      <c r="IPJ19" s="558"/>
      <c r="IPK19" s="558"/>
      <c r="IPL19" s="558"/>
      <c r="IPM19" s="558" t="s">
        <v>407</v>
      </c>
      <c r="IPN19" s="558"/>
      <c r="IPO19" s="558"/>
      <c r="IPP19" s="558"/>
      <c r="IPQ19" s="558"/>
      <c r="IPR19" s="558"/>
      <c r="IPS19" s="558"/>
      <c r="IPT19" s="558"/>
      <c r="IPU19" s="558" t="s">
        <v>407</v>
      </c>
      <c r="IPV19" s="558"/>
      <c r="IPW19" s="558"/>
      <c r="IPX19" s="558"/>
      <c r="IPY19" s="558"/>
      <c r="IPZ19" s="558"/>
      <c r="IQA19" s="558"/>
      <c r="IQB19" s="558"/>
      <c r="IQC19" s="558" t="s">
        <v>407</v>
      </c>
      <c r="IQD19" s="558"/>
      <c r="IQE19" s="558"/>
      <c r="IQF19" s="558"/>
      <c r="IQG19" s="558"/>
      <c r="IQH19" s="558"/>
      <c r="IQI19" s="558"/>
      <c r="IQJ19" s="558"/>
      <c r="IQK19" s="558" t="s">
        <v>407</v>
      </c>
      <c r="IQL19" s="558"/>
      <c r="IQM19" s="558"/>
      <c r="IQN19" s="558"/>
      <c r="IQO19" s="558"/>
      <c r="IQP19" s="558"/>
      <c r="IQQ19" s="558"/>
      <c r="IQR19" s="558"/>
      <c r="IQS19" s="558" t="s">
        <v>407</v>
      </c>
      <c r="IQT19" s="558"/>
      <c r="IQU19" s="558"/>
      <c r="IQV19" s="558"/>
      <c r="IQW19" s="558"/>
      <c r="IQX19" s="558"/>
      <c r="IQY19" s="558"/>
      <c r="IQZ19" s="558"/>
      <c r="IRA19" s="558" t="s">
        <v>407</v>
      </c>
      <c r="IRB19" s="558"/>
      <c r="IRC19" s="558"/>
      <c r="IRD19" s="558"/>
      <c r="IRE19" s="558"/>
      <c r="IRF19" s="558"/>
      <c r="IRG19" s="558"/>
      <c r="IRH19" s="558"/>
      <c r="IRI19" s="558" t="s">
        <v>407</v>
      </c>
      <c r="IRJ19" s="558"/>
      <c r="IRK19" s="558"/>
      <c r="IRL19" s="558"/>
      <c r="IRM19" s="558"/>
      <c r="IRN19" s="558"/>
      <c r="IRO19" s="558"/>
      <c r="IRP19" s="558"/>
      <c r="IRQ19" s="558" t="s">
        <v>407</v>
      </c>
      <c r="IRR19" s="558"/>
      <c r="IRS19" s="558"/>
      <c r="IRT19" s="558"/>
      <c r="IRU19" s="558"/>
      <c r="IRV19" s="558"/>
      <c r="IRW19" s="558"/>
      <c r="IRX19" s="558"/>
      <c r="IRY19" s="558" t="s">
        <v>407</v>
      </c>
      <c r="IRZ19" s="558"/>
      <c r="ISA19" s="558"/>
      <c r="ISB19" s="558"/>
      <c r="ISC19" s="558"/>
      <c r="ISD19" s="558"/>
      <c r="ISE19" s="558"/>
      <c r="ISF19" s="558"/>
      <c r="ISG19" s="558" t="s">
        <v>407</v>
      </c>
      <c r="ISH19" s="558"/>
      <c r="ISI19" s="558"/>
      <c r="ISJ19" s="558"/>
      <c r="ISK19" s="558"/>
      <c r="ISL19" s="558"/>
      <c r="ISM19" s="558"/>
      <c r="ISN19" s="558"/>
      <c r="ISO19" s="558" t="s">
        <v>407</v>
      </c>
      <c r="ISP19" s="558"/>
      <c r="ISQ19" s="558"/>
      <c r="ISR19" s="558"/>
      <c r="ISS19" s="558"/>
      <c r="IST19" s="558"/>
      <c r="ISU19" s="558"/>
      <c r="ISV19" s="558"/>
      <c r="ISW19" s="558" t="s">
        <v>407</v>
      </c>
      <c r="ISX19" s="558"/>
      <c r="ISY19" s="558"/>
      <c r="ISZ19" s="558"/>
      <c r="ITA19" s="558"/>
      <c r="ITB19" s="558"/>
      <c r="ITC19" s="558"/>
      <c r="ITD19" s="558"/>
      <c r="ITE19" s="558" t="s">
        <v>407</v>
      </c>
      <c r="ITF19" s="558"/>
      <c r="ITG19" s="558"/>
      <c r="ITH19" s="558"/>
      <c r="ITI19" s="558"/>
      <c r="ITJ19" s="558"/>
      <c r="ITK19" s="558"/>
      <c r="ITL19" s="558"/>
      <c r="ITM19" s="558" t="s">
        <v>407</v>
      </c>
      <c r="ITN19" s="558"/>
      <c r="ITO19" s="558"/>
      <c r="ITP19" s="558"/>
      <c r="ITQ19" s="558"/>
      <c r="ITR19" s="558"/>
      <c r="ITS19" s="558"/>
      <c r="ITT19" s="558"/>
      <c r="ITU19" s="558" t="s">
        <v>407</v>
      </c>
      <c r="ITV19" s="558"/>
      <c r="ITW19" s="558"/>
      <c r="ITX19" s="558"/>
      <c r="ITY19" s="558"/>
      <c r="ITZ19" s="558"/>
      <c r="IUA19" s="558"/>
      <c r="IUB19" s="558"/>
      <c r="IUC19" s="558" t="s">
        <v>407</v>
      </c>
      <c r="IUD19" s="558"/>
      <c r="IUE19" s="558"/>
      <c r="IUF19" s="558"/>
      <c r="IUG19" s="558"/>
      <c r="IUH19" s="558"/>
      <c r="IUI19" s="558"/>
      <c r="IUJ19" s="558"/>
      <c r="IUK19" s="558" t="s">
        <v>407</v>
      </c>
      <c r="IUL19" s="558"/>
      <c r="IUM19" s="558"/>
      <c r="IUN19" s="558"/>
      <c r="IUO19" s="558"/>
      <c r="IUP19" s="558"/>
      <c r="IUQ19" s="558"/>
      <c r="IUR19" s="558"/>
      <c r="IUS19" s="558" t="s">
        <v>407</v>
      </c>
      <c r="IUT19" s="558"/>
      <c r="IUU19" s="558"/>
      <c r="IUV19" s="558"/>
      <c r="IUW19" s="558"/>
      <c r="IUX19" s="558"/>
      <c r="IUY19" s="558"/>
      <c r="IUZ19" s="558"/>
      <c r="IVA19" s="558" t="s">
        <v>407</v>
      </c>
      <c r="IVB19" s="558"/>
      <c r="IVC19" s="558"/>
      <c r="IVD19" s="558"/>
      <c r="IVE19" s="558"/>
      <c r="IVF19" s="558"/>
      <c r="IVG19" s="558"/>
      <c r="IVH19" s="558"/>
      <c r="IVI19" s="558" t="s">
        <v>407</v>
      </c>
      <c r="IVJ19" s="558"/>
      <c r="IVK19" s="558"/>
      <c r="IVL19" s="558"/>
      <c r="IVM19" s="558"/>
      <c r="IVN19" s="558"/>
      <c r="IVO19" s="558"/>
      <c r="IVP19" s="558"/>
      <c r="IVQ19" s="558" t="s">
        <v>407</v>
      </c>
      <c r="IVR19" s="558"/>
      <c r="IVS19" s="558"/>
      <c r="IVT19" s="558"/>
      <c r="IVU19" s="558"/>
      <c r="IVV19" s="558"/>
      <c r="IVW19" s="558"/>
      <c r="IVX19" s="558"/>
      <c r="IVY19" s="558" t="s">
        <v>407</v>
      </c>
      <c r="IVZ19" s="558"/>
      <c r="IWA19" s="558"/>
      <c r="IWB19" s="558"/>
      <c r="IWC19" s="558"/>
      <c r="IWD19" s="558"/>
      <c r="IWE19" s="558"/>
      <c r="IWF19" s="558"/>
      <c r="IWG19" s="558" t="s">
        <v>407</v>
      </c>
      <c r="IWH19" s="558"/>
      <c r="IWI19" s="558"/>
      <c r="IWJ19" s="558"/>
      <c r="IWK19" s="558"/>
      <c r="IWL19" s="558"/>
      <c r="IWM19" s="558"/>
      <c r="IWN19" s="558"/>
      <c r="IWO19" s="558" t="s">
        <v>407</v>
      </c>
      <c r="IWP19" s="558"/>
      <c r="IWQ19" s="558"/>
      <c r="IWR19" s="558"/>
      <c r="IWS19" s="558"/>
      <c r="IWT19" s="558"/>
      <c r="IWU19" s="558"/>
      <c r="IWV19" s="558"/>
      <c r="IWW19" s="558" t="s">
        <v>407</v>
      </c>
      <c r="IWX19" s="558"/>
      <c r="IWY19" s="558"/>
      <c r="IWZ19" s="558"/>
      <c r="IXA19" s="558"/>
      <c r="IXB19" s="558"/>
      <c r="IXC19" s="558"/>
      <c r="IXD19" s="558"/>
      <c r="IXE19" s="558" t="s">
        <v>407</v>
      </c>
      <c r="IXF19" s="558"/>
      <c r="IXG19" s="558"/>
      <c r="IXH19" s="558"/>
      <c r="IXI19" s="558"/>
      <c r="IXJ19" s="558"/>
      <c r="IXK19" s="558"/>
      <c r="IXL19" s="558"/>
      <c r="IXM19" s="558" t="s">
        <v>407</v>
      </c>
      <c r="IXN19" s="558"/>
      <c r="IXO19" s="558"/>
      <c r="IXP19" s="558"/>
      <c r="IXQ19" s="558"/>
      <c r="IXR19" s="558"/>
      <c r="IXS19" s="558"/>
      <c r="IXT19" s="558"/>
      <c r="IXU19" s="558" t="s">
        <v>407</v>
      </c>
      <c r="IXV19" s="558"/>
      <c r="IXW19" s="558"/>
      <c r="IXX19" s="558"/>
      <c r="IXY19" s="558"/>
      <c r="IXZ19" s="558"/>
      <c r="IYA19" s="558"/>
      <c r="IYB19" s="558"/>
      <c r="IYC19" s="558" t="s">
        <v>407</v>
      </c>
      <c r="IYD19" s="558"/>
      <c r="IYE19" s="558"/>
      <c r="IYF19" s="558"/>
      <c r="IYG19" s="558"/>
      <c r="IYH19" s="558"/>
      <c r="IYI19" s="558"/>
      <c r="IYJ19" s="558"/>
      <c r="IYK19" s="558" t="s">
        <v>407</v>
      </c>
      <c r="IYL19" s="558"/>
      <c r="IYM19" s="558"/>
      <c r="IYN19" s="558"/>
      <c r="IYO19" s="558"/>
      <c r="IYP19" s="558"/>
      <c r="IYQ19" s="558"/>
      <c r="IYR19" s="558"/>
      <c r="IYS19" s="558" t="s">
        <v>407</v>
      </c>
      <c r="IYT19" s="558"/>
      <c r="IYU19" s="558"/>
      <c r="IYV19" s="558"/>
      <c r="IYW19" s="558"/>
      <c r="IYX19" s="558"/>
      <c r="IYY19" s="558"/>
      <c r="IYZ19" s="558"/>
      <c r="IZA19" s="558" t="s">
        <v>407</v>
      </c>
      <c r="IZB19" s="558"/>
      <c r="IZC19" s="558"/>
      <c r="IZD19" s="558"/>
      <c r="IZE19" s="558"/>
      <c r="IZF19" s="558"/>
      <c r="IZG19" s="558"/>
      <c r="IZH19" s="558"/>
      <c r="IZI19" s="558" t="s">
        <v>407</v>
      </c>
      <c r="IZJ19" s="558"/>
      <c r="IZK19" s="558"/>
      <c r="IZL19" s="558"/>
      <c r="IZM19" s="558"/>
      <c r="IZN19" s="558"/>
      <c r="IZO19" s="558"/>
      <c r="IZP19" s="558"/>
      <c r="IZQ19" s="558" t="s">
        <v>407</v>
      </c>
      <c r="IZR19" s="558"/>
      <c r="IZS19" s="558"/>
      <c r="IZT19" s="558"/>
      <c r="IZU19" s="558"/>
      <c r="IZV19" s="558"/>
      <c r="IZW19" s="558"/>
      <c r="IZX19" s="558"/>
      <c r="IZY19" s="558" t="s">
        <v>407</v>
      </c>
      <c r="IZZ19" s="558"/>
      <c r="JAA19" s="558"/>
      <c r="JAB19" s="558"/>
      <c r="JAC19" s="558"/>
      <c r="JAD19" s="558"/>
      <c r="JAE19" s="558"/>
      <c r="JAF19" s="558"/>
      <c r="JAG19" s="558" t="s">
        <v>407</v>
      </c>
      <c r="JAH19" s="558"/>
      <c r="JAI19" s="558"/>
      <c r="JAJ19" s="558"/>
      <c r="JAK19" s="558"/>
      <c r="JAL19" s="558"/>
      <c r="JAM19" s="558"/>
      <c r="JAN19" s="558"/>
      <c r="JAO19" s="558" t="s">
        <v>407</v>
      </c>
      <c r="JAP19" s="558"/>
      <c r="JAQ19" s="558"/>
      <c r="JAR19" s="558"/>
      <c r="JAS19" s="558"/>
      <c r="JAT19" s="558"/>
      <c r="JAU19" s="558"/>
      <c r="JAV19" s="558"/>
      <c r="JAW19" s="558" t="s">
        <v>407</v>
      </c>
      <c r="JAX19" s="558"/>
      <c r="JAY19" s="558"/>
      <c r="JAZ19" s="558"/>
      <c r="JBA19" s="558"/>
      <c r="JBB19" s="558"/>
      <c r="JBC19" s="558"/>
      <c r="JBD19" s="558"/>
      <c r="JBE19" s="558" t="s">
        <v>407</v>
      </c>
      <c r="JBF19" s="558"/>
      <c r="JBG19" s="558"/>
      <c r="JBH19" s="558"/>
      <c r="JBI19" s="558"/>
      <c r="JBJ19" s="558"/>
      <c r="JBK19" s="558"/>
      <c r="JBL19" s="558"/>
      <c r="JBM19" s="558" t="s">
        <v>407</v>
      </c>
      <c r="JBN19" s="558"/>
      <c r="JBO19" s="558"/>
      <c r="JBP19" s="558"/>
      <c r="JBQ19" s="558"/>
      <c r="JBR19" s="558"/>
      <c r="JBS19" s="558"/>
      <c r="JBT19" s="558"/>
      <c r="JBU19" s="558" t="s">
        <v>407</v>
      </c>
      <c r="JBV19" s="558"/>
      <c r="JBW19" s="558"/>
      <c r="JBX19" s="558"/>
      <c r="JBY19" s="558"/>
      <c r="JBZ19" s="558"/>
      <c r="JCA19" s="558"/>
      <c r="JCB19" s="558"/>
      <c r="JCC19" s="558" t="s">
        <v>407</v>
      </c>
      <c r="JCD19" s="558"/>
      <c r="JCE19" s="558"/>
      <c r="JCF19" s="558"/>
      <c r="JCG19" s="558"/>
      <c r="JCH19" s="558"/>
      <c r="JCI19" s="558"/>
      <c r="JCJ19" s="558"/>
      <c r="JCK19" s="558" t="s">
        <v>407</v>
      </c>
      <c r="JCL19" s="558"/>
      <c r="JCM19" s="558"/>
      <c r="JCN19" s="558"/>
      <c r="JCO19" s="558"/>
      <c r="JCP19" s="558"/>
      <c r="JCQ19" s="558"/>
      <c r="JCR19" s="558"/>
      <c r="JCS19" s="558" t="s">
        <v>407</v>
      </c>
      <c r="JCT19" s="558"/>
      <c r="JCU19" s="558"/>
      <c r="JCV19" s="558"/>
      <c r="JCW19" s="558"/>
      <c r="JCX19" s="558"/>
      <c r="JCY19" s="558"/>
      <c r="JCZ19" s="558"/>
      <c r="JDA19" s="558" t="s">
        <v>407</v>
      </c>
      <c r="JDB19" s="558"/>
      <c r="JDC19" s="558"/>
      <c r="JDD19" s="558"/>
      <c r="JDE19" s="558"/>
      <c r="JDF19" s="558"/>
      <c r="JDG19" s="558"/>
      <c r="JDH19" s="558"/>
      <c r="JDI19" s="558" t="s">
        <v>407</v>
      </c>
      <c r="JDJ19" s="558"/>
      <c r="JDK19" s="558"/>
      <c r="JDL19" s="558"/>
      <c r="JDM19" s="558"/>
      <c r="JDN19" s="558"/>
      <c r="JDO19" s="558"/>
      <c r="JDP19" s="558"/>
      <c r="JDQ19" s="558" t="s">
        <v>407</v>
      </c>
      <c r="JDR19" s="558"/>
      <c r="JDS19" s="558"/>
      <c r="JDT19" s="558"/>
      <c r="JDU19" s="558"/>
      <c r="JDV19" s="558"/>
      <c r="JDW19" s="558"/>
      <c r="JDX19" s="558"/>
      <c r="JDY19" s="558" t="s">
        <v>407</v>
      </c>
      <c r="JDZ19" s="558"/>
      <c r="JEA19" s="558"/>
      <c r="JEB19" s="558"/>
      <c r="JEC19" s="558"/>
      <c r="JED19" s="558"/>
      <c r="JEE19" s="558"/>
      <c r="JEF19" s="558"/>
      <c r="JEG19" s="558" t="s">
        <v>407</v>
      </c>
      <c r="JEH19" s="558"/>
      <c r="JEI19" s="558"/>
      <c r="JEJ19" s="558"/>
      <c r="JEK19" s="558"/>
      <c r="JEL19" s="558"/>
      <c r="JEM19" s="558"/>
      <c r="JEN19" s="558"/>
      <c r="JEO19" s="558" t="s">
        <v>407</v>
      </c>
      <c r="JEP19" s="558"/>
      <c r="JEQ19" s="558"/>
      <c r="JER19" s="558"/>
      <c r="JES19" s="558"/>
      <c r="JET19" s="558"/>
      <c r="JEU19" s="558"/>
      <c r="JEV19" s="558"/>
      <c r="JEW19" s="558" t="s">
        <v>407</v>
      </c>
      <c r="JEX19" s="558"/>
      <c r="JEY19" s="558"/>
      <c r="JEZ19" s="558"/>
      <c r="JFA19" s="558"/>
      <c r="JFB19" s="558"/>
      <c r="JFC19" s="558"/>
      <c r="JFD19" s="558"/>
      <c r="JFE19" s="558" t="s">
        <v>407</v>
      </c>
      <c r="JFF19" s="558"/>
      <c r="JFG19" s="558"/>
      <c r="JFH19" s="558"/>
      <c r="JFI19" s="558"/>
      <c r="JFJ19" s="558"/>
      <c r="JFK19" s="558"/>
      <c r="JFL19" s="558"/>
      <c r="JFM19" s="558" t="s">
        <v>407</v>
      </c>
      <c r="JFN19" s="558"/>
      <c r="JFO19" s="558"/>
      <c r="JFP19" s="558"/>
      <c r="JFQ19" s="558"/>
      <c r="JFR19" s="558"/>
      <c r="JFS19" s="558"/>
      <c r="JFT19" s="558"/>
      <c r="JFU19" s="558" t="s">
        <v>407</v>
      </c>
      <c r="JFV19" s="558"/>
      <c r="JFW19" s="558"/>
      <c r="JFX19" s="558"/>
      <c r="JFY19" s="558"/>
      <c r="JFZ19" s="558"/>
      <c r="JGA19" s="558"/>
      <c r="JGB19" s="558"/>
      <c r="JGC19" s="558" t="s">
        <v>407</v>
      </c>
      <c r="JGD19" s="558"/>
      <c r="JGE19" s="558"/>
      <c r="JGF19" s="558"/>
      <c r="JGG19" s="558"/>
      <c r="JGH19" s="558"/>
      <c r="JGI19" s="558"/>
      <c r="JGJ19" s="558"/>
      <c r="JGK19" s="558" t="s">
        <v>407</v>
      </c>
      <c r="JGL19" s="558"/>
      <c r="JGM19" s="558"/>
      <c r="JGN19" s="558"/>
      <c r="JGO19" s="558"/>
      <c r="JGP19" s="558"/>
      <c r="JGQ19" s="558"/>
      <c r="JGR19" s="558"/>
      <c r="JGS19" s="558" t="s">
        <v>407</v>
      </c>
      <c r="JGT19" s="558"/>
      <c r="JGU19" s="558"/>
      <c r="JGV19" s="558"/>
      <c r="JGW19" s="558"/>
      <c r="JGX19" s="558"/>
      <c r="JGY19" s="558"/>
      <c r="JGZ19" s="558"/>
      <c r="JHA19" s="558" t="s">
        <v>407</v>
      </c>
      <c r="JHB19" s="558"/>
      <c r="JHC19" s="558"/>
      <c r="JHD19" s="558"/>
      <c r="JHE19" s="558"/>
      <c r="JHF19" s="558"/>
      <c r="JHG19" s="558"/>
      <c r="JHH19" s="558"/>
      <c r="JHI19" s="558" t="s">
        <v>407</v>
      </c>
      <c r="JHJ19" s="558"/>
      <c r="JHK19" s="558"/>
      <c r="JHL19" s="558"/>
      <c r="JHM19" s="558"/>
      <c r="JHN19" s="558"/>
      <c r="JHO19" s="558"/>
      <c r="JHP19" s="558"/>
      <c r="JHQ19" s="558" t="s">
        <v>407</v>
      </c>
      <c r="JHR19" s="558"/>
      <c r="JHS19" s="558"/>
      <c r="JHT19" s="558"/>
      <c r="JHU19" s="558"/>
      <c r="JHV19" s="558"/>
      <c r="JHW19" s="558"/>
      <c r="JHX19" s="558"/>
      <c r="JHY19" s="558" t="s">
        <v>407</v>
      </c>
      <c r="JHZ19" s="558"/>
      <c r="JIA19" s="558"/>
      <c r="JIB19" s="558"/>
      <c r="JIC19" s="558"/>
      <c r="JID19" s="558"/>
      <c r="JIE19" s="558"/>
      <c r="JIF19" s="558"/>
      <c r="JIG19" s="558" t="s">
        <v>407</v>
      </c>
      <c r="JIH19" s="558"/>
      <c r="JII19" s="558"/>
      <c r="JIJ19" s="558"/>
      <c r="JIK19" s="558"/>
      <c r="JIL19" s="558"/>
      <c r="JIM19" s="558"/>
      <c r="JIN19" s="558"/>
      <c r="JIO19" s="558" t="s">
        <v>407</v>
      </c>
      <c r="JIP19" s="558"/>
      <c r="JIQ19" s="558"/>
      <c r="JIR19" s="558"/>
      <c r="JIS19" s="558"/>
      <c r="JIT19" s="558"/>
      <c r="JIU19" s="558"/>
      <c r="JIV19" s="558"/>
      <c r="JIW19" s="558" t="s">
        <v>407</v>
      </c>
      <c r="JIX19" s="558"/>
      <c r="JIY19" s="558"/>
      <c r="JIZ19" s="558"/>
      <c r="JJA19" s="558"/>
      <c r="JJB19" s="558"/>
      <c r="JJC19" s="558"/>
      <c r="JJD19" s="558"/>
      <c r="JJE19" s="558" t="s">
        <v>407</v>
      </c>
      <c r="JJF19" s="558"/>
      <c r="JJG19" s="558"/>
      <c r="JJH19" s="558"/>
      <c r="JJI19" s="558"/>
      <c r="JJJ19" s="558"/>
      <c r="JJK19" s="558"/>
      <c r="JJL19" s="558"/>
      <c r="JJM19" s="558" t="s">
        <v>407</v>
      </c>
      <c r="JJN19" s="558"/>
      <c r="JJO19" s="558"/>
      <c r="JJP19" s="558"/>
      <c r="JJQ19" s="558"/>
      <c r="JJR19" s="558"/>
      <c r="JJS19" s="558"/>
      <c r="JJT19" s="558"/>
      <c r="JJU19" s="558" t="s">
        <v>407</v>
      </c>
      <c r="JJV19" s="558"/>
      <c r="JJW19" s="558"/>
      <c r="JJX19" s="558"/>
      <c r="JJY19" s="558"/>
      <c r="JJZ19" s="558"/>
      <c r="JKA19" s="558"/>
      <c r="JKB19" s="558"/>
      <c r="JKC19" s="558" t="s">
        <v>407</v>
      </c>
      <c r="JKD19" s="558"/>
      <c r="JKE19" s="558"/>
      <c r="JKF19" s="558"/>
      <c r="JKG19" s="558"/>
      <c r="JKH19" s="558"/>
      <c r="JKI19" s="558"/>
      <c r="JKJ19" s="558"/>
      <c r="JKK19" s="558" t="s">
        <v>407</v>
      </c>
      <c r="JKL19" s="558"/>
      <c r="JKM19" s="558"/>
      <c r="JKN19" s="558"/>
      <c r="JKO19" s="558"/>
      <c r="JKP19" s="558"/>
      <c r="JKQ19" s="558"/>
      <c r="JKR19" s="558"/>
      <c r="JKS19" s="558" t="s">
        <v>407</v>
      </c>
      <c r="JKT19" s="558"/>
      <c r="JKU19" s="558"/>
      <c r="JKV19" s="558"/>
      <c r="JKW19" s="558"/>
      <c r="JKX19" s="558"/>
      <c r="JKY19" s="558"/>
      <c r="JKZ19" s="558"/>
      <c r="JLA19" s="558" t="s">
        <v>407</v>
      </c>
      <c r="JLB19" s="558"/>
      <c r="JLC19" s="558"/>
      <c r="JLD19" s="558"/>
      <c r="JLE19" s="558"/>
      <c r="JLF19" s="558"/>
      <c r="JLG19" s="558"/>
      <c r="JLH19" s="558"/>
      <c r="JLI19" s="558" t="s">
        <v>407</v>
      </c>
      <c r="JLJ19" s="558"/>
      <c r="JLK19" s="558"/>
      <c r="JLL19" s="558"/>
      <c r="JLM19" s="558"/>
      <c r="JLN19" s="558"/>
      <c r="JLO19" s="558"/>
      <c r="JLP19" s="558"/>
      <c r="JLQ19" s="558" t="s">
        <v>407</v>
      </c>
      <c r="JLR19" s="558"/>
      <c r="JLS19" s="558"/>
      <c r="JLT19" s="558"/>
      <c r="JLU19" s="558"/>
      <c r="JLV19" s="558"/>
      <c r="JLW19" s="558"/>
      <c r="JLX19" s="558"/>
      <c r="JLY19" s="558" t="s">
        <v>407</v>
      </c>
      <c r="JLZ19" s="558"/>
      <c r="JMA19" s="558"/>
      <c r="JMB19" s="558"/>
      <c r="JMC19" s="558"/>
      <c r="JMD19" s="558"/>
      <c r="JME19" s="558"/>
      <c r="JMF19" s="558"/>
      <c r="JMG19" s="558" t="s">
        <v>407</v>
      </c>
      <c r="JMH19" s="558"/>
      <c r="JMI19" s="558"/>
      <c r="JMJ19" s="558"/>
      <c r="JMK19" s="558"/>
      <c r="JML19" s="558"/>
      <c r="JMM19" s="558"/>
      <c r="JMN19" s="558"/>
      <c r="JMO19" s="558" t="s">
        <v>407</v>
      </c>
      <c r="JMP19" s="558"/>
      <c r="JMQ19" s="558"/>
      <c r="JMR19" s="558"/>
      <c r="JMS19" s="558"/>
      <c r="JMT19" s="558"/>
      <c r="JMU19" s="558"/>
      <c r="JMV19" s="558"/>
      <c r="JMW19" s="558" t="s">
        <v>407</v>
      </c>
      <c r="JMX19" s="558"/>
      <c r="JMY19" s="558"/>
      <c r="JMZ19" s="558"/>
      <c r="JNA19" s="558"/>
      <c r="JNB19" s="558"/>
      <c r="JNC19" s="558"/>
      <c r="JND19" s="558"/>
      <c r="JNE19" s="558" t="s">
        <v>407</v>
      </c>
      <c r="JNF19" s="558"/>
      <c r="JNG19" s="558"/>
      <c r="JNH19" s="558"/>
      <c r="JNI19" s="558"/>
      <c r="JNJ19" s="558"/>
      <c r="JNK19" s="558"/>
      <c r="JNL19" s="558"/>
      <c r="JNM19" s="558" t="s">
        <v>407</v>
      </c>
      <c r="JNN19" s="558"/>
      <c r="JNO19" s="558"/>
      <c r="JNP19" s="558"/>
      <c r="JNQ19" s="558"/>
      <c r="JNR19" s="558"/>
      <c r="JNS19" s="558"/>
      <c r="JNT19" s="558"/>
      <c r="JNU19" s="558" t="s">
        <v>407</v>
      </c>
      <c r="JNV19" s="558"/>
      <c r="JNW19" s="558"/>
      <c r="JNX19" s="558"/>
      <c r="JNY19" s="558"/>
      <c r="JNZ19" s="558"/>
      <c r="JOA19" s="558"/>
      <c r="JOB19" s="558"/>
      <c r="JOC19" s="558" t="s">
        <v>407</v>
      </c>
      <c r="JOD19" s="558"/>
      <c r="JOE19" s="558"/>
      <c r="JOF19" s="558"/>
      <c r="JOG19" s="558"/>
      <c r="JOH19" s="558"/>
      <c r="JOI19" s="558"/>
      <c r="JOJ19" s="558"/>
      <c r="JOK19" s="558" t="s">
        <v>407</v>
      </c>
      <c r="JOL19" s="558"/>
      <c r="JOM19" s="558"/>
      <c r="JON19" s="558"/>
      <c r="JOO19" s="558"/>
      <c r="JOP19" s="558"/>
      <c r="JOQ19" s="558"/>
      <c r="JOR19" s="558"/>
      <c r="JOS19" s="558" t="s">
        <v>407</v>
      </c>
      <c r="JOT19" s="558"/>
      <c r="JOU19" s="558"/>
      <c r="JOV19" s="558"/>
      <c r="JOW19" s="558"/>
      <c r="JOX19" s="558"/>
      <c r="JOY19" s="558"/>
      <c r="JOZ19" s="558"/>
      <c r="JPA19" s="558" t="s">
        <v>407</v>
      </c>
      <c r="JPB19" s="558"/>
      <c r="JPC19" s="558"/>
      <c r="JPD19" s="558"/>
      <c r="JPE19" s="558"/>
      <c r="JPF19" s="558"/>
      <c r="JPG19" s="558"/>
      <c r="JPH19" s="558"/>
      <c r="JPI19" s="558" t="s">
        <v>407</v>
      </c>
      <c r="JPJ19" s="558"/>
      <c r="JPK19" s="558"/>
      <c r="JPL19" s="558"/>
      <c r="JPM19" s="558"/>
      <c r="JPN19" s="558"/>
      <c r="JPO19" s="558"/>
      <c r="JPP19" s="558"/>
      <c r="JPQ19" s="558" t="s">
        <v>407</v>
      </c>
      <c r="JPR19" s="558"/>
      <c r="JPS19" s="558"/>
      <c r="JPT19" s="558"/>
      <c r="JPU19" s="558"/>
      <c r="JPV19" s="558"/>
      <c r="JPW19" s="558"/>
      <c r="JPX19" s="558"/>
      <c r="JPY19" s="558" t="s">
        <v>407</v>
      </c>
      <c r="JPZ19" s="558"/>
      <c r="JQA19" s="558"/>
      <c r="JQB19" s="558"/>
      <c r="JQC19" s="558"/>
      <c r="JQD19" s="558"/>
      <c r="JQE19" s="558"/>
      <c r="JQF19" s="558"/>
      <c r="JQG19" s="558" t="s">
        <v>407</v>
      </c>
      <c r="JQH19" s="558"/>
      <c r="JQI19" s="558"/>
      <c r="JQJ19" s="558"/>
      <c r="JQK19" s="558"/>
      <c r="JQL19" s="558"/>
      <c r="JQM19" s="558"/>
      <c r="JQN19" s="558"/>
      <c r="JQO19" s="558" t="s">
        <v>407</v>
      </c>
      <c r="JQP19" s="558"/>
      <c r="JQQ19" s="558"/>
      <c r="JQR19" s="558"/>
      <c r="JQS19" s="558"/>
      <c r="JQT19" s="558"/>
      <c r="JQU19" s="558"/>
      <c r="JQV19" s="558"/>
      <c r="JQW19" s="558" t="s">
        <v>407</v>
      </c>
      <c r="JQX19" s="558"/>
      <c r="JQY19" s="558"/>
      <c r="JQZ19" s="558"/>
      <c r="JRA19" s="558"/>
      <c r="JRB19" s="558"/>
      <c r="JRC19" s="558"/>
      <c r="JRD19" s="558"/>
      <c r="JRE19" s="558" t="s">
        <v>407</v>
      </c>
      <c r="JRF19" s="558"/>
      <c r="JRG19" s="558"/>
      <c r="JRH19" s="558"/>
      <c r="JRI19" s="558"/>
      <c r="JRJ19" s="558"/>
      <c r="JRK19" s="558"/>
      <c r="JRL19" s="558"/>
      <c r="JRM19" s="558" t="s">
        <v>407</v>
      </c>
      <c r="JRN19" s="558"/>
      <c r="JRO19" s="558"/>
      <c r="JRP19" s="558"/>
      <c r="JRQ19" s="558"/>
      <c r="JRR19" s="558"/>
      <c r="JRS19" s="558"/>
      <c r="JRT19" s="558"/>
      <c r="JRU19" s="558" t="s">
        <v>407</v>
      </c>
      <c r="JRV19" s="558"/>
      <c r="JRW19" s="558"/>
      <c r="JRX19" s="558"/>
      <c r="JRY19" s="558"/>
      <c r="JRZ19" s="558"/>
      <c r="JSA19" s="558"/>
      <c r="JSB19" s="558"/>
      <c r="JSC19" s="558" t="s">
        <v>407</v>
      </c>
      <c r="JSD19" s="558"/>
      <c r="JSE19" s="558"/>
      <c r="JSF19" s="558"/>
      <c r="JSG19" s="558"/>
      <c r="JSH19" s="558"/>
      <c r="JSI19" s="558"/>
      <c r="JSJ19" s="558"/>
      <c r="JSK19" s="558" t="s">
        <v>407</v>
      </c>
      <c r="JSL19" s="558"/>
      <c r="JSM19" s="558"/>
      <c r="JSN19" s="558"/>
      <c r="JSO19" s="558"/>
      <c r="JSP19" s="558"/>
      <c r="JSQ19" s="558"/>
      <c r="JSR19" s="558"/>
      <c r="JSS19" s="558" t="s">
        <v>407</v>
      </c>
      <c r="JST19" s="558"/>
      <c r="JSU19" s="558"/>
      <c r="JSV19" s="558"/>
      <c r="JSW19" s="558"/>
      <c r="JSX19" s="558"/>
      <c r="JSY19" s="558"/>
      <c r="JSZ19" s="558"/>
      <c r="JTA19" s="558" t="s">
        <v>407</v>
      </c>
      <c r="JTB19" s="558"/>
      <c r="JTC19" s="558"/>
      <c r="JTD19" s="558"/>
      <c r="JTE19" s="558"/>
      <c r="JTF19" s="558"/>
      <c r="JTG19" s="558"/>
      <c r="JTH19" s="558"/>
      <c r="JTI19" s="558" t="s">
        <v>407</v>
      </c>
      <c r="JTJ19" s="558"/>
      <c r="JTK19" s="558"/>
      <c r="JTL19" s="558"/>
      <c r="JTM19" s="558"/>
      <c r="JTN19" s="558"/>
      <c r="JTO19" s="558"/>
      <c r="JTP19" s="558"/>
      <c r="JTQ19" s="558" t="s">
        <v>407</v>
      </c>
      <c r="JTR19" s="558"/>
      <c r="JTS19" s="558"/>
      <c r="JTT19" s="558"/>
      <c r="JTU19" s="558"/>
      <c r="JTV19" s="558"/>
      <c r="JTW19" s="558"/>
      <c r="JTX19" s="558"/>
      <c r="JTY19" s="558" t="s">
        <v>407</v>
      </c>
      <c r="JTZ19" s="558"/>
      <c r="JUA19" s="558"/>
      <c r="JUB19" s="558"/>
      <c r="JUC19" s="558"/>
      <c r="JUD19" s="558"/>
      <c r="JUE19" s="558"/>
      <c r="JUF19" s="558"/>
      <c r="JUG19" s="558" t="s">
        <v>407</v>
      </c>
      <c r="JUH19" s="558"/>
      <c r="JUI19" s="558"/>
      <c r="JUJ19" s="558"/>
      <c r="JUK19" s="558"/>
      <c r="JUL19" s="558"/>
      <c r="JUM19" s="558"/>
      <c r="JUN19" s="558"/>
      <c r="JUO19" s="558" t="s">
        <v>407</v>
      </c>
      <c r="JUP19" s="558"/>
      <c r="JUQ19" s="558"/>
      <c r="JUR19" s="558"/>
      <c r="JUS19" s="558"/>
      <c r="JUT19" s="558"/>
      <c r="JUU19" s="558"/>
      <c r="JUV19" s="558"/>
      <c r="JUW19" s="558" t="s">
        <v>407</v>
      </c>
      <c r="JUX19" s="558"/>
      <c r="JUY19" s="558"/>
      <c r="JUZ19" s="558"/>
      <c r="JVA19" s="558"/>
      <c r="JVB19" s="558"/>
      <c r="JVC19" s="558"/>
      <c r="JVD19" s="558"/>
      <c r="JVE19" s="558" t="s">
        <v>407</v>
      </c>
      <c r="JVF19" s="558"/>
      <c r="JVG19" s="558"/>
      <c r="JVH19" s="558"/>
      <c r="JVI19" s="558"/>
      <c r="JVJ19" s="558"/>
      <c r="JVK19" s="558"/>
      <c r="JVL19" s="558"/>
      <c r="JVM19" s="558" t="s">
        <v>407</v>
      </c>
      <c r="JVN19" s="558"/>
      <c r="JVO19" s="558"/>
      <c r="JVP19" s="558"/>
      <c r="JVQ19" s="558"/>
      <c r="JVR19" s="558"/>
      <c r="JVS19" s="558"/>
      <c r="JVT19" s="558"/>
      <c r="JVU19" s="558" t="s">
        <v>407</v>
      </c>
      <c r="JVV19" s="558"/>
      <c r="JVW19" s="558"/>
      <c r="JVX19" s="558"/>
      <c r="JVY19" s="558"/>
      <c r="JVZ19" s="558"/>
      <c r="JWA19" s="558"/>
      <c r="JWB19" s="558"/>
      <c r="JWC19" s="558" t="s">
        <v>407</v>
      </c>
      <c r="JWD19" s="558"/>
      <c r="JWE19" s="558"/>
      <c r="JWF19" s="558"/>
      <c r="JWG19" s="558"/>
      <c r="JWH19" s="558"/>
      <c r="JWI19" s="558"/>
      <c r="JWJ19" s="558"/>
      <c r="JWK19" s="558" t="s">
        <v>407</v>
      </c>
      <c r="JWL19" s="558"/>
      <c r="JWM19" s="558"/>
      <c r="JWN19" s="558"/>
      <c r="JWO19" s="558"/>
      <c r="JWP19" s="558"/>
      <c r="JWQ19" s="558"/>
      <c r="JWR19" s="558"/>
      <c r="JWS19" s="558" t="s">
        <v>407</v>
      </c>
      <c r="JWT19" s="558"/>
      <c r="JWU19" s="558"/>
      <c r="JWV19" s="558"/>
      <c r="JWW19" s="558"/>
      <c r="JWX19" s="558"/>
      <c r="JWY19" s="558"/>
      <c r="JWZ19" s="558"/>
      <c r="JXA19" s="558" t="s">
        <v>407</v>
      </c>
      <c r="JXB19" s="558"/>
      <c r="JXC19" s="558"/>
      <c r="JXD19" s="558"/>
      <c r="JXE19" s="558"/>
      <c r="JXF19" s="558"/>
      <c r="JXG19" s="558"/>
      <c r="JXH19" s="558"/>
      <c r="JXI19" s="558" t="s">
        <v>407</v>
      </c>
      <c r="JXJ19" s="558"/>
      <c r="JXK19" s="558"/>
      <c r="JXL19" s="558"/>
      <c r="JXM19" s="558"/>
      <c r="JXN19" s="558"/>
      <c r="JXO19" s="558"/>
      <c r="JXP19" s="558"/>
      <c r="JXQ19" s="558" t="s">
        <v>407</v>
      </c>
      <c r="JXR19" s="558"/>
      <c r="JXS19" s="558"/>
      <c r="JXT19" s="558"/>
      <c r="JXU19" s="558"/>
      <c r="JXV19" s="558"/>
      <c r="JXW19" s="558"/>
      <c r="JXX19" s="558"/>
      <c r="JXY19" s="558" t="s">
        <v>407</v>
      </c>
      <c r="JXZ19" s="558"/>
      <c r="JYA19" s="558"/>
      <c r="JYB19" s="558"/>
      <c r="JYC19" s="558"/>
      <c r="JYD19" s="558"/>
      <c r="JYE19" s="558"/>
      <c r="JYF19" s="558"/>
      <c r="JYG19" s="558" t="s">
        <v>407</v>
      </c>
      <c r="JYH19" s="558"/>
      <c r="JYI19" s="558"/>
      <c r="JYJ19" s="558"/>
      <c r="JYK19" s="558"/>
      <c r="JYL19" s="558"/>
      <c r="JYM19" s="558"/>
      <c r="JYN19" s="558"/>
      <c r="JYO19" s="558" t="s">
        <v>407</v>
      </c>
      <c r="JYP19" s="558"/>
      <c r="JYQ19" s="558"/>
      <c r="JYR19" s="558"/>
      <c r="JYS19" s="558"/>
      <c r="JYT19" s="558"/>
      <c r="JYU19" s="558"/>
      <c r="JYV19" s="558"/>
      <c r="JYW19" s="558" t="s">
        <v>407</v>
      </c>
      <c r="JYX19" s="558"/>
      <c r="JYY19" s="558"/>
      <c r="JYZ19" s="558"/>
      <c r="JZA19" s="558"/>
      <c r="JZB19" s="558"/>
      <c r="JZC19" s="558"/>
      <c r="JZD19" s="558"/>
      <c r="JZE19" s="558" t="s">
        <v>407</v>
      </c>
      <c r="JZF19" s="558"/>
      <c r="JZG19" s="558"/>
      <c r="JZH19" s="558"/>
      <c r="JZI19" s="558"/>
      <c r="JZJ19" s="558"/>
      <c r="JZK19" s="558"/>
      <c r="JZL19" s="558"/>
      <c r="JZM19" s="558" t="s">
        <v>407</v>
      </c>
      <c r="JZN19" s="558"/>
      <c r="JZO19" s="558"/>
      <c r="JZP19" s="558"/>
      <c r="JZQ19" s="558"/>
      <c r="JZR19" s="558"/>
      <c r="JZS19" s="558"/>
      <c r="JZT19" s="558"/>
      <c r="JZU19" s="558" t="s">
        <v>407</v>
      </c>
      <c r="JZV19" s="558"/>
      <c r="JZW19" s="558"/>
      <c r="JZX19" s="558"/>
      <c r="JZY19" s="558"/>
      <c r="JZZ19" s="558"/>
      <c r="KAA19" s="558"/>
      <c r="KAB19" s="558"/>
      <c r="KAC19" s="558" t="s">
        <v>407</v>
      </c>
      <c r="KAD19" s="558"/>
      <c r="KAE19" s="558"/>
      <c r="KAF19" s="558"/>
      <c r="KAG19" s="558"/>
      <c r="KAH19" s="558"/>
      <c r="KAI19" s="558"/>
      <c r="KAJ19" s="558"/>
      <c r="KAK19" s="558" t="s">
        <v>407</v>
      </c>
      <c r="KAL19" s="558"/>
      <c r="KAM19" s="558"/>
      <c r="KAN19" s="558"/>
      <c r="KAO19" s="558"/>
      <c r="KAP19" s="558"/>
      <c r="KAQ19" s="558"/>
      <c r="KAR19" s="558"/>
      <c r="KAS19" s="558" t="s">
        <v>407</v>
      </c>
      <c r="KAT19" s="558"/>
      <c r="KAU19" s="558"/>
      <c r="KAV19" s="558"/>
      <c r="KAW19" s="558"/>
      <c r="KAX19" s="558"/>
      <c r="KAY19" s="558"/>
      <c r="KAZ19" s="558"/>
      <c r="KBA19" s="558" t="s">
        <v>407</v>
      </c>
      <c r="KBB19" s="558"/>
      <c r="KBC19" s="558"/>
      <c r="KBD19" s="558"/>
      <c r="KBE19" s="558"/>
      <c r="KBF19" s="558"/>
      <c r="KBG19" s="558"/>
      <c r="KBH19" s="558"/>
      <c r="KBI19" s="558" t="s">
        <v>407</v>
      </c>
      <c r="KBJ19" s="558"/>
      <c r="KBK19" s="558"/>
      <c r="KBL19" s="558"/>
      <c r="KBM19" s="558"/>
      <c r="KBN19" s="558"/>
      <c r="KBO19" s="558"/>
      <c r="KBP19" s="558"/>
      <c r="KBQ19" s="558" t="s">
        <v>407</v>
      </c>
      <c r="KBR19" s="558"/>
      <c r="KBS19" s="558"/>
      <c r="KBT19" s="558"/>
      <c r="KBU19" s="558"/>
      <c r="KBV19" s="558"/>
      <c r="KBW19" s="558"/>
      <c r="KBX19" s="558"/>
      <c r="KBY19" s="558" t="s">
        <v>407</v>
      </c>
      <c r="KBZ19" s="558"/>
      <c r="KCA19" s="558"/>
      <c r="KCB19" s="558"/>
      <c r="KCC19" s="558"/>
      <c r="KCD19" s="558"/>
      <c r="KCE19" s="558"/>
      <c r="KCF19" s="558"/>
      <c r="KCG19" s="558" t="s">
        <v>407</v>
      </c>
      <c r="KCH19" s="558"/>
      <c r="KCI19" s="558"/>
      <c r="KCJ19" s="558"/>
      <c r="KCK19" s="558"/>
      <c r="KCL19" s="558"/>
      <c r="KCM19" s="558"/>
      <c r="KCN19" s="558"/>
      <c r="KCO19" s="558" t="s">
        <v>407</v>
      </c>
      <c r="KCP19" s="558"/>
      <c r="KCQ19" s="558"/>
      <c r="KCR19" s="558"/>
      <c r="KCS19" s="558"/>
      <c r="KCT19" s="558"/>
      <c r="KCU19" s="558"/>
      <c r="KCV19" s="558"/>
      <c r="KCW19" s="558" t="s">
        <v>407</v>
      </c>
      <c r="KCX19" s="558"/>
      <c r="KCY19" s="558"/>
      <c r="KCZ19" s="558"/>
      <c r="KDA19" s="558"/>
      <c r="KDB19" s="558"/>
      <c r="KDC19" s="558"/>
      <c r="KDD19" s="558"/>
      <c r="KDE19" s="558" t="s">
        <v>407</v>
      </c>
      <c r="KDF19" s="558"/>
      <c r="KDG19" s="558"/>
      <c r="KDH19" s="558"/>
      <c r="KDI19" s="558"/>
      <c r="KDJ19" s="558"/>
      <c r="KDK19" s="558"/>
      <c r="KDL19" s="558"/>
      <c r="KDM19" s="558" t="s">
        <v>407</v>
      </c>
      <c r="KDN19" s="558"/>
      <c r="KDO19" s="558"/>
      <c r="KDP19" s="558"/>
      <c r="KDQ19" s="558"/>
      <c r="KDR19" s="558"/>
      <c r="KDS19" s="558"/>
      <c r="KDT19" s="558"/>
      <c r="KDU19" s="558" t="s">
        <v>407</v>
      </c>
      <c r="KDV19" s="558"/>
      <c r="KDW19" s="558"/>
      <c r="KDX19" s="558"/>
      <c r="KDY19" s="558"/>
      <c r="KDZ19" s="558"/>
      <c r="KEA19" s="558"/>
      <c r="KEB19" s="558"/>
      <c r="KEC19" s="558" t="s">
        <v>407</v>
      </c>
      <c r="KED19" s="558"/>
      <c r="KEE19" s="558"/>
      <c r="KEF19" s="558"/>
      <c r="KEG19" s="558"/>
      <c r="KEH19" s="558"/>
      <c r="KEI19" s="558"/>
      <c r="KEJ19" s="558"/>
      <c r="KEK19" s="558" t="s">
        <v>407</v>
      </c>
      <c r="KEL19" s="558"/>
      <c r="KEM19" s="558"/>
      <c r="KEN19" s="558"/>
      <c r="KEO19" s="558"/>
      <c r="KEP19" s="558"/>
      <c r="KEQ19" s="558"/>
      <c r="KER19" s="558"/>
      <c r="KES19" s="558" t="s">
        <v>407</v>
      </c>
      <c r="KET19" s="558"/>
      <c r="KEU19" s="558"/>
      <c r="KEV19" s="558"/>
      <c r="KEW19" s="558"/>
      <c r="KEX19" s="558"/>
      <c r="KEY19" s="558"/>
      <c r="KEZ19" s="558"/>
      <c r="KFA19" s="558" t="s">
        <v>407</v>
      </c>
      <c r="KFB19" s="558"/>
      <c r="KFC19" s="558"/>
      <c r="KFD19" s="558"/>
      <c r="KFE19" s="558"/>
      <c r="KFF19" s="558"/>
      <c r="KFG19" s="558"/>
      <c r="KFH19" s="558"/>
      <c r="KFI19" s="558" t="s">
        <v>407</v>
      </c>
      <c r="KFJ19" s="558"/>
      <c r="KFK19" s="558"/>
      <c r="KFL19" s="558"/>
      <c r="KFM19" s="558"/>
      <c r="KFN19" s="558"/>
      <c r="KFO19" s="558"/>
      <c r="KFP19" s="558"/>
      <c r="KFQ19" s="558" t="s">
        <v>407</v>
      </c>
      <c r="KFR19" s="558"/>
      <c r="KFS19" s="558"/>
      <c r="KFT19" s="558"/>
      <c r="KFU19" s="558"/>
      <c r="KFV19" s="558"/>
      <c r="KFW19" s="558"/>
      <c r="KFX19" s="558"/>
      <c r="KFY19" s="558" t="s">
        <v>407</v>
      </c>
      <c r="KFZ19" s="558"/>
      <c r="KGA19" s="558"/>
      <c r="KGB19" s="558"/>
      <c r="KGC19" s="558"/>
      <c r="KGD19" s="558"/>
      <c r="KGE19" s="558"/>
      <c r="KGF19" s="558"/>
      <c r="KGG19" s="558" t="s">
        <v>407</v>
      </c>
      <c r="KGH19" s="558"/>
      <c r="KGI19" s="558"/>
      <c r="KGJ19" s="558"/>
      <c r="KGK19" s="558"/>
      <c r="KGL19" s="558"/>
      <c r="KGM19" s="558"/>
      <c r="KGN19" s="558"/>
      <c r="KGO19" s="558" t="s">
        <v>407</v>
      </c>
      <c r="KGP19" s="558"/>
      <c r="KGQ19" s="558"/>
      <c r="KGR19" s="558"/>
      <c r="KGS19" s="558"/>
      <c r="KGT19" s="558"/>
      <c r="KGU19" s="558"/>
      <c r="KGV19" s="558"/>
      <c r="KGW19" s="558" t="s">
        <v>407</v>
      </c>
      <c r="KGX19" s="558"/>
      <c r="KGY19" s="558"/>
      <c r="KGZ19" s="558"/>
      <c r="KHA19" s="558"/>
      <c r="KHB19" s="558"/>
      <c r="KHC19" s="558"/>
      <c r="KHD19" s="558"/>
      <c r="KHE19" s="558" t="s">
        <v>407</v>
      </c>
      <c r="KHF19" s="558"/>
      <c r="KHG19" s="558"/>
      <c r="KHH19" s="558"/>
      <c r="KHI19" s="558"/>
      <c r="KHJ19" s="558"/>
      <c r="KHK19" s="558"/>
      <c r="KHL19" s="558"/>
      <c r="KHM19" s="558" t="s">
        <v>407</v>
      </c>
      <c r="KHN19" s="558"/>
      <c r="KHO19" s="558"/>
      <c r="KHP19" s="558"/>
      <c r="KHQ19" s="558"/>
      <c r="KHR19" s="558"/>
      <c r="KHS19" s="558"/>
      <c r="KHT19" s="558"/>
      <c r="KHU19" s="558" t="s">
        <v>407</v>
      </c>
      <c r="KHV19" s="558"/>
      <c r="KHW19" s="558"/>
      <c r="KHX19" s="558"/>
      <c r="KHY19" s="558"/>
      <c r="KHZ19" s="558"/>
      <c r="KIA19" s="558"/>
      <c r="KIB19" s="558"/>
      <c r="KIC19" s="558" t="s">
        <v>407</v>
      </c>
      <c r="KID19" s="558"/>
      <c r="KIE19" s="558"/>
      <c r="KIF19" s="558"/>
      <c r="KIG19" s="558"/>
      <c r="KIH19" s="558"/>
      <c r="KII19" s="558"/>
      <c r="KIJ19" s="558"/>
      <c r="KIK19" s="558" t="s">
        <v>407</v>
      </c>
      <c r="KIL19" s="558"/>
      <c r="KIM19" s="558"/>
      <c r="KIN19" s="558"/>
      <c r="KIO19" s="558"/>
      <c r="KIP19" s="558"/>
      <c r="KIQ19" s="558"/>
      <c r="KIR19" s="558"/>
      <c r="KIS19" s="558" t="s">
        <v>407</v>
      </c>
      <c r="KIT19" s="558"/>
      <c r="KIU19" s="558"/>
      <c r="KIV19" s="558"/>
      <c r="KIW19" s="558"/>
      <c r="KIX19" s="558"/>
      <c r="KIY19" s="558"/>
      <c r="KIZ19" s="558"/>
      <c r="KJA19" s="558" t="s">
        <v>407</v>
      </c>
      <c r="KJB19" s="558"/>
      <c r="KJC19" s="558"/>
      <c r="KJD19" s="558"/>
      <c r="KJE19" s="558"/>
      <c r="KJF19" s="558"/>
      <c r="KJG19" s="558"/>
      <c r="KJH19" s="558"/>
      <c r="KJI19" s="558" t="s">
        <v>407</v>
      </c>
      <c r="KJJ19" s="558"/>
      <c r="KJK19" s="558"/>
      <c r="KJL19" s="558"/>
      <c r="KJM19" s="558"/>
      <c r="KJN19" s="558"/>
      <c r="KJO19" s="558"/>
      <c r="KJP19" s="558"/>
      <c r="KJQ19" s="558" t="s">
        <v>407</v>
      </c>
      <c r="KJR19" s="558"/>
      <c r="KJS19" s="558"/>
      <c r="KJT19" s="558"/>
      <c r="KJU19" s="558"/>
      <c r="KJV19" s="558"/>
      <c r="KJW19" s="558"/>
      <c r="KJX19" s="558"/>
      <c r="KJY19" s="558" t="s">
        <v>407</v>
      </c>
      <c r="KJZ19" s="558"/>
      <c r="KKA19" s="558"/>
      <c r="KKB19" s="558"/>
      <c r="KKC19" s="558"/>
      <c r="KKD19" s="558"/>
      <c r="KKE19" s="558"/>
      <c r="KKF19" s="558"/>
      <c r="KKG19" s="558" t="s">
        <v>407</v>
      </c>
      <c r="KKH19" s="558"/>
      <c r="KKI19" s="558"/>
      <c r="KKJ19" s="558"/>
      <c r="KKK19" s="558"/>
      <c r="KKL19" s="558"/>
      <c r="KKM19" s="558"/>
      <c r="KKN19" s="558"/>
      <c r="KKO19" s="558" t="s">
        <v>407</v>
      </c>
      <c r="KKP19" s="558"/>
      <c r="KKQ19" s="558"/>
      <c r="KKR19" s="558"/>
      <c r="KKS19" s="558"/>
      <c r="KKT19" s="558"/>
      <c r="KKU19" s="558"/>
      <c r="KKV19" s="558"/>
      <c r="KKW19" s="558" t="s">
        <v>407</v>
      </c>
      <c r="KKX19" s="558"/>
      <c r="KKY19" s="558"/>
      <c r="KKZ19" s="558"/>
      <c r="KLA19" s="558"/>
      <c r="KLB19" s="558"/>
      <c r="KLC19" s="558"/>
      <c r="KLD19" s="558"/>
      <c r="KLE19" s="558" t="s">
        <v>407</v>
      </c>
      <c r="KLF19" s="558"/>
      <c r="KLG19" s="558"/>
      <c r="KLH19" s="558"/>
      <c r="KLI19" s="558"/>
      <c r="KLJ19" s="558"/>
      <c r="KLK19" s="558"/>
      <c r="KLL19" s="558"/>
      <c r="KLM19" s="558" t="s">
        <v>407</v>
      </c>
      <c r="KLN19" s="558"/>
      <c r="KLO19" s="558"/>
      <c r="KLP19" s="558"/>
      <c r="KLQ19" s="558"/>
      <c r="KLR19" s="558"/>
      <c r="KLS19" s="558"/>
      <c r="KLT19" s="558"/>
      <c r="KLU19" s="558" t="s">
        <v>407</v>
      </c>
      <c r="KLV19" s="558"/>
      <c r="KLW19" s="558"/>
      <c r="KLX19" s="558"/>
      <c r="KLY19" s="558"/>
      <c r="KLZ19" s="558"/>
      <c r="KMA19" s="558"/>
      <c r="KMB19" s="558"/>
      <c r="KMC19" s="558" t="s">
        <v>407</v>
      </c>
      <c r="KMD19" s="558"/>
      <c r="KME19" s="558"/>
      <c r="KMF19" s="558"/>
      <c r="KMG19" s="558"/>
      <c r="KMH19" s="558"/>
      <c r="KMI19" s="558"/>
      <c r="KMJ19" s="558"/>
      <c r="KMK19" s="558" t="s">
        <v>407</v>
      </c>
      <c r="KML19" s="558"/>
      <c r="KMM19" s="558"/>
      <c r="KMN19" s="558"/>
      <c r="KMO19" s="558"/>
      <c r="KMP19" s="558"/>
      <c r="KMQ19" s="558"/>
      <c r="KMR19" s="558"/>
      <c r="KMS19" s="558" t="s">
        <v>407</v>
      </c>
      <c r="KMT19" s="558"/>
      <c r="KMU19" s="558"/>
      <c r="KMV19" s="558"/>
      <c r="KMW19" s="558"/>
      <c r="KMX19" s="558"/>
      <c r="KMY19" s="558"/>
      <c r="KMZ19" s="558"/>
      <c r="KNA19" s="558" t="s">
        <v>407</v>
      </c>
      <c r="KNB19" s="558"/>
      <c r="KNC19" s="558"/>
      <c r="KND19" s="558"/>
      <c r="KNE19" s="558"/>
      <c r="KNF19" s="558"/>
      <c r="KNG19" s="558"/>
      <c r="KNH19" s="558"/>
      <c r="KNI19" s="558" t="s">
        <v>407</v>
      </c>
      <c r="KNJ19" s="558"/>
      <c r="KNK19" s="558"/>
      <c r="KNL19" s="558"/>
      <c r="KNM19" s="558"/>
      <c r="KNN19" s="558"/>
      <c r="KNO19" s="558"/>
      <c r="KNP19" s="558"/>
      <c r="KNQ19" s="558" t="s">
        <v>407</v>
      </c>
      <c r="KNR19" s="558"/>
      <c r="KNS19" s="558"/>
      <c r="KNT19" s="558"/>
      <c r="KNU19" s="558"/>
      <c r="KNV19" s="558"/>
      <c r="KNW19" s="558"/>
      <c r="KNX19" s="558"/>
      <c r="KNY19" s="558" t="s">
        <v>407</v>
      </c>
      <c r="KNZ19" s="558"/>
      <c r="KOA19" s="558"/>
      <c r="KOB19" s="558"/>
      <c r="KOC19" s="558"/>
      <c r="KOD19" s="558"/>
      <c r="KOE19" s="558"/>
      <c r="KOF19" s="558"/>
      <c r="KOG19" s="558" t="s">
        <v>407</v>
      </c>
      <c r="KOH19" s="558"/>
      <c r="KOI19" s="558"/>
      <c r="KOJ19" s="558"/>
      <c r="KOK19" s="558"/>
      <c r="KOL19" s="558"/>
      <c r="KOM19" s="558"/>
      <c r="KON19" s="558"/>
      <c r="KOO19" s="558" t="s">
        <v>407</v>
      </c>
      <c r="KOP19" s="558"/>
      <c r="KOQ19" s="558"/>
      <c r="KOR19" s="558"/>
      <c r="KOS19" s="558"/>
      <c r="KOT19" s="558"/>
      <c r="KOU19" s="558"/>
      <c r="KOV19" s="558"/>
      <c r="KOW19" s="558" t="s">
        <v>407</v>
      </c>
      <c r="KOX19" s="558"/>
      <c r="KOY19" s="558"/>
      <c r="KOZ19" s="558"/>
      <c r="KPA19" s="558"/>
      <c r="KPB19" s="558"/>
      <c r="KPC19" s="558"/>
      <c r="KPD19" s="558"/>
      <c r="KPE19" s="558" t="s">
        <v>407</v>
      </c>
      <c r="KPF19" s="558"/>
      <c r="KPG19" s="558"/>
      <c r="KPH19" s="558"/>
      <c r="KPI19" s="558"/>
      <c r="KPJ19" s="558"/>
      <c r="KPK19" s="558"/>
      <c r="KPL19" s="558"/>
      <c r="KPM19" s="558" t="s">
        <v>407</v>
      </c>
      <c r="KPN19" s="558"/>
      <c r="KPO19" s="558"/>
      <c r="KPP19" s="558"/>
      <c r="KPQ19" s="558"/>
      <c r="KPR19" s="558"/>
      <c r="KPS19" s="558"/>
      <c r="KPT19" s="558"/>
      <c r="KPU19" s="558" t="s">
        <v>407</v>
      </c>
      <c r="KPV19" s="558"/>
      <c r="KPW19" s="558"/>
      <c r="KPX19" s="558"/>
      <c r="KPY19" s="558"/>
      <c r="KPZ19" s="558"/>
      <c r="KQA19" s="558"/>
      <c r="KQB19" s="558"/>
      <c r="KQC19" s="558" t="s">
        <v>407</v>
      </c>
      <c r="KQD19" s="558"/>
      <c r="KQE19" s="558"/>
      <c r="KQF19" s="558"/>
      <c r="KQG19" s="558"/>
      <c r="KQH19" s="558"/>
      <c r="KQI19" s="558"/>
      <c r="KQJ19" s="558"/>
      <c r="KQK19" s="558" t="s">
        <v>407</v>
      </c>
      <c r="KQL19" s="558"/>
      <c r="KQM19" s="558"/>
      <c r="KQN19" s="558"/>
      <c r="KQO19" s="558"/>
      <c r="KQP19" s="558"/>
      <c r="KQQ19" s="558"/>
      <c r="KQR19" s="558"/>
      <c r="KQS19" s="558" t="s">
        <v>407</v>
      </c>
      <c r="KQT19" s="558"/>
      <c r="KQU19" s="558"/>
      <c r="KQV19" s="558"/>
      <c r="KQW19" s="558"/>
      <c r="KQX19" s="558"/>
      <c r="KQY19" s="558"/>
      <c r="KQZ19" s="558"/>
      <c r="KRA19" s="558" t="s">
        <v>407</v>
      </c>
      <c r="KRB19" s="558"/>
      <c r="KRC19" s="558"/>
      <c r="KRD19" s="558"/>
      <c r="KRE19" s="558"/>
      <c r="KRF19" s="558"/>
      <c r="KRG19" s="558"/>
      <c r="KRH19" s="558"/>
      <c r="KRI19" s="558" t="s">
        <v>407</v>
      </c>
      <c r="KRJ19" s="558"/>
      <c r="KRK19" s="558"/>
      <c r="KRL19" s="558"/>
      <c r="KRM19" s="558"/>
      <c r="KRN19" s="558"/>
      <c r="KRO19" s="558"/>
      <c r="KRP19" s="558"/>
      <c r="KRQ19" s="558" t="s">
        <v>407</v>
      </c>
      <c r="KRR19" s="558"/>
      <c r="KRS19" s="558"/>
      <c r="KRT19" s="558"/>
      <c r="KRU19" s="558"/>
      <c r="KRV19" s="558"/>
      <c r="KRW19" s="558"/>
      <c r="KRX19" s="558"/>
      <c r="KRY19" s="558" t="s">
        <v>407</v>
      </c>
      <c r="KRZ19" s="558"/>
      <c r="KSA19" s="558"/>
      <c r="KSB19" s="558"/>
      <c r="KSC19" s="558"/>
      <c r="KSD19" s="558"/>
      <c r="KSE19" s="558"/>
      <c r="KSF19" s="558"/>
      <c r="KSG19" s="558" t="s">
        <v>407</v>
      </c>
      <c r="KSH19" s="558"/>
      <c r="KSI19" s="558"/>
      <c r="KSJ19" s="558"/>
      <c r="KSK19" s="558"/>
      <c r="KSL19" s="558"/>
      <c r="KSM19" s="558"/>
      <c r="KSN19" s="558"/>
      <c r="KSO19" s="558" t="s">
        <v>407</v>
      </c>
      <c r="KSP19" s="558"/>
      <c r="KSQ19" s="558"/>
      <c r="KSR19" s="558"/>
      <c r="KSS19" s="558"/>
      <c r="KST19" s="558"/>
      <c r="KSU19" s="558"/>
      <c r="KSV19" s="558"/>
      <c r="KSW19" s="558" t="s">
        <v>407</v>
      </c>
      <c r="KSX19" s="558"/>
      <c r="KSY19" s="558"/>
      <c r="KSZ19" s="558"/>
      <c r="KTA19" s="558"/>
      <c r="KTB19" s="558"/>
      <c r="KTC19" s="558"/>
      <c r="KTD19" s="558"/>
      <c r="KTE19" s="558" t="s">
        <v>407</v>
      </c>
      <c r="KTF19" s="558"/>
      <c r="KTG19" s="558"/>
      <c r="KTH19" s="558"/>
      <c r="KTI19" s="558"/>
      <c r="KTJ19" s="558"/>
      <c r="KTK19" s="558"/>
      <c r="KTL19" s="558"/>
      <c r="KTM19" s="558" t="s">
        <v>407</v>
      </c>
      <c r="KTN19" s="558"/>
      <c r="KTO19" s="558"/>
      <c r="KTP19" s="558"/>
      <c r="KTQ19" s="558"/>
      <c r="KTR19" s="558"/>
      <c r="KTS19" s="558"/>
      <c r="KTT19" s="558"/>
      <c r="KTU19" s="558" t="s">
        <v>407</v>
      </c>
      <c r="KTV19" s="558"/>
      <c r="KTW19" s="558"/>
      <c r="KTX19" s="558"/>
      <c r="KTY19" s="558"/>
      <c r="KTZ19" s="558"/>
      <c r="KUA19" s="558"/>
      <c r="KUB19" s="558"/>
      <c r="KUC19" s="558" t="s">
        <v>407</v>
      </c>
      <c r="KUD19" s="558"/>
      <c r="KUE19" s="558"/>
      <c r="KUF19" s="558"/>
      <c r="KUG19" s="558"/>
      <c r="KUH19" s="558"/>
      <c r="KUI19" s="558"/>
      <c r="KUJ19" s="558"/>
      <c r="KUK19" s="558" t="s">
        <v>407</v>
      </c>
      <c r="KUL19" s="558"/>
      <c r="KUM19" s="558"/>
      <c r="KUN19" s="558"/>
      <c r="KUO19" s="558"/>
      <c r="KUP19" s="558"/>
      <c r="KUQ19" s="558"/>
      <c r="KUR19" s="558"/>
      <c r="KUS19" s="558" t="s">
        <v>407</v>
      </c>
      <c r="KUT19" s="558"/>
      <c r="KUU19" s="558"/>
      <c r="KUV19" s="558"/>
      <c r="KUW19" s="558"/>
      <c r="KUX19" s="558"/>
      <c r="KUY19" s="558"/>
      <c r="KUZ19" s="558"/>
      <c r="KVA19" s="558" t="s">
        <v>407</v>
      </c>
      <c r="KVB19" s="558"/>
      <c r="KVC19" s="558"/>
      <c r="KVD19" s="558"/>
      <c r="KVE19" s="558"/>
      <c r="KVF19" s="558"/>
      <c r="KVG19" s="558"/>
      <c r="KVH19" s="558"/>
      <c r="KVI19" s="558" t="s">
        <v>407</v>
      </c>
      <c r="KVJ19" s="558"/>
      <c r="KVK19" s="558"/>
      <c r="KVL19" s="558"/>
      <c r="KVM19" s="558"/>
      <c r="KVN19" s="558"/>
      <c r="KVO19" s="558"/>
      <c r="KVP19" s="558"/>
      <c r="KVQ19" s="558" t="s">
        <v>407</v>
      </c>
      <c r="KVR19" s="558"/>
      <c r="KVS19" s="558"/>
      <c r="KVT19" s="558"/>
      <c r="KVU19" s="558"/>
      <c r="KVV19" s="558"/>
      <c r="KVW19" s="558"/>
      <c r="KVX19" s="558"/>
      <c r="KVY19" s="558" t="s">
        <v>407</v>
      </c>
      <c r="KVZ19" s="558"/>
      <c r="KWA19" s="558"/>
      <c r="KWB19" s="558"/>
      <c r="KWC19" s="558"/>
      <c r="KWD19" s="558"/>
      <c r="KWE19" s="558"/>
      <c r="KWF19" s="558"/>
      <c r="KWG19" s="558" t="s">
        <v>407</v>
      </c>
      <c r="KWH19" s="558"/>
      <c r="KWI19" s="558"/>
      <c r="KWJ19" s="558"/>
      <c r="KWK19" s="558"/>
      <c r="KWL19" s="558"/>
      <c r="KWM19" s="558"/>
      <c r="KWN19" s="558"/>
      <c r="KWO19" s="558" t="s">
        <v>407</v>
      </c>
      <c r="KWP19" s="558"/>
      <c r="KWQ19" s="558"/>
      <c r="KWR19" s="558"/>
      <c r="KWS19" s="558"/>
      <c r="KWT19" s="558"/>
      <c r="KWU19" s="558"/>
      <c r="KWV19" s="558"/>
      <c r="KWW19" s="558" t="s">
        <v>407</v>
      </c>
      <c r="KWX19" s="558"/>
      <c r="KWY19" s="558"/>
      <c r="KWZ19" s="558"/>
      <c r="KXA19" s="558"/>
      <c r="KXB19" s="558"/>
      <c r="KXC19" s="558"/>
      <c r="KXD19" s="558"/>
      <c r="KXE19" s="558" t="s">
        <v>407</v>
      </c>
      <c r="KXF19" s="558"/>
      <c r="KXG19" s="558"/>
      <c r="KXH19" s="558"/>
      <c r="KXI19" s="558"/>
      <c r="KXJ19" s="558"/>
      <c r="KXK19" s="558"/>
      <c r="KXL19" s="558"/>
      <c r="KXM19" s="558" t="s">
        <v>407</v>
      </c>
      <c r="KXN19" s="558"/>
      <c r="KXO19" s="558"/>
      <c r="KXP19" s="558"/>
      <c r="KXQ19" s="558"/>
      <c r="KXR19" s="558"/>
      <c r="KXS19" s="558"/>
      <c r="KXT19" s="558"/>
      <c r="KXU19" s="558" t="s">
        <v>407</v>
      </c>
      <c r="KXV19" s="558"/>
      <c r="KXW19" s="558"/>
      <c r="KXX19" s="558"/>
      <c r="KXY19" s="558"/>
      <c r="KXZ19" s="558"/>
      <c r="KYA19" s="558"/>
      <c r="KYB19" s="558"/>
      <c r="KYC19" s="558" t="s">
        <v>407</v>
      </c>
      <c r="KYD19" s="558"/>
      <c r="KYE19" s="558"/>
      <c r="KYF19" s="558"/>
      <c r="KYG19" s="558"/>
      <c r="KYH19" s="558"/>
      <c r="KYI19" s="558"/>
      <c r="KYJ19" s="558"/>
      <c r="KYK19" s="558" t="s">
        <v>407</v>
      </c>
      <c r="KYL19" s="558"/>
      <c r="KYM19" s="558"/>
      <c r="KYN19" s="558"/>
      <c r="KYO19" s="558"/>
      <c r="KYP19" s="558"/>
      <c r="KYQ19" s="558"/>
      <c r="KYR19" s="558"/>
      <c r="KYS19" s="558" t="s">
        <v>407</v>
      </c>
      <c r="KYT19" s="558"/>
      <c r="KYU19" s="558"/>
      <c r="KYV19" s="558"/>
      <c r="KYW19" s="558"/>
      <c r="KYX19" s="558"/>
      <c r="KYY19" s="558"/>
      <c r="KYZ19" s="558"/>
      <c r="KZA19" s="558" t="s">
        <v>407</v>
      </c>
      <c r="KZB19" s="558"/>
      <c r="KZC19" s="558"/>
      <c r="KZD19" s="558"/>
      <c r="KZE19" s="558"/>
      <c r="KZF19" s="558"/>
      <c r="KZG19" s="558"/>
      <c r="KZH19" s="558"/>
      <c r="KZI19" s="558" t="s">
        <v>407</v>
      </c>
      <c r="KZJ19" s="558"/>
      <c r="KZK19" s="558"/>
      <c r="KZL19" s="558"/>
      <c r="KZM19" s="558"/>
      <c r="KZN19" s="558"/>
      <c r="KZO19" s="558"/>
      <c r="KZP19" s="558"/>
      <c r="KZQ19" s="558" t="s">
        <v>407</v>
      </c>
      <c r="KZR19" s="558"/>
      <c r="KZS19" s="558"/>
      <c r="KZT19" s="558"/>
      <c r="KZU19" s="558"/>
      <c r="KZV19" s="558"/>
      <c r="KZW19" s="558"/>
      <c r="KZX19" s="558"/>
      <c r="KZY19" s="558" t="s">
        <v>407</v>
      </c>
      <c r="KZZ19" s="558"/>
      <c r="LAA19" s="558"/>
      <c r="LAB19" s="558"/>
      <c r="LAC19" s="558"/>
      <c r="LAD19" s="558"/>
      <c r="LAE19" s="558"/>
      <c r="LAF19" s="558"/>
      <c r="LAG19" s="558" t="s">
        <v>407</v>
      </c>
      <c r="LAH19" s="558"/>
      <c r="LAI19" s="558"/>
      <c r="LAJ19" s="558"/>
      <c r="LAK19" s="558"/>
      <c r="LAL19" s="558"/>
      <c r="LAM19" s="558"/>
      <c r="LAN19" s="558"/>
      <c r="LAO19" s="558" t="s">
        <v>407</v>
      </c>
      <c r="LAP19" s="558"/>
      <c r="LAQ19" s="558"/>
      <c r="LAR19" s="558"/>
      <c r="LAS19" s="558"/>
      <c r="LAT19" s="558"/>
      <c r="LAU19" s="558"/>
      <c r="LAV19" s="558"/>
      <c r="LAW19" s="558" t="s">
        <v>407</v>
      </c>
      <c r="LAX19" s="558"/>
      <c r="LAY19" s="558"/>
      <c r="LAZ19" s="558"/>
      <c r="LBA19" s="558"/>
      <c r="LBB19" s="558"/>
      <c r="LBC19" s="558"/>
      <c r="LBD19" s="558"/>
      <c r="LBE19" s="558" t="s">
        <v>407</v>
      </c>
      <c r="LBF19" s="558"/>
      <c r="LBG19" s="558"/>
      <c r="LBH19" s="558"/>
      <c r="LBI19" s="558"/>
      <c r="LBJ19" s="558"/>
      <c r="LBK19" s="558"/>
      <c r="LBL19" s="558"/>
      <c r="LBM19" s="558" t="s">
        <v>407</v>
      </c>
      <c r="LBN19" s="558"/>
      <c r="LBO19" s="558"/>
      <c r="LBP19" s="558"/>
      <c r="LBQ19" s="558"/>
      <c r="LBR19" s="558"/>
      <c r="LBS19" s="558"/>
      <c r="LBT19" s="558"/>
      <c r="LBU19" s="558" t="s">
        <v>407</v>
      </c>
      <c r="LBV19" s="558"/>
      <c r="LBW19" s="558"/>
      <c r="LBX19" s="558"/>
      <c r="LBY19" s="558"/>
      <c r="LBZ19" s="558"/>
      <c r="LCA19" s="558"/>
      <c r="LCB19" s="558"/>
      <c r="LCC19" s="558" t="s">
        <v>407</v>
      </c>
      <c r="LCD19" s="558"/>
      <c r="LCE19" s="558"/>
      <c r="LCF19" s="558"/>
      <c r="LCG19" s="558"/>
      <c r="LCH19" s="558"/>
      <c r="LCI19" s="558"/>
      <c r="LCJ19" s="558"/>
      <c r="LCK19" s="558" t="s">
        <v>407</v>
      </c>
      <c r="LCL19" s="558"/>
      <c r="LCM19" s="558"/>
      <c r="LCN19" s="558"/>
      <c r="LCO19" s="558"/>
      <c r="LCP19" s="558"/>
      <c r="LCQ19" s="558"/>
      <c r="LCR19" s="558"/>
      <c r="LCS19" s="558" t="s">
        <v>407</v>
      </c>
      <c r="LCT19" s="558"/>
      <c r="LCU19" s="558"/>
      <c r="LCV19" s="558"/>
      <c r="LCW19" s="558"/>
      <c r="LCX19" s="558"/>
      <c r="LCY19" s="558"/>
      <c r="LCZ19" s="558"/>
      <c r="LDA19" s="558" t="s">
        <v>407</v>
      </c>
      <c r="LDB19" s="558"/>
      <c r="LDC19" s="558"/>
      <c r="LDD19" s="558"/>
      <c r="LDE19" s="558"/>
      <c r="LDF19" s="558"/>
      <c r="LDG19" s="558"/>
      <c r="LDH19" s="558"/>
      <c r="LDI19" s="558" t="s">
        <v>407</v>
      </c>
      <c r="LDJ19" s="558"/>
      <c r="LDK19" s="558"/>
      <c r="LDL19" s="558"/>
      <c r="LDM19" s="558"/>
      <c r="LDN19" s="558"/>
      <c r="LDO19" s="558"/>
      <c r="LDP19" s="558"/>
      <c r="LDQ19" s="558" t="s">
        <v>407</v>
      </c>
      <c r="LDR19" s="558"/>
      <c r="LDS19" s="558"/>
      <c r="LDT19" s="558"/>
      <c r="LDU19" s="558"/>
      <c r="LDV19" s="558"/>
      <c r="LDW19" s="558"/>
      <c r="LDX19" s="558"/>
      <c r="LDY19" s="558" t="s">
        <v>407</v>
      </c>
      <c r="LDZ19" s="558"/>
      <c r="LEA19" s="558"/>
      <c r="LEB19" s="558"/>
      <c r="LEC19" s="558"/>
      <c r="LED19" s="558"/>
      <c r="LEE19" s="558"/>
      <c r="LEF19" s="558"/>
      <c r="LEG19" s="558" t="s">
        <v>407</v>
      </c>
      <c r="LEH19" s="558"/>
      <c r="LEI19" s="558"/>
      <c r="LEJ19" s="558"/>
      <c r="LEK19" s="558"/>
      <c r="LEL19" s="558"/>
      <c r="LEM19" s="558"/>
      <c r="LEN19" s="558"/>
      <c r="LEO19" s="558" t="s">
        <v>407</v>
      </c>
      <c r="LEP19" s="558"/>
      <c r="LEQ19" s="558"/>
      <c r="LER19" s="558"/>
      <c r="LES19" s="558"/>
      <c r="LET19" s="558"/>
      <c r="LEU19" s="558"/>
      <c r="LEV19" s="558"/>
      <c r="LEW19" s="558" t="s">
        <v>407</v>
      </c>
      <c r="LEX19" s="558"/>
      <c r="LEY19" s="558"/>
      <c r="LEZ19" s="558"/>
      <c r="LFA19" s="558"/>
      <c r="LFB19" s="558"/>
      <c r="LFC19" s="558"/>
      <c r="LFD19" s="558"/>
      <c r="LFE19" s="558" t="s">
        <v>407</v>
      </c>
      <c r="LFF19" s="558"/>
      <c r="LFG19" s="558"/>
      <c r="LFH19" s="558"/>
      <c r="LFI19" s="558"/>
      <c r="LFJ19" s="558"/>
      <c r="LFK19" s="558"/>
      <c r="LFL19" s="558"/>
      <c r="LFM19" s="558" t="s">
        <v>407</v>
      </c>
      <c r="LFN19" s="558"/>
      <c r="LFO19" s="558"/>
      <c r="LFP19" s="558"/>
      <c r="LFQ19" s="558"/>
      <c r="LFR19" s="558"/>
      <c r="LFS19" s="558"/>
      <c r="LFT19" s="558"/>
      <c r="LFU19" s="558" t="s">
        <v>407</v>
      </c>
      <c r="LFV19" s="558"/>
      <c r="LFW19" s="558"/>
      <c r="LFX19" s="558"/>
      <c r="LFY19" s="558"/>
      <c r="LFZ19" s="558"/>
      <c r="LGA19" s="558"/>
      <c r="LGB19" s="558"/>
      <c r="LGC19" s="558" t="s">
        <v>407</v>
      </c>
      <c r="LGD19" s="558"/>
      <c r="LGE19" s="558"/>
      <c r="LGF19" s="558"/>
      <c r="LGG19" s="558"/>
      <c r="LGH19" s="558"/>
      <c r="LGI19" s="558"/>
      <c r="LGJ19" s="558"/>
      <c r="LGK19" s="558" t="s">
        <v>407</v>
      </c>
      <c r="LGL19" s="558"/>
      <c r="LGM19" s="558"/>
      <c r="LGN19" s="558"/>
      <c r="LGO19" s="558"/>
      <c r="LGP19" s="558"/>
      <c r="LGQ19" s="558"/>
      <c r="LGR19" s="558"/>
      <c r="LGS19" s="558" t="s">
        <v>407</v>
      </c>
      <c r="LGT19" s="558"/>
      <c r="LGU19" s="558"/>
      <c r="LGV19" s="558"/>
      <c r="LGW19" s="558"/>
      <c r="LGX19" s="558"/>
      <c r="LGY19" s="558"/>
      <c r="LGZ19" s="558"/>
      <c r="LHA19" s="558" t="s">
        <v>407</v>
      </c>
      <c r="LHB19" s="558"/>
      <c r="LHC19" s="558"/>
      <c r="LHD19" s="558"/>
      <c r="LHE19" s="558"/>
      <c r="LHF19" s="558"/>
      <c r="LHG19" s="558"/>
      <c r="LHH19" s="558"/>
      <c r="LHI19" s="558" t="s">
        <v>407</v>
      </c>
      <c r="LHJ19" s="558"/>
      <c r="LHK19" s="558"/>
      <c r="LHL19" s="558"/>
      <c r="LHM19" s="558"/>
      <c r="LHN19" s="558"/>
      <c r="LHO19" s="558"/>
      <c r="LHP19" s="558"/>
      <c r="LHQ19" s="558" t="s">
        <v>407</v>
      </c>
      <c r="LHR19" s="558"/>
      <c r="LHS19" s="558"/>
      <c r="LHT19" s="558"/>
      <c r="LHU19" s="558"/>
      <c r="LHV19" s="558"/>
      <c r="LHW19" s="558"/>
      <c r="LHX19" s="558"/>
      <c r="LHY19" s="558" t="s">
        <v>407</v>
      </c>
      <c r="LHZ19" s="558"/>
      <c r="LIA19" s="558"/>
      <c r="LIB19" s="558"/>
      <c r="LIC19" s="558"/>
      <c r="LID19" s="558"/>
      <c r="LIE19" s="558"/>
      <c r="LIF19" s="558"/>
      <c r="LIG19" s="558" t="s">
        <v>407</v>
      </c>
      <c r="LIH19" s="558"/>
      <c r="LII19" s="558"/>
      <c r="LIJ19" s="558"/>
      <c r="LIK19" s="558"/>
      <c r="LIL19" s="558"/>
      <c r="LIM19" s="558"/>
      <c r="LIN19" s="558"/>
      <c r="LIO19" s="558" t="s">
        <v>407</v>
      </c>
      <c r="LIP19" s="558"/>
      <c r="LIQ19" s="558"/>
      <c r="LIR19" s="558"/>
      <c r="LIS19" s="558"/>
      <c r="LIT19" s="558"/>
      <c r="LIU19" s="558"/>
      <c r="LIV19" s="558"/>
      <c r="LIW19" s="558" t="s">
        <v>407</v>
      </c>
      <c r="LIX19" s="558"/>
      <c r="LIY19" s="558"/>
      <c r="LIZ19" s="558"/>
      <c r="LJA19" s="558"/>
      <c r="LJB19" s="558"/>
      <c r="LJC19" s="558"/>
      <c r="LJD19" s="558"/>
      <c r="LJE19" s="558" t="s">
        <v>407</v>
      </c>
      <c r="LJF19" s="558"/>
      <c r="LJG19" s="558"/>
      <c r="LJH19" s="558"/>
      <c r="LJI19" s="558"/>
      <c r="LJJ19" s="558"/>
      <c r="LJK19" s="558"/>
      <c r="LJL19" s="558"/>
      <c r="LJM19" s="558" t="s">
        <v>407</v>
      </c>
      <c r="LJN19" s="558"/>
      <c r="LJO19" s="558"/>
      <c r="LJP19" s="558"/>
      <c r="LJQ19" s="558"/>
      <c r="LJR19" s="558"/>
      <c r="LJS19" s="558"/>
      <c r="LJT19" s="558"/>
      <c r="LJU19" s="558" t="s">
        <v>407</v>
      </c>
      <c r="LJV19" s="558"/>
      <c r="LJW19" s="558"/>
      <c r="LJX19" s="558"/>
      <c r="LJY19" s="558"/>
      <c r="LJZ19" s="558"/>
      <c r="LKA19" s="558"/>
      <c r="LKB19" s="558"/>
      <c r="LKC19" s="558" t="s">
        <v>407</v>
      </c>
      <c r="LKD19" s="558"/>
      <c r="LKE19" s="558"/>
      <c r="LKF19" s="558"/>
      <c r="LKG19" s="558"/>
      <c r="LKH19" s="558"/>
      <c r="LKI19" s="558"/>
      <c r="LKJ19" s="558"/>
      <c r="LKK19" s="558" t="s">
        <v>407</v>
      </c>
      <c r="LKL19" s="558"/>
      <c r="LKM19" s="558"/>
      <c r="LKN19" s="558"/>
      <c r="LKO19" s="558"/>
      <c r="LKP19" s="558"/>
      <c r="LKQ19" s="558"/>
      <c r="LKR19" s="558"/>
      <c r="LKS19" s="558" t="s">
        <v>407</v>
      </c>
      <c r="LKT19" s="558"/>
      <c r="LKU19" s="558"/>
      <c r="LKV19" s="558"/>
      <c r="LKW19" s="558"/>
      <c r="LKX19" s="558"/>
      <c r="LKY19" s="558"/>
      <c r="LKZ19" s="558"/>
      <c r="LLA19" s="558" t="s">
        <v>407</v>
      </c>
      <c r="LLB19" s="558"/>
      <c r="LLC19" s="558"/>
      <c r="LLD19" s="558"/>
      <c r="LLE19" s="558"/>
      <c r="LLF19" s="558"/>
      <c r="LLG19" s="558"/>
      <c r="LLH19" s="558"/>
      <c r="LLI19" s="558" t="s">
        <v>407</v>
      </c>
      <c r="LLJ19" s="558"/>
      <c r="LLK19" s="558"/>
      <c r="LLL19" s="558"/>
      <c r="LLM19" s="558"/>
      <c r="LLN19" s="558"/>
      <c r="LLO19" s="558"/>
      <c r="LLP19" s="558"/>
      <c r="LLQ19" s="558" t="s">
        <v>407</v>
      </c>
      <c r="LLR19" s="558"/>
      <c r="LLS19" s="558"/>
      <c r="LLT19" s="558"/>
      <c r="LLU19" s="558"/>
      <c r="LLV19" s="558"/>
      <c r="LLW19" s="558"/>
      <c r="LLX19" s="558"/>
      <c r="LLY19" s="558" t="s">
        <v>407</v>
      </c>
      <c r="LLZ19" s="558"/>
      <c r="LMA19" s="558"/>
      <c r="LMB19" s="558"/>
      <c r="LMC19" s="558"/>
      <c r="LMD19" s="558"/>
      <c r="LME19" s="558"/>
      <c r="LMF19" s="558"/>
      <c r="LMG19" s="558" t="s">
        <v>407</v>
      </c>
      <c r="LMH19" s="558"/>
      <c r="LMI19" s="558"/>
      <c r="LMJ19" s="558"/>
      <c r="LMK19" s="558"/>
      <c r="LML19" s="558"/>
      <c r="LMM19" s="558"/>
      <c r="LMN19" s="558"/>
      <c r="LMO19" s="558" t="s">
        <v>407</v>
      </c>
      <c r="LMP19" s="558"/>
      <c r="LMQ19" s="558"/>
      <c r="LMR19" s="558"/>
      <c r="LMS19" s="558"/>
      <c r="LMT19" s="558"/>
      <c r="LMU19" s="558"/>
      <c r="LMV19" s="558"/>
      <c r="LMW19" s="558" t="s">
        <v>407</v>
      </c>
      <c r="LMX19" s="558"/>
      <c r="LMY19" s="558"/>
      <c r="LMZ19" s="558"/>
      <c r="LNA19" s="558"/>
      <c r="LNB19" s="558"/>
      <c r="LNC19" s="558"/>
      <c r="LND19" s="558"/>
      <c r="LNE19" s="558" t="s">
        <v>407</v>
      </c>
      <c r="LNF19" s="558"/>
      <c r="LNG19" s="558"/>
      <c r="LNH19" s="558"/>
      <c r="LNI19" s="558"/>
      <c r="LNJ19" s="558"/>
      <c r="LNK19" s="558"/>
      <c r="LNL19" s="558"/>
      <c r="LNM19" s="558" t="s">
        <v>407</v>
      </c>
      <c r="LNN19" s="558"/>
      <c r="LNO19" s="558"/>
      <c r="LNP19" s="558"/>
      <c r="LNQ19" s="558"/>
      <c r="LNR19" s="558"/>
      <c r="LNS19" s="558"/>
      <c r="LNT19" s="558"/>
      <c r="LNU19" s="558" t="s">
        <v>407</v>
      </c>
      <c r="LNV19" s="558"/>
      <c r="LNW19" s="558"/>
      <c r="LNX19" s="558"/>
      <c r="LNY19" s="558"/>
      <c r="LNZ19" s="558"/>
      <c r="LOA19" s="558"/>
      <c r="LOB19" s="558"/>
      <c r="LOC19" s="558" t="s">
        <v>407</v>
      </c>
      <c r="LOD19" s="558"/>
      <c r="LOE19" s="558"/>
      <c r="LOF19" s="558"/>
      <c r="LOG19" s="558"/>
      <c r="LOH19" s="558"/>
      <c r="LOI19" s="558"/>
      <c r="LOJ19" s="558"/>
      <c r="LOK19" s="558" t="s">
        <v>407</v>
      </c>
      <c r="LOL19" s="558"/>
      <c r="LOM19" s="558"/>
      <c r="LON19" s="558"/>
      <c r="LOO19" s="558"/>
      <c r="LOP19" s="558"/>
      <c r="LOQ19" s="558"/>
      <c r="LOR19" s="558"/>
      <c r="LOS19" s="558" t="s">
        <v>407</v>
      </c>
      <c r="LOT19" s="558"/>
      <c r="LOU19" s="558"/>
      <c r="LOV19" s="558"/>
      <c r="LOW19" s="558"/>
      <c r="LOX19" s="558"/>
      <c r="LOY19" s="558"/>
      <c r="LOZ19" s="558"/>
      <c r="LPA19" s="558" t="s">
        <v>407</v>
      </c>
      <c r="LPB19" s="558"/>
      <c r="LPC19" s="558"/>
      <c r="LPD19" s="558"/>
      <c r="LPE19" s="558"/>
      <c r="LPF19" s="558"/>
      <c r="LPG19" s="558"/>
      <c r="LPH19" s="558"/>
      <c r="LPI19" s="558" t="s">
        <v>407</v>
      </c>
      <c r="LPJ19" s="558"/>
      <c r="LPK19" s="558"/>
      <c r="LPL19" s="558"/>
      <c r="LPM19" s="558"/>
      <c r="LPN19" s="558"/>
      <c r="LPO19" s="558"/>
      <c r="LPP19" s="558"/>
      <c r="LPQ19" s="558" t="s">
        <v>407</v>
      </c>
      <c r="LPR19" s="558"/>
      <c r="LPS19" s="558"/>
      <c r="LPT19" s="558"/>
      <c r="LPU19" s="558"/>
      <c r="LPV19" s="558"/>
      <c r="LPW19" s="558"/>
      <c r="LPX19" s="558"/>
      <c r="LPY19" s="558" t="s">
        <v>407</v>
      </c>
      <c r="LPZ19" s="558"/>
      <c r="LQA19" s="558"/>
      <c r="LQB19" s="558"/>
      <c r="LQC19" s="558"/>
      <c r="LQD19" s="558"/>
      <c r="LQE19" s="558"/>
      <c r="LQF19" s="558"/>
      <c r="LQG19" s="558" t="s">
        <v>407</v>
      </c>
      <c r="LQH19" s="558"/>
      <c r="LQI19" s="558"/>
      <c r="LQJ19" s="558"/>
      <c r="LQK19" s="558"/>
      <c r="LQL19" s="558"/>
      <c r="LQM19" s="558"/>
      <c r="LQN19" s="558"/>
      <c r="LQO19" s="558" t="s">
        <v>407</v>
      </c>
      <c r="LQP19" s="558"/>
      <c r="LQQ19" s="558"/>
      <c r="LQR19" s="558"/>
      <c r="LQS19" s="558"/>
      <c r="LQT19" s="558"/>
      <c r="LQU19" s="558"/>
      <c r="LQV19" s="558"/>
      <c r="LQW19" s="558" t="s">
        <v>407</v>
      </c>
      <c r="LQX19" s="558"/>
      <c r="LQY19" s="558"/>
      <c r="LQZ19" s="558"/>
      <c r="LRA19" s="558"/>
      <c r="LRB19" s="558"/>
      <c r="LRC19" s="558"/>
      <c r="LRD19" s="558"/>
      <c r="LRE19" s="558" t="s">
        <v>407</v>
      </c>
      <c r="LRF19" s="558"/>
      <c r="LRG19" s="558"/>
      <c r="LRH19" s="558"/>
      <c r="LRI19" s="558"/>
      <c r="LRJ19" s="558"/>
      <c r="LRK19" s="558"/>
      <c r="LRL19" s="558"/>
      <c r="LRM19" s="558" t="s">
        <v>407</v>
      </c>
      <c r="LRN19" s="558"/>
      <c r="LRO19" s="558"/>
      <c r="LRP19" s="558"/>
      <c r="LRQ19" s="558"/>
      <c r="LRR19" s="558"/>
      <c r="LRS19" s="558"/>
      <c r="LRT19" s="558"/>
      <c r="LRU19" s="558" t="s">
        <v>407</v>
      </c>
      <c r="LRV19" s="558"/>
      <c r="LRW19" s="558"/>
      <c r="LRX19" s="558"/>
      <c r="LRY19" s="558"/>
      <c r="LRZ19" s="558"/>
      <c r="LSA19" s="558"/>
      <c r="LSB19" s="558"/>
      <c r="LSC19" s="558" t="s">
        <v>407</v>
      </c>
      <c r="LSD19" s="558"/>
      <c r="LSE19" s="558"/>
      <c r="LSF19" s="558"/>
      <c r="LSG19" s="558"/>
      <c r="LSH19" s="558"/>
      <c r="LSI19" s="558"/>
      <c r="LSJ19" s="558"/>
      <c r="LSK19" s="558" t="s">
        <v>407</v>
      </c>
      <c r="LSL19" s="558"/>
      <c r="LSM19" s="558"/>
      <c r="LSN19" s="558"/>
      <c r="LSO19" s="558"/>
      <c r="LSP19" s="558"/>
      <c r="LSQ19" s="558"/>
      <c r="LSR19" s="558"/>
      <c r="LSS19" s="558" t="s">
        <v>407</v>
      </c>
      <c r="LST19" s="558"/>
      <c r="LSU19" s="558"/>
      <c r="LSV19" s="558"/>
      <c r="LSW19" s="558"/>
      <c r="LSX19" s="558"/>
      <c r="LSY19" s="558"/>
      <c r="LSZ19" s="558"/>
      <c r="LTA19" s="558" t="s">
        <v>407</v>
      </c>
      <c r="LTB19" s="558"/>
      <c r="LTC19" s="558"/>
      <c r="LTD19" s="558"/>
      <c r="LTE19" s="558"/>
      <c r="LTF19" s="558"/>
      <c r="LTG19" s="558"/>
      <c r="LTH19" s="558"/>
      <c r="LTI19" s="558" t="s">
        <v>407</v>
      </c>
      <c r="LTJ19" s="558"/>
      <c r="LTK19" s="558"/>
      <c r="LTL19" s="558"/>
      <c r="LTM19" s="558"/>
      <c r="LTN19" s="558"/>
      <c r="LTO19" s="558"/>
      <c r="LTP19" s="558"/>
      <c r="LTQ19" s="558" t="s">
        <v>407</v>
      </c>
      <c r="LTR19" s="558"/>
      <c r="LTS19" s="558"/>
      <c r="LTT19" s="558"/>
      <c r="LTU19" s="558"/>
      <c r="LTV19" s="558"/>
      <c r="LTW19" s="558"/>
      <c r="LTX19" s="558"/>
      <c r="LTY19" s="558" t="s">
        <v>407</v>
      </c>
      <c r="LTZ19" s="558"/>
      <c r="LUA19" s="558"/>
      <c r="LUB19" s="558"/>
      <c r="LUC19" s="558"/>
      <c r="LUD19" s="558"/>
      <c r="LUE19" s="558"/>
      <c r="LUF19" s="558"/>
      <c r="LUG19" s="558" t="s">
        <v>407</v>
      </c>
      <c r="LUH19" s="558"/>
      <c r="LUI19" s="558"/>
      <c r="LUJ19" s="558"/>
      <c r="LUK19" s="558"/>
      <c r="LUL19" s="558"/>
      <c r="LUM19" s="558"/>
      <c r="LUN19" s="558"/>
      <c r="LUO19" s="558" t="s">
        <v>407</v>
      </c>
      <c r="LUP19" s="558"/>
      <c r="LUQ19" s="558"/>
      <c r="LUR19" s="558"/>
      <c r="LUS19" s="558"/>
      <c r="LUT19" s="558"/>
      <c r="LUU19" s="558"/>
      <c r="LUV19" s="558"/>
      <c r="LUW19" s="558" t="s">
        <v>407</v>
      </c>
      <c r="LUX19" s="558"/>
      <c r="LUY19" s="558"/>
      <c r="LUZ19" s="558"/>
      <c r="LVA19" s="558"/>
      <c r="LVB19" s="558"/>
      <c r="LVC19" s="558"/>
      <c r="LVD19" s="558"/>
      <c r="LVE19" s="558" t="s">
        <v>407</v>
      </c>
      <c r="LVF19" s="558"/>
      <c r="LVG19" s="558"/>
      <c r="LVH19" s="558"/>
      <c r="LVI19" s="558"/>
      <c r="LVJ19" s="558"/>
      <c r="LVK19" s="558"/>
      <c r="LVL19" s="558"/>
      <c r="LVM19" s="558" t="s">
        <v>407</v>
      </c>
      <c r="LVN19" s="558"/>
      <c r="LVO19" s="558"/>
      <c r="LVP19" s="558"/>
      <c r="LVQ19" s="558"/>
      <c r="LVR19" s="558"/>
      <c r="LVS19" s="558"/>
      <c r="LVT19" s="558"/>
      <c r="LVU19" s="558" t="s">
        <v>407</v>
      </c>
      <c r="LVV19" s="558"/>
      <c r="LVW19" s="558"/>
      <c r="LVX19" s="558"/>
      <c r="LVY19" s="558"/>
      <c r="LVZ19" s="558"/>
      <c r="LWA19" s="558"/>
      <c r="LWB19" s="558"/>
      <c r="LWC19" s="558" t="s">
        <v>407</v>
      </c>
      <c r="LWD19" s="558"/>
      <c r="LWE19" s="558"/>
      <c r="LWF19" s="558"/>
      <c r="LWG19" s="558"/>
      <c r="LWH19" s="558"/>
      <c r="LWI19" s="558"/>
      <c r="LWJ19" s="558"/>
      <c r="LWK19" s="558" t="s">
        <v>407</v>
      </c>
      <c r="LWL19" s="558"/>
      <c r="LWM19" s="558"/>
      <c r="LWN19" s="558"/>
      <c r="LWO19" s="558"/>
      <c r="LWP19" s="558"/>
      <c r="LWQ19" s="558"/>
      <c r="LWR19" s="558"/>
      <c r="LWS19" s="558" t="s">
        <v>407</v>
      </c>
      <c r="LWT19" s="558"/>
      <c r="LWU19" s="558"/>
      <c r="LWV19" s="558"/>
      <c r="LWW19" s="558"/>
      <c r="LWX19" s="558"/>
      <c r="LWY19" s="558"/>
      <c r="LWZ19" s="558"/>
      <c r="LXA19" s="558" t="s">
        <v>407</v>
      </c>
      <c r="LXB19" s="558"/>
      <c r="LXC19" s="558"/>
      <c r="LXD19" s="558"/>
      <c r="LXE19" s="558"/>
      <c r="LXF19" s="558"/>
      <c r="LXG19" s="558"/>
      <c r="LXH19" s="558"/>
      <c r="LXI19" s="558" t="s">
        <v>407</v>
      </c>
      <c r="LXJ19" s="558"/>
      <c r="LXK19" s="558"/>
      <c r="LXL19" s="558"/>
      <c r="LXM19" s="558"/>
      <c r="LXN19" s="558"/>
      <c r="LXO19" s="558"/>
      <c r="LXP19" s="558"/>
      <c r="LXQ19" s="558" t="s">
        <v>407</v>
      </c>
      <c r="LXR19" s="558"/>
      <c r="LXS19" s="558"/>
      <c r="LXT19" s="558"/>
      <c r="LXU19" s="558"/>
      <c r="LXV19" s="558"/>
      <c r="LXW19" s="558"/>
      <c r="LXX19" s="558"/>
      <c r="LXY19" s="558" t="s">
        <v>407</v>
      </c>
      <c r="LXZ19" s="558"/>
      <c r="LYA19" s="558"/>
      <c r="LYB19" s="558"/>
      <c r="LYC19" s="558"/>
      <c r="LYD19" s="558"/>
      <c r="LYE19" s="558"/>
      <c r="LYF19" s="558"/>
      <c r="LYG19" s="558" t="s">
        <v>407</v>
      </c>
      <c r="LYH19" s="558"/>
      <c r="LYI19" s="558"/>
      <c r="LYJ19" s="558"/>
      <c r="LYK19" s="558"/>
      <c r="LYL19" s="558"/>
      <c r="LYM19" s="558"/>
      <c r="LYN19" s="558"/>
      <c r="LYO19" s="558" t="s">
        <v>407</v>
      </c>
      <c r="LYP19" s="558"/>
      <c r="LYQ19" s="558"/>
      <c r="LYR19" s="558"/>
      <c r="LYS19" s="558"/>
      <c r="LYT19" s="558"/>
      <c r="LYU19" s="558"/>
      <c r="LYV19" s="558"/>
      <c r="LYW19" s="558" t="s">
        <v>407</v>
      </c>
      <c r="LYX19" s="558"/>
      <c r="LYY19" s="558"/>
      <c r="LYZ19" s="558"/>
      <c r="LZA19" s="558"/>
      <c r="LZB19" s="558"/>
      <c r="LZC19" s="558"/>
      <c r="LZD19" s="558"/>
      <c r="LZE19" s="558" t="s">
        <v>407</v>
      </c>
      <c r="LZF19" s="558"/>
      <c r="LZG19" s="558"/>
      <c r="LZH19" s="558"/>
      <c r="LZI19" s="558"/>
      <c r="LZJ19" s="558"/>
      <c r="LZK19" s="558"/>
      <c r="LZL19" s="558"/>
      <c r="LZM19" s="558" t="s">
        <v>407</v>
      </c>
      <c r="LZN19" s="558"/>
      <c r="LZO19" s="558"/>
      <c r="LZP19" s="558"/>
      <c r="LZQ19" s="558"/>
      <c r="LZR19" s="558"/>
      <c r="LZS19" s="558"/>
      <c r="LZT19" s="558"/>
      <c r="LZU19" s="558" t="s">
        <v>407</v>
      </c>
      <c r="LZV19" s="558"/>
      <c r="LZW19" s="558"/>
      <c r="LZX19" s="558"/>
      <c r="LZY19" s="558"/>
      <c r="LZZ19" s="558"/>
      <c r="MAA19" s="558"/>
      <c r="MAB19" s="558"/>
      <c r="MAC19" s="558" t="s">
        <v>407</v>
      </c>
      <c r="MAD19" s="558"/>
      <c r="MAE19" s="558"/>
      <c r="MAF19" s="558"/>
      <c r="MAG19" s="558"/>
      <c r="MAH19" s="558"/>
      <c r="MAI19" s="558"/>
      <c r="MAJ19" s="558"/>
      <c r="MAK19" s="558" t="s">
        <v>407</v>
      </c>
      <c r="MAL19" s="558"/>
      <c r="MAM19" s="558"/>
      <c r="MAN19" s="558"/>
      <c r="MAO19" s="558"/>
      <c r="MAP19" s="558"/>
      <c r="MAQ19" s="558"/>
      <c r="MAR19" s="558"/>
      <c r="MAS19" s="558" t="s">
        <v>407</v>
      </c>
      <c r="MAT19" s="558"/>
      <c r="MAU19" s="558"/>
      <c r="MAV19" s="558"/>
      <c r="MAW19" s="558"/>
      <c r="MAX19" s="558"/>
      <c r="MAY19" s="558"/>
      <c r="MAZ19" s="558"/>
      <c r="MBA19" s="558" t="s">
        <v>407</v>
      </c>
      <c r="MBB19" s="558"/>
      <c r="MBC19" s="558"/>
      <c r="MBD19" s="558"/>
      <c r="MBE19" s="558"/>
      <c r="MBF19" s="558"/>
      <c r="MBG19" s="558"/>
      <c r="MBH19" s="558"/>
      <c r="MBI19" s="558" t="s">
        <v>407</v>
      </c>
      <c r="MBJ19" s="558"/>
      <c r="MBK19" s="558"/>
      <c r="MBL19" s="558"/>
      <c r="MBM19" s="558"/>
      <c r="MBN19" s="558"/>
      <c r="MBO19" s="558"/>
      <c r="MBP19" s="558"/>
      <c r="MBQ19" s="558" t="s">
        <v>407</v>
      </c>
      <c r="MBR19" s="558"/>
      <c r="MBS19" s="558"/>
      <c r="MBT19" s="558"/>
      <c r="MBU19" s="558"/>
      <c r="MBV19" s="558"/>
      <c r="MBW19" s="558"/>
      <c r="MBX19" s="558"/>
      <c r="MBY19" s="558" t="s">
        <v>407</v>
      </c>
      <c r="MBZ19" s="558"/>
      <c r="MCA19" s="558"/>
      <c r="MCB19" s="558"/>
      <c r="MCC19" s="558"/>
      <c r="MCD19" s="558"/>
      <c r="MCE19" s="558"/>
      <c r="MCF19" s="558"/>
      <c r="MCG19" s="558" t="s">
        <v>407</v>
      </c>
      <c r="MCH19" s="558"/>
      <c r="MCI19" s="558"/>
      <c r="MCJ19" s="558"/>
      <c r="MCK19" s="558"/>
      <c r="MCL19" s="558"/>
      <c r="MCM19" s="558"/>
      <c r="MCN19" s="558"/>
      <c r="MCO19" s="558" t="s">
        <v>407</v>
      </c>
      <c r="MCP19" s="558"/>
      <c r="MCQ19" s="558"/>
      <c r="MCR19" s="558"/>
      <c r="MCS19" s="558"/>
      <c r="MCT19" s="558"/>
      <c r="MCU19" s="558"/>
      <c r="MCV19" s="558"/>
      <c r="MCW19" s="558" t="s">
        <v>407</v>
      </c>
      <c r="MCX19" s="558"/>
      <c r="MCY19" s="558"/>
      <c r="MCZ19" s="558"/>
      <c r="MDA19" s="558"/>
      <c r="MDB19" s="558"/>
      <c r="MDC19" s="558"/>
      <c r="MDD19" s="558"/>
      <c r="MDE19" s="558" t="s">
        <v>407</v>
      </c>
      <c r="MDF19" s="558"/>
      <c r="MDG19" s="558"/>
      <c r="MDH19" s="558"/>
      <c r="MDI19" s="558"/>
      <c r="MDJ19" s="558"/>
      <c r="MDK19" s="558"/>
      <c r="MDL19" s="558"/>
      <c r="MDM19" s="558" t="s">
        <v>407</v>
      </c>
      <c r="MDN19" s="558"/>
      <c r="MDO19" s="558"/>
      <c r="MDP19" s="558"/>
      <c r="MDQ19" s="558"/>
      <c r="MDR19" s="558"/>
      <c r="MDS19" s="558"/>
      <c r="MDT19" s="558"/>
      <c r="MDU19" s="558" t="s">
        <v>407</v>
      </c>
      <c r="MDV19" s="558"/>
      <c r="MDW19" s="558"/>
      <c r="MDX19" s="558"/>
      <c r="MDY19" s="558"/>
      <c r="MDZ19" s="558"/>
      <c r="MEA19" s="558"/>
      <c r="MEB19" s="558"/>
      <c r="MEC19" s="558" t="s">
        <v>407</v>
      </c>
      <c r="MED19" s="558"/>
      <c r="MEE19" s="558"/>
      <c r="MEF19" s="558"/>
      <c r="MEG19" s="558"/>
      <c r="MEH19" s="558"/>
      <c r="MEI19" s="558"/>
      <c r="MEJ19" s="558"/>
      <c r="MEK19" s="558" t="s">
        <v>407</v>
      </c>
      <c r="MEL19" s="558"/>
      <c r="MEM19" s="558"/>
      <c r="MEN19" s="558"/>
      <c r="MEO19" s="558"/>
      <c r="MEP19" s="558"/>
      <c r="MEQ19" s="558"/>
      <c r="MER19" s="558"/>
      <c r="MES19" s="558" t="s">
        <v>407</v>
      </c>
      <c r="MET19" s="558"/>
      <c r="MEU19" s="558"/>
      <c r="MEV19" s="558"/>
      <c r="MEW19" s="558"/>
      <c r="MEX19" s="558"/>
      <c r="MEY19" s="558"/>
      <c r="MEZ19" s="558"/>
      <c r="MFA19" s="558" t="s">
        <v>407</v>
      </c>
      <c r="MFB19" s="558"/>
      <c r="MFC19" s="558"/>
      <c r="MFD19" s="558"/>
      <c r="MFE19" s="558"/>
      <c r="MFF19" s="558"/>
      <c r="MFG19" s="558"/>
      <c r="MFH19" s="558"/>
      <c r="MFI19" s="558" t="s">
        <v>407</v>
      </c>
      <c r="MFJ19" s="558"/>
      <c r="MFK19" s="558"/>
      <c r="MFL19" s="558"/>
      <c r="MFM19" s="558"/>
      <c r="MFN19" s="558"/>
      <c r="MFO19" s="558"/>
      <c r="MFP19" s="558"/>
      <c r="MFQ19" s="558" t="s">
        <v>407</v>
      </c>
      <c r="MFR19" s="558"/>
      <c r="MFS19" s="558"/>
      <c r="MFT19" s="558"/>
      <c r="MFU19" s="558"/>
      <c r="MFV19" s="558"/>
      <c r="MFW19" s="558"/>
      <c r="MFX19" s="558"/>
      <c r="MFY19" s="558" t="s">
        <v>407</v>
      </c>
      <c r="MFZ19" s="558"/>
      <c r="MGA19" s="558"/>
      <c r="MGB19" s="558"/>
      <c r="MGC19" s="558"/>
      <c r="MGD19" s="558"/>
      <c r="MGE19" s="558"/>
      <c r="MGF19" s="558"/>
      <c r="MGG19" s="558" t="s">
        <v>407</v>
      </c>
      <c r="MGH19" s="558"/>
      <c r="MGI19" s="558"/>
      <c r="MGJ19" s="558"/>
      <c r="MGK19" s="558"/>
      <c r="MGL19" s="558"/>
      <c r="MGM19" s="558"/>
      <c r="MGN19" s="558"/>
      <c r="MGO19" s="558" t="s">
        <v>407</v>
      </c>
      <c r="MGP19" s="558"/>
      <c r="MGQ19" s="558"/>
      <c r="MGR19" s="558"/>
      <c r="MGS19" s="558"/>
      <c r="MGT19" s="558"/>
      <c r="MGU19" s="558"/>
      <c r="MGV19" s="558"/>
      <c r="MGW19" s="558" t="s">
        <v>407</v>
      </c>
      <c r="MGX19" s="558"/>
      <c r="MGY19" s="558"/>
      <c r="MGZ19" s="558"/>
      <c r="MHA19" s="558"/>
      <c r="MHB19" s="558"/>
      <c r="MHC19" s="558"/>
      <c r="MHD19" s="558"/>
      <c r="MHE19" s="558" t="s">
        <v>407</v>
      </c>
      <c r="MHF19" s="558"/>
      <c r="MHG19" s="558"/>
      <c r="MHH19" s="558"/>
      <c r="MHI19" s="558"/>
      <c r="MHJ19" s="558"/>
      <c r="MHK19" s="558"/>
      <c r="MHL19" s="558"/>
      <c r="MHM19" s="558" t="s">
        <v>407</v>
      </c>
      <c r="MHN19" s="558"/>
      <c r="MHO19" s="558"/>
      <c r="MHP19" s="558"/>
      <c r="MHQ19" s="558"/>
      <c r="MHR19" s="558"/>
      <c r="MHS19" s="558"/>
      <c r="MHT19" s="558"/>
      <c r="MHU19" s="558" t="s">
        <v>407</v>
      </c>
      <c r="MHV19" s="558"/>
      <c r="MHW19" s="558"/>
      <c r="MHX19" s="558"/>
      <c r="MHY19" s="558"/>
      <c r="MHZ19" s="558"/>
      <c r="MIA19" s="558"/>
      <c r="MIB19" s="558"/>
      <c r="MIC19" s="558" t="s">
        <v>407</v>
      </c>
      <c r="MID19" s="558"/>
      <c r="MIE19" s="558"/>
      <c r="MIF19" s="558"/>
      <c r="MIG19" s="558"/>
      <c r="MIH19" s="558"/>
      <c r="MII19" s="558"/>
      <c r="MIJ19" s="558"/>
      <c r="MIK19" s="558" t="s">
        <v>407</v>
      </c>
      <c r="MIL19" s="558"/>
      <c r="MIM19" s="558"/>
      <c r="MIN19" s="558"/>
      <c r="MIO19" s="558"/>
      <c r="MIP19" s="558"/>
      <c r="MIQ19" s="558"/>
      <c r="MIR19" s="558"/>
      <c r="MIS19" s="558" t="s">
        <v>407</v>
      </c>
      <c r="MIT19" s="558"/>
      <c r="MIU19" s="558"/>
      <c r="MIV19" s="558"/>
      <c r="MIW19" s="558"/>
      <c r="MIX19" s="558"/>
      <c r="MIY19" s="558"/>
      <c r="MIZ19" s="558"/>
      <c r="MJA19" s="558" t="s">
        <v>407</v>
      </c>
      <c r="MJB19" s="558"/>
      <c r="MJC19" s="558"/>
      <c r="MJD19" s="558"/>
      <c r="MJE19" s="558"/>
      <c r="MJF19" s="558"/>
      <c r="MJG19" s="558"/>
      <c r="MJH19" s="558"/>
      <c r="MJI19" s="558" t="s">
        <v>407</v>
      </c>
      <c r="MJJ19" s="558"/>
      <c r="MJK19" s="558"/>
      <c r="MJL19" s="558"/>
      <c r="MJM19" s="558"/>
      <c r="MJN19" s="558"/>
      <c r="MJO19" s="558"/>
      <c r="MJP19" s="558"/>
      <c r="MJQ19" s="558" t="s">
        <v>407</v>
      </c>
      <c r="MJR19" s="558"/>
      <c r="MJS19" s="558"/>
      <c r="MJT19" s="558"/>
      <c r="MJU19" s="558"/>
      <c r="MJV19" s="558"/>
      <c r="MJW19" s="558"/>
      <c r="MJX19" s="558"/>
      <c r="MJY19" s="558" t="s">
        <v>407</v>
      </c>
      <c r="MJZ19" s="558"/>
      <c r="MKA19" s="558"/>
      <c r="MKB19" s="558"/>
      <c r="MKC19" s="558"/>
      <c r="MKD19" s="558"/>
      <c r="MKE19" s="558"/>
      <c r="MKF19" s="558"/>
      <c r="MKG19" s="558" t="s">
        <v>407</v>
      </c>
      <c r="MKH19" s="558"/>
      <c r="MKI19" s="558"/>
      <c r="MKJ19" s="558"/>
      <c r="MKK19" s="558"/>
      <c r="MKL19" s="558"/>
      <c r="MKM19" s="558"/>
      <c r="MKN19" s="558"/>
      <c r="MKO19" s="558" t="s">
        <v>407</v>
      </c>
      <c r="MKP19" s="558"/>
      <c r="MKQ19" s="558"/>
      <c r="MKR19" s="558"/>
      <c r="MKS19" s="558"/>
      <c r="MKT19" s="558"/>
      <c r="MKU19" s="558"/>
      <c r="MKV19" s="558"/>
      <c r="MKW19" s="558" t="s">
        <v>407</v>
      </c>
      <c r="MKX19" s="558"/>
      <c r="MKY19" s="558"/>
      <c r="MKZ19" s="558"/>
      <c r="MLA19" s="558"/>
      <c r="MLB19" s="558"/>
      <c r="MLC19" s="558"/>
      <c r="MLD19" s="558"/>
      <c r="MLE19" s="558" t="s">
        <v>407</v>
      </c>
      <c r="MLF19" s="558"/>
      <c r="MLG19" s="558"/>
      <c r="MLH19" s="558"/>
      <c r="MLI19" s="558"/>
      <c r="MLJ19" s="558"/>
      <c r="MLK19" s="558"/>
      <c r="MLL19" s="558"/>
      <c r="MLM19" s="558" t="s">
        <v>407</v>
      </c>
      <c r="MLN19" s="558"/>
      <c r="MLO19" s="558"/>
      <c r="MLP19" s="558"/>
      <c r="MLQ19" s="558"/>
      <c r="MLR19" s="558"/>
      <c r="MLS19" s="558"/>
      <c r="MLT19" s="558"/>
      <c r="MLU19" s="558" t="s">
        <v>407</v>
      </c>
      <c r="MLV19" s="558"/>
      <c r="MLW19" s="558"/>
      <c r="MLX19" s="558"/>
      <c r="MLY19" s="558"/>
      <c r="MLZ19" s="558"/>
      <c r="MMA19" s="558"/>
      <c r="MMB19" s="558"/>
      <c r="MMC19" s="558" t="s">
        <v>407</v>
      </c>
      <c r="MMD19" s="558"/>
      <c r="MME19" s="558"/>
      <c r="MMF19" s="558"/>
      <c r="MMG19" s="558"/>
      <c r="MMH19" s="558"/>
      <c r="MMI19" s="558"/>
      <c r="MMJ19" s="558"/>
      <c r="MMK19" s="558" t="s">
        <v>407</v>
      </c>
      <c r="MML19" s="558"/>
      <c r="MMM19" s="558"/>
      <c r="MMN19" s="558"/>
      <c r="MMO19" s="558"/>
      <c r="MMP19" s="558"/>
      <c r="MMQ19" s="558"/>
      <c r="MMR19" s="558"/>
      <c r="MMS19" s="558" t="s">
        <v>407</v>
      </c>
      <c r="MMT19" s="558"/>
      <c r="MMU19" s="558"/>
      <c r="MMV19" s="558"/>
      <c r="MMW19" s="558"/>
      <c r="MMX19" s="558"/>
      <c r="MMY19" s="558"/>
      <c r="MMZ19" s="558"/>
      <c r="MNA19" s="558" t="s">
        <v>407</v>
      </c>
      <c r="MNB19" s="558"/>
      <c r="MNC19" s="558"/>
      <c r="MND19" s="558"/>
      <c r="MNE19" s="558"/>
      <c r="MNF19" s="558"/>
      <c r="MNG19" s="558"/>
      <c r="MNH19" s="558"/>
      <c r="MNI19" s="558" t="s">
        <v>407</v>
      </c>
      <c r="MNJ19" s="558"/>
      <c r="MNK19" s="558"/>
      <c r="MNL19" s="558"/>
      <c r="MNM19" s="558"/>
      <c r="MNN19" s="558"/>
      <c r="MNO19" s="558"/>
      <c r="MNP19" s="558"/>
      <c r="MNQ19" s="558" t="s">
        <v>407</v>
      </c>
      <c r="MNR19" s="558"/>
      <c r="MNS19" s="558"/>
      <c r="MNT19" s="558"/>
      <c r="MNU19" s="558"/>
      <c r="MNV19" s="558"/>
      <c r="MNW19" s="558"/>
      <c r="MNX19" s="558"/>
      <c r="MNY19" s="558" t="s">
        <v>407</v>
      </c>
      <c r="MNZ19" s="558"/>
      <c r="MOA19" s="558"/>
      <c r="MOB19" s="558"/>
      <c r="MOC19" s="558"/>
      <c r="MOD19" s="558"/>
      <c r="MOE19" s="558"/>
      <c r="MOF19" s="558"/>
      <c r="MOG19" s="558" t="s">
        <v>407</v>
      </c>
      <c r="MOH19" s="558"/>
      <c r="MOI19" s="558"/>
      <c r="MOJ19" s="558"/>
      <c r="MOK19" s="558"/>
      <c r="MOL19" s="558"/>
      <c r="MOM19" s="558"/>
      <c r="MON19" s="558"/>
      <c r="MOO19" s="558" t="s">
        <v>407</v>
      </c>
      <c r="MOP19" s="558"/>
      <c r="MOQ19" s="558"/>
      <c r="MOR19" s="558"/>
      <c r="MOS19" s="558"/>
      <c r="MOT19" s="558"/>
      <c r="MOU19" s="558"/>
      <c r="MOV19" s="558"/>
      <c r="MOW19" s="558" t="s">
        <v>407</v>
      </c>
      <c r="MOX19" s="558"/>
      <c r="MOY19" s="558"/>
      <c r="MOZ19" s="558"/>
      <c r="MPA19" s="558"/>
      <c r="MPB19" s="558"/>
      <c r="MPC19" s="558"/>
      <c r="MPD19" s="558"/>
      <c r="MPE19" s="558" t="s">
        <v>407</v>
      </c>
      <c r="MPF19" s="558"/>
      <c r="MPG19" s="558"/>
      <c r="MPH19" s="558"/>
      <c r="MPI19" s="558"/>
      <c r="MPJ19" s="558"/>
      <c r="MPK19" s="558"/>
      <c r="MPL19" s="558"/>
      <c r="MPM19" s="558" t="s">
        <v>407</v>
      </c>
      <c r="MPN19" s="558"/>
      <c r="MPO19" s="558"/>
      <c r="MPP19" s="558"/>
      <c r="MPQ19" s="558"/>
      <c r="MPR19" s="558"/>
      <c r="MPS19" s="558"/>
      <c r="MPT19" s="558"/>
      <c r="MPU19" s="558" t="s">
        <v>407</v>
      </c>
      <c r="MPV19" s="558"/>
      <c r="MPW19" s="558"/>
      <c r="MPX19" s="558"/>
      <c r="MPY19" s="558"/>
      <c r="MPZ19" s="558"/>
      <c r="MQA19" s="558"/>
      <c r="MQB19" s="558"/>
      <c r="MQC19" s="558" t="s">
        <v>407</v>
      </c>
      <c r="MQD19" s="558"/>
      <c r="MQE19" s="558"/>
      <c r="MQF19" s="558"/>
      <c r="MQG19" s="558"/>
      <c r="MQH19" s="558"/>
      <c r="MQI19" s="558"/>
      <c r="MQJ19" s="558"/>
      <c r="MQK19" s="558" t="s">
        <v>407</v>
      </c>
      <c r="MQL19" s="558"/>
      <c r="MQM19" s="558"/>
      <c r="MQN19" s="558"/>
      <c r="MQO19" s="558"/>
      <c r="MQP19" s="558"/>
      <c r="MQQ19" s="558"/>
      <c r="MQR19" s="558"/>
      <c r="MQS19" s="558" t="s">
        <v>407</v>
      </c>
      <c r="MQT19" s="558"/>
      <c r="MQU19" s="558"/>
      <c r="MQV19" s="558"/>
      <c r="MQW19" s="558"/>
      <c r="MQX19" s="558"/>
      <c r="MQY19" s="558"/>
      <c r="MQZ19" s="558"/>
      <c r="MRA19" s="558" t="s">
        <v>407</v>
      </c>
      <c r="MRB19" s="558"/>
      <c r="MRC19" s="558"/>
      <c r="MRD19" s="558"/>
      <c r="MRE19" s="558"/>
      <c r="MRF19" s="558"/>
      <c r="MRG19" s="558"/>
      <c r="MRH19" s="558"/>
      <c r="MRI19" s="558" t="s">
        <v>407</v>
      </c>
      <c r="MRJ19" s="558"/>
      <c r="MRK19" s="558"/>
      <c r="MRL19" s="558"/>
      <c r="MRM19" s="558"/>
      <c r="MRN19" s="558"/>
      <c r="MRO19" s="558"/>
      <c r="MRP19" s="558"/>
      <c r="MRQ19" s="558" t="s">
        <v>407</v>
      </c>
      <c r="MRR19" s="558"/>
      <c r="MRS19" s="558"/>
      <c r="MRT19" s="558"/>
      <c r="MRU19" s="558"/>
      <c r="MRV19" s="558"/>
      <c r="MRW19" s="558"/>
      <c r="MRX19" s="558"/>
      <c r="MRY19" s="558" t="s">
        <v>407</v>
      </c>
      <c r="MRZ19" s="558"/>
      <c r="MSA19" s="558"/>
      <c r="MSB19" s="558"/>
      <c r="MSC19" s="558"/>
      <c r="MSD19" s="558"/>
      <c r="MSE19" s="558"/>
      <c r="MSF19" s="558"/>
      <c r="MSG19" s="558" t="s">
        <v>407</v>
      </c>
      <c r="MSH19" s="558"/>
      <c r="MSI19" s="558"/>
      <c r="MSJ19" s="558"/>
      <c r="MSK19" s="558"/>
      <c r="MSL19" s="558"/>
      <c r="MSM19" s="558"/>
      <c r="MSN19" s="558"/>
      <c r="MSO19" s="558" t="s">
        <v>407</v>
      </c>
      <c r="MSP19" s="558"/>
      <c r="MSQ19" s="558"/>
      <c r="MSR19" s="558"/>
      <c r="MSS19" s="558"/>
      <c r="MST19" s="558"/>
      <c r="MSU19" s="558"/>
      <c r="MSV19" s="558"/>
      <c r="MSW19" s="558" t="s">
        <v>407</v>
      </c>
      <c r="MSX19" s="558"/>
      <c r="MSY19" s="558"/>
      <c r="MSZ19" s="558"/>
      <c r="MTA19" s="558"/>
      <c r="MTB19" s="558"/>
      <c r="MTC19" s="558"/>
      <c r="MTD19" s="558"/>
      <c r="MTE19" s="558" t="s">
        <v>407</v>
      </c>
      <c r="MTF19" s="558"/>
      <c r="MTG19" s="558"/>
      <c r="MTH19" s="558"/>
      <c r="MTI19" s="558"/>
      <c r="MTJ19" s="558"/>
      <c r="MTK19" s="558"/>
      <c r="MTL19" s="558"/>
      <c r="MTM19" s="558" t="s">
        <v>407</v>
      </c>
      <c r="MTN19" s="558"/>
      <c r="MTO19" s="558"/>
      <c r="MTP19" s="558"/>
      <c r="MTQ19" s="558"/>
      <c r="MTR19" s="558"/>
      <c r="MTS19" s="558"/>
      <c r="MTT19" s="558"/>
      <c r="MTU19" s="558" t="s">
        <v>407</v>
      </c>
      <c r="MTV19" s="558"/>
      <c r="MTW19" s="558"/>
      <c r="MTX19" s="558"/>
      <c r="MTY19" s="558"/>
      <c r="MTZ19" s="558"/>
      <c r="MUA19" s="558"/>
      <c r="MUB19" s="558"/>
      <c r="MUC19" s="558" t="s">
        <v>407</v>
      </c>
      <c r="MUD19" s="558"/>
      <c r="MUE19" s="558"/>
      <c r="MUF19" s="558"/>
      <c r="MUG19" s="558"/>
      <c r="MUH19" s="558"/>
      <c r="MUI19" s="558"/>
      <c r="MUJ19" s="558"/>
      <c r="MUK19" s="558" t="s">
        <v>407</v>
      </c>
      <c r="MUL19" s="558"/>
      <c r="MUM19" s="558"/>
      <c r="MUN19" s="558"/>
      <c r="MUO19" s="558"/>
      <c r="MUP19" s="558"/>
      <c r="MUQ19" s="558"/>
      <c r="MUR19" s="558"/>
      <c r="MUS19" s="558" t="s">
        <v>407</v>
      </c>
      <c r="MUT19" s="558"/>
      <c r="MUU19" s="558"/>
      <c r="MUV19" s="558"/>
      <c r="MUW19" s="558"/>
      <c r="MUX19" s="558"/>
      <c r="MUY19" s="558"/>
      <c r="MUZ19" s="558"/>
      <c r="MVA19" s="558" t="s">
        <v>407</v>
      </c>
      <c r="MVB19" s="558"/>
      <c r="MVC19" s="558"/>
      <c r="MVD19" s="558"/>
      <c r="MVE19" s="558"/>
      <c r="MVF19" s="558"/>
      <c r="MVG19" s="558"/>
      <c r="MVH19" s="558"/>
      <c r="MVI19" s="558" t="s">
        <v>407</v>
      </c>
      <c r="MVJ19" s="558"/>
      <c r="MVK19" s="558"/>
      <c r="MVL19" s="558"/>
      <c r="MVM19" s="558"/>
      <c r="MVN19" s="558"/>
      <c r="MVO19" s="558"/>
      <c r="MVP19" s="558"/>
      <c r="MVQ19" s="558" t="s">
        <v>407</v>
      </c>
      <c r="MVR19" s="558"/>
      <c r="MVS19" s="558"/>
      <c r="MVT19" s="558"/>
      <c r="MVU19" s="558"/>
      <c r="MVV19" s="558"/>
      <c r="MVW19" s="558"/>
      <c r="MVX19" s="558"/>
      <c r="MVY19" s="558" t="s">
        <v>407</v>
      </c>
      <c r="MVZ19" s="558"/>
      <c r="MWA19" s="558"/>
      <c r="MWB19" s="558"/>
      <c r="MWC19" s="558"/>
      <c r="MWD19" s="558"/>
      <c r="MWE19" s="558"/>
      <c r="MWF19" s="558"/>
      <c r="MWG19" s="558" t="s">
        <v>407</v>
      </c>
      <c r="MWH19" s="558"/>
      <c r="MWI19" s="558"/>
      <c r="MWJ19" s="558"/>
      <c r="MWK19" s="558"/>
      <c r="MWL19" s="558"/>
      <c r="MWM19" s="558"/>
      <c r="MWN19" s="558"/>
      <c r="MWO19" s="558" t="s">
        <v>407</v>
      </c>
      <c r="MWP19" s="558"/>
      <c r="MWQ19" s="558"/>
      <c r="MWR19" s="558"/>
      <c r="MWS19" s="558"/>
      <c r="MWT19" s="558"/>
      <c r="MWU19" s="558"/>
      <c r="MWV19" s="558"/>
      <c r="MWW19" s="558" t="s">
        <v>407</v>
      </c>
      <c r="MWX19" s="558"/>
      <c r="MWY19" s="558"/>
      <c r="MWZ19" s="558"/>
      <c r="MXA19" s="558"/>
      <c r="MXB19" s="558"/>
      <c r="MXC19" s="558"/>
      <c r="MXD19" s="558"/>
      <c r="MXE19" s="558" t="s">
        <v>407</v>
      </c>
      <c r="MXF19" s="558"/>
      <c r="MXG19" s="558"/>
      <c r="MXH19" s="558"/>
      <c r="MXI19" s="558"/>
      <c r="MXJ19" s="558"/>
      <c r="MXK19" s="558"/>
      <c r="MXL19" s="558"/>
      <c r="MXM19" s="558" t="s">
        <v>407</v>
      </c>
      <c r="MXN19" s="558"/>
      <c r="MXO19" s="558"/>
      <c r="MXP19" s="558"/>
      <c r="MXQ19" s="558"/>
      <c r="MXR19" s="558"/>
      <c r="MXS19" s="558"/>
      <c r="MXT19" s="558"/>
      <c r="MXU19" s="558" t="s">
        <v>407</v>
      </c>
      <c r="MXV19" s="558"/>
      <c r="MXW19" s="558"/>
      <c r="MXX19" s="558"/>
      <c r="MXY19" s="558"/>
      <c r="MXZ19" s="558"/>
      <c r="MYA19" s="558"/>
      <c r="MYB19" s="558"/>
      <c r="MYC19" s="558" t="s">
        <v>407</v>
      </c>
      <c r="MYD19" s="558"/>
      <c r="MYE19" s="558"/>
      <c r="MYF19" s="558"/>
      <c r="MYG19" s="558"/>
      <c r="MYH19" s="558"/>
      <c r="MYI19" s="558"/>
      <c r="MYJ19" s="558"/>
      <c r="MYK19" s="558" t="s">
        <v>407</v>
      </c>
      <c r="MYL19" s="558"/>
      <c r="MYM19" s="558"/>
      <c r="MYN19" s="558"/>
      <c r="MYO19" s="558"/>
      <c r="MYP19" s="558"/>
      <c r="MYQ19" s="558"/>
      <c r="MYR19" s="558"/>
      <c r="MYS19" s="558" t="s">
        <v>407</v>
      </c>
      <c r="MYT19" s="558"/>
      <c r="MYU19" s="558"/>
      <c r="MYV19" s="558"/>
      <c r="MYW19" s="558"/>
      <c r="MYX19" s="558"/>
      <c r="MYY19" s="558"/>
      <c r="MYZ19" s="558"/>
      <c r="MZA19" s="558" t="s">
        <v>407</v>
      </c>
      <c r="MZB19" s="558"/>
      <c r="MZC19" s="558"/>
      <c r="MZD19" s="558"/>
      <c r="MZE19" s="558"/>
      <c r="MZF19" s="558"/>
      <c r="MZG19" s="558"/>
      <c r="MZH19" s="558"/>
      <c r="MZI19" s="558" t="s">
        <v>407</v>
      </c>
      <c r="MZJ19" s="558"/>
      <c r="MZK19" s="558"/>
      <c r="MZL19" s="558"/>
      <c r="MZM19" s="558"/>
      <c r="MZN19" s="558"/>
      <c r="MZO19" s="558"/>
      <c r="MZP19" s="558"/>
      <c r="MZQ19" s="558" t="s">
        <v>407</v>
      </c>
      <c r="MZR19" s="558"/>
      <c r="MZS19" s="558"/>
      <c r="MZT19" s="558"/>
      <c r="MZU19" s="558"/>
      <c r="MZV19" s="558"/>
      <c r="MZW19" s="558"/>
      <c r="MZX19" s="558"/>
      <c r="MZY19" s="558" t="s">
        <v>407</v>
      </c>
      <c r="MZZ19" s="558"/>
      <c r="NAA19" s="558"/>
      <c r="NAB19" s="558"/>
      <c r="NAC19" s="558"/>
      <c r="NAD19" s="558"/>
      <c r="NAE19" s="558"/>
      <c r="NAF19" s="558"/>
      <c r="NAG19" s="558" t="s">
        <v>407</v>
      </c>
      <c r="NAH19" s="558"/>
      <c r="NAI19" s="558"/>
      <c r="NAJ19" s="558"/>
      <c r="NAK19" s="558"/>
      <c r="NAL19" s="558"/>
      <c r="NAM19" s="558"/>
      <c r="NAN19" s="558"/>
      <c r="NAO19" s="558" t="s">
        <v>407</v>
      </c>
      <c r="NAP19" s="558"/>
      <c r="NAQ19" s="558"/>
      <c r="NAR19" s="558"/>
      <c r="NAS19" s="558"/>
      <c r="NAT19" s="558"/>
      <c r="NAU19" s="558"/>
      <c r="NAV19" s="558"/>
      <c r="NAW19" s="558" t="s">
        <v>407</v>
      </c>
      <c r="NAX19" s="558"/>
      <c r="NAY19" s="558"/>
      <c r="NAZ19" s="558"/>
      <c r="NBA19" s="558"/>
      <c r="NBB19" s="558"/>
      <c r="NBC19" s="558"/>
      <c r="NBD19" s="558"/>
      <c r="NBE19" s="558" t="s">
        <v>407</v>
      </c>
      <c r="NBF19" s="558"/>
      <c r="NBG19" s="558"/>
      <c r="NBH19" s="558"/>
      <c r="NBI19" s="558"/>
      <c r="NBJ19" s="558"/>
      <c r="NBK19" s="558"/>
      <c r="NBL19" s="558"/>
      <c r="NBM19" s="558" t="s">
        <v>407</v>
      </c>
      <c r="NBN19" s="558"/>
      <c r="NBO19" s="558"/>
      <c r="NBP19" s="558"/>
      <c r="NBQ19" s="558"/>
      <c r="NBR19" s="558"/>
      <c r="NBS19" s="558"/>
      <c r="NBT19" s="558"/>
      <c r="NBU19" s="558" t="s">
        <v>407</v>
      </c>
      <c r="NBV19" s="558"/>
      <c r="NBW19" s="558"/>
      <c r="NBX19" s="558"/>
      <c r="NBY19" s="558"/>
      <c r="NBZ19" s="558"/>
      <c r="NCA19" s="558"/>
      <c r="NCB19" s="558"/>
      <c r="NCC19" s="558" t="s">
        <v>407</v>
      </c>
      <c r="NCD19" s="558"/>
      <c r="NCE19" s="558"/>
      <c r="NCF19" s="558"/>
      <c r="NCG19" s="558"/>
      <c r="NCH19" s="558"/>
      <c r="NCI19" s="558"/>
      <c r="NCJ19" s="558"/>
      <c r="NCK19" s="558" t="s">
        <v>407</v>
      </c>
      <c r="NCL19" s="558"/>
      <c r="NCM19" s="558"/>
      <c r="NCN19" s="558"/>
      <c r="NCO19" s="558"/>
      <c r="NCP19" s="558"/>
      <c r="NCQ19" s="558"/>
      <c r="NCR19" s="558"/>
      <c r="NCS19" s="558" t="s">
        <v>407</v>
      </c>
      <c r="NCT19" s="558"/>
      <c r="NCU19" s="558"/>
      <c r="NCV19" s="558"/>
      <c r="NCW19" s="558"/>
      <c r="NCX19" s="558"/>
      <c r="NCY19" s="558"/>
      <c r="NCZ19" s="558"/>
      <c r="NDA19" s="558" t="s">
        <v>407</v>
      </c>
      <c r="NDB19" s="558"/>
      <c r="NDC19" s="558"/>
      <c r="NDD19" s="558"/>
      <c r="NDE19" s="558"/>
      <c r="NDF19" s="558"/>
      <c r="NDG19" s="558"/>
      <c r="NDH19" s="558"/>
      <c r="NDI19" s="558" t="s">
        <v>407</v>
      </c>
      <c r="NDJ19" s="558"/>
      <c r="NDK19" s="558"/>
      <c r="NDL19" s="558"/>
      <c r="NDM19" s="558"/>
      <c r="NDN19" s="558"/>
      <c r="NDO19" s="558"/>
      <c r="NDP19" s="558"/>
      <c r="NDQ19" s="558" t="s">
        <v>407</v>
      </c>
      <c r="NDR19" s="558"/>
      <c r="NDS19" s="558"/>
      <c r="NDT19" s="558"/>
      <c r="NDU19" s="558"/>
      <c r="NDV19" s="558"/>
      <c r="NDW19" s="558"/>
      <c r="NDX19" s="558"/>
      <c r="NDY19" s="558" t="s">
        <v>407</v>
      </c>
      <c r="NDZ19" s="558"/>
      <c r="NEA19" s="558"/>
      <c r="NEB19" s="558"/>
      <c r="NEC19" s="558"/>
      <c r="NED19" s="558"/>
      <c r="NEE19" s="558"/>
      <c r="NEF19" s="558"/>
      <c r="NEG19" s="558" t="s">
        <v>407</v>
      </c>
      <c r="NEH19" s="558"/>
      <c r="NEI19" s="558"/>
      <c r="NEJ19" s="558"/>
      <c r="NEK19" s="558"/>
      <c r="NEL19" s="558"/>
      <c r="NEM19" s="558"/>
      <c r="NEN19" s="558"/>
      <c r="NEO19" s="558" t="s">
        <v>407</v>
      </c>
      <c r="NEP19" s="558"/>
      <c r="NEQ19" s="558"/>
      <c r="NER19" s="558"/>
      <c r="NES19" s="558"/>
      <c r="NET19" s="558"/>
      <c r="NEU19" s="558"/>
      <c r="NEV19" s="558"/>
      <c r="NEW19" s="558" t="s">
        <v>407</v>
      </c>
      <c r="NEX19" s="558"/>
      <c r="NEY19" s="558"/>
      <c r="NEZ19" s="558"/>
      <c r="NFA19" s="558"/>
      <c r="NFB19" s="558"/>
      <c r="NFC19" s="558"/>
      <c r="NFD19" s="558"/>
      <c r="NFE19" s="558" t="s">
        <v>407</v>
      </c>
      <c r="NFF19" s="558"/>
      <c r="NFG19" s="558"/>
      <c r="NFH19" s="558"/>
      <c r="NFI19" s="558"/>
      <c r="NFJ19" s="558"/>
      <c r="NFK19" s="558"/>
      <c r="NFL19" s="558"/>
      <c r="NFM19" s="558" t="s">
        <v>407</v>
      </c>
      <c r="NFN19" s="558"/>
      <c r="NFO19" s="558"/>
      <c r="NFP19" s="558"/>
      <c r="NFQ19" s="558"/>
      <c r="NFR19" s="558"/>
      <c r="NFS19" s="558"/>
      <c r="NFT19" s="558"/>
      <c r="NFU19" s="558" t="s">
        <v>407</v>
      </c>
      <c r="NFV19" s="558"/>
      <c r="NFW19" s="558"/>
      <c r="NFX19" s="558"/>
      <c r="NFY19" s="558"/>
      <c r="NFZ19" s="558"/>
      <c r="NGA19" s="558"/>
      <c r="NGB19" s="558"/>
      <c r="NGC19" s="558" t="s">
        <v>407</v>
      </c>
      <c r="NGD19" s="558"/>
      <c r="NGE19" s="558"/>
      <c r="NGF19" s="558"/>
      <c r="NGG19" s="558"/>
      <c r="NGH19" s="558"/>
      <c r="NGI19" s="558"/>
      <c r="NGJ19" s="558"/>
      <c r="NGK19" s="558" t="s">
        <v>407</v>
      </c>
      <c r="NGL19" s="558"/>
      <c r="NGM19" s="558"/>
      <c r="NGN19" s="558"/>
      <c r="NGO19" s="558"/>
      <c r="NGP19" s="558"/>
      <c r="NGQ19" s="558"/>
      <c r="NGR19" s="558"/>
      <c r="NGS19" s="558" t="s">
        <v>407</v>
      </c>
      <c r="NGT19" s="558"/>
      <c r="NGU19" s="558"/>
      <c r="NGV19" s="558"/>
      <c r="NGW19" s="558"/>
      <c r="NGX19" s="558"/>
      <c r="NGY19" s="558"/>
      <c r="NGZ19" s="558"/>
      <c r="NHA19" s="558" t="s">
        <v>407</v>
      </c>
      <c r="NHB19" s="558"/>
      <c r="NHC19" s="558"/>
      <c r="NHD19" s="558"/>
      <c r="NHE19" s="558"/>
      <c r="NHF19" s="558"/>
      <c r="NHG19" s="558"/>
      <c r="NHH19" s="558"/>
      <c r="NHI19" s="558" t="s">
        <v>407</v>
      </c>
      <c r="NHJ19" s="558"/>
      <c r="NHK19" s="558"/>
      <c r="NHL19" s="558"/>
      <c r="NHM19" s="558"/>
      <c r="NHN19" s="558"/>
      <c r="NHO19" s="558"/>
      <c r="NHP19" s="558"/>
      <c r="NHQ19" s="558" t="s">
        <v>407</v>
      </c>
      <c r="NHR19" s="558"/>
      <c r="NHS19" s="558"/>
      <c r="NHT19" s="558"/>
      <c r="NHU19" s="558"/>
      <c r="NHV19" s="558"/>
      <c r="NHW19" s="558"/>
      <c r="NHX19" s="558"/>
      <c r="NHY19" s="558" t="s">
        <v>407</v>
      </c>
      <c r="NHZ19" s="558"/>
      <c r="NIA19" s="558"/>
      <c r="NIB19" s="558"/>
      <c r="NIC19" s="558"/>
      <c r="NID19" s="558"/>
      <c r="NIE19" s="558"/>
      <c r="NIF19" s="558"/>
      <c r="NIG19" s="558" t="s">
        <v>407</v>
      </c>
      <c r="NIH19" s="558"/>
      <c r="NII19" s="558"/>
      <c r="NIJ19" s="558"/>
      <c r="NIK19" s="558"/>
      <c r="NIL19" s="558"/>
      <c r="NIM19" s="558"/>
      <c r="NIN19" s="558"/>
      <c r="NIO19" s="558" t="s">
        <v>407</v>
      </c>
      <c r="NIP19" s="558"/>
      <c r="NIQ19" s="558"/>
      <c r="NIR19" s="558"/>
      <c r="NIS19" s="558"/>
      <c r="NIT19" s="558"/>
      <c r="NIU19" s="558"/>
      <c r="NIV19" s="558"/>
      <c r="NIW19" s="558" t="s">
        <v>407</v>
      </c>
      <c r="NIX19" s="558"/>
      <c r="NIY19" s="558"/>
      <c r="NIZ19" s="558"/>
      <c r="NJA19" s="558"/>
      <c r="NJB19" s="558"/>
      <c r="NJC19" s="558"/>
      <c r="NJD19" s="558"/>
      <c r="NJE19" s="558" t="s">
        <v>407</v>
      </c>
      <c r="NJF19" s="558"/>
      <c r="NJG19" s="558"/>
      <c r="NJH19" s="558"/>
      <c r="NJI19" s="558"/>
      <c r="NJJ19" s="558"/>
      <c r="NJK19" s="558"/>
      <c r="NJL19" s="558"/>
      <c r="NJM19" s="558" t="s">
        <v>407</v>
      </c>
      <c r="NJN19" s="558"/>
      <c r="NJO19" s="558"/>
      <c r="NJP19" s="558"/>
      <c r="NJQ19" s="558"/>
      <c r="NJR19" s="558"/>
      <c r="NJS19" s="558"/>
      <c r="NJT19" s="558"/>
      <c r="NJU19" s="558" t="s">
        <v>407</v>
      </c>
      <c r="NJV19" s="558"/>
      <c r="NJW19" s="558"/>
      <c r="NJX19" s="558"/>
      <c r="NJY19" s="558"/>
      <c r="NJZ19" s="558"/>
      <c r="NKA19" s="558"/>
      <c r="NKB19" s="558"/>
      <c r="NKC19" s="558" t="s">
        <v>407</v>
      </c>
      <c r="NKD19" s="558"/>
      <c r="NKE19" s="558"/>
      <c r="NKF19" s="558"/>
      <c r="NKG19" s="558"/>
      <c r="NKH19" s="558"/>
      <c r="NKI19" s="558"/>
      <c r="NKJ19" s="558"/>
      <c r="NKK19" s="558" t="s">
        <v>407</v>
      </c>
      <c r="NKL19" s="558"/>
      <c r="NKM19" s="558"/>
      <c r="NKN19" s="558"/>
      <c r="NKO19" s="558"/>
      <c r="NKP19" s="558"/>
      <c r="NKQ19" s="558"/>
      <c r="NKR19" s="558"/>
      <c r="NKS19" s="558" t="s">
        <v>407</v>
      </c>
      <c r="NKT19" s="558"/>
      <c r="NKU19" s="558"/>
      <c r="NKV19" s="558"/>
      <c r="NKW19" s="558"/>
      <c r="NKX19" s="558"/>
      <c r="NKY19" s="558"/>
      <c r="NKZ19" s="558"/>
      <c r="NLA19" s="558" t="s">
        <v>407</v>
      </c>
      <c r="NLB19" s="558"/>
      <c r="NLC19" s="558"/>
      <c r="NLD19" s="558"/>
      <c r="NLE19" s="558"/>
      <c r="NLF19" s="558"/>
      <c r="NLG19" s="558"/>
      <c r="NLH19" s="558"/>
      <c r="NLI19" s="558" t="s">
        <v>407</v>
      </c>
      <c r="NLJ19" s="558"/>
      <c r="NLK19" s="558"/>
      <c r="NLL19" s="558"/>
      <c r="NLM19" s="558"/>
      <c r="NLN19" s="558"/>
      <c r="NLO19" s="558"/>
      <c r="NLP19" s="558"/>
      <c r="NLQ19" s="558" t="s">
        <v>407</v>
      </c>
      <c r="NLR19" s="558"/>
      <c r="NLS19" s="558"/>
      <c r="NLT19" s="558"/>
      <c r="NLU19" s="558"/>
      <c r="NLV19" s="558"/>
      <c r="NLW19" s="558"/>
      <c r="NLX19" s="558"/>
      <c r="NLY19" s="558" t="s">
        <v>407</v>
      </c>
      <c r="NLZ19" s="558"/>
      <c r="NMA19" s="558"/>
      <c r="NMB19" s="558"/>
      <c r="NMC19" s="558"/>
      <c r="NMD19" s="558"/>
      <c r="NME19" s="558"/>
      <c r="NMF19" s="558"/>
      <c r="NMG19" s="558" t="s">
        <v>407</v>
      </c>
      <c r="NMH19" s="558"/>
      <c r="NMI19" s="558"/>
      <c r="NMJ19" s="558"/>
      <c r="NMK19" s="558"/>
      <c r="NML19" s="558"/>
      <c r="NMM19" s="558"/>
      <c r="NMN19" s="558"/>
      <c r="NMO19" s="558" t="s">
        <v>407</v>
      </c>
      <c r="NMP19" s="558"/>
      <c r="NMQ19" s="558"/>
      <c r="NMR19" s="558"/>
      <c r="NMS19" s="558"/>
      <c r="NMT19" s="558"/>
      <c r="NMU19" s="558"/>
      <c r="NMV19" s="558"/>
      <c r="NMW19" s="558" t="s">
        <v>407</v>
      </c>
      <c r="NMX19" s="558"/>
      <c r="NMY19" s="558"/>
      <c r="NMZ19" s="558"/>
      <c r="NNA19" s="558"/>
      <c r="NNB19" s="558"/>
      <c r="NNC19" s="558"/>
      <c r="NND19" s="558"/>
      <c r="NNE19" s="558" t="s">
        <v>407</v>
      </c>
      <c r="NNF19" s="558"/>
      <c r="NNG19" s="558"/>
      <c r="NNH19" s="558"/>
      <c r="NNI19" s="558"/>
      <c r="NNJ19" s="558"/>
      <c r="NNK19" s="558"/>
      <c r="NNL19" s="558"/>
      <c r="NNM19" s="558" t="s">
        <v>407</v>
      </c>
      <c r="NNN19" s="558"/>
      <c r="NNO19" s="558"/>
      <c r="NNP19" s="558"/>
      <c r="NNQ19" s="558"/>
      <c r="NNR19" s="558"/>
      <c r="NNS19" s="558"/>
      <c r="NNT19" s="558"/>
      <c r="NNU19" s="558" t="s">
        <v>407</v>
      </c>
      <c r="NNV19" s="558"/>
      <c r="NNW19" s="558"/>
      <c r="NNX19" s="558"/>
      <c r="NNY19" s="558"/>
      <c r="NNZ19" s="558"/>
      <c r="NOA19" s="558"/>
      <c r="NOB19" s="558"/>
      <c r="NOC19" s="558" t="s">
        <v>407</v>
      </c>
      <c r="NOD19" s="558"/>
      <c r="NOE19" s="558"/>
      <c r="NOF19" s="558"/>
      <c r="NOG19" s="558"/>
      <c r="NOH19" s="558"/>
      <c r="NOI19" s="558"/>
      <c r="NOJ19" s="558"/>
      <c r="NOK19" s="558" t="s">
        <v>407</v>
      </c>
      <c r="NOL19" s="558"/>
      <c r="NOM19" s="558"/>
      <c r="NON19" s="558"/>
      <c r="NOO19" s="558"/>
      <c r="NOP19" s="558"/>
      <c r="NOQ19" s="558"/>
      <c r="NOR19" s="558"/>
      <c r="NOS19" s="558" t="s">
        <v>407</v>
      </c>
      <c r="NOT19" s="558"/>
      <c r="NOU19" s="558"/>
      <c r="NOV19" s="558"/>
      <c r="NOW19" s="558"/>
      <c r="NOX19" s="558"/>
      <c r="NOY19" s="558"/>
      <c r="NOZ19" s="558"/>
      <c r="NPA19" s="558" t="s">
        <v>407</v>
      </c>
      <c r="NPB19" s="558"/>
      <c r="NPC19" s="558"/>
      <c r="NPD19" s="558"/>
      <c r="NPE19" s="558"/>
      <c r="NPF19" s="558"/>
      <c r="NPG19" s="558"/>
      <c r="NPH19" s="558"/>
      <c r="NPI19" s="558" t="s">
        <v>407</v>
      </c>
      <c r="NPJ19" s="558"/>
      <c r="NPK19" s="558"/>
      <c r="NPL19" s="558"/>
      <c r="NPM19" s="558"/>
      <c r="NPN19" s="558"/>
      <c r="NPO19" s="558"/>
      <c r="NPP19" s="558"/>
      <c r="NPQ19" s="558" t="s">
        <v>407</v>
      </c>
      <c r="NPR19" s="558"/>
      <c r="NPS19" s="558"/>
      <c r="NPT19" s="558"/>
      <c r="NPU19" s="558"/>
      <c r="NPV19" s="558"/>
      <c r="NPW19" s="558"/>
      <c r="NPX19" s="558"/>
      <c r="NPY19" s="558" t="s">
        <v>407</v>
      </c>
      <c r="NPZ19" s="558"/>
      <c r="NQA19" s="558"/>
      <c r="NQB19" s="558"/>
      <c r="NQC19" s="558"/>
      <c r="NQD19" s="558"/>
      <c r="NQE19" s="558"/>
      <c r="NQF19" s="558"/>
      <c r="NQG19" s="558" t="s">
        <v>407</v>
      </c>
      <c r="NQH19" s="558"/>
      <c r="NQI19" s="558"/>
      <c r="NQJ19" s="558"/>
      <c r="NQK19" s="558"/>
      <c r="NQL19" s="558"/>
      <c r="NQM19" s="558"/>
      <c r="NQN19" s="558"/>
      <c r="NQO19" s="558" t="s">
        <v>407</v>
      </c>
      <c r="NQP19" s="558"/>
      <c r="NQQ19" s="558"/>
      <c r="NQR19" s="558"/>
      <c r="NQS19" s="558"/>
      <c r="NQT19" s="558"/>
      <c r="NQU19" s="558"/>
      <c r="NQV19" s="558"/>
      <c r="NQW19" s="558" t="s">
        <v>407</v>
      </c>
      <c r="NQX19" s="558"/>
      <c r="NQY19" s="558"/>
      <c r="NQZ19" s="558"/>
      <c r="NRA19" s="558"/>
      <c r="NRB19" s="558"/>
      <c r="NRC19" s="558"/>
      <c r="NRD19" s="558"/>
      <c r="NRE19" s="558" t="s">
        <v>407</v>
      </c>
      <c r="NRF19" s="558"/>
      <c r="NRG19" s="558"/>
      <c r="NRH19" s="558"/>
      <c r="NRI19" s="558"/>
      <c r="NRJ19" s="558"/>
      <c r="NRK19" s="558"/>
      <c r="NRL19" s="558"/>
      <c r="NRM19" s="558" t="s">
        <v>407</v>
      </c>
      <c r="NRN19" s="558"/>
      <c r="NRO19" s="558"/>
      <c r="NRP19" s="558"/>
      <c r="NRQ19" s="558"/>
      <c r="NRR19" s="558"/>
      <c r="NRS19" s="558"/>
      <c r="NRT19" s="558"/>
      <c r="NRU19" s="558" t="s">
        <v>407</v>
      </c>
      <c r="NRV19" s="558"/>
      <c r="NRW19" s="558"/>
      <c r="NRX19" s="558"/>
      <c r="NRY19" s="558"/>
      <c r="NRZ19" s="558"/>
      <c r="NSA19" s="558"/>
      <c r="NSB19" s="558"/>
      <c r="NSC19" s="558" t="s">
        <v>407</v>
      </c>
      <c r="NSD19" s="558"/>
      <c r="NSE19" s="558"/>
      <c r="NSF19" s="558"/>
      <c r="NSG19" s="558"/>
      <c r="NSH19" s="558"/>
      <c r="NSI19" s="558"/>
      <c r="NSJ19" s="558"/>
      <c r="NSK19" s="558" t="s">
        <v>407</v>
      </c>
      <c r="NSL19" s="558"/>
      <c r="NSM19" s="558"/>
      <c r="NSN19" s="558"/>
      <c r="NSO19" s="558"/>
      <c r="NSP19" s="558"/>
      <c r="NSQ19" s="558"/>
      <c r="NSR19" s="558"/>
      <c r="NSS19" s="558" t="s">
        <v>407</v>
      </c>
      <c r="NST19" s="558"/>
      <c r="NSU19" s="558"/>
      <c r="NSV19" s="558"/>
      <c r="NSW19" s="558"/>
      <c r="NSX19" s="558"/>
      <c r="NSY19" s="558"/>
      <c r="NSZ19" s="558"/>
      <c r="NTA19" s="558" t="s">
        <v>407</v>
      </c>
      <c r="NTB19" s="558"/>
      <c r="NTC19" s="558"/>
      <c r="NTD19" s="558"/>
      <c r="NTE19" s="558"/>
      <c r="NTF19" s="558"/>
      <c r="NTG19" s="558"/>
      <c r="NTH19" s="558"/>
      <c r="NTI19" s="558" t="s">
        <v>407</v>
      </c>
      <c r="NTJ19" s="558"/>
      <c r="NTK19" s="558"/>
      <c r="NTL19" s="558"/>
      <c r="NTM19" s="558"/>
      <c r="NTN19" s="558"/>
      <c r="NTO19" s="558"/>
      <c r="NTP19" s="558"/>
      <c r="NTQ19" s="558" t="s">
        <v>407</v>
      </c>
      <c r="NTR19" s="558"/>
      <c r="NTS19" s="558"/>
      <c r="NTT19" s="558"/>
      <c r="NTU19" s="558"/>
      <c r="NTV19" s="558"/>
      <c r="NTW19" s="558"/>
      <c r="NTX19" s="558"/>
      <c r="NTY19" s="558" t="s">
        <v>407</v>
      </c>
      <c r="NTZ19" s="558"/>
      <c r="NUA19" s="558"/>
      <c r="NUB19" s="558"/>
      <c r="NUC19" s="558"/>
      <c r="NUD19" s="558"/>
      <c r="NUE19" s="558"/>
      <c r="NUF19" s="558"/>
      <c r="NUG19" s="558" t="s">
        <v>407</v>
      </c>
      <c r="NUH19" s="558"/>
      <c r="NUI19" s="558"/>
      <c r="NUJ19" s="558"/>
      <c r="NUK19" s="558"/>
      <c r="NUL19" s="558"/>
      <c r="NUM19" s="558"/>
      <c r="NUN19" s="558"/>
      <c r="NUO19" s="558" t="s">
        <v>407</v>
      </c>
      <c r="NUP19" s="558"/>
      <c r="NUQ19" s="558"/>
      <c r="NUR19" s="558"/>
      <c r="NUS19" s="558"/>
      <c r="NUT19" s="558"/>
      <c r="NUU19" s="558"/>
      <c r="NUV19" s="558"/>
      <c r="NUW19" s="558" t="s">
        <v>407</v>
      </c>
      <c r="NUX19" s="558"/>
      <c r="NUY19" s="558"/>
      <c r="NUZ19" s="558"/>
      <c r="NVA19" s="558"/>
      <c r="NVB19" s="558"/>
      <c r="NVC19" s="558"/>
      <c r="NVD19" s="558"/>
      <c r="NVE19" s="558" t="s">
        <v>407</v>
      </c>
      <c r="NVF19" s="558"/>
      <c r="NVG19" s="558"/>
      <c r="NVH19" s="558"/>
      <c r="NVI19" s="558"/>
      <c r="NVJ19" s="558"/>
      <c r="NVK19" s="558"/>
      <c r="NVL19" s="558"/>
      <c r="NVM19" s="558" t="s">
        <v>407</v>
      </c>
      <c r="NVN19" s="558"/>
      <c r="NVO19" s="558"/>
      <c r="NVP19" s="558"/>
      <c r="NVQ19" s="558"/>
      <c r="NVR19" s="558"/>
      <c r="NVS19" s="558"/>
      <c r="NVT19" s="558"/>
      <c r="NVU19" s="558" t="s">
        <v>407</v>
      </c>
      <c r="NVV19" s="558"/>
      <c r="NVW19" s="558"/>
      <c r="NVX19" s="558"/>
      <c r="NVY19" s="558"/>
      <c r="NVZ19" s="558"/>
      <c r="NWA19" s="558"/>
      <c r="NWB19" s="558"/>
      <c r="NWC19" s="558" t="s">
        <v>407</v>
      </c>
      <c r="NWD19" s="558"/>
      <c r="NWE19" s="558"/>
      <c r="NWF19" s="558"/>
      <c r="NWG19" s="558"/>
      <c r="NWH19" s="558"/>
      <c r="NWI19" s="558"/>
      <c r="NWJ19" s="558"/>
      <c r="NWK19" s="558" t="s">
        <v>407</v>
      </c>
      <c r="NWL19" s="558"/>
      <c r="NWM19" s="558"/>
      <c r="NWN19" s="558"/>
      <c r="NWO19" s="558"/>
      <c r="NWP19" s="558"/>
      <c r="NWQ19" s="558"/>
      <c r="NWR19" s="558"/>
      <c r="NWS19" s="558" t="s">
        <v>407</v>
      </c>
      <c r="NWT19" s="558"/>
      <c r="NWU19" s="558"/>
      <c r="NWV19" s="558"/>
      <c r="NWW19" s="558"/>
      <c r="NWX19" s="558"/>
      <c r="NWY19" s="558"/>
      <c r="NWZ19" s="558"/>
      <c r="NXA19" s="558" t="s">
        <v>407</v>
      </c>
      <c r="NXB19" s="558"/>
      <c r="NXC19" s="558"/>
      <c r="NXD19" s="558"/>
      <c r="NXE19" s="558"/>
      <c r="NXF19" s="558"/>
      <c r="NXG19" s="558"/>
      <c r="NXH19" s="558"/>
      <c r="NXI19" s="558" t="s">
        <v>407</v>
      </c>
      <c r="NXJ19" s="558"/>
      <c r="NXK19" s="558"/>
      <c r="NXL19" s="558"/>
      <c r="NXM19" s="558"/>
      <c r="NXN19" s="558"/>
      <c r="NXO19" s="558"/>
      <c r="NXP19" s="558"/>
      <c r="NXQ19" s="558" t="s">
        <v>407</v>
      </c>
      <c r="NXR19" s="558"/>
      <c r="NXS19" s="558"/>
      <c r="NXT19" s="558"/>
      <c r="NXU19" s="558"/>
      <c r="NXV19" s="558"/>
      <c r="NXW19" s="558"/>
      <c r="NXX19" s="558"/>
      <c r="NXY19" s="558" t="s">
        <v>407</v>
      </c>
      <c r="NXZ19" s="558"/>
      <c r="NYA19" s="558"/>
      <c r="NYB19" s="558"/>
      <c r="NYC19" s="558"/>
      <c r="NYD19" s="558"/>
      <c r="NYE19" s="558"/>
      <c r="NYF19" s="558"/>
      <c r="NYG19" s="558" t="s">
        <v>407</v>
      </c>
      <c r="NYH19" s="558"/>
      <c r="NYI19" s="558"/>
      <c r="NYJ19" s="558"/>
      <c r="NYK19" s="558"/>
      <c r="NYL19" s="558"/>
      <c r="NYM19" s="558"/>
      <c r="NYN19" s="558"/>
      <c r="NYO19" s="558" t="s">
        <v>407</v>
      </c>
      <c r="NYP19" s="558"/>
      <c r="NYQ19" s="558"/>
      <c r="NYR19" s="558"/>
      <c r="NYS19" s="558"/>
      <c r="NYT19" s="558"/>
      <c r="NYU19" s="558"/>
      <c r="NYV19" s="558"/>
      <c r="NYW19" s="558" t="s">
        <v>407</v>
      </c>
      <c r="NYX19" s="558"/>
      <c r="NYY19" s="558"/>
      <c r="NYZ19" s="558"/>
      <c r="NZA19" s="558"/>
      <c r="NZB19" s="558"/>
      <c r="NZC19" s="558"/>
      <c r="NZD19" s="558"/>
      <c r="NZE19" s="558" t="s">
        <v>407</v>
      </c>
      <c r="NZF19" s="558"/>
      <c r="NZG19" s="558"/>
      <c r="NZH19" s="558"/>
      <c r="NZI19" s="558"/>
      <c r="NZJ19" s="558"/>
      <c r="NZK19" s="558"/>
      <c r="NZL19" s="558"/>
      <c r="NZM19" s="558" t="s">
        <v>407</v>
      </c>
      <c r="NZN19" s="558"/>
      <c r="NZO19" s="558"/>
      <c r="NZP19" s="558"/>
      <c r="NZQ19" s="558"/>
      <c r="NZR19" s="558"/>
      <c r="NZS19" s="558"/>
      <c r="NZT19" s="558"/>
      <c r="NZU19" s="558" t="s">
        <v>407</v>
      </c>
      <c r="NZV19" s="558"/>
      <c r="NZW19" s="558"/>
      <c r="NZX19" s="558"/>
      <c r="NZY19" s="558"/>
      <c r="NZZ19" s="558"/>
      <c r="OAA19" s="558"/>
      <c r="OAB19" s="558"/>
      <c r="OAC19" s="558" t="s">
        <v>407</v>
      </c>
      <c r="OAD19" s="558"/>
      <c r="OAE19" s="558"/>
      <c r="OAF19" s="558"/>
      <c r="OAG19" s="558"/>
      <c r="OAH19" s="558"/>
      <c r="OAI19" s="558"/>
      <c r="OAJ19" s="558"/>
      <c r="OAK19" s="558" t="s">
        <v>407</v>
      </c>
      <c r="OAL19" s="558"/>
      <c r="OAM19" s="558"/>
      <c r="OAN19" s="558"/>
      <c r="OAO19" s="558"/>
      <c r="OAP19" s="558"/>
      <c r="OAQ19" s="558"/>
      <c r="OAR19" s="558"/>
      <c r="OAS19" s="558" t="s">
        <v>407</v>
      </c>
      <c r="OAT19" s="558"/>
      <c r="OAU19" s="558"/>
      <c r="OAV19" s="558"/>
      <c r="OAW19" s="558"/>
      <c r="OAX19" s="558"/>
      <c r="OAY19" s="558"/>
      <c r="OAZ19" s="558"/>
      <c r="OBA19" s="558" t="s">
        <v>407</v>
      </c>
      <c r="OBB19" s="558"/>
      <c r="OBC19" s="558"/>
      <c r="OBD19" s="558"/>
      <c r="OBE19" s="558"/>
      <c r="OBF19" s="558"/>
      <c r="OBG19" s="558"/>
      <c r="OBH19" s="558"/>
      <c r="OBI19" s="558" t="s">
        <v>407</v>
      </c>
      <c r="OBJ19" s="558"/>
      <c r="OBK19" s="558"/>
      <c r="OBL19" s="558"/>
      <c r="OBM19" s="558"/>
      <c r="OBN19" s="558"/>
      <c r="OBO19" s="558"/>
      <c r="OBP19" s="558"/>
      <c r="OBQ19" s="558" t="s">
        <v>407</v>
      </c>
      <c r="OBR19" s="558"/>
      <c r="OBS19" s="558"/>
      <c r="OBT19" s="558"/>
      <c r="OBU19" s="558"/>
      <c r="OBV19" s="558"/>
      <c r="OBW19" s="558"/>
      <c r="OBX19" s="558"/>
      <c r="OBY19" s="558" t="s">
        <v>407</v>
      </c>
      <c r="OBZ19" s="558"/>
      <c r="OCA19" s="558"/>
      <c r="OCB19" s="558"/>
      <c r="OCC19" s="558"/>
      <c r="OCD19" s="558"/>
      <c r="OCE19" s="558"/>
      <c r="OCF19" s="558"/>
      <c r="OCG19" s="558" t="s">
        <v>407</v>
      </c>
      <c r="OCH19" s="558"/>
      <c r="OCI19" s="558"/>
      <c r="OCJ19" s="558"/>
      <c r="OCK19" s="558"/>
      <c r="OCL19" s="558"/>
      <c r="OCM19" s="558"/>
      <c r="OCN19" s="558"/>
      <c r="OCO19" s="558" t="s">
        <v>407</v>
      </c>
      <c r="OCP19" s="558"/>
      <c r="OCQ19" s="558"/>
      <c r="OCR19" s="558"/>
      <c r="OCS19" s="558"/>
      <c r="OCT19" s="558"/>
      <c r="OCU19" s="558"/>
      <c r="OCV19" s="558"/>
      <c r="OCW19" s="558" t="s">
        <v>407</v>
      </c>
      <c r="OCX19" s="558"/>
      <c r="OCY19" s="558"/>
      <c r="OCZ19" s="558"/>
      <c r="ODA19" s="558"/>
      <c r="ODB19" s="558"/>
      <c r="ODC19" s="558"/>
      <c r="ODD19" s="558"/>
      <c r="ODE19" s="558" t="s">
        <v>407</v>
      </c>
      <c r="ODF19" s="558"/>
      <c r="ODG19" s="558"/>
      <c r="ODH19" s="558"/>
      <c r="ODI19" s="558"/>
      <c r="ODJ19" s="558"/>
      <c r="ODK19" s="558"/>
      <c r="ODL19" s="558"/>
      <c r="ODM19" s="558" t="s">
        <v>407</v>
      </c>
      <c r="ODN19" s="558"/>
      <c r="ODO19" s="558"/>
      <c r="ODP19" s="558"/>
      <c r="ODQ19" s="558"/>
      <c r="ODR19" s="558"/>
      <c r="ODS19" s="558"/>
      <c r="ODT19" s="558"/>
      <c r="ODU19" s="558" t="s">
        <v>407</v>
      </c>
      <c r="ODV19" s="558"/>
      <c r="ODW19" s="558"/>
      <c r="ODX19" s="558"/>
      <c r="ODY19" s="558"/>
      <c r="ODZ19" s="558"/>
      <c r="OEA19" s="558"/>
      <c r="OEB19" s="558"/>
      <c r="OEC19" s="558" t="s">
        <v>407</v>
      </c>
      <c r="OED19" s="558"/>
      <c r="OEE19" s="558"/>
      <c r="OEF19" s="558"/>
      <c r="OEG19" s="558"/>
      <c r="OEH19" s="558"/>
      <c r="OEI19" s="558"/>
      <c r="OEJ19" s="558"/>
      <c r="OEK19" s="558" t="s">
        <v>407</v>
      </c>
      <c r="OEL19" s="558"/>
      <c r="OEM19" s="558"/>
      <c r="OEN19" s="558"/>
      <c r="OEO19" s="558"/>
      <c r="OEP19" s="558"/>
      <c r="OEQ19" s="558"/>
      <c r="OER19" s="558"/>
      <c r="OES19" s="558" t="s">
        <v>407</v>
      </c>
      <c r="OET19" s="558"/>
      <c r="OEU19" s="558"/>
      <c r="OEV19" s="558"/>
      <c r="OEW19" s="558"/>
      <c r="OEX19" s="558"/>
      <c r="OEY19" s="558"/>
      <c r="OEZ19" s="558"/>
      <c r="OFA19" s="558" t="s">
        <v>407</v>
      </c>
      <c r="OFB19" s="558"/>
      <c r="OFC19" s="558"/>
      <c r="OFD19" s="558"/>
      <c r="OFE19" s="558"/>
      <c r="OFF19" s="558"/>
      <c r="OFG19" s="558"/>
      <c r="OFH19" s="558"/>
      <c r="OFI19" s="558" t="s">
        <v>407</v>
      </c>
      <c r="OFJ19" s="558"/>
      <c r="OFK19" s="558"/>
      <c r="OFL19" s="558"/>
      <c r="OFM19" s="558"/>
      <c r="OFN19" s="558"/>
      <c r="OFO19" s="558"/>
      <c r="OFP19" s="558"/>
      <c r="OFQ19" s="558" t="s">
        <v>407</v>
      </c>
      <c r="OFR19" s="558"/>
      <c r="OFS19" s="558"/>
      <c r="OFT19" s="558"/>
      <c r="OFU19" s="558"/>
      <c r="OFV19" s="558"/>
      <c r="OFW19" s="558"/>
      <c r="OFX19" s="558"/>
      <c r="OFY19" s="558" t="s">
        <v>407</v>
      </c>
      <c r="OFZ19" s="558"/>
      <c r="OGA19" s="558"/>
      <c r="OGB19" s="558"/>
      <c r="OGC19" s="558"/>
      <c r="OGD19" s="558"/>
      <c r="OGE19" s="558"/>
      <c r="OGF19" s="558"/>
      <c r="OGG19" s="558" t="s">
        <v>407</v>
      </c>
      <c r="OGH19" s="558"/>
      <c r="OGI19" s="558"/>
      <c r="OGJ19" s="558"/>
      <c r="OGK19" s="558"/>
      <c r="OGL19" s="558"/>
      <c r="OGM19" s="558"/>
      <c r="OGN19" s="558"/>
      <c r="OGO19" s="558" t="s">
        <v>407</v>
      </c>
      <c r="OGP19" s="558"/>
      <c r="OGQ19" s="558"/>
      <c r="OGR19" s="558"/>
      <c r="OGS19" s="558"/>
      <c r="OGT19" s="558"/>
      <c r="OGU19" s="558"/>
      <c r="OGV19" s="558"/>
      <c r="OGW19" s="558" t="s">
        <v>407</v>
      </c>
      <c r="OGX19" s="558"/>
      <c r="OGY19" s="558"/>
      <c r="OGZ19" s="558"/>
      <c r="OHA19" s="558"/>
      <c r="OHB19" s="558"/>
      <c r="OHC19" s="558"/>
      <c r="OHD19" s="558"/>
      <c r="OHE19" s="558" t="s">
        <v>407</v>
      </c>
      <c r="OHF19" s="558"/>
      <c r="OHG19" s="558"/>
      <c r="OHH19" s="558"/>
      <c r="OHI19" s="558"/>
      <c r="OHJ19" s="558"/>
      <c r="OHK19" s="558"/>
      <c r="OHL19" s="558"/>
      <c r="OHM19" s="558" t="s">
        <v>407</v>
      </c>
      <c r="OHN19" s="558"/>
      <c r="OHO19" s="558"/>
      <c r="OHP19" s="558"/>
      <c r="OHQ19" s="558"/>
      <c r="OHR19" s="558"/>
      <c r="OHS19" s="558"/>
      <c r="OHT19" s="558"/>
      <c r="OHU19" s="558" t="s">
        <v>407</v>
      </c>
      <c r="OHV19" s="558"/>
      <c r="OHW19" s="558"/>
      <c r="OHX19" s="558"/>
      <c r="OHY19" s="558"/>
      <c r="OHZ19" s="558"/>
      <c r="OIA19" s="558"/>
      <c r="OIB19" s="558"/>
      <c r="OIC19" s="558" t="s">
        <v>407</v>
      </c>
      <c r="OID19" s="558"/>
      <c r="OIE19" s="558"/>
      <c r="OIF19" s="558"/>
      <c r="OIG19" s="558"/>
      <c r="OIH19" s="558"/>
      <c r="OII19" s="558"/>
      <c r="OIJ19" s="558"/>
      <c r="OIK19" s="558" t="s">
        <v>407</v>
      </c>
      <c r="OIL19" s="558"/>
      <c r="OIM19" s="558"/>
      <c r="OIN19" s="558"/>
      <c r="OIO19" s="558"/>
      <c r="OIP19" s="558"/>
      <c r="OIQ19" s="558"/>
      <c r="OIR19" s="558"/>
      <c r="OIS19" s="558" t="s">
        <v>407</v>
      </c>
      <c r="OIT19" s="558"/>
      <c r="OIU19" s="558"/>
      <c r="OIV19" s="558"/>
      <c r="OIW19" s="558"/>
      <c r="OIX19" s="558"/>
      <c r="OIY19" s="558"/>
      <c r="OIZ19" s="558"/>
      <c r="OJA19" s="558" t="s">
        <v>407</v>
      </c>
      <c r="OJB19" s="558"/>
      <c r="OJC19" s="558"/>
      <c r="OJD19" s="558"/>
      <c r="OJE19" s="558"/>
      <c r="OJF19" s="558"/>
      <c r="OJG19" s="558"/>
      <c r="OJH19" s="558"/>
      <c r="OJI19" s="558" t="s">
        <v>407</v>
      </c>
      <c r="OJJ19" s="558"/>
      <c r="OJK19" s="558"/>
      <c r="OJL19" s="558"/>
      <c r="OJM19" s="558"/>
      <c r="OJN19" s="558"/>
      <c r="OJO19" s="558"/>
      <c r="OJP19" s="558"/>
      <c r="OJQ19" s="558" t="s">
        <v>407</v>
      </c>
      <c r="OJR19" s="558"/>
      <c r="OJS19" s="558"/>
      <c r="OJT19" s="558"/>
      <c r="OJU19" s="558"/>
      <c r="OJV19" s="558"/>
      <c r="OJW19" s="558"/>
      <c r="OJX19" s="558"/>
      <c r="OJY19" s="558" t="s">
        <v>407</v>
      </c>
      <c r="OJZ19" s="558"/>
      <c r="OKA19" s="558"/>
      <c r="OKB19" s="558"/>
      <c r="OKC19" s="558"/>
      <c r="OKD19" s="558"/>
      <c r="OKE19" s="558"/>
      <c r="OKF19" s="558"/>
      <c r="OKG19" s="558" t="s">
        <v>407</v>
      </c>
      <c r="OKH19" s="558"/>
      <c r="OKI19" s="558"/>
      <c r="OKJ19" s="558"/>
      <c r="OKK19" s="558"/>
      <c r="OKL19" s="558"/>
      <c r="OKM19" s="558"/>
      <c r="OKN19" s="558"/>
      <c r="OKO19" s="558" t="s">
        <v>407</v>
      </c>
      <c r="OKP19" s="558"/>
      <c r="OKQ19" s="558"/>
      <c r="OKR19" s="558"/>
      <c r="OKS19" s="558"/>
      <c r="OKT19" s="558"/>
      <c r="OKU19" s="558"/>
      <c r="OKV19" s="558"/>
      <c r="OKW19" s="558" t="s">
        <v>407</v>
      </c>
      <c r="OKX19" s="558"/>
      <c r="OKY19" s="558"/>
      <c r="OKZ19" s="558"/>
      <c r="OLA19" s="558"/>
      <c r="OLB19" s="558"/>
      <c r="OLC19" s="558"/>
      <c r="OLD19" s="558"/>
      <c r="OLE19" s="558" t="s">
        <v>407</v>
      </c>
      <c r="OLF19" s="558"/>
      <c r="OLG19" s="558"/>
      <c r="OLH19" s="558"/>
      <c r="OLI19" s="558"/>
      <c r="OLJ19" s="558"/>
      <c r="OLK19" s="558"/>
      <c r="OLL19" s="558"/>
      <c r="OLM19" s="558" t="s">
        <v>407</v>
      </c>
      <c r="OLN19" s="558"/>
      <c r="OLO19" s="558"/>
      <c r="OLP19" s="558"/>
      <c r="OLQ19" s="558"/>
      <c r="OLR19" s="558"/>
      <c r="OLS19" s="558"/>
      <c r="OLT19" s="558"/>
      <c r="OLU19" s="558" t="s">
        <v>407</v>
      </c>
      <c r="OLV19" s="558"/>
      <c r="OLW19" s="558"/>
      <c r="OLX19" s="558"/>
      <c r="OLY19" s="558"/>
      <c r="OLZ19" s="558"/>
      <c r="OMA19" s="558"/>
      <c r="OMB19" s="558"/>
      <c r="OMC19" s="558" t="s">
        <v>407</v>
      </c>
      <c r="OMD19" s="558"/>
      <c r="OME19" s="558"/>
      <c r="OMF19" s="558"/>
      <c r="OMG19" s="558"/>
      <c r="OMH19" s="558"/>
      <c r="OMI19" s="558"/>
      <c r="OMJ19" s="558"/>
      <c r="OMK19" s="558" t="s">
        <v>407</v>
      </c>
      <c r="OML19" s="558"/>
      <c r="OMM19" s="558"/>
      <c r="OMN19" s="558"/>
      <c r="OMO19" s="558"/>
      <c r="OMP19" s="558"/>
      <c r="OMQ19" s="558"/>
      <c r="OMR19" s="558"/>
      <c r="OMS19" s="558" t="s">
        <v>407</v>
      </c>
      <c r="OMT19" s="558"/>
      <c r="OMU19" s="558"/>
      <c r="OMV19" s="558"/>
      <c r="OMW19" s="558"/>
      <c r="OMX19" s="558"/>
      <c r="OMY19" s="558"/>
      <c r="OMZ19" s="558"/>
      <c r="ONA19" s="558" t="s">
        <v>407</v>
      </c>
      <c r="ONB19" s="558"/>
      <c r="ONC19" s="558"/>
      <c r="OND19" s="558"/>
      <c r="ONE19" s="558"/>
      <c r="ONF19" s="558"/>
      <c r="ONG19" s="558"/>
      <c r="ONH19" s="558"/>
      <c r="ONI19" s="558" t="s">
        <v>407</v>
      </c>
      <c r="ONJ19" s="558"/>
      <c r="ONK19" s="558"/>
      <c r="ONL19" s="558"/>
      <c r="ONM19" s="558"/>
      <c r="ONN19" s="558"/>
      <c r="ONO19" s="558"/>
      <c r="ONP19" s="558"/>
      <c r="ONQ19" s="558" t="s">
        <v>407</v>
      </c>
      <c r="ONR19" s="558"/>
      <c r="ONS19" s="558"/>
      <c r="ONT19" s="558"/>
      <c r="ONU19" s="558"/>
      <c r="ONV19" s="558"/>
      <c r="ONW19" s="558"/>
      <c r="ONX19" s="558"/>
      <c r="ONY19" s="558" t="s">
        <v>407</v>
      </c>
      <c r="ONZ19" s="558"/>
      <c r="OOA19" s="558"/>
      <c r="OOB19" s="558"/>
      <c r="OOC19" s="558"/>
      <c r="OOD19" s="558"/>
      <c r="OOE19" s="558"/>
      <c r="OOF19" s="558"/>
      <c r="OOG19" s="558" t="s">
        <v>407</v>
      </c>
      <c r="OOH19" s="558"/>
      <c r="OOI19" s="558"/>
      <c r="OOJ19" s="558"/>
      <c r="OOK19" s="558"/>
      <c r="OOL19" s="558"/>
      <c r="OOM19" s="558"/>
      <c r="OON19" s="558"/>
      <c r="OOO19" s="558" t="s">
        <v>407</v>
      </c>
      <c r="OOP19" s="558"/>
      <c r="OOQ19" s="558"/>
      <c r="OOR19" s="558"/>
      <c r="OOS19" s="558"/>
      <c r="OOT19" s="558"/>
      <c r="OOU19" s="558"/>
      <c r="OOV19" s="558"/>
      <c r="OOW19" s="558" t="s">
        <v>407</v>
      </c>
      <c r="OOX19" s="558"/>
      <c r="OOY19" s="558"/>
      <c r="OOZ19" s="558"/>
      <c r="OPA19" s="558"/>
      <c r="OPB19" s="558"/>
      <c r="OPC19" s="558"/>
      <c r="OPD19" s="558"/>
      <c r="OPE19" s="558" t="s">
        <v>407</v>
      </c>
      <c r="OPF19" s="558"/>
      <c r="OPG19" s="558"/>
      <c r="OPH19" s="558"/>
      <c r="OPI19" s="558"/>
      <c r="OPJ19" s="558"/>
      <c r="OPK19" s="558"/>
      <c r="OPL19" s="558"/>
      <c r="OPM19" s="558" t="s">
        <v>407</v>
      </c>
      <c r="OPN19" s="558"/>
      <c r="OPO19" s="558"/>
      <c r="OPP19" s="558"/>
      <c r="OPQ19" s="558"/>
      <c r="OPR19" s="558"/>
      <c r="OPS19" s="558"/>
      <c r="OPT19" s="558"/>
      <c r="OPU19" s="558" t="s">
        <v>407</v>
      </c>
      <c r="OPV19" s="558"/>
      <c r="OPW19" s="558"/>
      <c r="OPX19" s="558"/>
      <c r="OPY19" s="558"/>
      <c r="OPZ19" s="558"/>
      <c r="OQA19" s="558"/>
      <c r="OQB19" s="558"/>
      <c r="OQC19" s="558" t="s">
        <v>407</v>
      </c>
      <c r="OQD19" s="558"/>
      <c r="OQE19" s="558"/>
      <c r="OQF19" s="558"/>
      <c r="OQG19" s="558"/>
      <c r="OQH19" s="558"/>
      <c r="OQI19" s="558"/>
      <c r="OQJ19" s="558"/>
      <c r="OQK19" s="558" t="s">
        <v>407</v>
      </c>
      <c r="OQL19" s="558"/>
      <c r="OQM19" s="558"/>
      <c r="OQN19" s="558"/>
      <c r="OQO19" s="558"/>
      <c r="OQP19" s="558"/>
      <c r="OQQ19" s="558"/>
      <c r="OQR19" s="558"/>
      <c r="OQS19" s="558" t="s">
        <v>407</v>
      </c>
      <c r="OQT19" s="558"/>
      <c r="OQU19" s="558"/>
      <c r="OQV19" s="558"/>
      <c r="OQW19" s="558"/>
      <c r="OQX19" s="558"/>
      <c r="OQY19" s="558"/>
      <c r="OQZ19" s="558"/>
      <c r="ORA19" s="558" t="s">
        <v>407</v>
      </c>
      <c r="ORB19" s="558"/>
      <c r="ORC19" s="558"/>
      <c r="ORD19" s="558"/>
      <c r="ORE19" s="558"/>
      <c r="ORF19" s="558"/>
      <c r="ORG19" s="558"/>
      <c r="ORH19" s="558"/>
      <c r="ORI19" s="558" t="s">
        <v>407</v>
      </c>
      <c r="ORJ19" s="558"/>
      <c r="ORK19" s="558"/>
      <c r="ORL19" s="558"/>
      <c r="ORM19" s="558"/>
      <c r="ORN19" s="558"/>
      <c r="ORO19" s="558"/>
      <c r="ORP19" s="558"/>
      <c r="ORQ19" s="558" t="s">
        <v>407</v>
      </c>
      <c r="ORR19" s="558"/>
      <c r="ORS19" s="558"/>
      <c r="ORT19" s="558"/>
      <c r="ORU19" s="558"/>
      <c r="ORV19" s="558"/>
      <c r="ORW19" s="558"/>
      <c r="ORX19" s="558"/>
      <c r="ORY19" s="558" t="s">
        <v>407</v>
      </c>
      <c r="ORZ19" s="558"/>
      <c r="OSA19" s="558"/>
      <c r="OSB19" s="558"/>
      <c r="OSC19" s="558"/>
      <c r="OSD19" s="558"/>
      <c r="OSE19" s="558"/>
      <c r="OSF19" s="558"/>
      <c r="OSG19" s="558" t="s">
        <v>407</v>
      </c>
      <c r="OSH19" s="558"/>
      <c r="OSI19" s="558"/>
      <c r="OSJ19" s="558"/>
      <c r="OSK19" s="558"/>
      <c r="OSL19" s="558"/>
      <c r="OSM19" s="558"/>
      <c r="OSN19" s="558"/>
      <c r="OSO19" s="558" t="s">
        <v>407</v>
      </c>
      <c r="OSP19" s="558"/>
      <c r="OSQ19" s="558"/>
      <c r="OSR19" s="558"/>
      <c r="OSS19" s="558"/>
      <c r="OST19" s="558"/>
      <c r="OSU19" s="558"/>
      <c r="OSV19" s="558"/>
      <c r="OSW19" s="558" t="s">
        <v>407</v>
      </c>
      <c r="OSX19" s="558"/>
      <c r="OSY19" s="558"/>
      <c r="OSZ19" s="558"/>
      <c r="OTA19" s="558"/>
      <c r="OTB19" s="558"/>
      <c r="OTC19" s="558"/>
      <c r="OTD19" s="558"/>
      <c r="OTE19" s="558" t="s">
        <v>407</v>
      </c>
      <c r="OTF19" s="558"/>
      <c r="OTG19" s="558"/>
      <c r="OTH19" s="558"/>
      <c r="OTI19" s="558"/>
      <c r="OTJ19" s="558"/>
      <c r="OTK19" s="558"/>
      <c r="OTL19" s="558"/>
      <c r="OTM19" s="558" t="s">
        <v>407</v>
      </c>
      <c r="OTN19" s="558"/>
      <c r="OTO19" s="558"/>
      <c r="OTP19" s="558"/>
      <c r="OTQ19" s="558"/>
      <c r="OTR19" s="558"/>
      <c r="OTS19" s="558"/>
      <c r="OTT19" s="558"/>
      <c r="OTU19" s="558" t="s">
        <v>407</v>
      </c>
      <c r="OTV19" s="558"/>
      <c r="OTW19" s="558"/>
      <c r="OTX19" s="558"/>
      <c r="OTY19" s="558"/>
      <c r="OTZ19" s="558"/>
      <c r="OUA19" s="558"/>
      <c r="OUB19" s="558"/>
      <c r="OUC19" s="558" t="s">
        <v>407</v>
      </c>
      <c r="OUD19" s="558"/>
      <c r="OUE19" s="558"/>
      <c r="OUF19" s="558"/>
      <c r="OUG19" s="558"/>
      <c r="OUH19" s="558"/>
      <c r="OUI19" s="558"/>
      <c r="OUJ19" s="558"/>
      <c r="OUK19" s="558" t="s">
        <v>407</v>
      </c>
      <c r="OUL19" s="558"/>
      <c r="OUM19" s="558"/>
      <c r="OUN19" s="558"/>
      <c r="OUO19" s="558"/>
      <c r="OUP19" s="558"/>
      <c r="OUQ19" s="558"/>
      <c r="OUR19" s="558"/>
      <c r="OUS19" s="558" t="s">
        <v>407</v>
      </c>
      <c r="OUT19" s="558"/>
      <c r="OUU19" s="558"/>
      <c r="OUV19" s="558"/>
      <c r="OUW19" s="558"/>
      <c r="OUX19" s="558"/>
      <c r="OUY19" s="558"/>
      <c r="OUZ19" s="558"/>
      <c r="OVA19" s="558" t="s">
        <v>407</v>
      </c>
      <c r="OVB19" s="558"/>
      <c r="OVC19" s="558"/>
      <c r="OVD19" s="558"/>
      <c r="OVE19" s="558"/>
      <c r="OVF19" s="558"/>
      <c r="OVG19" s="558"/>
      <c r="OVH19" s="558"/>
      <c r="OVI19" s="558" t="s">
        <v>407</v>
      </c>
      <c r="OVJ19" s="558"/>
      <c r="OVK19" s="558"/>
      <c r="OVL19" s="558"/>
      <c r="OVM19" s="558"/>
      <c r="OVN19" s="558"/>
      <c r="OVO19" s="558"/>
      <c r="OVP19" s="558"/>
      <c r="OVQ19" s="558" t="s">
        <v>407</v>
      </c>
      <c r="OVR19" s="558"/>
      <c r="OVS19" s="558"/>
      <c r="OVT19" s="558"/>
      <c r="OVU19" s="558"/>
      <c r="OVV19" s="558"/>
      <c r="OVW19" s="558"/>
      <c r="OVX19" s="558"/>
      <c r="OVY19" s="558" t="s">
        <v>407</v>
      </c>
      <c r="OVZ19" s="558"/>
      <c r="OWA19" s="558"/>
      <c r="OWB19" s="558"/>
      <c r="OWC19" s="558"/>
      <c r="OWD19" s="558"/>
      <c r="OWE19" s="558"/>
      <c r="OWF19" s="558"/>
      <c r="OWG19" s="558" t="s">
        <v>407</v>
      </c>
      <c r="OWH19" s="558"/>
      <c r="OWI19" s="558"/>
      <c r="OWJ19" s="558"/>
      <c r="OWK19" s="558"/>
      <c r="OWL19" s="558"/>
      <c r="OWM19" s="558"/>
      <c r="OWN19" s="558"/>
      <c r="OWO19" s="558" t="s">
        <v>407</v>
      </c>
      <c r="OWP19" s="558"/>
      <c r="OWQ19" s="558"/>
      <c r="OWR19" s="558"/>
      <c r="OWS19" s="558"/>
      <c r="OWT19" s="558"/>
      <c r="OWU19" s="558"/>
      <c r="OWV19" s="558"/>
      <c r="OWW19" s="558" t="s">
        <v>407</v>
      </c>
      <c r="OWX19" s="558"/>
      <c r="OWY19" s="558"/>
      <c r="OWZ19" s="558"/>
      <c r="OXA19" s="558"/>
      <c r="OXB19" s="558"/>
      <c r="OXC19" s="558"/>
      <c r="OXD19" s="558"/>
      <c r="OXE19" s="558" t="s">
        <v>407</v>
      </c>
      <c r="OXF19" s="558"/>
      <c r="OXG19" s="558"/>
      <c r="OXH19" s="558"/>
      <c r="OXI19" s="558"/>
      <c r="OXJ19" s="558"/>
      <c r="OXK19" s="558"/>
      <c r="OXL19" s="558"/>
      <c r="OXM19" s="558" t="s">
        <v>407</v>
      </c>
      <c r="OXN19" s="558"/>
      <c r="OXO19" s="558"/>
      <c r="OXP19" s="558"/>
      <c r="OXQ19" s="558"/>
      <c r="OXR19" s="558"/>
      <c r="OXS19" s="558"/>
      <c r="OXT19" s="558"/>
      <c r="OXU19" s="558" t="s">
        <v>407</v>
      </c>
      <c r="OXV19" s="558"/>
      <c r="OXW19" s="558"/>
      <c r="OXX19" s="558"/>
      <c r="OXY19" s="558"/>
      <c r="OXZ19" s="558"/>
      <c r="OYA19" s="558"/>
      <c r="OYB19" s="558"/>
      <c r="OYC19" s="558" t="s">
        <v>407</v>
      </c>
      <c r="OYD19" s="558"/>
      <c r="OYE19" s="558"/>
      <c r="OYF19" s="558"/>
      <c r="OYG19" s="558"/>
      <c r="OYH19" s="558"/>
      <c r="OYI19" s="558"/>
      <c r="OYJ19" s="558"/>
      <c r="OYK19" s="558" t="s">
        <v>407</v>
      </c>
      <c r="OYL19" s="558"/>
      <c r="OYM19" s="558"/>
      <c r="OYN19" s="558"/>
      <c r="OYO19" s="558"/>
      <c r="OYP19" s="558"/>
      <c r="OYQ19" s="558"/>
      <c r="OYR19" s="558"/>
      <c r="OYS19" s="558" t="s">
        <v>407</v>
      </c>
      <c r="OYT19" s="558"/>
      <c r="OYU19" s="558"/>
      <c r="OYV19" s="558"/>
      <c r="OYW19" s="558"/>
      <c r="OYX19" s="558"/>
      <c r="OYY19" s="558"/>
      <c r="OYZ19" s="558"/>
      <c r="OZA19" s="558" t="s">
        <v>407</v>
      </c>
      <c r="OZB19" s="558"/>
      <c r="OZC19" s="558"/>
      <c r="OZD19" s="558"/>
      <c r="OZE19" s="558"/>
      <c r="OZF19" s="558"/>
      <c r="OZG19" s="558"/>
      <c r="OZH19" s="558"/>
      <c r="OZI19" s="558" t="s">
        <v>407</v>
      </c>
      <c r="OZJ19" s="558"/>
      <c r="OZK19" s="558"/>
      <c r="OZL19" s="558"/>
      <c r="OZM19" s="558"/>
      <c r="OZN19" s="558"/>
      <c r="OZO19" s="558"/>
      <c r="OZP19" s="558"/>
      <c r="OZQ19" s="558" t="s">
        <v>407</v>
      </c>
      <c r="OZR19" s="558"/>
      <c r="OZS19" s="558"/>
      <c r="OZT19" s="558"/>
      <c r="OZU19" s="558"/>
      <c r="OZV19" s="558"/>
      <c r="OZW19" s="558"/>
      <c r="OZX19" s="558"/>
      <c r="OZY19" s="558" t="s">
        <v>407</v>
      </c>
      <c r="OZZ19" s="558"/>
      <c r="PAA19" s="558"/>
      <c r="PAB19" s="558"/>
      <c r="PAC19" s="558"/>
      <c r="PAD19" s="558"/>
      <c r="PAE19" s="558"/>
      <c r="PAF19" s="558"/>
      <c r="PAG19" s="558" t="s">
        <v>407</v>
      </c>
      <c r="PAH19" s="558"/>
      <c r="PAI19" s="558"/>
      <c r="PAJ19" s="558"/>
      <c r="PAK19" s="558"/>
      <c r="PAL19" s="558"/>
      <c r="PAM19" s="558"/>
      <c r="PAN19" s="558"/>
      <c r="PAO19" s="558" t="s">
        <v>407</v>
      </c>
      <c r="PAP19" s="558"/>
      <c r="PAQ19" s="558"/>
      <c r="PAR19" s="558"/>
      <c r="PAS19" s="558"/>
      <c r="PAT19" s="558"/>
      <c r="PAU19" s="558"/>
      <c r="PAV19" s="558"/>
      <c r="PAW19" s="558" t="s">
        <v>407</v>
      </c>
      <c r="PAX19" s="558"/>
      <c r="PAY19" s="558"/>
      <c r="PAZ19" s="558"/>
      <c r="PBA19" s="558"/>
      <c r="PBB19" s="558"/>
      <c r="PBC19" s="558"/>
      <c r="PBD19" s="558"/>
      <c r="PBE19" s="558" t="s">
        <v>407</v>
      </c>
      <c r="PBF19" s="558"/>
      <c r="PBG19" s="558"/>
      <c r="PBH19" s="558"/>
      <c r="PBI19" s="558"/>
      <c r="PBJ19" s="558"/>
      <c r="PBK19" s="558"/>
      <c r="PBL19" s="558"/>
      <c r="PBM19" s="558" t="s">
        <v>407</v>
      </c>
      <c r="PBN19" s="558"/>
      <c r="PBO19" s="558"/>
      <c r="PBP19" s="558"/>
      <c r="PBQ19" s="558"/>
      <c r="PBR19" s="558"/>
      <c r="PBS19" s="558"/>
      <c r="PBT19" s="558"/>
      <c r="PBU19" s="558" t="s">
        <v>407</v>
      </c>
      <c r="PBV19" s="558"/>
      <c r="PBW19" s="558"/>
      <c r="PBX19" s="558"/>
      <c r="PBY19" s="558"/>
      <c r="PBZ19" s="558"/>
      <c r="PCA19" s="558"/>
      <c r="PCB19" s="558"/>
      <c r="PCC19" s="558" t="s">
        <v>407</v>
      </c>
      <c r="PCD19" s="558"/>
      <c r="PCE19" s="558"/>
      <c r="PCF19" s="558"/>
      <c r="PCG19" s="558"/>
      <c r="PCH19" s="558"/>
      <c r="PCI19" s="558"/>
      <c r="PCJ19" s="558"/>
      <c r="PCK19" s="558" t="s">
        <v>407</v>
      </c>
      <c r="PCL19" s="558"/>
      <c r="PCM19" s="558"/>
      <c r="PCN19" s="558"/>
      <c r="PCO19" s="558"/>
      <c r="PCP19" s="558"/>
      <c r="PCQ19" s="558"/>
      <c r="PCR19" s="558"/>
      <c r="PCS19" s="558" t="s">
        <v>407</v>
      </c>
      <c r="PCT19" s="558"/>
      <c r="PCU19" s="558"/>
      <c r="PCV19" s="558"/>
      <c r="PCW19" s="558"/>
      <c r="PCX19" s="558"/>
      <c r="PCY19" s="558"/>
      <c r="PCZ19" s="558"/>
      <c r="PDA19" s="558" t="s">
        <v>407</v>
      </c>
      <c r="PDB19" s="558"/>
      <c r="PDC19" s="558"/>
      <c r="PDD19" s="558"/>
      <c r="PDE19" s="558"/>
      <c r="PDF19" s="558"/>
      <c r="PDG19" s="558"/>
      <c r="PDH19" s="558"/>
      <c r="PDI19" s="558" t="s">
        <v>407</v>
      </c>
      <c r="PDJ19" s="558"/>
      <c r="PDK19" s="558"/>
      <c r="PDL19" s="558"/>
      <c r="PDM19" s="558"/>
      <c r="PDN19" s="558"/>
      <c r="PDO19" s="558"/>
      <c r="PDP19" s="558"/>
      <c r="PDQ19" s="558" t="s">
        <v>407</v>
      </c>
      <c r="PDR19" s="558"/>
      <c r="PDS19" s="558"/>
      <c r="PDT19" s="558"/>
      <c r="PDU19" s="558"/>
      <c r="PDV19" s="558"/>
      <c r="PDW19" s="558"/>
      <c r="PDX19" s="558"/>
      <c r="PDY19" s="558" t="s">
        <v>407</v>
      </c>
      <c r="PDZ19" s="558"/>
      <c r="PEA19" s="558"/>
      <c r="PEB19" s="558"/>
      <c r="PEC19" s="558"/>
      <c r="PED19" s="558"/>
      <c r="PEE19" s="558"/>
      <c r="PEF19" s="558"/>
      <c r="PEG19" s="558" t="s">
        <v>407</v>
      </c>
      <c r="PEH19" s="558"/>
      <c r="PEI19" s="558"/>
      <c r="PEJ19" s="558"/>
      <c r="PEK19" s="558"/>
      <c r="PEL19" s="558"/>
      <c r="PEM19" s="558"/>
      <c r="PEN19" s="558"/>
      <c r="PEO19" s="558" t="s">
        <v>407</v>
      </c>
      <c r="PEP19" s="558"/>
      <c r="PEQ19" s="558"/>
      <c r="PER19" s="558"/>
      <c r="PES19" s="558"/>
      <c r="PET19" s="558"/>
      <c r="PEU19" s="558"/>
      <c r="PEV19" s="558"/>
      <c r="PEW19" s="558" t="s">
        <v>407</v>
      </c>
      <c r="PEX19" s="558"/>
      <c r="PEY19" s="558"/>
      <c r="PEZ19" s="558"/>
      <c r="PFA19" s="558"/>
      <c r="PFB19" s="558"/>
      <c r="PFC19" s="558"/>
      <c r="PFD19" s="558"/>
      <c r="PFE19" s="558" t="s">
        <v>407</v>
      </c>
      <c r="PFF19" s="558"/>
      <c r="PFG19" s="558"/>
      <c r="PFH19" s="558"/>
      <c r="PFI19" s="558"/>
      <c r="PFJ19" s="558"/>
      <c r="PFK19" s="558"/>
      <c r="PFL19" s="558"/>
      <c r="PFM19" s="558" t="s">
        <v>407</v>
      </c>
      <c r="PFN19" s="558"/>
      <c r="PFO19" s="558"/>
      <c r="PFP19" s="558"/>
      <c r="PFQ19" s="558"/>
      <c r="PFR19" s="558"/>
      <c r="PFS19" s="558"/>
      <c r="PFT19" s="558"/>
      <c r="PFU19" s="558" t="s">
        <v>407</v>
      </c>
      <c r="PFV19" s="558"/>
      <c r="PFW19" s="558"/>
      <c r="PFX19" s="558"/>
      <c r="PFY19" s="558"/>
      <c r="PFZ19" s="558"/>
      <c r="PGA19" s="558"/>
      <c r="PGB19" s="558"/>
      <c r="PGC19" s="558" t="s">
        <v>407</v>
      </c>
      <c r="PGD19" s="558"/>
      <c r="PGE19" s="558"/>
      <c r="PGF19" s="558"/>
      <c r="PGG19" s="558"/>
      <c r="PGH19" s="558"/>
      <c r="PGI19" s="558"/>
      <c r="PGJ19" s="558"/>
      <c r="PGK19" s="558" t="s">
        <v>407</v>
      </c>
      <c r="PGL19" s="558"/>
      <c r="PGM19" s="558"/>
      <c r="PGN19" s="558"/>
      <c r="PGO19" s="558"/>
      <c r="PGP19" s="558"/>
      <c r="PGQ19" s="558"/>
      <c r="PGR19" s="558"/>
      <c r="PGS19" s="558" t="s">
        <v>407</v>
      </c>
      <c r="PGT19" s="558"/>
      <c r="PGU19" s="558"/>
      <c r="PGV19" s="558"/>
      <c r="PGW19" s="558"/>
      <c r="PGX19" s="558"/>
      <c r="PGY19" s="558"/>
      <c r="PGZ19" s="558"/>
      <c r="PHA19" s="558" t="s">
        <v>407</v>
      </c>
      <c r="PHB19" s="558"/>
      <c r="PHC19" s="558"/>
      <c r="PHD19" s="558"/>
      <c r="PHE19" s="558"/>
      <c r="PHF19" s="558"/>
      <c r="PHG19" s="558"/>
      <c r="PHH19" s="558"/>
      <c r="PHI19" s="558" t="s">
        <v>407</v>
      </c>
      <c r="PHJ19" s="558"/>
      <c r="PHK19" s="558"/>
      <c r="PHL19" s="558"/>
      <c r="PHM19" s="558"/>
      <c r="PHN19" s="558"/>
      <c r="PHO19" s="558"/>
      <c r="PHP19" s="558"/>
      <c r="PHQ19" s="558" t="s">
        <v>407</v>
      </c>
      <c r="PHR19" s="558"/>
      <c r="PHS19" s="558"/>
      <c r="PHT19" s="558"/>
      <c r="PHU19" s="558"/>
      <c r="PHV19" s="558"/>
      <c r="PHW19" s="558"/>
      <c r="PHX19" s="558"/>
      <c r="PHY19" s="558" t="s">
        <v>407</v>
      </c>
      <c r="PHZ19" s="558"/>
      <c r="PIA19" s="558"/>
      <c r="PIB19" s="558"/>
      <c r="PIC19" s="558"/>
      <c r="PID19" s="558"/>
      <c r="PIE19" s="558"/>
      <c r="PIF19" s="558"/>
      <c r="PIG19" s="558" t="s">
        <v>407</v>
      </c>
      <c r="PIH19" s="558"/>
      <c r="PII19" s="558"/>
      <c r="PIJ19" s="558"/>
      <c r="PIK19" s="558"/>
      <c r="PIL19" s="558"/>
      <c r="PIM19" s="558"/>
      <c r="PIN19" s="558"/>
      <c r="PIO19" s="558" t="s">
        <v>407</v>
      </c>
      <c r="PIP19" s="558"/>
      <c r="PIQ19" s="558"/>
      <c r="PIR19" s="558"/>
      <c r="PIS19" s="558"/>
      <c r="PIT19" s="558"/>
      <c r="PIU19" s="558"/>
      <c r="PIV19" s="558"/>
      <c r="PIW19" s="558" t="s">
        <v>407</v>
      </c>
      <c r="PIX19" s="558"/>
      <c r="PIY19" s="558"/>
      <c r="PIZ19" s="558"/>
      <c r="PJA19" s="558"/>
      <c r="PJB19" s="558"/>
      <c r="PJC19" s="558"/>
      <c r="PJD19" s="558"/>
      <c r="PJE19" s="558" t="s">
        <v>407</v>
      </c>
      <c r="PJF19" s="558"/>
      <c r="PJG19" s="558"/>
      <c r="PJH19" s="558"/>
      <c r="PJI19" s="558"/>
      <c r="PJJ19" s="558"/>
      <c r="PJK19" s="558"/>
      <c r="PJL19" s="558"/>
      <c r="PJM19" s="558" t="s">
        <v>407</v>
      </c>
      <c r="PJN19" s="558"/>
      <c r="PJO19" s="558"/>
      <c r="PJP19" s="558"/>
      <c r="PJQ19" s="558"/>
      <c r="PJR19" s="558"/>
      <c r="PJS19" s="558"/>
      <c r="PJT19" s="558"/>
      <c r="PJU19" s="558" t="s">
        <v>407</v>
      </c>
      <c r="PJV19" s="558"/>
      <c r="PJW19" s="558"/>
      <c r="PJX19" s="558"/>
      <c r="PJY19" s="558"/>
      <c r="PJZ19" s="558"/>
      <c r="PKA19" s="558"/>
      <c r="PKB19" s="558"/>
      <c r="PKC19" s="558" t="s">
        <v>407</v>
      </c>
      <c r="PKD19" s="558"/>
      <c r="PKE19" s="558"/>
      <c r="PKF19" s="558"/>
      <c r="PKG19" s="558"/>
      <c r="PKH19" s="558"/>
      <c r="PKI19" s="558"/>
      <c r="PKJ19" s="558"/>
      <c r="PKK19" s="558" t="s">
        <v>407</v>
      </c>
      <c r="PKL19" s="558"/>
      <c r="PKM19" s="558"/>
      <c r="PKN19" s="558"/>
      <c r="PKO19" s="558"/>
      <c r="PKP19" s="558"/>
      <c r="PKQ19" s="558"/>
      <c r="PKR19" s="558"/>
      <c r="PKS19" s="558" t="s">
        <v>407</v>
      </c>
      <c r="PKT19" s="558"/>
      <c r="PKU19" s="558"/>
      <c r="PKV19" s="558"/>
      <c r="PKW19" s="558"/>
      <c r="PKX19" s="558"/>
      <c r="PKY19" s="558"/>
      <c r="PKZ19" s="558"/>
      <c r="PLA19" s="558" t="s">
        <v>407</v>
      </c>
      <c r="PLB19" s="558"/>
      <c r="PLC19" s="558"/>
      <c r="PLD19" s="558"/>
      <c r="PLE19" s="558"/>
      <c r="PLF19" s="558"/>
      <c r="PLG19" s="558"/>
      <c r="PLH19" s="558"/>
      <c r="PLI19" s="558" t="s">
        <v>407</v>
      </c>
      <c r="PLJ19" s="558"/>
      <c r="PLK19" s="558"/>
      <c r="PLL19" s="558"/>
      <c r="PLM19" s="558"/>
      <c r="PLN19" s="558"/>
      <c r="PLO19" s="558"/>
      <c r="PLP19" s="558"/>
      <c r="PLQ19" s="558" t="s">
        <v>407</v>
      </c>
      <c r="PLR19" s="558"/>
      <c r="PLS19" s="558"/>
      <c r="PLT19" s="558"/>
      <c r="PLU19" s="558"/>
      <c r="PLV19" s="558"/>
      <c r="PLW19" s="558"/>
      <c r="PLX19" s="558"/>
      <c r="PLY19" s="558" t="s">
        <v>407</v>
      </c>
      <c r="PLZ19" s="558"/>
      <c r="PMA19" s="558"/>
      <c r="PMB19" s="558"/>
      <c r="PMC19" s="558"/>
      <c r="PMD19" s="558"/>
      <c r="PME19" s="558"/>
      <c r="PMF19" s="558"/>
      <c r="PMG19" s="558" t="s">
        <v>407</v>
      </c>
      <c r="PMH19" s="558"/>
      <c r="PMI19" s="558"/>
      <c r="PMJ19" s="558"/>
      <c r="PMK19" s="558"/>
      <c r="PML19" s="558"/>
      <c r="PMM19" s="558"/>
      <c r="PMN19" s="558"/>
      <c r="PMO19" s="558" t="s">
        <v>407</v>
      </c>
      <c r="PMP19" s="558"/>
      <c r="PMQ19" s="558"/>
      <c r="PMR19" s="558"/>
      <c r="PMS19" s="558"/>
      <c r="PMT19" s="558"/>
      <c r="PMU19" s="558"/>
      <c r="PMV19" s="558"/>
      <c r="PMW19" s="558" t="s">
        <v>407</v>
      </c>
      <c r="PMX19" s="558"/>
      <c r="PMY19" s="558"/>
      <c r="PMZ19" s="558"/>
      <c r="PNA19" s="558"/>
      <c r="PNB19" s="558"/>
      <c r="PNC19" s="558"/>
      <c r="PND19" s="558"/>
      <c r="PNE19" s="558" t="s">
        <v>407</v>
      </c>
      <c r="PNF19" s="558"/>
      <c r="PNG19" s="558"/>
      <c r="PNH19" s="558"/>
      <c r="PNI19" s="558"/>
      <c r="PNJ19" s="558"/>
      <c r="PNK19" s="558"/>
      <c r="PNL19" s="558"/>
      <c r="PNM19" s="558" t="s">
        <v>407</v>
      </c>
      <c r="PNN19" s="558"/>
      <c r="PNO19" s="558"/>
      <c r="PNP19" s="558"/>
      <c r="PNQ19" s="558"/>
      <c r="PNR19" s="558"/>
      <c r="PNS19" s="558"/>
      <c r="PNT19" s="558"/>
      <c r="PNU19" s="558" t="s">
        <v>407</v>
      </c>
      <c r="PNV19" s="558"/>
      <c r="PNW19" s="558"/>
      <c r="PNX19" s="558"/>
      <c r="PNY19" s="558"/>
      <c r="PNZ19" s="558"/>
      <c r="POA19" s="558"/>
      <c r="POB19" s="558"/>
      <c r="POC19" s="558" t="s">
        <v>407</v>
      </c>
      <c r="POD19" s="558"/>
      <c r="POE19" s="558"/>
      <c r="POF19" s="558"/>
      <c r="POG19" s="558"/>
      <c r="POH19" s="558"/>
      <c r="POI19" s="558"/>
      <c r="POJ19" s="558"/>
      <c r="POK19" s="558" t="s">
        <v>407</v>
      </c>
      <c r="POL19" s="558"/>
      <c r="POM19" s="558"/>
      <c r="PON19" s="558"/>
      <c r="POO19" s="558"/>
      <c r="POP19" s="558"/>
      <c r="POQ19" s="558"/>
      <c r="POR19" s="558"/>
      <c r="POS19" s="558" t="s">
        <v>407</v>
      </c>
      <c r="POT19" s="558"/>
      <c r="POU19" s="558"/>
      <c r="POV19" s="558"/>
      <c r="POW19" s="558"/>
      <c r="POX19" s="558"/>
      <c r="POY19" s="558"/>
      <c r="POZ19" s="558"/>
      <c r="PPA19" s="558" t="s">
        <v>407</v>
      </c>
      <c r="PPB19" s="558"/>
      <c r="PPC19" s="558"/>
      <c r="PPD19" s="558"/>
      <c r="PPE19" s="558"/>
      <c r="PPF19" s="558"/>
      <c r="PPG19" s="558"/>
      <c r="PPH19" s="558"/>
      <c r="PPI19" s="558" t="s">
        <v>407</v>
      </c>
      <c r="PPJ19" s="558"/>
      <c r="PPK19" s="558"/>
      <c r="PPL19" s="558"/>
      <c r="PPM19" s="558"/>
      <c r="PPN19" s="558"/>
      <c r="PPO19" s="558"/>
      <c r="PPP19" s="558"/>
      <c r="PPQ19" s="558" t="s">
        <v>407</v>
      </c>
      <c r="PPR19" s="558"/>
      <c r="PPS19" s="558"/>
      <c r="PPT19" s="558"/>
      <c r="PPU19" s="558"/>
      <c r="PPV19" s="558"/>
      <c r="PPW19" s="558"/>
      <c r="PPX19" s="558"/>
      <c r="PPY19" s="558" t="s">
        <v>407</v>
      </c>
      <c r="PPZ19" s="558"/>
      <c r="PQA19" s="558"/>
      <c r="PQB19" s="558"/>
      <c r="PQC19" s="558"/>
      <c r="PQD19" s="558"/>
      <c r="PQE19" s="558"/>
      <c r="PQF19" s="558"/>
      <c r="PQG19" s="558" t="s">
        <v>407</v>
      </c>
      <c r="PQH19" s="558"/>
      <c r="PQI19" s="558"/>
      <c r="PQJ19" s="558"/>
      <c r="PQK19" s="558"/>
      <c r="PQL19" s="558"/>
      <c r="PQM19" s="558"/>
      <c r="PQN19" s="558"/>
      <c r="PQO19" s="558" t="s">
        <v>407</v>
      </c>
      <c r="PQP19" s="558"/>
      <c r="PQQ19" s="558"/>
      <c r="PQR19" s="558"/>
      <c r="PQS19" s="558"/>
      <c r="PQT19" s="558"/>
      <c r="PQU19" s="558"/>
      <c r="PQV19" s="558"/>
      <c r="PQW19" s="558" t="s">
        <v>407</v>
      </c>
      <c r="PQX19" s="558"/>
      <c r="PQY19" s="558"/>
      <c r="PQZ19" s="558"/>
      <c r="PRA19" s="558"/>
      <c r="PRB19" s="558"/>
      <c r="PRC19" s="558"/>
      <c r="PRD19" s="558"/>
      <c r="PRE19" s="558" t="s">
        <v>407</v>
      </c>
      <c r="PRF19" s="558"/>
      <c r="PRG19" s="558"/>
      <c r="PRH19" s="558"/>
      <c r="PRI19" s="558"/>
      <c r="PRJ19" s="558"/>
      <c r="PRK19" s="558"/>
      <c r="PRL19" s="558"/>
      <c r="PRM19" s="558" t="s">
        <v>407</v>
      </c>
      <c r="PRN19" s="558"/>
      <c r="PRO19" s="558"/>
      <c r="PRP19" s="558"/>
      <c r="PRQ19" s="558"/>
      <c r="PRR19" s="558"/>
      <c r="PRS19" s="558"/>
      <c r="PRT19" s="558"/>
      <c r="PRU19" s="558" t="s">
        <v>407</v>
      </c>
      <c r="PRV19" s="558"/>
      <c r="PRW19" s="558"/>
      <c r="PRX19" s="558"/>
      <c r="PRY19" s="558"/>
      <c r="PRZ19" s="558"/>
      <c r="PSA19" s="558"/>
      <c r="PSB19" s="558"/>
      <c r="PSC19" s="558" t="s">
        <v>407</v>
      </c>
      <c r="PSD19" s="558"/>
      <c r="PSE19" s="558"/>
      <c r="PSF19" s="558"/>
      <c r="PSG19" s="558"/>
      <c r="PSH19" s="558"/>
      <c r="PSI19" s="558"/>
      <c r="PSJ19" s="558"/>
      <c r="PSK19" s="558" t="s">
        <v>407</v>
      </c>
      <c r="PSL19" s="558"/>
      <c r="PSM19" s="558"/>
      <c r="PSN19" s="558"/>
      <c r="PSO19" s="558"/>
      <c r="PSP19" s="558"/>
      <c r="PSQ19" s="558"/>
      <c r="PSR19" s="558"/>
      <c r="PSS19" s="558" t="s">
        <v>407</v>
      </c>
      <c r="PST19" s="558"/>
      <c r="PSU19" s="558"/>
      <c r="PSV19" s="558"/>
      <c r="PSW19" s="558"/>
      <c r="PSX19" s="558"/>
      <c r="PSY19" s="558"/>
      <c r="PSZ19" s="558"/>
      <c r="PTA19" s="558" t="s">
        <v>407</v>
      </c>
      <c r="PTB19" s="558"/>
      <c r="PTC19" s="558"/>
      <c r="PTD19" s="558"/>
      <c r="PTE19" s="558"/>
      <c r="PTF19" s="558"/>
      <c r="PTG19" s="558"/>
      <c r="PTH19" s="558"/>
      <c r="PTI19" s="558" t="s">
        <v>407</v>
      </c>
      <c r="PTJ19" s="558"/>
      <c r="PTK19" s="558"/>
      <c r="PTL19" s="558"/>
      <c r="PTM19" s="558"/>
      <c r="PTN19" s="558"/>
      <c r="PTO19" s="558"/>
      <c r="PTP19" s="558"/>
      <c r="PTQ19" s="558" t="s">
        <v>407</v>
      </c>
      <c r="PTR19" s="558"/>
      <c r="PTS19" s="558"/>
      <c r="PTT19" s="558"/>
      <c r="PTU19" s="558"/>
      <c r="PTV19" s="558"/>
      <c r="PTW19" s="558"/>
      <c r="PTX19" s="558"/>
      <c r="PTY19" s="558" t="s">
        <v>407</v>
      </c>
      <c r="PTZ19" s="558"/>
      <c r="PUA19" s="558"/>
      <c r="PUB19" s="558"/>
      <c r="PUC19" s="558"/>
      <c r="PUD19" s="558"/>
      <c r="PUE19" s="558"/>
      <c r="PUF19" s="558"/>
      <c r="PUG19" s="558" t="s">
        <v>407</v>
      </c>
      <c r="PUH19" s="558"/>
      <c r="PUI19" s="558"/>
      <c r="PUJ19" s="558"/>
      <c r="PUK19" s="558"/>
      <c r="PUL19" s="558"/>
      <c r="PUM19" s="558"/>
      <c r="PUN19" s="558"/>
      <c r="PUO19" s="558" t="s">
        <v>407</v>
      </c>
      <c r="PUP19" s="558"/>
      <c r="PUQ19" s="558"/>
      <c r="PUR19" s="558"/>
      <c r="PUS19" s="558"/>
      <c r="PUT19" s="558"/>
      <c r="PUU19" s="558"/>
      <c r="PUV19" s="558"/>
      <c r="PUW19" s="558" t="s">
        <v>407</v>
      </c>
      <c r="PUX19" s="558"/>
      <c r="PUY19" s="558"/>
      <c r="PUZ19" s="558"/>
      <c r="PVA19" s="558"/>
      <c r="PVB19" s="558"/>
      <c r="PVC19" s="558"/>
      <c r="PVD19" s="558"/>
      <c r="PVE19" s="558" t="s">
        <v>407</v>
      </c>
      <c r="PVF19" s="558"/>
      <c r="PVG19" s="558"/>
      <c r="PVH19" s="558"/>
      <c r="PVI19" s="558"/>
      <c r="PVJ19" s="558"/>
      <c r="PVK19" s="558"/>
      <c r="PVL19" s="558"/>
      <c r="PVM19" s="558" t="s">
        <v>407</v>
      </c>
      <c r="PVN19" s="558"/>
      <c r="PVO19" s="558"/>
      <c r="PVP19" s="558"/>
      <c r="PVQ19" s="558"/>
      <c r="PVR19" s="558"/>
      <c r="PVS19" s="558"/>
      <c r="PVT19" s="558"/>
      <c r="PVU19" s="558" t="s">
        <v>407</v>
      </c>
      <c r="PVV19" s="558"/>
      <c r="PVW19" s="558"/>
      <c r="PVX19" s="558"/>
      <c r="PVY19" s="558"/>
      <c r="PVZ19" s="558"/>
      <c r="PWA19" s="558"/>
      <c r="PWB19" s="558"/>
      <c r="PWC19" s="558" t="s">
        <v>407</v>
      </c>
      <c r="PWD19" s="558"/>
      <c r="PWE19" s="558"/>
      <c r="PWF19" s="558"/>
      <c r="PWG19" s="558"/>
      <c r="PWH19" s="558"/>
      <c r="PWI19" s="558"/>
      <c r="PWJ19" s="558"/>
      <c r="PWK19" s="558" t="s">
        <v>407</v>
      </c>
      <c r="PWL19" s="558"/>
      <c r="PWM19" s="558"/>
      <c r="PWN19" s="558"/>
      <c r="PWO19" s="558"/>
      <c r="PWP19" s="558"/>
      <c r="PWQ19" s="558"/>
      <c r="PWR19" s="558"/>
      <c r="PWS19" s="558" t="s">
        <v>407</v>
      </c>
      <c r="PWT19" s="558"/>
      <c r="PWU19" s="558"/>
      <c r="PWV19" s="558"/>
      <c r="PWW19" s="558"/>
      <c r="PWX19" s="558"/>
      <c r="PWY19" s="558"/>
      <c r="PWZ19" s="558"/>
      <c r="PXA19" s="558" t="s">
        <v>407</v>
      </c>
      <c r="PXB19" s="558"/>
      <c r="PXC19" s="558"/>
      <c r="PXD19" s="558"/>
      <c r="PXE19" s="558"/>
      <c r="PXF19" s="558"/>
      <c r="PXG19" s="558"/>
      <c r="PXH19" s="558"/>
      <c r="PXI19" s="558" t="s">
        <v>407</v>
      </c>
      <c r="PXJ19" s="558"/>
      <c r="PXK19" s="558"/>
      <c r="PXL19" s="558"/>
      <c r="PXM19" s="558"/>
      <c r="PXN19" s="558"/>
      <c r="PXO19" s="558"/>
      <c r="PXP19" s="558"/>
      <c r="PXQ19" s="558" t="s">
        <v>407</v>
      </c>
      <c r="PXR19" s="558"/>
      <c r="PXS19" s="558"/>
      <c r="PXT19" s="558"/>
      <c r="PXU19" s="558"/>
      <c r="PXV19" s="558"/>
      <c r="PXW19" s="558"/>
      <c r="PXX19" s="558"/>
      <c r="PXY19" s="558" t="s">
        <v>407</v>
      </c>
      <c r="PXZ19" s="558"/>
      <c r="PYA19" s="558"/>
      <c r="PYB19" s="558"/>
      <c r="PYC19" s="558"/>
      <c r="PYD19" s="558"/>
      <c r="PYE19" s="558"/>
      <c r="PYF19" s="558"/>
      <c r="PYG19" s="558" t="s">
        <v>407</v>
      </c>
      <c r="PYH19" s="558"/>
      <c r="PYI19" s="558"/>
      <c r="PYJ19" s="558"/>
      <c r="PYK19" s="558"/>
      <c r="PYL19" s="558"/>
      <c r="PYM19" s="558"/>
      <c r="PYN19" s="558"/>
      <c r="PYO19" s="558" t="s">
        <v>407</v>
      </c>
      <c r="PYP19" s="558"/>
      <c r="PYQ19" s="558"/>
      <c r="PYR19" s="558"/>
      <c r="PYS19" s="558"/>
      <c r="PYT19" s="558"/>
      <c r="PYU19" s="558"/>
      <c r="PYV19" s="558"/>
      <c r="PYW19" s="558" t="s">
        <v>407</v>
      </c>
      <c r="PYX19" s="558"/>
      <c r="PYY19" s="558"/>
      <c r="PYZ19" s="558"/>
      <c r="PZA19" s="558"/>
      <c r="PZB19" s="558"/>
      <c r="PZC19" s="558"/>
      <c r="PZD19" s="558"/>
      <c r="PZE19" s="558" t="s">
        <v>407</v>
      </c>
      <c r="PZF19" s="558"/>
      <c r="PZG19" s="558"/>
      <c r="PZH19" s="558"/>
      <c r="PZI19" s="558"/>
      <c r="PZJ19" s="558"/>
      <c r="PZK19" s="558"/>
      <c r="PZL19" s="558"/>
      <c r="PZM19" s="558" t="s">
        <v>407</v>
      </c>
      <c r="PZN19" s="558"/>
      <c r="PZO19" s="558"/>
      <c r="PZP19" s="558"/>
      <c r="PZQ19" s="558"/>
      <c r="PZR19" s="558"/>
      <c r="PZS19" s="558"/>
      <c r="PZT19" s="558"/>
      <c r="PZU19" s="558" t="s">
        <v>407</v>
      </c>
      <c r="PZV19" s="558"/>
      <c r="PZW19" s="558"/>
      <c r="PZX19" s="558"/>
      <c r="PZY19" s="558"/>
      <c r="PZZ19" s="558"/>
      <c r="QAA19" s="558"/>
      <c r="QAB19" s="558"/>
      <c r="QAC19" s="558" t="s">
        <v>407</v>
      </c>
      <c r="QAD19" s="558"/>
      <c r="QAE19" s="558"/>
      <c r="QAF19" s="558"/>
      <c r="QAG19" s="558"/>
      <c r="QAH19" s="558"/>
      <c r="QAI19" s="558"/>
      <c r="QAJ19" s="558"/>
      <c r="QAK19" s="558" t="s">
        <v>407</v>
      </c>
      <c r="QAL19" s="558"/>
      <c r="QAM19" s="558"/>
      <c r="QAN19" s="558"/>
      <c r="QAO19" s="558"/>
      <c r="QAP19" s="558"/>
      <c r="QAQ19" s="558"/>
      <c r="QAR19" s="558"/>
      <c r="QAS19" s="558" t="s">
        <v>407</v>
      </c>
      <c r="QAT19" s="558"/>
      <c r="QAU19" s="558"/>
      <c r="QAV19" s="558"/>
      <c r="QAW19" s="558"/>
      <c r="QAX19" s="558"/>
      <c r="QAY19" s="558"/>
      <c r="QAZ19" s="558"/>
      <c r="QBA19" s="558" t="s">
        <v>407</v>
      </c>
      <c r="QBB19" s="558"/>
      <c r="QBC19" s="558"/>
      <c r="QBD19" s="558"/>
      <c r="QBE19" s="558"/>
      <c r="QBF19" s="558"/>
      <c r="QBG19" s="558"/>
      <c r="QBH19" s="558"/>
      <c r="QBI19" s="558" t="s">
        <v>407</v>
      </c>
      <c r="QBJ19" s="558"/>
      <c r="QBK19" s="558"/>
      <c r="QBL19" s="558"/>
      <c r="QBM19" s="558"/>
      <c r="QBN19" s="558"/>
      <c r="QBO19" s="558"/>
      <c r="QBP19" s="558"/>
      <c r="QBQ19" s="558" t="s">
        <v>407</v>
      </c>
      <c r="QBR19" s="558"/>
      <c r="QBS19" s="558"/>
      <c r="QBT19" s="558"/>
      <c r="QBU19" s="558"/>
      <c r="QBV19" s="558"/>
      <c r="QBW19" s="558"/>
      <c r="QBX19" s="558"/>
      <c r="QBY19" s="558" t="s">
        <v>407</v>
      </c>
      <c r="QBZ19" s="558"/>
      <c r="QCA19" s="558"/>
      <c r="QCB19" s="558"/>
      <c r="QCC19" s="558"/>
      <c r="QCD19" s="558"/>
      <c r="QCE19" s="558"/>
      <c r="QCF19" s="558"/>
      <c r="QCG19" s="558" t="s">
        <v>407</v>
      </c>
      <c r="QCH19" s="558"/>
      <c r="QCI19" s="558"/>
      <c r="QCJ19" s="558"/>
      <c r="QCK19" s="558"/>
      <c r="QCL19" s="558"/>
      <c r="QCM19" s="558"/>
      <c r="QCN19" s="558"/>
      <c r="QCO19" s="558" t="s">
        <v>407</v>
      </c>
      <c r="QCP19" s="558"/>
      <c r="QCQ19" s="558"/>
      <c r="QCR19" s="558"/>
      <c r="QCS19" s="558"/>
      <c r="QCT19" s="558"/>
      <c r="QCU19" s="558"/>
      <c r="QCV19" s="558"/>
      <c r="QCW19" s="558" t="s">
        <v>407</v>
      </c>
      <c r="QCX19" s="558"/>
      <c r="QCY19" s="558"/>
      <c r="QCZ19" s="558"/>
      <c r="QDA19" s="558"/>
      <c r="QDB19" s="558"/>
      <c r="QDC19" s="558"/>
      <c r="QDD19" s="558"/>
      <c r="QDE19" s="558" t="s">
        <v>407</v>
      </c>
      <c r="QDF19" s="558"/>
      <c r="QDG19" s="558"/>
      <c r="QDH19" s="558"/>
      <c r="QDI19" s="558"/>
      <c r="QDJ19" s="558"/>
      <c r="QDK19" s="558"/>
      <c r="QDL19" s="558"/>
      <c r="QDM19" s="558" t="s">
        <v>407</v>
      </c>
      <c r="QDN19" s="558"/>
      <c r="QDO19" s="558"/>
      <c r="QDP19" s="558"/>
      <c r="QDQ19" s="558"/>
      <c r="QDR19" s="558"/>
      <c r="QDS19" s="558"/>
      <c r="QDT19" s="558"/>
      <c r="QDU19" s="558" t="s">
        <v>407</v>
      </c>
      <c r="QDV19" s="558"/>
      <c r="QDW19" s="558"/>
      <c r="QDX19" s="558"/>
      <c r="QDY19" s="558"/>
      <c r="QDZ19" s="558"/>
      <c r="QEA19" s="558"/>
      <c r="QEB19" s="558"/>
      <c r="QEC19" s="558" t="s">
        <v>407</v>
      </c>
      <c r="QED19" s="558"/>
      <c r="QEE19" s="558"/>
      <c r="QEF19" s="558"/>
      <c r="QEG19" s="558"/>
      <c r="QEH19" s="558"/>
      <c r="QEI19" s="558"/>
      <c r="QEJ19" s="558"/>
      <c r="QEK19" s="558" t="s">
        <v>407</v>
      </c>
      <c r="QEL19" s="558"/>
      <c r="QEM19" s="558"/>
      <c r="QEN19" s="558"/>
      <c r="QEO19" s="558"/>
      <c r="QEP19" s="558"/>
      <c r="QEQ19" s="558"/>
      <c r="QER19" s="558"/>
      <c r="QES19" s="558" t="s">
        <v>407</v>
      </c>
      <c r="QET19" s="558"/>
      <c r="QEU19" s="558"/>
      <c r="QEV19" s="558"/>
      <c r="QEW19" s="558"/>
      <c r="QEX19" s="558"/>
      <c r="QEY19" s="558"/>
      <c r="QEZ19" s="558"/>
      <c r="QFA19" s="558" t="s">
        <v>407</v>
      </c>
      <c r="QFB19" s="558"/>
      <c r="QFC19" s="558"/>
      <c r="QFD19" s="558"/>
      <c r="QFE19" s="558"/>
      <c r="QFF19" s="558"/>
      <c r="QFG19" s="558"/>
      <c r="QFH19" s="558"/>
      <c r="QFI19" s="558" t="s">
        <v>407</v>
      </c>
      <c r="QFJ19" s="558"/>
      <c r="QFK19" s="558"/>
      <c r="QFL19" s="558"/>
      <c r="QFM19" s="558"/>
      <c r="QFN19" s="558"/>
      <c r="QFO19" s="558"/>
      <c r="QFP19" s="558"/>
      <c r="QFQ19" s="558" t="s">
        <v>407</v>
      </c>
      <c r="QFR19" s="558"/>
      <c r="QFS19" s="558"/>
      <c r="QFT19" s="558"/>
      <c r="QFU19" s="558"/>
      <c r="QFV19" s="558"/>
      <c r="QFW19" s="558"/>
      <c r="QFX19" s="558"/>
      <c r="QFY19" s="558" t="s">
        <v>407</v>
      </c>
      <c r="QFZ19" s="558"/>
      <c r="QGA19" s="558"/>
      <c r="QGB19" s="558"/>
      <c r="QGC19" s="558"/>
      <c r="QGD19" s="558"/>
      <c r="QGE19" s="558"/>
      <c r="QGF19" s="558"/>
      <c r="QGG19" s="558" t="s">
        <v>407</v>
      </c>
      <c r="QGH19" s="558"/>
      <c r="QGI19" s="558"/>
      <c r="QGJ19" s="558"/>
      <c r="QGK19" s="558"/>
      <c r="QGL19" s="558"/>
      <c r="QGM19" s="558"/>
      <c r="QGN19" s="558"/>
      <c r="QGO19" s="558" t="s">
        <v>407</v>
      </c>
      <c r="QGP19" s="558"/>
      <c r="QGQ19" s="558"/>
      <c r="QGR19" s="558"/>
      <c r="QGS19" s="558"/>
      <c r="QGT19" s="558"/>
      <c r="QGU19" s="558"/>
      <c r="QGV19" s="558"/>
      <c r="QGW19" s="558" t="s">
        <v>407</v>
      </c>
      <c r="QGX19" s="558"/>
      <c r="QGY19" s="558"/>
      <c r="QGZ19" s="558"/>
      <c r="QHA19" s="558"/>
      <c r="QHB19" s="558"/>
      <c r="QHC19" s="558"/>
      <c r="QHD19" s="558"/>
      <c r="QHE19" s="558" t="s">
        <v>407</v>
      </c>
      <c r="QHF19" s="558"/>
      <c r="QHG19" s="558"/>
      <c r="QHH19" s="558"/>
      <c r="QHI19" s="558"/>
      <c r="QHJ19" s="558"/>
      <c r="QHK19" s="558"/>
      <c r="QHL19" s="558"/>
      <c r="QHM19" s="558" t="s">
        <v>407</v>
      </c>
      <c r="QHN19" s="558"/>
      <c r="QHO19" s="558"/>
      <c r="QHP19" s="558"/>
      <c r="QHQ19" s="558"/>
      <c r="QHR19" s="558"/>
      <c r="QHS19" s="558"/>
      <c r="QHT19" s="558"/>
      <c r="QHU19" s="558" t="s">
        <v>407</v>
      </c>
      <c r="QHV19" s="558"/>
      <c r="QHW19" s="558"/>
      <c r="QHX19" s="558"/>
      <c r="QHY19" s="558"/>
      <c r="QHZ19" s="558"/>
      <c r="QIA19" s="558"/>
      <c r="QIB19" s="558"/>
      <c r="QIC19" s="558" t="s">
        <v>407</v>
      </c>
      <c r="QID19" s="558"/>
      <c r="QIE19" s="558"/>
      <c r="QIF19" s="558"/>
      <c r="QIG19" s="558"/>
      <c r="QIH19" s="558"/>
      <c r="QII19" s="558"/>
      <c r="QIJ19" s="558"/>
      <c r="QIK19" s="558" t="s">
        <v>407</v>
      </c>
      <c r="QIL19" s="558"/>
      <c r="QIM19" s="558"/>
      <c r="QIN19" s="558"/>
      <c r="QIO19" s="558"/>
      <c r="QIP19" s="558"/>
      <c r="QIQ19" s="558"/>
      <c r="QIR19" s="558"/>
      <c r="QIS19" s="558" t="s">
        <v>407</v>
      </c>
      <c r="QIT19" s="558"/>
      <c r="QIU19" s="558"/>
      <c r="QIV19" s="558"/>
      <c r="QIW19" s="558"/>
      <c r="QIX19" s="558"/>
      <c r="QIY19" s="558"/>
      <c r="QIZ19" s="558"/>
      <c r="QJA19" s="558" t="s">
        <v>407</v>
      </c>
      <c r="QJB19" s="558"/>
      <c r="QJC19" s="558"/>
      <c r="QJD19" s="558"/>
      <c r="QJE19" s="558"/>
      <c r="QJF19" s="558"/>
      <c r="QJG19" s="558"/>
      <c r="QJH19" s="558"/>
      <c r="QJI19" s="558" t="s">
        <v>407</v>
      </c>
      <c r="QJJ19" s="558"/>
      <c r="QJK19" s="558"/>
      <c r="QJL19" s="558"/>
      <c r="QJM19" s="558"/>
      <c r="QJN19" s="558"/>
      <c r="QJO19" s="558"/>
      <c r="QJP19" s="558"/>
      <c r="QJQ19" s="558" t="s">
        <v>407</v>
      </c>
      <c r="QJR19" s="558"/>
      <c r="QJS19" s="558"/>
      <c r="QJT19" s="558"/>
      <c r="QJU19" s="558"/>
      <c r="QJV19" s="558"/>
      <c r="QJW19" s="558"/>
      <c r="QJX19" s="558"/>
      <c r="QJY19" s="558" t="s">
        <v>407</v>
      </c>
      <c r="QJZ19" s="558"/>
      <c r="QKA19" s="558"/>
      <c r="QKB19" s="558"/>
      <c r="QKC19" s="558"/>
      <c r="QKD19" s="558"/>
      <c r="QKE19" s="558"/>
      <c r="QKF19" s="558"/>
      <c r="QKG19" s="558" t="s">
        <v>407</v>
      </c>
      <c r="QKH19" s="558"/>
      <c r="QKI19" s="558"/>
      <c r="QKJ19" s="558"/>
      <c r="QKK19" s="558"/>
      <c r="QKL19" s="558"/>
      <c r="QKM19" s="558"/>
      <c r="QKN19" s="558"/>
      <c r="QKO19" s="558" t="s">
        <v>407</v>
      </c>
      <c r="QKP19" s="558"/>
      <c r="QKQ19" s="558"/>
      <c r="QKR19" s="558"/>
      <c r="QKS19" s="558"/>
      <c r="QKT19" s="558"/>
      <c r="QKU19" s="558"/>
      <c r="QKV19" s="558"/>
      <c r="QKW19" s="558" t="s">
        <v>407</v>
      </c>
      <c r="QKX19" s="558"/>
      <c r="QKY19" s="558"/>
      <c r="QKZ19" s="558"/>
      <c r="QLA19" s="558"/>
      <c r="QLB19" s="558"/>
      <c r="QLC19" s="558"/>
      <c r="QLD19" s="558"/>
      <c r="QLE19" s="558" t="s">
        <v>407</v>
      </c>
      <c r="QLF19" s="558"/>
      <c r="QLG19" s="558"/>
      <c r="QLH19" s="558"/>
      <c r="QLI19" s="558"/>
      <c r="QLJ19" s="558"/>
      <c r="QLK19" s="558"/>
      <c r="QLL19" s="558"/>
      <c r="QLM19" s="558" t="s">
        <v>407</v>
      </c>
      <c r="QLN19" s="558"/>
      <c r="QLO19" s="558"/>
      <c r="QLP19" s="558"/>
      <c r="QLQ19" s="558"/>
      <c r="QLR19" s="558"/>
      <c r="QLS19" s="558"/>
      <c r="QLT19" s="558"/>
      <c r="QLU19" s="558" t="s">
        <v>407</v>
      </c>
      <c r="QLV19" s="558"/>
      <c r="QLW19" s="558"/>
      <c r="QLX19" s="558"/>
      <c r="QLY19" s="558"/>
      <c r="QLZ19" s="558"/>
      <c r="QMA19" s="558"/>
      <c r="QMB19" s="558"/>
      <c r="QMC19" s="558" t="s">
        <v>407</v>
      </c>
      <c r="QMD19" s="558"/>
      <c r="QME19" s="558"/>
      <c r="QMF19" s="558"/>
      <c r="QMG19" s="558"/>
      <c r="QMH19" s="558"/>
      <c r="QMI19" s="558"/>
      <c r="QMJ19" s="558"/>
      <c r="QMK19" s="558" t="s">
        <v>407</v>
      </c>
      <c r="QML19" s="558"/>
      <c r="QMM19" s="558"/>
      <c r="QMN19" s="558"/>
      <c r="QMO19" s="558"/>
      <c r="QMP19" s="558"/>
      <c r="QMQ19" s="558"/>
      <c r="QMR19" s="558"/>
      <c r="QMS19" s="558" t="s">
        <v>407</v>
      </c>
      <c r="QMT19" s="558"/>
      <c r="QMU19" s="558"/>
      <c r="QMV19" s="558"/>
      <c r="QMW19" s="558"/>
      <c r="QMX19" s="558"/>
      <c r="QMY19" s="558"/>
      <c r="QMZ19" s="558"/>
      <c r="QNA19" s="558" t="s">
        <v>407</v>
      </c>
      <c r="QNB19" s="558"/>
      <c r="QNC19" s="558"/>
      <c r="QND19" s="558"/>
      <c r="QNE19" s="558"/>
      <c r="QNF19" s="558"/>
      <c r="QNG19" s="558"/>
      <c r="QNH19" s="558"/>
      <c r="QNI19" s="558" t="s">
        <v>407</v>
      </c>
      <c r="QNJ19" s="558"/>
      <c r="QNK19" s="558"/>
      <c r="QNL19" s="558"/>
      <c r="QNM19" s="558"/>
      <c r="QNN19" s="558"/>
      <c r="QNO19" s="558"/>
      <c r="QNP19" s="558"/>
      <c r="QNQ19" s="558" t="s">
        <v>407</v>
      </c>
      <c r="QNR19" s="558"/>
      <c r="QNS19" s="558"/>
      <c r="QNT19" s="558"/>
      <c r="QNU19" s="558"/>
      <c r="QNV19" s="558"/>
      <c r="QNW19" s="558"/>
      <c r="QNX19" s="558"/>
      <c r="QNY19" s="558" t="s">
        <v>407</v>
      </c>
      <c r="QNZ19" s="558"/>
      <c r="QOA19" s="558"/>
      <c r="QOB19" s="558"/>
      <c r="QOC19" s="558"/>
      <c r="QOD19" s="558"/>
      <c r="QOE19" s="558"/>
      <c r="QOF19" s="558"/>
      <c r="QOG19" s="558" t="s">
        <v>407</v>
      </c>
      <c r="QOH19" s="558"/>
      <c r="QOI19" s="558"/>
      <c r="QOJ19" s="558"/>
      <c r="QOK19" s="558"/>
      <c r="QOL19" s="558"/>
      <c r="QOM19" s="558"/>
      <c r="QON19" s="558"/>
      <c r="QOO19" s="558" t="s">
        <v>407</v>
      </c>
      <c r="QOP19" s="558"/>
      <c r="QOQ19" s="558"/>
      <c r="QOR19" s="558"/>
      <c r="QOS19" s="558"/>
      <c r="QOT19" s="558"/>
      <c r="QOU19" s="558"/>
      <c r="QOV19" s="558"/>
      <c r="QOW19" s="558" t="s">
        <v>407</v>
      </c>
      <c r="QOX19" s="558"/>
      <c r="QOY19" s="558"/>
      <c r="QOZ19" s="558"/>
      <c r="QPA19" s="558"/>
      <c r="QPB19" s="558"/>
      <c r="QPC19" s="558"/>
      <c r="QPD19" s="558"/>
      <c r="QPE19" s="558" t="s">
        <v>407</v>
      </c>
      <c r="QPF19" s="558"/>
      <c r="QPG19" s="558"/>
      <c r="QPH19" s="558"/>
      <c r="QPI19" s="558"/>
      <c r="QPJ19" s="558"/>
      <c r="QPK19" s="558"/>
      <c r="QPL19" s="558"/>
      <c r="QPM19" s="558" t="s">
        <v>407</v>
      </c>
      <c r="QPN19" s="558"/>
      <c r="QPO19" s="558"/>
      <c r="QPP19" s="558"/>
      <c r="QPQ19" s="558"/>
      <c r="QPR19" s="558"/>
      <c r="QPS19" s="558"/>
      <c r="QPT19" s="558"/>
      <c r="QPU19" s="558" t="s">
        <v>407</v>
      </c>
      <c r="QPV19" s="558"/>
      <c r="QPW19" s="558"/>
      <c r="QPX19" s="558"/>
      <c r="QPY19" s="558"/>
      <c r="QPZ19" s="558"/>
      <c r="QQA19" s="558"/>
      <c r="QQB19" s="558"/>
      <c r="QQC19" s="558" t="s">
        <v>407</v>
      </c>
      <c r="QQD19" s="558"/>
      <c r="QQE19" s="558"/>
      <c r="QQF19" s="558"/>
      <c r="QQG19" s="558"/>
      <c r="QQH19" s="558"/>
      <c r="QQI19" s="558"/>
      <c r="QQJ19" s="558"/>
      <c r="QQK19" s="558" t="s">
        <v>407</v>
      </c>
      <c r="QQL19" s="558"/>
      <c r="QQM19" s="558"/>
      <c r="QQN19" s="558"/>
      <c r="QQO19" s="558"/>
      <c r="QQP19" s="558"/>
      <c r="QQQ19" s="558"/>
      <c r="QQR19" s="558"/>
      <c r="QQS19" s="558" t="s">
        <v>407</v>
      </c>
      <c r="QQT19" s="558"/>
      <c r="QQU19" s="558"/>
      <c r="QQV19" s="558"/>
      <c r="QQW19" s="558"/>
      <c r="QQX19" s="558"/>
      <c r="QQY19" s="558"/>
      <c r="QQZ19" s="558"/>
      <c r="QRA19" s="558" t="s">
        <v>407</v>
      </c>
      <c r="QRB19" s="558"/>
      <c r="QRC19" s="558"/>
      <c r="QRD19" s="558"/>
      <c r="QRE19" s="558"/>
      <c r="QRF19" s="558"/>
      <c r="QRG19" s="558"/>
      <c r="QRH19" s="558"/>
      <c r="QRI19" s="558" t="s">
        <v>407</v>
      </c>
      <c r="QRJ19" s="558"/>
      <c r="QRK19" s="558"/>
      <c r="QRL19" s="558"/>
      <c r="QRM19" s="558"/>
      <c r="QRN19" s="558"/>
      <c r="QRO19" s="558"/>
      <c r="QRP19" s="558"/>
      <c r="QRQ19" s="558" t="s">
        <v>407</v>
      </c>
      <c r="QRR19" s="558"/>
      <c r="QRS19" s="558"/>
      <c r="QRT19" s="558"/>
      <c r="QRU19" s="558"/>
      <c r="QRV19" s="558"/>
      <c r="QRW19" s="558"/>
      <c r="QRX19" s="558"/>
      <c r="QRY19" s="558" t="s">
        <v>407</v>
      </c>
      <c r="QRZ19" s="558"/>
      <c r="QSA19" s="558"/>
      <c r="QSB19" s="558"/>
      <c r="QSC19" s="558"/>
      <c r="QSD19" s="558"/>
      <c r="QSE19" s="558"/>
      <c r="QSF19" s="558"/>
      <c r="QSG19" s="558" t="s">
        <v>407</v>
      </c>
      <c r="QSH19" s="558"/>
      <c r="QSI19" s="558"/>
      <c r="QSJ19" s="558"/>
      <c r="QSK19" s="558"/>
      <c r="QSL19" s="558"/>
      <c r="QSM19" s="558"/>
      <c r="QSN19" s="558"/>
      <c r="QSO19" s="558" t="s">
        <v>407</v>
      </c>
      <c r="QSP19" s="558"/>
      <c r="QSQ19" s="558"/>
      <c r="QSR19" s="558"/>
      <c r="QSS19" s="558"/>
      <c r="QST19" s="558"/>
      <c r="QSU19" s="558"/>
      <c r="QSV19" s="558"/>
      <c r="QSW19" s="558" t="s">
        <v>407</v>
      </c>
      <c r="QSX19" s="558"/>
      <c r="QSY19" s="558"/>
      <c r="QSZ19" s="558"/>
      <c r="QTA19" s="558"/>
      <c r="QTB19" s="558"/>
      <c r="QTC19" s="558"/>
      <c r="QTD19" s="558"/>
      <c r="QTE19" s="558" t="s">
        <v>407</v>
      </c>
      <c r="QTF19" s="558"/>
      <c r="QTG19" s="558"/>
      <c r="QTH19" s="558"/>
      <c r="QTI19" s="558"/>
      <c r="QTJ19" s="558"/>
      <c r="QTK19" s="558"/>
      <c r="QTL19" s="558"/>
      <c r="QTM19" s="558" t="s">
        <v>407</v>
      </c>
      <c r="QTN19" s="558"/>
      <c r="QTO19" s="558"/>
      <c r="QTP19" s="558"/>
      <c r="QTQ19" s="558"/>
      <c r="QTR19" s="558"/>
      <c r="QTS19" s="558"/>
      <c r="QTT19" s="558"/>
      <c r="QTU19" s="558" t="s">
        <v>407</v>
      </c>
      <c r="QTV19" s="558"/>
      <c r="QTW19" s="558"/>
      <c r="QTX19" s="558"/>
      <c r="QTY19" s="558"/>
      <c r="QTZ19" s="558"/>
      <c r="QUA19" s="558"/>
      <c r="QUB19" s="558"/>
      <c r="QUC19" s="558" t="s">
        <v>407</v>
      </c>
      <c r="QUD19" s="558"/>
      <c r="QUE19" s="558"/>
      <c r="QUF19" s="558"/>
      <c r="QUG19" s="558"/>
      <c r="QUH19" s="558"/>
      <c r="QUI19" s="558"/>
      <c r="QUJ19" s="558"/>
      <c r="QUK19" s="558" t="s">
        <v>407</v>
      </c>
      <c r="QUL19" s="558"/>
      <c r="QUM19" s="558"/>
      <c r="QUN19" s="558"/>
      <c r="QUO19" s="558"/>
      <c r="QUP19" s="558"/>
      <c r="QUQ19" s="558"/>
      <c r="QUR19" s="558"/>
      <c r="QUS19" s="558" t="s">
        <v>407</v>
      </c>
      <c r="QUT19" s="558"/>
      <c r="QUU19" s="558"/>
      <c r="QUV19" s="558"/>
      <c r="QUW19" s="558"/>
      <c r="QUX19" s="558"/>
      <c r="QUY19" s="558"/>
      <c r="QUZ19" s="558"/>
      <c r="QVA19" s="558" t="s">
        <v>407</v>
      </c>
      <c r="QVB19" s="558"/>
      <c r="QVC19" s="558"/>
      <c r="QVD19" s="558"/>
      <c r="QVE19" s="558"/>
      <c r="QVF19" s="558"/>
      <c r="QVG19" s="558"/>
      <c r="QVH19" s="558"/>
      <c r="QVI19" s="558" t="s">
        <v>407</v>
      </c>
      <c r="QVJ19" s="558"/>
      <c r="QVK19" s="558"/>
      <c r="QVL19" s="558"/>
      <c r="QVM19" s="558"/>
      <c r="QVN19" s="558"/>
      <c r="QVO19" s="558"/>
      <c r="QVP19" s="558"/>
      <c r="QVQ19" s="558" t="s">
        <v>407</v>
      </c>
      <c r="QVR19" s="558"/>
      <c r="QVS19" s="558"/>
      <c r="QVT19" s="558"/>
      <c r="QVU19" s="558"/>
      <c r="QVV19" s="558"/>
      <c r="QVW19" s="558"/>
      <c r="QVX19" s="558"/>
      <c r="QVY19" s="558" t="s">
        <v>407</v>
      </c>
      <c r="QVZ19" s="558"/>
      <c r="QWA19" s="558"/>
      <c r="QWB19" s="558"/>
      <c r="QWC19" s="558"/>
      <c r="QWD19" s="558"/>
      <c r="QWE19" s="558"/>
      <c r="QWF19" s="558"/>
      <c r="QWG19" s="558" t="s">
        <v>407</v>
      </c>
      <c r="QWH19" s="558"/>
      <c r="QWI19" s="558"/>
      <c r="QWJ19" s="558"/>
      <c r="QWK19" s="558"/>
      <c r="QWL19" s="558"/>
      <c r="QWM19" s="558"/>
      <c r="QWN19" s="558"/>
      <c r="QWO19" s="558" t="s">
        <v>407</v>
      </c>
      <c r="QWP19" s="558"/>
      <c r="QWQ19" s="558"/>
      <c r="QWR19" s="558"/>
      <c r="QWS19" s="558"/>
      <c r="QWT19" s="558"/>
      <c r="QWU19" s="558"/>
      <c r="QWV19" s="558"/>
      <c r="QWW19" s="558" t="s">
        <v>407</v>
      </c>
      <c r="QWX19" s="558"/>
      <c r="QWY19" s="558"/>
      <c r="QWZ19" s="558"/>
      <c r="QXA19" s="558"/>
      <c r="QXB19" s="558"/>
      <c r="QXC19" s="558"/>
      <c r="QXD19" s="558"/>
      <c r="QXE19" s="558" t="s">
        <v>407</v>
      </c>
      <c r="QXF19" s="558"/>
      <c r="QXG19" s="558"/>
      <c r="QXH19" s="558"/>
      <c r="QXI19" s="558"/>
      <c r="QXJ19" s="558"/>
      <c r="QXK19" s="558"/>
      <c r="QXL19" s="558"/>
      <c r="QXM19" s="558" t="s">
        <v>407</v>
      </c>
      <c r="QXN19" s="558"/>
      <c r="QXO19" s="558"/>
      <c r="QXP19" s="558"/>
      <c r="QXQ19" s="558"/>
      <c r="QXR19" s="558"/>
      <c r="QXS19" s="558"/>
      <c r="QXT19" s="558"/>
      <c r="QXU19" s="558" t="s">
        <v>407</v>
      </c>
      <c r="QXV19" s="558"/>
      <c r="QXW19" s="558"/>
      <c r="QXX19" s="558"/>
      <c r="QXY19" s="558"/>
      <c r="QXZ19" s="558"/>
      <c r="QYA19" s="558"/>
      <c r="QYB19" s="558"/>
      <c r="QYC19" s="558" t="s">
        <v>407</v>
      </c>
      <c r="QYD19" s="558"/>
      <c r="QYE19" s="558"/>
      <c r="QYF19" s="558"/>
      <c r="QYG19" s="558"/>
      <c r="QYH19" s="558"/>
      <c r="QYI19" s="558"/>
      <c r="QYJ19" s="558"/>
      <c r="QYK19" s="558" t="s">
        <v>407</v>
      </c>
      <c r="QYL19" s="558"/>
      <c r="QYM19" s="558"/>
      <c r="QYN19" s="558"/>
      <c r="QYO19" s="558"/>
      <c r="QYP19" s="558"/>
      <c r="QYQ19" s="558"/>
      <c r="QYR19" s="558"/>
      <c r="QYS19" s="558" t="s">
        <v>407</v>
      </c>
      <c r="QYT19" s="558"/>
      <c r="QYU19" s="558"/>
      <c r="QYV19" s="558"/>
      <c r="QYW19" s="558"/>
      <c r="QYX19" s="558"/>
      <c r="QYY19" s="558"/>
      <c r="QYZ19" s="558"/>
      <c r="QZA19" s="558" t="s">
        <v>407</v>
      </c>
      <c r="QZB19" s="558"/>
      <c r="QZC19" s="558"/>
      <c r="QZD19" s="558"/>
      <c r="QZE19" s="558"/>
      <c r="QZF19" s="558"/>
      <c r="QZG19" s="558"/>
      <c r="QZH19" s="558"/>
      <c r="QZI19" s="558" t="s">
        <v>407</v>
      </c>
      <c r="QZJ19" s="558"/>
      <c r="QZK19" s="558"/>
      <c r="QZL19" s="558"/>
      <c r="QZM19" s="558"/>
      <c r="QZN19" s="558"/>
      <c r="QZO19" s="558"/>
      <c r="QZP19" s="558"/>
      <c r="QZQ19" s="558" t="s">
        <v>407</v>
      </c>
      <c r="QZR19" s="558"/>
      <c r="QZS19" s="558"/>
      <c r="QZT19" s="558"/>
      <c r="QZU19" s="558"/>
      <c r="QZV19" s="558"/>
      <c r="QZW19" s="558"/>
      <c r="QZX19" s="558"/>
      <c r="QZY19" s="558" t="s">
        <v>407</v>
      </c>
      <c r="QZZ19" s="558"/>
      <c r="RAA19" s="558"/>
      <c r="RAB19" s="558"/>
      <c r="RAC19" s="558"/>
      <c r="RAD19" s="558"/>
      <c r="RAE19" s="558"/>
      <c r="RAF19" s="558"/>
      <c r="RAG19" s="558" t="s">
        <v>407</v>
      </c>
      <c r="RAH19" s="558"/>
      <c r="RAI19" s="558"/>
      <c r="RAJ19" s="558"/>
      <c r="RAK19" s="558"/>
      <c r="RAL19" s="558"/>
      <c r="RAM19" s="558"/>
      <c r="RAN19" s="558"/>
      <c r="RAO19" s="558" t="s">
        <v>407</v>
      </c>
      <c r="RAP19" s="558"/>
      <c r="RAQ19" s="558"/>
      <c r="RAR19" s="558"/>
      <c r="RAS19" s="558"/>
      <c r="RAT19" s="558"/>
      <c r="RAU19" s="558"/>
      <c r="RAV19" s="558"/>
      <c r="RAW19" s="558" t="s">
        <v>407</v>
      </c>
      <c r="RAX19" s="558"/>
      <c r="RAY19" s="558"/>
      <c r="RAZ19" s="558"/>
      <c r="RBA19" s="558"/>
      <c r="RBB19" s="558"/>
      <c r="RBC19" s="558"/>
      <c r="RBD19" s="558"/>
      <c r="RBE19" s="558" t="s">
        <v>407</v>
      </c>
      <c r="RBF19" s="558"/>
      <c r="RBG19" s="558"/>
      <c r="RBH19" s="558"/>
      <c r="RBI19" s="558"/>
      <c r="RBJ19" s="558"/>
      <c r="RBK19" s="558"/>
      <c r="RBL19" s="558"/>
      <c r="RBM19" s="558" t="s">
        <v>407</v>
      </c>
      <c r="RBN19" s="558"/>
      <c r="RBO19" s="558"/>
      <c r="RBP19" s="558"/>
      <c r="RBQ19" s="558"/>
      <c r="RBR19" s="558"/>
      <c r="RBS19" s="558"/>
      <c r="RBT19" s="558"/>
      <c r="RBU19" s="558" t="s">
        <v>407</v>
      </c>
      <c r="RBV19" s="558"/>
      <c r="RBW19" s="558"/>
      <c r="RBX19" s="558"/>
      <c r="RBY19" s="558"/>
      <c r="RBZ19" s="558"/>
      <c r="RCA19" s="558"/>
      <c r="RCB19" s="558"/>
      <c r="RCC19" s="558" t="s">
        <v>407</v>
      </c>
      <c r="RCD19" s="558"/>
      <c r="RCE19" s="558"/>
      <c r="RCF19" s="558"/>
      <c r="RCG19" s="558"/>
      <c r="RCH19" s="558"/>
      <c r="RCI19" s="558"/>
      <c r="RCJ19" s="558"/>
      <c r="RCK19" s="558" t="s">
        <v>407</v>
      </c>
      <c r="RCL19" s="558"/>
      <c r="RCM19" s="558"/>
      <c r="RCN19" s="558"/>
      <c r="RCO19" s="558"/>
      <c r="RCP19" s="558"/>
      <c r="RCQ19" s="558"/>
      <c r="RCR19" s="558"/>
      <c r="RCS19" s="558" t="s">
        <v>407</v>
      </c>
      <c r="RCT19" s="558"/>
      <c r="RCU19" s="558"/>
      <c r="RCV19" s="558"/>
      <c r="RCW19" s="558"/>
      <c r="RCX19" s="558"/>
      <c r="RCY19" s="558"/>
      <c r="RCZ19" s="558"/>
      <c r="RDA19" s="558" t="s">
        <v>407</v>
      </c>
      <c r="RDB19" s="558"/>
      <c r="RDC19" s="558"/>
      <c r="RDD19" s="558"/>
      <c r="RDE19" s="558"/>
      <c r="RDF19" s="558"/>
      <c r="RDG19" s="558"/>
      <c r="RDH19" s="558"/>
      <c r="RDI19" s="558" t="s">
        <v>407</v>
      </c>
      <c r="RDJ19" s="558"/>
      <c r="RDK19" s="558"/>
      <c r="RDL19" s="558"/>
      <c r="RDM19" s="558"/>
      <c r="RDN19" s="558"/>
      <c r="RDO19" s="558"/>
      <c r="RDP19" s="558"/>
      <c r="RDQ19" s="558" t="s">
        <v>407</v>
      </c>
      <c r="RDR19" s="558"/>
      <c r="RDS19" s="558"/>
      <c r="RDT19" s="558"/>
      <c r="RDU19" s="558"/>
      <c r="RDV19" s="558"/>
      <c r="RDW19" s="558"/>
      <c r="RDX19" s="558"/>
      <c r="RDY19" s="558" t="s">
        <v>407</v>
      </c>
      <c r="RDZ19" s="558"/>
      <c r="REA19" s="558"/>
      <c r="REB19" s="558"/>
      <c r="REC19" s="558"/>
      <c r="RED19" s="558"/>
      <c r="REE19" s="558"/>
      <c r="REF19" s="558"/>
      <c r="REG19" s="558" t="s">
        <v>407</v>
      </c>
      <c r="REH19" s="558"/>
      <c r="REI19" s="558"/>
      <c r="REJ19" s="558"/>
      <c r="REK19" s="558"/>
      <c r="REL19" s="558"/>
      <c r="REM19" s="558"/>
      <c r="REN19" s="558"/>
      <c r="REO19" s="558" t="s">
        <v>407</v>
      </c>
      <c r="REP19" s="558"/>
      <c r="REQ19" s="558"/>
      <c r="RER19" s="558"/>
      <c r="RES19" s="558"/>
      <c r="RET19" s="558"/>
      <c r="REU19" s="558"/>
      <c r="REV19" s="558"/>
      <c r="REW19" s="558" t="s">
        <v>407</v>
      </c>
      <c r="REX19" s="558"/>
      <c r="REY19" s="558"/>
      <c r="REZ19" s="558"/>
      <c r="RFA19" s="558"/>
      <c r="RFB19" s="558"/>
      <c r="RFC19" s="558"/>
      <c r="RFD19" s="558"/>
      <c r="RFE19" s="558" t="s">
        <v>407</v>
      </c>
      <c r="RFF19" s="558"/>
      <c r="RFG19" s="558"/>
      <c r="RFH19" s="558"/>
      <c r="RFI19" s="558"/>
      <c r="RFJ19" s="558"/>
      <c r="RFK19" s="558"/>
      <c r="RFL19" s="558"/>
      <c r="RFM19" s="558" t="s">
        <v>407</v>
      </c>
      <c r="RFN19" s="558"/>
      <c r="RFO19" s="558"/>
      <c r="RFP19" s="558"/>
      <c r="RFQ19" s="558"/>
      <c r="RFR19" s="558"/>
      <c r="RFS19" s="558"/>
      <c r="RFT19" s="558"/>
      <c r="RFU19" s="558" t="s">
        <v>407</v>
      </c>
      <c r="RFV19" s="558"/>
      <c r="RFW19" s="558"/>
      <c r="RFX19" s="558"/>
      <c r="RFY19" s="558"/>
      <c r="RFZ19" s="558"/>
      <c r="RGA19" s="558"/>
      <c r="RGB19" s="558"/>
      <c r="RGC19" s="558" t="s">
        <v>407</v>
      </c>
      <c r="RGD19" s="558"/>
      <c r="RGE19" s="558"/>
      <c r="RGF19" s="558"/>
      <c r="RGG19" s="558"/>
      <c r="RGH19" s="558"/>
      <c r="RGI19" s="558"/>
      <c r="RGJ19" s="558"/>
      <c r="RGK19" s="558" t="s">
        <v>407</v>
      </c>
      <c r="RGL19" s="558"/>
      <c r="RGM19" s="558"/>
      <c r="RGN19" s="558"/>
      <c r="RGO19" s="558"/>
      <c r="RGP19" s="558"/>
      <c r="RGQ19" s="558"/>
      <c r="RGR19" s="558"/>
      <c r="RGS19" s="558" t="s">
        <v>407</v>
      </c>
      <c r="RGT19" s="558"/>
      <c r="RGU19" s="558"/>
      <c r="RGV19" s="558"/>
      <c r="RGW19" s="558"/>
      <c r="RGX19" s="558"/>
      <c r="RGY19" s="558"/>
      <c r="RGZ19" s="558"/>
      <c r="RHA19" s="558" t="s">
        <v>407</v>
      </c>
      <c r="RHB19" s="558"/>
      <c r="RHC19" s="558"/>
      <c r="RHD19" s="558"/>
      <c r="RHE19" s="558"/>
      <c r="RHF19" s="558"/>
      <c r="RHG19" s="558"/>
      <c r="RHH19" s="558"/>
      <c r="RHI19" s="558" t="s">
        <v>407</v>
      </c>
      <c r="RHJ19" s="558"/>
      <c r="RHK19" s="558"/>
      <c r="RHL19" s="558"/>
      <c r="RHM19" s="558"/>
      <c r="RHN19" s="558"/>
      <c r="RHO19" s="558"/>
      <c r="RHP19" s="558"/>
      <c r="RHQ19" s="558" t="s">
        <v>407</v>
      </c>
      <c r="RHR19" s="558"/>
      <c r="RHS19" s="558"/>
      <c r="RHT19" s="558"/>
      <c r="RHU19" s="558"/>
      <c r="RHV19" s="558"/>
      <c r="RHW19" s="558"/>
      <c r="RHX19" s="558"/>
      <c r="RHY19" s="558" t="s">
        <v>407</v>
      </c>
      <c r="RHZ19" s="558"/>
      <c r="RIA19" s="558"/>
      <c r="RIB19" s="558"/>
      <c r="RIC19" s="558"/>
      <c r="RID19" s="558"/>
      <c r="RIE19" s="558"/>
      <c r="RIF19" s="558"/>
      <c r="RIG19" s="558" t="s">
        <v>407</v>
      </c>
      <c r="RIH19" s="558"/>
      <c r="RII19" s="558"/>
      <c r="RIJ19" s="558"/>
      <c r="RIK19" s="558"/>
      <c r="RIL19" s="558"/>
      <c r="RIM19" s="558"/>
      <c r="RIN19" s="558"/>
      <c r="RIO19" s="558" t="s">
        <v>407</v>
      </c>
      <c r="RIP19" s="558"/>
      <c r="RIQ19" s="558"/>
      <c r="RIR19" s="558"/>
      <c r="RIS19" s="558"/>
      <c r="RIT19" s="558"/>
      <c r="RIU19" s="558"/>
      <c r="RIV19" s="558"/>
      <c r="RIW19" s="558" t="s">
        <v>407</v>
      </c>
      <c r="RIX19" s="558"/>
      <c r="RIY19" s="558"/>
      <c r="RIZ19" s="558"/>
      <c r="RJA19" s="558"/>
      <c r="RJB19" s="558"/>
      <c r="RJC19" s="558"/>
      <c r="RJD19" s="558"/>
      <c r="RJE19" s="558" t="s">
        <v>407</v>
      </c>
      <c r="RJF19" s="558"/>
      <c r="RJG19" s="558"/>
      <c r="RJH19" s="558"/>
      <c r="RJI19" s="558"/>
      <c r="RJJ19" s="558"/>
      <c r="RJK19" s="558"/>
      <c r="RJL19" s="558"/>
      <c r="RJM19" s="558" t="s">
        <v>407</v>
      </c>
      <c r="RJN19" s="558"/>
      <c r="RJO19" s="558"/>
      <c r="RJP19" s="558"/>
      <c r="RJQ19" s="558"/>
      <c r="RJR19" s="558"/>
      <c r="RJS19" s="558"/>
      <c r="RJT19" s="558"/>
      <c r="RJU19" s="558" t="s">
        <v>407</v>
      </c>
      <c r="RJV19" s="558"/>
      <c r="RJW19" s="558"/>
      <c r="RJX19" s="558"/>
      <c r="RJY19" s="558"/>
      <c r="RJZ19" s="558"/>
      <c r="RKA19" s="558"/>
      <c r="RKB19" s="558"/>
      <c r="RKC19" s="558" t="s">
        <v>407</v>
      </c>
      <c r="RKD19" s="558"/>
      <c r="RKE19" s="558"/>
      <c r="RKF19" s="558"/>
      <c r="RKG19" s="558"/>
      <c r="RKH19" s="558"/>
      <c r="RKI19" s="558"/>
      <c r="RKJ19" s="558"/>
      <c r="RKK19" s="558" t="s">
        <v>407</v>
      </c>
      <c r="RKL19" s="558"/>
      <c r="RKM19" s="558"/>
      <c r="RKN19" s="558"/>
      <c r="RKO19" s="558"/>
      <c r="RKP19" s="558"/>
      <c r="RKQ19" s="558"/>
      <c r="RKR19" s="558"/>
      <c r="RKS19" s="558" t="s">
        <v>407</v>
      </c>
      <c r="RKT19" s="558"/>
      <c r="RKU19" s="558"/>
      <c r="RKV19" s="558"/>
      <c r="RKW19" s="558"/>
      <c r="RKX19" s="558"/>
      <c r="RKY19" s="558"/>
      <c r="RKZ19" s="558"/>
      <c r="RLA19" s="558" t="s">
        <v>407</v>
      </c>
      <c r="RLB19" s="558"/>
      <c r="RLC19" s="558"/>
      <c r="RLD19" s="558"/>
      <c r="RLE19" s="558"/>
      <c r="RLF19" s="558"/>
      <c r="RLG19" s="558"/>
      <c r="RLH19" s="558"/>
      <c r="RLI19" s="558" t="s">
        <v>407</v>
      </c>
      <c r="RLJ19" s="558"/>
      <c r="RLK19" s="558"/>
      <c r="RLL19" s="558"/>
      <c r="RLM19" s="558"/>
      <c r="RLN19" s="558"/>
      <c r="RLO19" s="558"/>
      <c r="RLP19" s="558"/>
      <c r="RLQ19" s="558" t="s">
        <v>407</v>
      </c>
      <c r="RLR19" s="558"/>
      <c r="RLS19" s="558"/>
      <c r="RLT19" s="558"/>
      <c r="RLU19" s="558"/>
      <c r="RLV19" s="558"/>
      <c r="RLW19" s="558"/>
      <c r="RLX19" s="558"/>
      <c r="RLY19" s="558" t="s">
        <v>407</v>
      </c>
      <c r="RLZ19" s="558"/>
      <c r="RMA19" s="558"/>
      <c r="RMB19" s="558"/>
      <c r="RMC19" s="558"/>
      <c r="RMD19" s="558"/>
      <c r="RME19" s="558"/>
      <c r="RMF19" s="558"/>
      <c r="RMG19" s="558" t="s">
        <v>407</v>
      </c>
      <c r="RMH19" s="558"/>
      <c r="RMI19" s="558"/>
      <c r="RMJ19" s="558"/>
      <c r="RMK19" s="558"/>
      <c r="RML19" s="558"/>
      <c r="RMM19" s="558"/>
      <c r="RMN19" s="558"/>
      <c r="RMO19" s="558" t="s">
        <v>407</v>
      </c>
      <c r="RMP19" s="558"/>
      <c r="RMQ19" s="558"/>
      <c r="RMR19" s="558"/>
      <c r="RMS19" s="558"/>
      <c r="RMT19" s="558"/>
      <c r="RMU19" s="558"/>
      <c r="RMV19" s="558"/>
      <c r="RMW19" s="558" t="s">
        <v>407</v>
      </c>
      <c r="RMX19" s="558"/>
      <c r="RMY19" s="558"/>
      <c r="RMZ19" s="558"/>
      <c r="RNA19" s="558"/>
      <c r="RNB19" s="558"/>
      <c r="RNC19" s="558"/>
      <c r="RND19" s="558"/>
      <c r="RNE19" s="558" t="s">
        <v>407</v>
      </c>
      <c r="RNF19" s="558"/>
      <c r="RNG19" s="558"/>
      <c r="RNH19" s="558"/>
      <c r="RNI19" s="558"/>
      <c r="RNJ19" s="558"/>
      <c r="RNK19" s="558"/>
      <c r="RNL19" s="558"/>
      <c r="RNM19" s="558" t="s">
        <v>407</v>
      </c>
      <c r="RNN19" s="558"/>
      <c r="RNO19" s="558"/>
      <c r="RNP19" s="558"/>
      <c r="RNQ19" s="558"/>
      <c r="RNR19" s="558"/>
      <c r="RNS19" s="558"/>
      <c r="RNT19" s="558"/>
      <c r="RNU19" s="558" t="s">
        <v>407</v>
      </c>
      <c r="RNV19" s="558"/>
      <c r="RNW19" s="558"/>
      <c r="RNX19" s="558"/>
      <c r="RNY19" s="558"/>
      <c r="RNZ19" s="558"/>
      <c r="ROA19" s="558"/>
      <c r="ROB19" s="558"/>
      <c r="ROC19" s="558" t="s">
        <v>407</v>
      </c>
      <c r="ROD19" s="558"/>
      <c r="ROE19" s="558"/>
      <c r="ROF19" s="558"/>
      <c r="ROG19" s="558"/>
      <c r="ROH19" s="558"/>
      <c r="ROI19" s="558"/>
      <c r="ROJ19" s="558"/>
      <c r="ROK19" s="558" t="s">
        <v>407</v>
      </c>
      <c r="ROL19" s="558"/>
      <c r="ROM19" s="558"/>
      <c r="RON19" s="558"/>
      <c r="ROO19" s="558"/>
      <c r="ROP19" s="558"/>
      <c r="ROQ19" s="558"/>
      <c r="ROR19" s="558"/>
      <c r="ROS19" s="558" t="s">
        <v>407</v>
      </c>
      <c r="ROT19" s="558"/>
      <c r="ROU19" s="558"/>
      <c r="ROV19" s="558"/>
      <c r="ROW19" s="558"/>
      <c r="ROX19" s="558"/>
      <c r="ROY19" s="558"/>
      <c r="ROZ19" s="558"/>
      <c r="RPA19" s="558" t="s">
        <v>407</v>
      </c>
      <c r="RPB19" s="558"/>
      <c r="RPC19" s="558"/>
      <c r="RPD19" s="558"/>
      <c r="RPE19" s="558"/>
      <c r="RPF19" s="558"/>
      <c r="RPG19" s="558"/>
      <c r="RPH19" s="558"/>
      <c r="RPI19" s="558" t="s">
        <v>407</v>
      </c>
      <c r="RPJ19" s="558"/>
      <c r="RPK19" s="558"/>
      <c r="RPL19" s="558"/>
      <c r="RPM19" s="558"/>
      <c r="RPN19" s="558"/>
      <c r="RPO19" s="558"/>
      <c r="RPP19" s="558"/>
      <c r="RPQ19" s="558" t="s">
        <v>407</v>
      </c>
      <c r="RPR19" s="558"/>
      <c r="RPS19" s="558"/>
      <c r="RPT19" s="558"/>
      <c r="RPU19" s="558"/>
      <c r="RPV19" s="558"/>
      <c r="RPW19" s="558"/>
      <c r="RPX19" s="558"/>
      <c r="RPY19" s="558" t="s">
        <v>407</v>
      </c>
      <c r="RPZ19" s="558"/>
      <c r="RQA19" s="558"/>
      <c r="RQB19" s="558"/>
      <c r="RQC19" s="558"/>
      <c r="RQD19" s="558"/>
      <c r="RQE19" s="558"/>
      <c r="RQF19" s="558"/>
      <c r="RQG19" s="558" t="s">
        <v>407</v>
      </c>
      <c r="RQH19" s="558"/>
      <c r="RQI19" s="558"/>
      <c r="RQJ19" s="558"/>
      <c r="RQK19" s="558"/>
      <c r="RQL19" s="558"/>
      <c r="RQM19" s="558"/>
      <c r="RQN19" s="558"/>
      <c r="RQO19" s="558" t="s">
        <v>407</v>
      </c>
      <c r="RQP19" s="558"/>
      <c r="RQQ19" s="558"/>
      <c r="RQR19" s="558"/>
      <c r="RQS19" s="558"/>
      <c r="RQT19" s="558"/>
      <c r="RQU19" s="558"/>
      <c r="RQV19" s="558"/>
      <c r="RQW19" s="558" t="s">
        <v>407</v>
      </c>
      <c r="RQX19" s="558"/>
      <c r="RQY19" s="558"/>
      <c r="RQZ19" s="558"/>
      <c r="RRA19" s="558"/>
      <c r="RRB19" s="558"/>
      <c r="RRC19" s="558"/>
      <c r="RRD19" s="558"/>
      <c r="RRE19" s="558" t="s">
        <v>407</v>
      </c>
      <c r="RRF19" s="558"/>
      <c r="RRG19" s="558"/>
      <c r="RRH19" s="558"/>
      <c r="RRI19" s="558"/>
      <c r="RRJ19" s="558"/>
      <c r="RRK19" s="558"/>
      <c r="RRL19" s="558"/>
      <c r="RRM19" s="558" t="s">
        <v>407</v>
      </c>
      <c r="RRN19" s="558"/>
      <c r="RRO19" s="558"/>
      <c r="RRP19" s="558"/>
      <c r="RRQ19" s="558"/>
      <c r="RRR19" s="558"/>
      <c r="RRS19" s="558"/>
      <c r="RRT19" s="558"/>
      <c r="RRU19" s="558" t="s">
        <v>407</v>
      </c>
      <c r="RRV19" s="558"/>
      <c r="RRW19" s="558"/>
      <c r="RRX19" s="558"/>
      <c r="RRY19" s="558"/>
      <c r="RRZ19" s="558"/>
      <c r="RSA19" s="558"/>
      <c r="RSB19" s="558"/>
      <c r="RSC19" s="558" t="s">
        <v>407</v>
      </c>
      <c r="RSD19" s="558"/>
      <c r="RSE19" s="558"/>
      <c r="RSF19" s="558"/>
      <c r="RSG19" s="558"/>
      <c r="RSH19" s="558"/>
      <c r="RSI19" s="558"/>
      <c r="RSJ19" s="558"/>
      <c r="RSK19" s="558" t="s">
        <v>407</v>
      </c>
      <c r="RSL19" s="558"/>
      <c r="RSM19" s="558"/>
      <c r="RSN19" s="558"/>
      <c r="RSO19" s="558"/>
      <c r="RSP19" s="558"/>
      <c r="RSQ19" s="558"/>
      <c r="RSR19" s="558"/>
      <c r="RSS19" s="558" t="s">
        <v>407</v>
      </c>
      <c r="RST19" s="558"/>
      <c r="RSU19" s="558"/>
      <c r="RSV19" s="558"/>
      <c r="RSW19" s="558"/>
      <c r="RSX19" s="558"/>
      <c r="RSY19" s="558"/>
      <c r="RSZ19" s="558"/>
      <c r="RTA19" s="558" t="s">
        <v>407</v>
      </c>
      <c r="RTB19" s="558"/>
      <c r="RTC19" s="558"/>
      <c r="RTD19" s="558"/>
      <c r="RTE19" s="558"/>
      <c r="RTF19" s="558"/>
      <c r="RTG19" s="558"/>
      <c r="RTH19" s="558"/>
      <c r="RTI19" s="558" t="s">
        <v>407</v>
      </c>
      <c r="RTJ19" s="558"/>
      <c r="RTK19" s="558"/>
      <c r="RTL19" s="558"/>
      <c r="RTM19" s="558"/>
      <c r="RTN19" s="558"/>
      <c r="RTO19" s="558"/>
      <c r="RTP19" s="558"/>
      <c r="RTQ19" s="558" t="s">
        <v>407</v>
      </c>
      <c r="RTR19" s="558"/>
      <c r="RTS19" s="558"/>
      <c r="RTT19" s="558"/>
      <c r="RTU19" s="558"/>
      <c r="RTV19" s="558"/>
      <c r="RTW19" s="558"/>
      <c r="RTX19" s="558"/>
      <c r="RTY19" s="558" t="s">
        <v>407</v>
      </c>
      <c r="RTZ19" s="558"/>
      <c r="RUA19" s="558"/>
      <c r="RUB19" s="558"/>
      <c r="RUC19" s="558"/>
      <c r="RUD19" s="558"/>
      <c r="RUE19" s="558"/>
      <c r="RUF19" s="558"/>
      <c r="RUG19" s="558" t="s">
        <v>407</v>
      </c>
      <c r="RUH19" s="558"/>
      <c r="RUI19" s="558"/>
      <c r="RUJ19" s="558"/>
      <c r="RUK19" s="558"/>
      <c r="RUL19" s="558"/>
      <c r="RUM19" s="558"/>
      <c r="RUN19" s="558"/>
      <c r="RUO19" s="558" t="s">
        <v>407</v>
      </c>
      <c r="RUP19" s="558"/>
      <c r="RUQ19" s="558"/>
      <c r="RUR19" s="558"/>
      <c r="RUS19" s="558"/>
      <c r="RUT19" s="558"/>
      <c r="RUU19" s="558"/>
      <c r="RUV19" s="558"/>
      <c r="RUW19" s="558" t="s">
        <v>407</v>
      </c>
      <c r="RUX19" s="558"/>
      <c r="RUY19" s="558"/>
      <c r="RUZ19" s="558"/>
      <c r="RVA19" s="558"/>
      <c r="RVB19" s="558"/>
      <c r="RVC19" s="558"/>
      <c r="RVD19" s="558"/>
      <c r="RVE19" s="558" t="s">
        <v>407</v>
      </c>
      <c r="RVF19" s="558"/>
      <c r="RVG19" s="558"/>
      <c r="RVH19" s="558"/>
      <c r="RVI19" s="558"/>
      <c r="RVJ19" s="558"/>
      <c r="RVK19" s="558"/>
      <c r="RVL19" s="558"/>
      <c r="RVM19" s="558" t="s">
        <v>407</v>
      </c>
      <c r="RVN19" s="558"/>
      <c r="RVO19" s="558"/>
      <c r="RVP19" s="558"/>
      <c r="RVQ19" s="558"/>
      <c r="RVR19" s="558"/>
      <c r="RVS19" s="558"/>
      <c r="RVT19" s="558"/>
      <c r="RVU19" s="558" t="s">
        <v>407</v>
      </c>
      <c r="RVV19" s="558"/>
      <c r="RVW19" s="558"/>
      <c r="RVX19" s="558"/>
      <c r="RVY19" s="558"/>
      <c r="RVZ19" s="558"/>
      <c r="RWA19" s="558"/>
      <c r="RWB19" s="558"/>
      <c r="RWC19" s="558" t="s">
        <v>407</v>
      </c>
      <c r="RWD19" s="558"/>
      <c r="RWE19" s="558"/>
      <c r="RWF19" s="558"/>
      <c r="RWG19" s="558"/>
      <c r="RWH19" s="558"/>
      <c r="RWI19" s="558"/>
      <c r="RWJ19" s="558"/>
      <c r="RWK19" s="558" t="s">
        <v>407</v>
      </c>
      <c r="RWL19" s="558"/>
      <c r="RWM19" s="558"/>
      <c r="RWN19" s="558"/>
      <c r="RWO19" s="558"/>
      <c r="RWP19" s="558"/>
      <c r="RWQ19" s="558"/>
      <c r="RWR19" s="558"/>
      <c r="RWS19" s="558" t="s">
        <v>407</v>
      </c>
      <c r="RWT19" s="558"/>
      <c r="RWU19" s="558"/>
      <c r="RWV19" s="558"/>
      <c r="RWW19" s="558"/>
      <c r="RWX19" s="558"/>
      <c r="RWY19" s="558"/>
      <c r="RWZ19" s="558"/>
      <c r="RXA19" s="558" t="s">
        <v>407</v>
      </c>
      <c r="RXB19" s="558"/>
      <c r="RXC19" s="558"/>
      <c r="RXD19" s="558"/>
      <c r="RXE19" s="558"/>
      <c r="RXF19" s="558"/>
      <c r="RXG19" s="558"/>
      <c r="RXH19" s="558"/>
      <c r="RXI19" s="558" t="s">
        <v>407</v>
      </c>
      <c r="RXJ19" s="558"/>
      <c r="RXK19" s="558"/>
      <c r="RXL19" s="558"/>
      <c r="RXM19" s="558"/>
      <c r="RXN19" s="558"/>
      <c r="RXO19" s="558"/>
      <c r="RXP19" s="558"/>
      <c r="RXQ19" s="558" t="s">
        <v>407</v>
      </c>
      <c r="RXR19" s="558"/>
      <c r="RXS19" s="558"/>
      <c r="RXT19" s="558"/>
      <c r="RXU19" s="558"/>
      <c r="RXV19" s="558"/>
      <c r="RXW19" s="558"/>
      <c r="RXX19" s="558"/>
      <c r="RXY19" s="558" t="s">
        <v>407</v>
      </c>
      <c r="RXZ19" s="558"/>
      <c r="RYA19" s="558"/>
      <c r="RYB19" s="558"/>
      <c r="RYC19" s="558"/>
      <c r="RYD19" s="558"/>
      <c r="RYE19" s="558"/>
      <c r="RYF19" s="558"/>
      <c r="RYG19" s="558" t="s">
        <v>407</v>
      </c>
      <c r="RYH19" s="558"/>
      <c r="RYI19" s="558"/>
      <c r="RYJ19" s="558"/>
      <c r="RYK19" s="558"/>
      <c r="RYL19" s="558"/>
      <c r="RYM19" s="558"/>
      <c r="RYN19" s="558"/>
      <c r="RYO19" s="558" t="s">
        <v>407</v>
      </c>
      <c r="RYP19" s="558"/>
      <c r="RYQ19" s="558"/>
      <c r="RYR19" s="558"/>
      <c r="RYS19" s="558"/>
      <c r="RYT19" s="558"/>
      <c r="RYU19" s="558"/>
      <c r="RYV19" s="558"/>
      <c r="RYW19" s="558" t="s">
        <v>407</v>
      </c>
      <c r="RYX19" s="558"/>
      <c r="RYY19" s="558"/>
      <c r="RYZ19" s="558"/>
      <c r="RZA19" s="558"/>
      <c r="RZB19" s="558"/>
      <c r="RZC19" s="558"/>
      <c r="RZD19" s="558"/>
      <c r="RZE19" s="558" t="s">
        <v>407</v>
      </c>
      <c r="RZF19" s="558"/>
      <c r="RZG19" s="558"/>
      <c r="RZH19" s="558"/>
      <c r="RZI19" s="558"/>
      <c r="RZJ19" s="558"/>
      <c r="RZK19" s="558"/>
      <c r="RZL19" s="558"/>
      <c r="RZM19" s="558" t="s">
        <v>407</v>
      </c>
      <c r="RZN19" s="558"/>
      <c r="RZO19" s="558"/>
      <c r="RZP19" s="558"/>
      <c r="RZQ19" s="558"/>
      <c r="RZR19" s="558"/>
      <c r="RZS19" s="558"/>
      <c r="RZT19" s="558"/>
      <c r="RZU19" s="558" t="s">
        <v>407</v>
      </c>
      <c r="RZV19" s="558"/>
      <c r="RZW19" s="558"/>
      <c r="RZX19" s="558"/>
      <c r="RZY19" s="558"/>
      <c r="RZZ19" s="558"/>
      <c r="SAA19" s="558"/>
      <c r="SAB19" s="558"/>
      <c r="SAC19" s="558" t="s">
        <v>407</v>
      </c>
      <c r="SAD19" s="558"/>
      <c r="SAE19" s="558"/>
      <c r="SAF19" s="558"/>
      <c r="SAG19" s="558"/>
      <c r="SAH19" s="558"/>
      <c r="SAI19" s="558"/>
      <c r="SAJ19" s="558"/>
      <c r="SAK19" s="558" t="s">
        <v>407</v>
      </c>
      <c r="SAL19" s="558"/>
      <c r="SAM19" s="558"/>
      <c r="SAN19" s="558"/>
      <c r="SAO19" s="558"/>
      <c r="SAP19" s="558"/>
      <c r="SAQ19" s="558"/>
      <c r="SAR19" s="558"/>
      <c r="SAS19" s="558" t="s">
        <v>407</v>
      </c>
      <c r="SAT19" s="558"/>
      <c r="SAU19" s="558"/>
      <c r="SAV19" s="558"/>
      <c r="SAW19" s="558"/>
      <c r="SAX19" s="558"/>
      <c r="SAY19" s="558"/>
      <c r="SAZ19" s="558"/>
      <c r="SBA19" s="558" t="s">
        <v>407</v>
      </c>
      <c r="SBB19" s="558"/>
      <c r="SBC19" s="558"/>
      <c r="SBD19" s="558"/>
      <c r="SBE19" s="558"/>
      <c r="SBF19" s="558"/>
      <c r="SBG19" s="558"/>
      <c r="SBH19" s="558"/>
      <c r="SBI19" s="558" t="s">
        <v>407</v>
      </c>
      <c r="SBJ19" s="558"/>
      <c r="SBK19" s="558"/>
      <c r="SBL19" s="558"/>
      <c r="SBM19" s="558"/>
      <c r="SBN19" s="558"/>
      <c r="SBO19" s="558"/>
      <c r="SBP19" s="558"/>
      <c r="SBQ19" s="558" t="s">
        <v>407</v>
      </c>
      <c r="SBR19" s="558"/>
      <c r="SBS19" s="558"/>
      <c r="SBT19" s="558"/>
      <c r="SBU19" s="558"/>
      <c r="SBV19" s="558"/>
      <c r="SBW19" s="558"/>
      <c r="SBX19" s="558"/>
      <c r="SBY19" s="558" t="s">
        <v>407</v>
      </c>
      <c r="SBZ19" s="558"/>
      <c r="SCA19" s="558"/>
      <c r="SCB19" s="558"/>
      <c r="SCC19" s="558"/>
      <c r="SCD19" s="558"/>
      <c r="SCE19" s="558"/>
      <c r="SCF19" s="558"/>
      <c r="SCG19" s="558" t="s">
        <v>407</v>
      </c>
      <c r="SCH19" s="558"/>
      <c r="SCI19" s="558"/>
      <c r="SCJ19" s="558"/>
      <c r="SCK19" s="558"/>
      <c r="SCL19" s="558"/>
      <c r="SCM19" s="558"/>
      <c r="SCN19" s="558"/>
      <c r="SCO19" s="558" t="s">
        <v>407</v>
      </c>
      <c r="SCP19" s="558"/>
      <c r="SCQ19" s="558"/>
      <c r="SCR19" s="558"/>
      <c r="SCS19" s="558"/>
      <c r="SCT19" s="558"/>
      <c r="SCU19" s="558"/>
      <c r="SCV19" s="558"/>
      <c r="SCW19" s="558" t="s">
        <v>407</v>
      </c>
      <c r="SCX19" s="558"/>
      <c r="SCY19" s="558"/>
      <c r="SCZ19" s="558"/>
      <c r="SDA19" s="558"/>
      <c r="SDB19" s="558"/>
      <c r="SDC19" s="558"/>
      <c r="SDD19" s="558"/>
      <c r="SDE19" s="558" t="s">
        <v>407</v>
      </c>
      <c r="SDF19" s="558"/>
      <c r="SDG19" s="558"/>
      <c r="SDH19" s="558"/>
      <c r="SDI19" s="558"/>
      <c r="SDJ19" s="558"/>
      <c r="SDK19" s="558"/>
      <c r="SDL19" s="558"/>
      <c r="SDM19" s="558" t="s">
        <v>407</v>
      </c>
      <c r="SDN19" s="558"/>
      <c r="SDO19" s="558"/>
      <c r="SDP19" s="558"/>
      <c r="SDQ19" s="558"/>
      <c r="SDR19" s="558"/>
      <c r="SDS19" s="558"/>
      <c r="SDT19" s="558"/>
      <c r="SDU19" s="558" t="s">
        <v>407</v>
      </c>
      <c r="SDV19" s="558"/>
      <c r="SDW19" s="558"/>
      <c r="SDX19" s="558"/>
      <c r="SDY19" s="558"/>
      <c r="SDZ19" s="558"/>
      <c r="SEA19" s="558"/>
      <c r="SEB19" s="558"/>
      <c r="SEC19" s="558" t="s">
        <v>407</v>
      </c>
      <c r="SED19" s="558"/>
      <c r="SEE19" s="558"/>
      <c r="SEF19" s="558"/>
      <c r="SEG19" s="558"/>
      <c r="SEH19" s="558"/>
      <c r="SEI19" s="558"/>
      <c r="SEJ19" s="558"/>
      <c r="SEK19" s="558" t="s">
        <v>407</v>
      </c>
      <c r="SEL19" s="558"/>
      <c r="SEM19" s="558"/>
      <c r="SEN19" s="558"/>
      <c r="SEO19" s="558"/>
      <c r="SEP19" s="558"/>
      <c r="SEQ19" s="558"/>
      <c r="SER19" s="558"/>
      <c r="SES19" s="558" t="s">
        <v>407</v>
      </c>
      <c r="SET19" s="558"/>
      <c r="SEU19" s="558"/>
      <c r="SEV19" s="558"/>
      <c r="SEW19" s="558"/>
      <c r="SEX19" s="558"/>
      <c r="SEY19" s="558"/>
      <c r="SEZ19" s="558"/>
      <c r="SFA19" s="558" t="s">
        <v>407</v>
      </c>
      <c r="SFB19" s="558"/>
      <c r="SFC19" s="558"/>
      <c r="SFD19" s="558"/>
      <c r="SFE19" s="558"/>
      <c r="SFF19" s="558"/>
      <c r="SFG19" s="558"/>
      <c r="SFH19" s="558"/>
      <c r="SFI19" s="558" t="s">
        <v>407</v>
      </c>
      <c r="SFJ19" s="558"/>
      <c r="SFK19" s="558"/>
      <c r="SFL19" s="558"/>
      <c r="SFM19" s="558"/>
      <c r="SFN19" s="558"/>
      <c r="SFO19" s="558"/>
      <c r="SFP19" s="558"/>
      <c r="SFQ19" s="558" t="s">
        <v>407</v>
      </c>
      <c r="SFR19" s="558"/>
      <c r="SFS19" s="558"/>
      <c r="SFT19" s="558"/>
      <c r="SFU19" s="558"/>
      <c r="SFV19" s="558"/>
      <c r="SFW19" s="558"/>
      <c r="SFX19" s="558"/>
      <c r="SFY19" s="558" t="s">
        <v>407</v>
      </c>
      <c r="SFZ19" s="558"/>
      <c r="SGA19" s="558"/>
      <c r="SGB19" s="558"/>
      <c r="SGC19" s="558"/>
      <c r="SGD19" s="558"/>
      <c r="SGE19" s="558"/>
      <c r="SGF19" s="558"/>
      <c r="SGG19" s="558" t="s">
        <v>407</v>
      </c>
      <c r="SGH19" s="558"/>
      <c r="SGI19" s="558"/>
      <c r="SGJ19" s="558"/>
      <c r="SGK19" s="558"/>
      <c r="SGL19" s="558"/>
      <c r="SGM19" s="558"/>
      <c r="SGN19" s="558"/>
      <c r="SGO19" s="558" t="s">
        <v>407</v>
      </c>
      <c r="SGP19" s="558"/>
      <c r="SGQ19" s="558"/>
      <c r="SGR19" s="558"/>
      <c r="SGS19" s="558"/>
      <c r="SGT19" s="558"/>
      <c r="SGU19" s="558"/>
      <c r="SGV19" s="558"/>
      <c r="SGW19" s="558" t="s">
        <v>407</v>
      </c>
      <c r="SGX19" s="558"/>
      <c r="SGY19" s="558"/>
      <c r="SGZ19" s="558"/>
      <c r="SHA19" s="558"/>
      <c r="SHB19" s="558"/>
      <c r="SHC19" s="558"/>
      <c r="SHD19" s="558"/>
      <c r="SHE19" s="558" t="s">
        <v>407</v>
      </c>
      <c r="SHF19" s="558"/>
      <c r="SHG19" s="558"/>
      <c r="SHH19" s="558"/>
      <c r="SHI19" s="558"/>
      <c r="SHJ19" s="558"/>
      <c r="SHK19" s="558"/>
      <c r="SHL19" s="558"/>
      <c r="SHM19" s="558" t="s">
        <v>407</v>
      </c>
      <c r="SHN19" s="558"/>
      <c r="SHO19" s="558"/>
      <c r="SHP19" s="558"/>
      <c r="SHQ19" s="558"/>
      <c r="SHR19" s="558"/>
      <c r="SHS19" s="558"/>
      <c r="SHT19" s="558"/>
      <c r="SHU19" s="558" t="s">
        <v>407</v>
      </c>
      <c r="SHV19" s="558"/>
      <c r="SHW19" s="558"/>
      <c r="SHX19" s="558"/>
      <c r="SHY19" s="558"/>
      <c r="SHZ19" s="558"/>
      <c r="SIA19" s="558"/>
      <c r="SIB19" s="558"/>
      <c r="SIC19" s="558" t="s">
        <v>407</v>
      </c>
      <c r="SID19" s="558"/>
      <c r="SIE19" s="558"/>
      <c r="SIF19" s="558"/>
      <c r="SIG19" s="558"/>
      <c r="SIH19" s="558"/>
      <c r="SII19" s="558"/>
      <c r="SIJ19" s="558"/>
      <c r="SIK19" s="558" t="s">
        <v>407</v>
      </c>
      <c r="SIL19" s="558"/>
      <c r="SIM19" s="558"/>
      <c r="SIN19" s="558"/>
      <c r="SIO19" s="558"/>
      <c r="SIP19" s="558"/>
      <c r="SIQ19" s="558"/>
      <c r="SIR19" s="558"/>
      <c r="SIS19" s="558" t="s">
        <v>407</v>
      </c>
      <c r="SIT19" s="558"/>
      <c r="SIU19" s="558"/>
      <c r="SIV19" s="558"/>
      <c r="SIW19" s="558"/>
      <c r="SIX19" s="558"/>
      <c r="SIY19" s="558"/>
      <c r="SIZ19" s="558"/>
      <c r="SJA19" s="558" t="s">
        <v>407</v>
      </c>
      <c r="SJB19" s="558"/>
      <c r="SJC19" s="558"/>
      <c r="SJD19" s="558"/>
      <c r="SJE19" s="558"/>
      <c r="SJF19" s="558"/>
      <c r="SJG19" s="558"/>
      <c r="SJH19" s="558"/>
      <c r="SJI19" s="558" t="s">
        <v>407</v>
      </c>
      <c r="SJJ19" s="558"/>
      <c r="SJK19" s="558"/>
      <c r="SJL19" s="558"/>
      <c r="SJM19" s="558"/>
      <c r="SJN19" s="558"/>
      <c r="SJO19" s="558"/>
      <c r="SJP19" s="558"/>
      <c r="SJQ19" s="558" t="s">
        <v>407</v>
      </c>
      <c r="SJR19" s="558"/>
      <c r="SJS19" s="558"/>
      <c r="SJT19" s="558"/>
      <c r="SJU19" s="558"/>
      <c r="SJV19" s="558"/>
      <c r="SJW19" s="558"/>
      <c r="SJX19" s="558"/>
      <c r="SJY19" s="558" t="s">
        <v>407</v>
      </c>
      <c r="SJZ19" s="558"/>
      <c r="SKA19" s="558"/>
      <c r="SKB19" s="558"/>
      <c r="SKC19" s="558"/>
      <c r="SKD19" s="558"/>
      <c r="SKE19" s="558"/>
      <c r="SKF19" s="558"/>
      <c r="SKG19" s="558" t="s">
        <v>407</v>
      </c>
      <c r="SKH19" s="558"/>
      <c r="SKI19" s="558"/>
      <c r="SKJ19" s="558"/>
      <c r="SKK19" s="558"/>
      <c r="SKL19" s="558"/>
      <c r="SKM19" s="558"/>
      <c r="SKN19" s="558"/>
      <c r="SKO19" s="558" t="s">
        <v>407</v>
      </c>
      <c r="SKP19" s="558"/>
      <c r="SKQ19" s="558"/>
      <c r="SKR19" s="558"/>
      <c r="SKS19" s="558"/>
      <c r="SKT19" s="558"/>
      <c r="SKU19" s="558"/>
      <c r="SKV19" s="558"/>
      <c r="SKW19" s="558" t="s">
        <v>407</v>
      </c>
      <c r="SKX19" s="558"/>
      <c r="SKY19" s="558"/>
      <c r="SKZ19" s="558"/>
      <c r="SLA19" s="558"/>
      <c r="SLB19" s="558"/>
      <c r="SLC19" s="558"/>
      <c r="SLD19" s="558"/>
      <c r="SLE19" s="558" t="s">
        <v>407</v>
      </c>
      <c r="SLF19" s="558"/>
      <c r="SLG19" s="558"/>
      <c r="SLH19" s="558"/>
      <c r="SLI19" s="558"/>
      <c r="SLJ19" s="558"/>
      <c r="SLK19" s="558"/>
      <c r="SLL19" s="558"/>
      <c r="SLM19" s="558" t="s">
        <v>407</v>
      </c>
      <c r="SLN19" s="558"/>
      <c r="SLO19" s="558"/>
      <c r="SLP19" s="558"/>
      <c r="SLQ19" s="558"/>
      <c r="SLR19" s="558"/>
      <c r="SLS19" s="558"/>
      <c r="SLT19" s="558"/>
      <c r="SLU19" s="558" t="s">
        <v>407</v>
      </c>
      <c r="SLV19" s="558"/>
      <c r="SLW19" s="558"/>
      <c r="SLX19" s="558"/>
      <c r="SLY19" s="558"/>
      <c r="SLZ19" s="558"/>
      <c r="SMA19" s="558"/>
      <c r="SMB19" s="558"/>
      <c r="SMC19" s="558" t="s">
        <v>407</v>
      </c>
      <c r="SMD19" s="558"/>
      <c r="SME19" s="558"/>
      <c r="SMF19" s="558"/>
      <c r="SMG19" s="558"/>
      <c r="SMH19" s="558"/>
      <c r="SMI19" s="558"/>
      <c r="SMJ19" s="558"/>
      <c r="SMK19" s="558" t="s">
        <v>407</v>
      </c>
      <c r="SML19" s="558"/>
      <c r="SMM19" s="558"/>
      <c r="SMN19" s="558"/>
      <c r="SMO19" s="558"/>
      <c r="SMP19" s="558"/>
      <c r="SMQ19" s="558"/>
      <c r="SMR19" s="558"/>
      <c r="SMS19" s="558" t="s">
        <v>407</v>
      </c>
      <c r="SMT19" s="558"/>
      <c r="SMU19" s="558"/>
      <c r="SMV19" s="558"/>
      <c r="SMW19" s="558"/>
      <c r="SMX19" s="558"/>
      <c r="SMY19" s="558"/>
      <c r="SMZ19" s="558"/>
      <c r="SNA19" s="558" t="s">
        <v>407</v>
      </c>
      <c r="SNB19" s="558"/>
      <c r="SNC19" s="558"/>
      <c r="SND19" s="558"/>
      <c r="SNE19" s="558"/>
      <c r="SNF19" s="558"/>
      <c r="SNG19" s="558"/>
      <c r="SNH19" s="558"/>
      <c r="SNI19" s="558" t="s">
        <v>407</v>
      </c>
      <c r="SNJ19" s="558"/>
      <c r="SNK19" s="558"/>
      <c r="SNL19" s="558"/>
      <c r="SNM19" s="558"/>
      <c r="SNN19" s="558"/>
      <c r="SNO19" s="558"/>
      <c r="SNP19" s="558"/>
      <c r="SNQ19" s="558" t="s">
        <v>407</v>
      </c>
      <c r="SNR19" s="558"/>
      <c r="SNS19" s="558"/>
      <c r="SNT19" s="558"/>
      <c r="SNU19" s="558"/>
      <c r="SNV19" s="558"/>
      <c r="SNW19" s="558"/>
      <c r="SNX19" s="558"/>
      <c r="SNY19" s="558" t="s">
        <v>407</v>
      </c>
      <c r="SNZ19" s="558"/>
      <c r="SOA19" s="558"/>
      <c r="SOB19" s="558"/>
      <c r="SOC19" s="558"/>
      <c r="SOD19" s="558"/>
      <c r="SOE19" s="558"/>
      <c r="SOF19" s="558"/>
      <c r="SOG19" s="558" t="s">
        <v>407</v>
      </c>
      <c r="SOH19" s="558"/>
      <c r="SOI19" s="558"/>
      <c r="SOJ19" s="558"/>
      <c r="SOK19" s="558"/>
      <c r="SOL19" s="558"/>
      <c r="SOM19" s="558"/>
      <c r="SON19" s="558"/>
      <c r="SOO19" s="558" t="s">
        <v>407</v>
      </c>
      <c r="SOP19" s="558"/>
      <c r="SOQ19" s="558"/>
      <c r="SOR19" s="558"/>
      <c r="SOS19" s="558"/>
      <c r="SOT19" s="558"/>
      <c r="SOU19" s="558"/>
      <c r="SOV19" s="558"/>
      <c r="SOW19" s="558" t="s">
        <v>407</v>
      </c>
      <c r="SOX19" s="558"/>
      <c r="SOY19" s="558"/>
      <c r="SOZ19" s="558"/>
      <c r="SPA19" s="558"/>
      <c r="SPB19" s="558"/>
      <c r="SPC19" s="558"/>
      <c r="SPD19" s="558"/>
      <c r="SPE19" s="558" t="s">
        <v>407</v>
      </c>
      <c r="SPF19" s="558"/>
      <c r="SPG19" s="558"/>
      <c r="SPH19" s="558"/>
      <c r="SPI19" s="558"/>
      <c r="SPJ19" s="558"/>
      <c r="SPK19" s="558"/>
      <c r="SPL19" s="558"/>
      <c r="SPM19" s="558" t="s">
        <v>407</v>
      </c>
      <c r="SPN19" s="558"/>
      <c r="SPO19" s="558"/>
      <c r="SPP19" s="558"/>
      <c r="SPQ19" s="558"/>
      <c r="SPR19" s="558"/>
      <c r="SPS19" s="558"/>
      <c r="SPT19" s="558"/>
      <c r="SPU19" s="558" t="s">
        <v>407</v>
      </c>
      <c r="SPV19" s="558"/>
      <c r="SPW19" s="558"/>
      <c r="SPX19" s="558"/>
      <c r="SPY19" s="558"/>
      <c r="SPZ19" s="558"/>
      <c r="SQA19" s="558"/>
      <c r="SQB19" s="558"/>
      <c r="SQC19" s="558" t="s">
        <v>407</v>
      </c>
      <c r="SQD19" s="558"/>
      <c r="SQE19" s="558"/>
      <c r="SQF19" s="558"/>
      <c r="SQG19" s="558"/>
      <c r="SQH19" s="558"/>
      <c r="SQI19" s="558"/>
      <c r="SQJ19" s="558"/>
      <c r="SQK19" s="558" t="s">
        <v>407</v>
      </c>
      <c r="SQL19" s="558"/>
      <c r="SQM19" s="558"/>
      <c r="SQN19" s="558"/>
      <c r="SQO19" s="558"/>
      <c r="SQP19" s="558"/>
      <c r="SQQ19" s="558"/>
      <c r="SQR19" s="558"/>
      <c r="SQS19" s="558" t="s">
        <v>407</v>
      </c>
      <c r="SQT19" s="558"/>
      <c r="SQU19" s="558"/>
      <c r="SQV19" s="558"/>
      <c r="SQW19" s="558"/>
      <c r="SQX19" s="558"/>
      <c r="SQY19" s="558"/>
      <c r="SQZ19" s="558"/>
      <c r="SRA19" s="558" t="s">
        <v>407</v>
      </c>
      <c r="SRB19" s="558"/>
      <c r="SRC19" s="558"/>
      <c r="SRD19" s="558"/>
      <c r="SRE19" s="558"/>
      <c r="SRF19" s="558"/>
      <c r="SRG19" s="558"/>
      <c r="SRH19" s="558"/>
      <c r="SRI19" s="558" t="s">
        <v>407</v>
      </c>
      <c r="SRJ19" s="558"/>
      <c r="SRK19" s="558"/>
      <c r="SRL19" s="558"/>
      <c r="SRM19" s="558"/>
      <c r="SRN19" s="558"/>
      <c r="SRO19" s="558"/>
      <c r="SRP19" s="558"/>
      <c r="SRQ19" s="558" t="s">
        <v>407</v>
      </c>
      <c r="SRR19" s="558"/>
      <c r="SRS19" s="558"/>
      <c r="SRT19" s="558"/>
      <c r="SRU19" s="558"/>
      <c r="SRV19" s="558"/>
      <c r="SRW19" s="558"/>
      <c r="SRX19" s="558"/>
      <c r="SRY19" s="558" t="s">
        <v>407</v>
      </c>
      <c r="SRZ19" s="558"/>
      <c r="SSA19" s="558"/>
      <c r="SSB19" s="558"/>
      <c r="SSC19" s="558"/>
      <c r="SSD19" s="558"/>
      <c r="SSE19" s="558"/>
      <c r="SSF19" s="558"/>
      <c r="SSG19" s="558" t="s">
        <v>407</v>
      </c>
      <c r="SSH19" s="558"/>
      <c r="SSI19" s="558"/>
      <c r="SSJ19" s="558"/>
      <c r="SSK19" s="558"/>
      <c r="SSL19" s="558"/>
      <c r="SSM19" s="558"/>
      <c r="SSN19" s="558"/>
      <c r="SSO19" s="558" t="s">
        <v>407</v>
      </c>
      <c r="SSP19" s="558"/>
      <c r="SSQ19" s="558"/>
      <c r="SSR19" s="558"/>
      <c r="SSS19" s="558"/>
      <c r="SST19" s="558"/>
      <c r="SSU19" s="558"/>
      <c r="SSV19" s="558"/>
      <c r="SSW19" s="558" t="s">
        <v>407</v>
      </c>
      <c r="SSX19" s="558"/>
      <c r="SSY19" s="558"/>
      <c r="SSZ19" s="558"/>
      <c r="STA19" s="558"/>
      <c r="STB19" s="558"/>
      <c r="STC19" s="558"/>
      <c r="STD19" s="558"/>
      <c r="STE19" s="558" t="s">
        <v>407</v>
      </c>
      <c r="STF19" s="558"/>
      <c r="STG19" s="558"/>
      <c r="STH19" s="558"/>
      <c r="STI19" s="558"/>
      <c r="STJ19" s="558"/>
      <c r="STK19" s="558"/>
      <c r="STL19" s="558"/>
      <c r="STM19" s="558" t="s">
        <v>407</v>
      </c>
      <c r="STN19" s="558"/>
      <c r="STO19" s="558"/>
      <c r="STP19" s="558"/>
      <c r="STQ19" s="558"/>
      <c r="STR19" s="558"/>
      <c r="STS19" s="558"/>
      <c r="STT19" s="558"/>
      <c r="STU19" s="558" t="s">
        <v>407</v>
      </c>
      <c r="STV19" s="558"/>
      <c r="STW19" s="558"/>
      <c r="STX19" s="558"/>
      <c r="STY19" s="558"/>
      <c r="STZ19" s="558"/>
      <c r="SUA19" s="558"/>
      <c r="SUB19" s="558"/>
      <c r="SUC19" s="558" t="s">
        <v>407</v>
      </c>
      <c r="SUD19" s="558"/>
      <c r="SUE19" s="558"/>
      <c r="SUF19" s="558"/>
      <c r="SUG19" s="558"/>
      <c r="SUH19" s="558"/>
      <c r="SUI19" s="558"/>
      <c r="SUJ19" s="558"/>
      <c r="SUK19" s="558" t="s">
        <v>407</v>
      </c>
      <c r="SUL19" s="558"/>
      <c r="SUM19" s="558"/>
      <c r="SUN19" s="558"/>
      <c r="SUO19" s="558"/>
      <c r="SUP19" s="558"/>
      <c r="SUQ19" s="558"/>
      <c r="SUR19" s="558"/>
      <c r="SUS19" s="558" t="s">
        <v>407</v>
      </c>
      <c r="SUT19" s="558"/>
      <c r="SUU19" s="558"/>
      <c r="SUV19" s="558"/>
      <c r="SUW19" s="558"/>
      <c r="SUX19" s="558"/>
      <c r="SUY19" s="558"/>
      <c r="SUZ19" s="558"/>
      <c r="SVA19" s="558" t="s">
        <v>407</v>
      </c>
      <c r="SVB19" s="558"/>
      <c r="SVC19" s="558"/>
      <c r="SVD19" s="558"/>
      <c r="SVE19" s="558"/>
      <c r="SVF19" s="558"/>
      <c r="SVG19" s="558"/>
      <c r="SVH19" s="558"/>
      <c r="SVI19" s="558" t="s">
        <v>407</v>
      </c>
      <c r="SVJ19" s="558"/>
      <c r="SVK19" s="558"/>
      <c r="SVL19" s="558"/>
      <c r="SVM19" s="558"/>
      <c r="SVN19" s="558"/>
      <c r="SVO19" s="558"/>
      <c r="SVP19" s="558"/>
      <c r="SVQ19" s="558" t="s">
        <v>407</v>
      </c>
      <c r="SVR19" s="558"/>
      <c r="SVS19" s="558"/>
      <c r="SVT19" s="558"/>
      <c r="SVU19" s="558"/>
      <c r="SVV19" s="558"/>
      <c r="SVW19" s="558"/>
      <c r="SVX19" s="558"/>
      <c r="SVY19" s="558" t="s">
        <v>407</v>
      </c>
      <c r="SVZ19" s="558"/>
      <c r="SWA19" s="558"/>
      <c r="SWB19" s="558"/>
      <c r="SWC19" s="558"/>
      <c r="SWD19" s="558"/>
      <c r="SWE19" s="558"/>
      <c r="SWF19" s="558"/>
      <c r="SWG19" s="558" t="s">
        <v>407</v>
      </c>
      <c r="SWH19" s="558"/>
      <c r="SWI19" s="558"/>
      <c r="SWJ19" s="558"/>
      <c r="SWK19" s="558"/>
      <c r="SWL19" s="558"/>
      <c r="SWM19" s="558"/>
      <c r="SWN19" s="558"/>
      <c r="SWO19" s="558" t="s">
        <v>407</v>
      </c>
      <c r="SWP19" s="558"/>
      <c r="SWQ19" s="558"/>
      <c r="SWR19" s="558"/>
      <c r="SWS19" s="558"/>
      <c r="SWT19" s="558"/>
      <c r="SWU19" s="558"/>
      <c r="SWV19" s="558"/>
      <c r="SWW19" s="558" t="s">
        <v>407</v>
      </c>
      <c r="SWX19" s="558"/>
      <c r="SWY19" s="558"/>
      <c r="SWZ19" s="558"/>
      <c r="SXA19" s="558"/>
      <c r="SXB19" s="558"/>
      <c r="SXC19" s="558"/>
      <c r="SXD19" s="558"/>
      <c r="SXE19" s="558" t="s">
        <v>407</v>
      </c>
      <c r="SXF19" s="558"/>
      <c r="SXG19" s="558"/>
      <c r="SXH19" s="558"/>
      <c r="SXI19" s="558"/>
      <c r="SXJ19" s="558"/>
      <c r="SXK19" s="558"/>
      <c r="SXL19" s="558"/>
      <c r="SXM19" s="558" t="s">
        <v>407</v>
      </c>
      <c r="SXN19" s="558"/>
      <c r="SXO19" s="558"/>
      <c r="SXP19" s="558"/>
      <c r="SXQ19" s="558"/>
      <c r="SXR19" s="558"/>
      <c r="SXS19" s="558"/>
      <c r="SXT19" s="558"/>
      <c r="SXU19" s="558" t="s">
        <v>407</v>
      </c>
      <c r="SXV19" s="558"/>
      <c r="SXW19" s="558"/>
      <c r="SXX19" s="558"/>
      <c r="SXY19" s="558"/>
      <c r="SXZ19" s="558"/>
      <c r="SYA19" s="558"/>
      <c r="SYB19" s="558"/>
      <c r="SYC19" s="558" t="s">
        <v>407</v>
      </c>
      <c r="SYD19" s="558"/>
      <c r="SYE19" s="558"/>
      <c r="SYF19" s="558"/>
      <c r="SYG19" s="558"/>
      <c r="SYH19" s="558"/>
      <c r="SYI19" s="558"/>
      <c r="SYJ19" s="558"/>
      <c r="SYK19" s="558" t="s">
        <v>407</v>
      </c>
      <c r="SYL19" s="558"/>
      <c r="SYM19" s="558"/>
      <c r="SYN19" s="558"/>
      <c r="SYO19" s="558"/>
      <c r="SYP19" s="558"/>
      <c r="SYQ19" s="558"/>
      <c r="SYR19" s="558"/>
      <c r="SYS19" s="558" t="s">
        <v>407</v>
      </c>
      <c r="SYT19" s="558"/>
      <c r="SYU19" s="558"/>
      <c r="SYV19" s="558"/>
      <c r="SYW19" s="558"/>
      <c r="SYX19" s="558"/>
      <c r="SYY19" s="558"/>
      <c r="SYZ19" s="558"/>
      <c r="SZA19" s="558" t="s">
        <v>407</v>
      </c>
      <c r="SZB19" s="558"/>
      <c r="SZC19" s="558"/>
      <c r="SZD19" s="558"/>
      <c r="SZE19" s="558"/>
      <c r="SZF19" s="558"/>
      <c r="SZG19" s="558"/>
      <c r="SZH19" s="558"/>
      <c r="SZI19" s="558" t="s">
        <v>407</v>
      </c>
      <c r="SZJ19" s="558"/>
      <c r="SZK19" s="558"/>
      <c r="SZL19" s="558"/>
      <c r="SZM19" s="558"/>
      <c r="SZN19" s="558"/>
      <c r="SZO19" s="558"/>
      <c r="SZP19" s="558"/>
      <c r="SZQ19" s="558" t="s">
        <v>407</v>
      </c>
      <c r="SZR19" s="558"/>
      <c r="SZS19" s="558"/>
      <c r="SZT19" s="558"/>
      <c r="SZU19" s="558"/>
      <c r="SZV19" s="558"/>
      <c r="SZW19" s="558"/>
      <c r="SZX19" s="558"/>
      <c r="SZY19" s="558" t="s">
        <v>407</v>
      </c>
      <c r="SZZ19" s="558"/>
      <c r="TAA19" s="558"/>
      <c r="TAB19" s="558"/>
      <c r="TAC19" s="558"/>
      <c r="TAD19" s="558"/>
      <c r="TAE19" s="558"/>
      <c r="TAF19" s="558"/>
      <c r="TAG19" s="558" t="s">
        <v>407</v>
      </c>
      <c r="TAH19" s="558"/>
      <c r="TAI19" s="558"/>
      <c r="TAJ19" s="558"/>
      <c r="TAK19" s="558"/>
      <c r="TAL19" s="558"/>
      <c r="TAM19" s="558"/>
      <c r="TAN19" s="558"/>
      <c r="TAO19" s="558" t="s">
        <v>407</v>
      </c>
      <c r="TAP19" s="558"/>
      <c r="TAQ19" s="558"/>
      <c r="TAR19" s="558"/>
      <c r="TAS19" s="558"/>
      <c r="TAT19" s="558"/>
      <c r="TAU19" s="558"/>
      <c r="TAV19" s="558"/>
      <c r="TAW19" s="558" t="s">
        <v>407</v>
      </c>
      <c r="TAX19" s="558"/>
      <c r="TAY19" s="558"/>
      <c r="TAZ19" s="558"/>
      <c r="TBA19" s="558"/>
      <c r="TBB19" s="558"/>
      <c r="TBC19" s="558"/>
      <c r="TBD19" s="558"/>
      <c r="TBE19" s="558" t="s">
        <v>407</v>
      </c>
      <c r="TBF19" s="558"/>
      <c r="TBG19" s="558"/>
      <c r="TBH19" s="558"/>
      <c r="TBI19" s="558"/>
      <c r="TBJ19" s="558"/>
      <c r="TBK19" s="558"/>
      <c r="TBL19" s="558"/>
      <c r="TBM19" s="558" t="s">
        <v>407</v>
      </c>
      <c r="TBN19" s="558"/>
      <c r="TBO19" s="558"/>
      <c r="TBP19" s="558"/>
      <c r="TBQ19" s="558"/>
      <c r="TBR19" s="558"/>
      <c r="TBS19" s="558"/>
      <c r="TBT19" s="558"/>
      <c r="TBU19" s="558" t="s">
        <v>407</v>
      </c>
      <c r="TBV19" s="558"/>
      <c r="TBW19" s="558"/>
      <c r="TBX19" s="558"/>
      <c r="TBY19" s="558"/>
      <c r="TBZ19" s="558"/>
      <c r="TCA19" s="558"/>
      <c r="TCB19" s="558"/>
      <c r="TCC19" s="558" t="s">
        <v>407</v>
      </c>
      <c r="TCD19" s="558"/>
      <c r="TCE19" s="558"/>
      <c r="TCF19" s="558"/>
      <c r="TCG19" s="558"/>
      <c r="TCH19" s="558"/>
      <c r="TCI19" s="558"/>
      <c r="TCJ19" s="558"/>
      <c r="TCK19" s="558" t="s">
        <v>407</v>
      </c>
      <c r="TCL19" s="558"/>
      <c r="TCM19" s="558"/>
      <c r="TCN19" s="558"/>
      <c r="TCO19" s="558"/>
      <c r="TCP19" s="558"/>
      <c r="TCQ19" s="558"/>
      <c r="TCR19" s="558"/>
      <c r="TCS19" s="558" t="s">
        <v>407</v>
      </c>
      <c r="TCT19" s="558"/>
      <c r="TCU19" s="558"/>
      <c r="TCV19" s="558"/>
      <c r="TCW19" s="558"/>
      <c r="TCX19" s="558"/>
      <c r="TCY19" s="558"/>
      <c r="TCZ19" s="558"/>
      <c r="TDA19" s="558" t="s">
        <v>407</v>
      </c>
      <c r="TDB19" s="558"/>
      <c r="TDC19" s="558"/>
      <c r="TDD19" s="558"/>
      <c r="TDE19" s="558"/>
      <c r="TDF19" s="558"/>
      <c r="TDG19" s="558"/>
      <c r="TDH19" s="558"/>
      <c r="TDI19" s="558" t="s">
        <v>407</v>
      </c>
      <c r="TDJ19" s="558"/>
      <c r="TDK19" s="558"/>
      <c r="TDL19" s="558"/>
      <c r="TDM19" s="558"/>
      <c r="TDN19" s="558"/>
      <c r="TDO19" s="558"/>
      <c r="TDP19" s="558"/>
      <c r="TDQ19" s="558" t="s">
        <v>407</v>
      </c>
      <c r="TDR19" s="558"/>
      <c r="TDS19" s="558"/>
      <c r="TDT19" s="558"/>
      <c r="TDU19" s="558"/>
      <c r="TDV19" s="558"/>
      <c r="TDW19" s="558"/>
      <c r="TDX19" s="558"/>
      <c r="TDY19" s="558" t="s">
        <v>407</v>
      </c>
      <c r="TDZ19" s="558"/>
      <c r="TEA19" s="558"/>
      <c r="TEB19" s="558"/>
      <c r="TEC19" s="558"/>
      <c r="TED19" s="558"/>
      <c r="TEE19" s="558"/>
      <c r="TEF19" s="558"/>
      <c r="TEG19" s="558" t="s">
        <v>407</v>
      </c>
      <c r="TEH19" s="558"/>
      <c r="TEI19" s="558"/>
      <c r="TEJ19" s="558"/>
      <c r="TEK19" s="558"/>
      <c r="TEL19" s="558"/>
      <c r="TEM19" s="558"/>
      <c r="TEN19" s="558"/>
      <c r="TEO19" s="558" t="s">
        <v>407</v>
      </c>
      <c r="TEP19" s="558"/>
      <c r="TEQ19" s="558"/>
      <c r="TER19" s="558"/>
      <c r="TES19" s="558"/>
      <c r="TET19" s="558"/>
      <c r="TEU19" s="558"/>
      <c r="TEV19" s="558"/>
      <c r="TEW19" s="558" t="s">
        <v>407</v>
      </c>
      <c r="TEX19" s="558"/>
      <c r="TEY19" s="558"/>
      <c r="TEZ19" s="558"/>
      <c r="TFA19" s="558"/>
      <c r="TFB19" s="558"/>
      <c r="TFC19" s="558"/>
      <c r="TFD19" s="558"/>
      <c r="TFE19" s="558" t="s">
        <v>407</v>
      </c>
      <c r="TFF19" s="558"/>
      <c r="TFG19" s="558"/>
      <c r="TFH19" s="558"/>
      <c r="TFI19" s="558"/>
      <c r="TFJ19" s="558"/>
      <c r="TFK19" s="558"/>
      <c r="TFL19" s="558"/>
      <c r="TFM19" s="558" t="s">
        <v>407</v>
      </c>
      <c r="TFN19" s="558"/>
      <c r="TFO19" s="558"/>
      <c r="TFP19" s="558"/>
      <c r="TFQ19" s="558"/>
      <c r="TFR19" s="558"/>
      <c r="TFS19" s="558"/>
      <c r="TFT19" s="558"/>
      <c r="TFU19" s="558" t="s">
        <v>407</v>
      </c>
      <c r="TFV19" s="558"/>
      <c r="TFW19" s="558"/>
      <c r="TFX19" s="558"/>
      <c r="TFY19" s="558"/>
      <c r="TFZ19" s="558"/>
      <c r="TGA19" s="558"/>
      <c r="TGB19" s="558"/>
      <c r="TGC19" s="558" t="s">
        <v>407</v>
      </c>
      <c r="TGD19" s="558"/>
      <c r="TGE19" s="558"/>
      <c r="TGF19" s="558"/>
      <c r="TGG19" s="558"/>
      <c r="TGH19" s="558"/>
      <c r="TGI19" s="558"/>
      <c r="TGJ19" s="558"/>
      <c r="TGK19" s="558" t="s">
        <v>407</v>
      </c>
      <c r="TGL19" s="558"/>
      <c r="TGM19" s="558"/>
      <c r="TGN19" s="558"/>
      <c r="TGO19" s="558"/>
      <c r="TGP19" s="558"/>
      <c r="TGQ19" s="558"/>
      <c r="TGR19" s="558"/>
      <c r="TGS19" s="558" t="s">
        <v>407</v>
      </c>
      <c r="TGT19" s="558"/>
      <c r="TGU19" s="558"/>
      <c r="TGV19" s="558"/>
      <c r="TGW19" s="558"/>
      <c r="TGX19" s="558"/>
      <c r="TGY19" s="558"/>
      <c r="TGZ19" s="558"/>
      <c r="THA19" s="558" t="s">
        <v>407</v>
      </c>
      <c r="THB19" s="558"/>
      <c r="THC19" s="558"/>
      <c r="THD19" s="558"/>
      <c r="THE19" s="558"/>
      <c r="THF19" s="558"/>
      <c r="THG19" s="558"/>
      <c r="THH19" s="558"/>
      <c r="THI19" s="558" t="s">
        <v>407</v>
      </c>
      <c r="THJ19" s="558"/>
      <c r="THK19" s="558"/>
      <c r="THL19" s="558"/>
      <c r="THM19" s="558"/>
      <c r="THN19" s="558"/>
      <c r="THO19" s="558"/>
      <c r="THP19" s="558"/>
      <c r="THQ19" s="558" t="s">
        <v>407</v>
      </c>
      <c r="THR19" s="558"/>
      <c r="THS19" s="558"/>
      <c r="THT19" s="558"/>
      <c r="THU19" s="558"/>
      <c r="THV19" s="558"/>
      <c r="THW19" s="558"/>
      <c r="THX19" s="558"/>
      <c r="THY19" s="558" t="s">
        <v>407</v>
      </c>
      <c r="THZ19" s="558"/>
      <c r="TIA19" s="558"/>
      <c r="TIB19" s="558"/>
      <c r="TIC19" s="558"/>
      <c r="TID19" s="558"/>
      <c r="TIE19" s="558"/>
      <c r="TIF19" s="558"/>
      <c r="TIG19" s="558" t="s">
        <v>407</v>
      </c>
      <c r="TIH19" s="558"/>
      <c r="TII19" s="558"/>
      <c r="TIJ19" s="558"/>
      <c r="TIK19" s="558"/>
      <c r="TIL19" s="558"/>
      <c r="TIM19" s="558"/>
      <c r="TIN19" s="558"/>
      <c r="TIO19" s="558" t="s">
        <v>407</v>
      </c>
      <c r="TIP19" s="558"/>
      <c r="TIQ19" s="558"/>
      <c r="TIR19" s="558"/>
      <c r="TIS19" s="558"/>
      <c r="TIT19" s="558"/>
      <c r="TIU19" s="558"/>
      <c r="TIV19" s="558"/>
      <c r="TIW19" s="558" t="s">
        <v>407</v>
      </c>
      <c r="TIX19" s="558"/>
      <c r="TIY19" s="558"/>
      <c r="TIZ19" s="558"/>
      <c r="TJA19" s="558"/>
      <c r="TJB19" s="558"/>
      <c r="TJC19" s="558"/>
      <c r="TJD19" s="558"/>
      <c r="TJE19" s="558" t="s">
        <v>407</v>
      </c>
      <c r="TJF19" s="558"/>
      <c r="TJG19" s="558"/>
      <c r="TJH19" s="558"/>
      <c r="TJI19" s="558"/>
      <c r="TJJ19" s="558"/>
      <c r="TJK19" s="558"/>
      <c r="TJL19" s="558"/>
      <c r="TJM19" s="558" t="s">
        <v>407</v>
      </c>
      <c r="TJN19" s="558"/>
      <c r="TJO19" s="558"/>
      <c r="TJP19" s="558"/>
      <c r="TJQ19" s="558"/>
      <c r="TJR19" s="558"/>
      <c r="TJS19" s="558"/>
      <c r="TJT19" s="558"/>
      <c r="TJU19" s="558" t="s">
        <v>407</v>
      </c>
      <c r="TJV19" s="558"/>
      <c r="TJW19" s="558"/>
      <c r="TJX19" s="558"/>
      <c r="TJY19" s="558"/>
      <c r="TJZ19" s="558"/>
      <c r="TKA19" s="558"/>
      <c r="TKB19" s="558"/>
      <c r="TKC19" s="558" t="s">
        <v>407</v>
      </c>
      <c r="TKD19" s="558"/>
      <c r="TKE19" s="558"/>
      <c r="TKF19" s="558"/>
      <c r="TKG19" s="558"/>
      <c r="TKH19" s="558"/>
      <c r="TKI19" s="558"/>
      <c r="TKJ19" s="558"/>
      <c r="TKK19" s="558" t="s">
        <v>407</v>
      </c>
      <c r="TKL19" s="558"/>
      <c r="TKM19" s="558"/>
      <c r="TKN19" s="558"/>
      <c r="TKO19" s="558"/>
      <c r="TKP19" s="558"/>
      <c r="TKQ19" s="558"/>
      <c r="TKR19" s="558"/>
      <c r="TKS19" s="558" t="s">
        <v>407</v>
      </c>
      <c r="TKT19" s="558"/>
      <c r="TKU19" s="558"/>
      <c r="TKV19" s="558"/>
      <c r="TKW19" s="558"/>
      <c r="TKX19" s="558"/>
      <c r="TKY19" s="558"/>
      <c r="TKZ19" s="558"/>
      <c r="TLA19" s="558" t="s">
        <v>407</v>
      </c>
      <c r="TLB19" s="558"/>
      <c r="TLC19" s="558"/>
      <c r="TLD19" s="558"/>
      <c r="TLE19" s="558"/>
      <c r="TLF19" s="558"/>
      <c r="TLG19" s="558"/>
      <c r="TLH19" s="558"/>
      <c r="TLI19" s="558" t="s">
        <v>407</v>
      </c>
      <c r="TLJ19" s="558"/>
      <c r="TLK19" s="558"/>
      <c r="TLL19" s="558"/>
      <c r="TLM19" s="558"/>
      <c r="TLN19" s="558"/>
      <c r="TLO19" s="558"/>
      <c r="TLP19" s="558"/>
      <c r="TLQ19" s="558" t="s">
        <v>407</v>
      </c>
      <c r="TLR19" s="558"/>
      <c r="TLS19" s="558"/>
      <c r="TLT19" s="558"/>
      <c r="TLU19" s="558"/>
      <c r="TLV19" s="558"/>
      <c r="TLW19" s="558"/>
      <c r="TLX19" s="558"/>
      <c r="TLY19" s="558" t="s">
        <v>407</v>
      </c>
      <c r="TLZ19" s="558"/>
      <c r="TMA19" s="558"/>
      <c r="TMB19" s="558"/>
      <c r="TMC19" s="558"/>
      <c r="TMD19" s="558"/>
      <c r="TME19" s="558"/>
      <c r="TMF19" s="558"/>
      <c r="TMG19" s="558" t="s">
        <v>407</v>
      </c>
      <c r="TMH19" s="558"/>
      <c r="TMI19" s="558"/>
      <c r="TMJ19" s="558"/>
      <c r="TMK19" s="558"/>
      <c r="TML19" s="558"/>
      <c r="TMM19" s="558"/>
      <c r="TMN19" s="558"/>
      <c r="TMO19" s="558" t="s">
        <v>407</v>
      </c>
      <c r="TMP19" s="558"/>
      <c r="TMQ19" s="558"/>
      <c r="TMR19" s="558"/>
      <c r="TMS19" s="558"/>
      <c r="TMT19" s="558"/>
      <c r="TMU19" s="558"/>
      <c r="TMV19" s="558"/>
      <c r="TMW19" s="558" t="s">
        <v>407</v>
      </c>
      <c r="TMX19" s="558"/>
      <c r="TMY19" s="558"/>
      <c r="TMZ19" s="558"/>
      <c r="TNA19" s="558"/>
      <c r="TNB19" s="558"/>
      <c r="TNC19" s="558"/>
      <c r="TND19" s="558"/>
      <c r="TNE19" s="558" t="s">
        <v>407</v>
      </c>
      <c r="TNF19" s="558"/>
      <c r="TNG19" s="558"/>
      <c r="TNH19" s="558"/>
      <c r="TNI19" s="558"/>
      <c r="TNJ19" s="558"/>
      <c r="TNK19" s="558"/>
      <c r="TNL19" s="558"/>
      <c r="TNM19" s="558" t="s">
        <v>407</v>
      </c>
      <c r="TNN19" s="558"/>
      <c r="TNO19" s="558"/>
      <c r="TNP19" s="558"/>
      <c r="TNQ19" s="558"/>
      <c r="TNR19" s="558"/>
      <c r="TNS19" s="558"/>
      <c r="TNT19" s="558"/>
      <c r="TNU19" s="558" t="s">
        <v>407</v>
      </c>
      <c r="TNV19" s="558"/>
      <c r="TNW19" s="558"/>
      <c r="TNX19" s="558"/>
      <c r="TNY19" s="558"/>
      <c r="TNZ19" s="558"/>
      <c r="TOA19" s="558"/>
      <c r="TOB19" s="558"/>
      <c r="TOC19" s="558" t="s">
        <v>407</v>
      </c>
      <c r="TOD19" s="558"/>
      <c r="TOE19" s="558"/>
      <c r="TOF19" s="558"/>
      <c r="TOG19" s="558"/>
      <c r="TOH19" s="558"/>
      <c r="TOI19" s="558"/>
      <c r="TOJ19" s="558"/>
      <c r="TOK19" s="558" t="s">
        <v>407</v>
      </c>
      <c r="TOL19" s="558"/>
      <c r="TOM19" s="558"/>
      <c r="TON19" s="558"/>
      <c r="TOO19" s="558"/>
      <c r="TOP19" s="558"/>
      <c r="TOQ19" s="558"/>
      <c r="TOR19" s="558"/>
      <c r="TOS19" s="558" t="s">
        <v>407</v>
      </c>
      <c r="TOT19" s="558"/>
      <c r="TOU19" s="558"/>
      <c r="TOV19" s="558"/>
      <c r="TOW19" s="558"/>
      <c r="TOX19" s="558"/>
      <c r="TOY19" s="558"/>
      <c r="TOZ19" s="558"/>
      <c r="TPA19" s="558" t="s">
        <v>407</v>
      </c>
      <c r="TPB19" s="558"/>
      <c r="TPC19" s="558"/>
      <c r="TPD19" s="558"/>
      <c r="TPE19" s="558"/>
      <c r="TPF19" s="558"/>
      <c r="TPG19" s="558"/>
      <c r="TPH19" s="558"/>
      <c r="TPI19" s="558" t="s">
        <v>407</v>
      </c>
      <c r="TPJ19" s="558"/>
      <c r="TPK19" s="558"/>
      <c r="TPL19" s="558"/>
      <c r="TPM19" s="558"/>
      <c r="TPN19" s="558"/>
      <c r="TPO19" s="558"/>
      <c r="TPP19" s="558"/>
      <c r="TPQ19" s="558" t="s">
        <v>407</v>
      </c>
      <c r="TPR19" s="558"/>
      <c r="TPS19" s="558"/>
      <c r="TPT19" s="558"/>
      <c r="TPU19" s="558"/>
      <c r="TPV19" s="558"/>
      <c r="TPW19" s="558"/>
      <c r="TPX19" s="558"/>
      <c r="TPY19" s="558" t="s">
        <v>407</v>
      </c>
      <c r="TPZ19" s="558"/>
      <c r="TQA19" s="558"/>
      <c r="TQB19" s="558"/>
      <c r="TQC19" s="558"/>
      <c r="TQD19" s="558"/>
      <c r="TQE19" s="558"/>
      <c r="TQF19" s="558"/>
      <c r="TQG19" s="558" t="s">
        <v>407</v>
      </c>
      <c r="TQH19" s="558"/>
      <c r="TQI19" s="558"/>
      <c r="TQJ19" s="558"/>
      <c r="TQK19" s="558"/>
      <c r="TQL19" s="558"/>
      <c r="TQM19" s="558"/>
      <c r="TQN19" s="558"/>
      <c r="TQO19" s="558" t="s">
        <v>407</v>
      </c>
      <c r="TQP19" s="558"/>
      <c r="TQQ19" s="558"/>
      <c r="TQR19" s="558"/>
      <c r="TQS19" s="558"/>
      <c r="TQT19" s="558"/>
      <c r="TQU19" s="558"/>
      <c r="TQV19" s="558"/>
      <c r="TQW19" s="558" t="s">
        <v>407</v>
      </c>
      <c r="TQX19" s="558"/>
      <c r="TQY19" s="558"/>
      <c r="TQZ19" s="558"/>
      <c r="TRA19" s="558"/>
      <c r="TRB19" s="558"/>
      <c r="TRC19" s="558"/>
      <c r="TRD19" s="558"/>
      <c r="TRE19" s="558" t="s">
        <v>407</v>
      </c>
      <c r="TRF19" s="558"/>
      <c r="TRG19" s="558"/>
      <c r="TRH19" s="558"/>
      <c r="TRI19" s="558"/>
      <c r="TRJ19" s="558"/>
      <c r="TRK19" s="558"/>
      <c r="TRL19" s="558"/>
      <c r="TRM19" s="558" t="s">
        <v>407</v>
      </c>
      <c r="TRN19" s="558"/>
      <c r="TRO19" s="558"/>
      <c r="TRP19" s="558"/>
      <c r="TRQ19" s="558"/>
      <c r="TRR19" s="558"/>
      <c r="TRS19" s="558"/>
      <c r="TRT19" s="558"/>
      <c r="TRU19" s="558" t="s">
        <v>407</v>
      </c>
      <c r="TRV19" s="558"/>
      <c r="TRW19" s="558"/>
      <c r="TRX19" s="558"/>
      <c r="TRY19" s="558"/>
      <c r="TRZ19" s="558"/>
      <c r="TSA19" s="558"/>
      <c r="TSB19" s="558"/>
      <c r="TSC19" s="558" t="s">
        <v>407</v>
      </c>
      <c r="TSD19" s="558"/>
      <c r="TSE19" s="558"/>
      <c r="TSF19" s="558"/>
      <c r="TSG19" s="558"/>
      <c r="TSH19" s="558"/>
      <c r="TSI19" s="558"/>
      <c r="TSJ19" s="558"/>
      <c r="TSK19" s="558" t="s">
        <v>407</v>
      </c>
      <c r="TSL19" s="558"/>
      <c r="TSM19" s="558"/>
      <c r="TSN19" s="558"/>
      <c r="TSO19" s="558"/>
      <c r="TSP19" s="558"/>
      <c r="TSQ19" s="558"/>
      <c r="TSR19" s="558"/>
      <c r="TSS19" s="558" t="s">
        <v>407</v>
      </c>
      <c r="TST19" s="558"/>
      <c r="TSU19" s="558"/>
      <c r="TSV19" s="558"/>
      <c r="TSW19" s="558"/>
      <c r="TSX19" s="558"/>
      <c r="TSY19" s="558"/>
      <c r="TSZ19" s="558"/>
      <c r="TTA19" s="558" t="s">
        <v>407</v>
      </c>
      <c r="TTB19" s="558"/>
      <c r="TTC19" s="558"/>
      <c r="TTD19" s="558"/>
      <c r="TTE19" s="558"/>
      <c r="TTF19" s="558"/>
      <c r="TTG19" s="558"/>
      <c r="TTH19" s="558"/>
      <c r="TTI19" s="558" t="s">
        <v>407</v>
      </c>
      <c r="TTJ19" s="558"/>
      <c r="TTK19" s="558"/>
      <c r="TTL19" s="558"/>
      <c r="TTM19" s="558"/>
      <c r="TTN19" s="558"/>
      <c r="TTO19" s="558"/>
      <c r="TTP19" s="558"/>
      <c r="TTQ19" s="558" t="s">
        <v>407</v>
      </c>
      <c r="TTR19" s="558"/>
      <c r="TTS19" s="558"/>
      <c r="TTT19" s="558"/>
      <c r="TTU19" s="558"/>
      <c r="TTV19" s="558"/>
      <c r="TTW19" s="558"/>
      <c r="TTX19" s="558"/>
      <c r="TTY19" s="558" t="s">
        <v>407</v>
      </c>
      <c r="TTZ19" s="558"/>
      <c r="TUA19" s="558"/>
      <c r="TUB19" s="558"/>
      <c r="TUC19" s="558"/>
      <c r="TUD19" s="558"/>
      <c r="TUE19" s="558"/>
      <c r="TUF19" s="558"/>
      <c r="TUG19" s="558" t="s">
        <v>407</v>
      </c>
      <c r="TUH19" s="558"/>
      <c r="TUI19" s="558"/>
      <c r="TUJ19" s="558"/>
      <c r="TUK19" s="558"/>
      <c r="TUL19" s="558"/>
      <c r="TUM19" s="558"/>
      <c r="TUN19" s="558"/>
      <c r="TUO19" s="558" t="s">
        <v>407</v>
      </c>
      <c r="TUP19" s="558"/>
      <c r="TUQ19" s="558"/>
      <c r="TUR19" s="558"/>
      <c r="TUS19" s="558"/>
      <c r="TUT19" s="558"/>
      <c r="TUU19" s="558"/>
      <c r="TUV19" s="558"/>
      <c r="TUW19" s="558" t="s">
        <v>407</v>
      </c>
      <c r="TUX19" s="558"/>
      <c r="TUY19" s="558"/>
      <c r="TUZ19" s="558"/>
      <c r="TVA19" s="558"/>
      <c r="TVB19" s="558"/>
      <c r="TVC19" s="558"/>
      <c r="TVD19" s="558"/>
      <c r="TVE19" s="558" t="s">
        <v>407</v>
      </c>
      <c r="TVF19" s="558"/>
      <c r="TVG19" s="558"/>
      <c r="TVH19" s="558"/>
      <c r="TVI19" s="558"/>
      <c r="TVJ19" s="558"/>
      <c r="TVK19" s="558"/>
      <c r="TVL19" s="558"/>
      <c r="TVM19" s="558" t="s">
        <v>407</v>
      </c>
      <c r="TVN19" s="558"/>
      <c r="TVO19" s="558"/>
      <c r="TVP19" s="558"/>
      <c r="TVQ19" s="558"/>
      <c r="TVR19" s="558"/>
      <c r="TVS19" s="558"/>
      <c r="TVT19" s="558"/>
      <c r="TVU19" s="558" t="s">
        <v>407</v>
      </c>
      <c r="TVV19" s="558"/>
      <c r="TVW19" s="558"/>
      <c r="TVX19" s="558"/>
      <c r="TVY19" s="558"/>
      <c r="TVZ19" s="558"/>
      <c r="TWA19" s="558"/>
      <c r="TWB19" s="558"/>
      <c r="TWC19" s="558" t="s">
        <v>407</v>
      </c>
      <c r="TWD19" s="558"/>
      <c r="TWE19" s="558"/>
      <c r="TWF19" s="558"/>
      <c r="TWG19" s="558"/>
      <c r="TWH19" s="558"/>
      <c r="TWI19" s="558"/>
      <c r="TWJ19" s="558"/>
      <c r="TWK19" s="558" t="s">
        <v>407</v>
      </c>
      <c r="TWL19" s="558"/>
      <c r="TWM19" s="558"/>
      <c r="TWN19" s="558"/>
      <c r="TWO19" s="558"/>
      <c r="TWP19" s="558"/>
      <c r="TWQ19" s="558"/>
      <c r="TWR19" s="558"/>
      <c r="TWS19" s="558" t="s">
        <v>407</v>
      </c>
      <c r="TWT19" s="558"/>
      <c r="TWU19" s="558"/>
      <c r="TWV19" s="558"/>
      <c r="TWW19" s="558"/>
      <c r="TWX19" s="558"/>
      <c r="TWY19" s="558"/>
      <c r="TWZ19" s="558"/>
      <c r="TXA19" s="558" t="s">
        <v>407</v>
      </c>
      <c r="TXB19" s="558"/>
      <c r="TXC19" s="558"/>
      <c r="TXD19" s="558"/>
      <c r="TXE19" s="558"/>
      <c r="TXF19" s="558"/>
      <c r="TXG19" s="558"/>
      <c r="TXH19" s="558"/>
      <c r="TXI19" s="558" t="s">
        <v>407</v>
      </c>
      <c r="TXJ19" s="558"/>
      <c r="TXK19" s="558"/>
      <c r="TXL19" s="558"/>
      <c r="TXM19" s="558"/>
      <c r="TXN19" s="558"/>
      <c r="TXO19" s="558"/>
      <c r="TXP19" s="558"/>
      <c r="TXQ19" s="558" t="s">
        <v>407</v>
      </c>
      <c r="TXR19" s="558"/>
      <c r="TXS19" s="558"/>
      <c r="TXT19" s="558"/>
      <c r="TXU19" s="558"/>
      <c r="TXV19" s="558"/>
      <c r="TXW19" s="558"/>
      <c r="TXX19" s="558"/>
      <c r="TXY19" s="558" t="s">
        <v>407</v>
      </c>
      <c r="TXZ19" s="558"/>
      <c r="TYA19" s="558"/>
      <c r="TYB19" s="558"/>
      <c r="TYC19" s="558"/>
      <c r="TYD19" s="558"/>
      <c r="TYE19" s="558"/>
      <c r="TYF19" s="558"/>
      <c r="TYG19" s="558" t="s">
        <v>407</v>
      </c>
      <c r="TYH19" s="558"/>
      <c r="TYI19" s="558"/>
      <c r="TYJ19" s="558"/>
      <c r="TYK19" s="558"/>
      <c r="TYL19" s="558"/>
      <c r="TYM19" s="558"/>
      <c r="TYN19" s="558"/>
      <c r="TYO19" s="558" t="s">
        <v>407</v>
      </c>
      <c r="TYP19" s="558"/>
      <c r="TYQ19" s="558"/>
      <c r="TYR19" s="558"/>
      <c r="TYS19" s="558"/>
      <c r="TYT19" s="558"/>
      <c r="TYU19" s="558"/>
      <c r="TYV19" s="558"/>
      <c r="TYW19" s="558" t="s">
        <v>407</v>
      </c>
      <c r="TYX19" s="558"/>
      <c r="TYY19" s="558"/>
      <c r="TYZ19" s="558"/>
      <c r="TZA19" s="558"/>
      <c r="TZB19" s="558"/>
      <c r="TZC19" s="558"/>
      <c r="TZD19" s="558"/>
      <c r="TZE19" s="558" t="s">
        <v>407</v>
      </c>
      <c r="TZF19" s="558"/>
      <c r="TZG19" s="558"/>
      <c r="TZH19" s="558"/>
      <c r="TZI19" s="558"/>
      <c r="TZJ19" s="558"/>
      <c r="TZK19" s="558"/>
      <c r="TZL19" s="558"/>
      <c r="TZM19" s="558" t="s">
        <v>407</v>
      </c>
      <c r="TZN19" s="558"/>
      <c r="TZO19" s="558"/>
      <c r="TZP19" s="558"/>
      <c r="TZQ19" s="558"/>
      <c r="TZR19" s="558"/>
      <c r="TZS19" s="558"/>
      <c r="TZT19" s="558"/>
      <c r="TZU19" s="558" t="s">
        <v>407</v>
      </c>
      <c r="TZV19" s="558"/>
      <c r="TZW19" s="558"/>
      <c r="TZX19" s="558"/>
      <c r="TZY19" s="558"/>
      <c r="TZZ19" s="558"/>
      <c r="UAA19" s="558"/>
      <c r="UAB19" s="558"/>
      <c r="UAC19" s="558" t="s">
        <v>407</v>
      </c>
      <c r="UAD19" s="558"/>
      <c r="UAE19" s="558"/>
      <c r="UAF19" s="558"/>
      <c r="UAG19" s="558"/>
      <c r="UAH19" s="558"/>
      <c r="UAI19" s="558"/>
      <c r="UAJ19" s="558"/>
      <c r="UAK19" s="558" t="s">
        <v>407</v>
      </c>
      <c r="UAL19" s="558"/>
      <c r="UAM19" s="558"/>
      <c r="UAN19" s="558"/>
      <c r="UAO19" s="558"/>
      <c r="UAP19" s="558"/>
      <c r="UAQ19" s="558"/>
      <c r="UAR19" s="558"/>
      <c r="UAS19" s="558" t="s">
        <v>407</v>
      </c>
      <c r="UAT19" s="558"/>
      <c r="UAU19" s="558"/>
      <c r="UAV19" s="558"/>
      <c r="UAW19" s="558"/>
      <c r="UAX19" s="558"/>
      <c r="UAY19" s="558"/>
      <c r="UAZ19" s="558"/>
      <c r="UBA19" s="558" t="s">
        <v>407</v>
      </c>
      <c r="UBB19" s="558"/>
      <c r="UBC19" s="558"/>
      <c r="UBD19" s="558"/>
      <c r="UBE19" s="558"/>
      <c r="UBF19" s="558"/>
      <c r="UBG19" s="558"/>
      <c r="UBH19" s="558"/>
      <c r="UBI19" s="558" t="s">
        <v>407</v>
      </c>
      <c r="UBJ19" s="558"/>
      <c r="UBK19" s="558"/>
      <c r="UBL19" s="558"/>
      <c r="UBM19" s="558"/>
      <c r="UBN19" s="558"/>
      <c r="UBO19" s="558"/>
      <c r="UBP19" s="558"/>
      <c r="UBQ19" s="558" t="s">
        <v>407</v>
      </c>
      <c r="UBR19" s="558"/>
      <c r="UBS19" s="558"/>
      <c r="UBT19" s="558"/>
      <c r="UBU19" s="558"/>
      <c r="UBV19" s="558"/>
      <c r="UBW19" s="558"/>
      <c r="UBX19" s="558"/>
      <c r="UBY19" s="558" t="s">
        <v>407</v>
      </c>
      <c r="UBZ19" s="558"/>
      <c r="UCA19" s="558"/>
      <c r="UCB19" s="558"/>
      <c r="UCC19" s="558"/>
      <c r="UCD19" s="558"/>
      <c r="UCE19" s="558"/>
      <c r="UCF19" s="558"/>
      <c r="UCG19" s="558" t="s">
        <v>407</v>
      </c>
      <c r="UCH19" s="558"/>
      <c r="UCI19" s="558"/>
      <c r="UCJ19" s="558"/>
      <c r="UCK19" s="558"/>
      <c r="UCL19" s="558"/>
      <c r="UCM19" s="558"/>
      <c r="UCN19" s="558"/>
      <c r="UCO19" s="558" t="s">
        <v>407</v>
      </c>
      <c r="UCP19" s="558"/>
      <c r="UCQ19" s="558"/>
      <c r="UCR19" s="558"/>
      <c r="UCS19" s="558"/>
      <c r="UCT19" s="558"/>
      <c r="UCU19" s="558"/>
      <c r="UCV19" s="558"/>
      <c r="UCW19" s="558" t="s">
        <v>407</v>
      </c>
      <c r="UCX19" s="558"/>
      <c r="UCY19" s="558"/>
      <c r="UCZ19" s="558"/>
      <c r="UDA19" s="558"/>
      <c r="UDB19" s="558"/>
      <c r="UDC19" s="558"/>
      <c r="UDD19" s="558"/>
      <c r="UDE19" s="558" t="s">
        <v>407</v>
      </c>
      <c r="UDF19" s="558"/>
      <c r="UDG19" s="558"/>
      <c r="UDH19" s="558"/>
      <c r="UDI19" s="558"/>
      <c r="UDJ19" s="558"/>
      <c r="UDK19" s="558"/>
      <c r="UDL19" s="558"/>
      <c r="UDM19" s="558" t="s">
        <v>407</v>
      </c>
      <c r="UDN19" s="558"/>
      <c r="UDO19" s="558"/>
      <c r="UDP19" s="558"/>
      <c r="UDQ19" s="558"/>
      <c r="UDR19" s="558"/>
      <c r="UDS19" s="558"/>
      <c r="UDT19" s="558"/>
      <c r="UDU19" s="558" t="s">
        <v>407</v>
      </c>
      <c r="UDV19" s="558"/>
      <c r="UDW19" s="558"/>
      <c r="UDX19" s="558"/>
      <c r="UDY19" s="558"/>
      <c r="UDZ19" s="558"/>
      <c r="UEA19" s="558"/>
      <c r="UEB19" s="558"/>
      <c r="UEC19" s="558" t="s">
        <v>407</v>
      </c>
      <c r="UED19" s="558"/>
      <c r="UEE19" s="558"/>
      <c r="UEF19" s="558"/>
      <c r="UEG19" s="558"/>
      <c r="UEH19" s="558"/>
      <c r="UEI19" s="558"/>
      <c r="UEJ19" s="558"/>
      <c r="UEK19" s="558" t="s">
        <v>407</v>
      </c>
      <c r="UEL19" s="558"/>
      <c r="UEM19" s="558"/>
      <c r="UEN19" s="558"/>
      <c r="UEO19" s="558"/>
      <c r="UEP19" s="558"/>
      <c r="UEQ19" s="558"/>
      <c r="UER19" s="558"/>
      <c r="UES19" s="558" t="s">
        <v>407</v>
      </c>
      <c r="UET19" s="558"/>
      <c r="UEU19" s="558"/>
      <c r="UEV19" s="558"/>
      <c r="UEW19" s="558"/>
      <c r="UEX19" s="558"/>
      <c r="UEY19" s="558"/>
      <c r="UEZ19" s="558"/>
      <c r="UFA19" s="558" t="s">
        <v>407</v>
      </c>
      <c r="UFB19" s="558"/>
      <c r="UFC19" s="558"/>
      <c r="UFD19" s="558"/>
      <c r="UFE19" s="558"/>
      <c r="UFF19" s="558"/>
      <c r="UFG19" s="558"/>
      <c r="UFH19" s="558"/>
      <c r="UFI19" s="558" t="s">
        <v>407</v>
      </c>
      <c r="UFJ19" s="558"/>
      <c r="UFK19" s="558"/>
      <c r="UFL19" s="558"/>
      <c r="UFM19" s="558"/>
      <c r="UFN19" s="558"/>
      <c r="UFO19" s="558"/>
      <c r="UFP19" s="558"/>
      <c r="UFQ19" s="558" t="s">
        <v>407</v>
      </c>
      <c r="UFR19" s="558"/>
      <c r="UFS19" s="558"/>
      <c r="UFT19" s="558"/>
      <c r="UFU19" s="558"/>
      <c r="UFV19" s="558"/>
      <c r="UFW19" s="558"/>
      <c r="UFX19" s="558"/>
      <c r="UFY19" s="558" t="s">
        <v>407</v>
      </c>
      <c r="UFZ19" s="558"/>
      <c r="UGA19" s="558"/>
      <c r="UGB19" s="558"/>
      <c r="UGC19" s="558"/>
      <c r="UGD19" s="558"/>
      <c r="UGE19" s="558"/>
      <c r="UGF19" s="558"/>
      <c r="UGG19" s="558" t="s">
        <v>407</v>
      </c>
      <c r="UGH19" s="558"/>
      <c r="UGI19" s="558"/>
      <c r="UGJ19" s="558"/>
      <c r="UGK19" s="558"/>
      <c r="UGL19" s="558"/>
      <c r="UGM19" s="558"/>
      <c r="UGN19" s="558"/>
      <c r="UGO19" s="558" t="s">
        <v>407</v>
      </c>
      <c r="UGP19" s="558"/>
      <c r="UGQ19" s="558"/>
      <c r="UGR19" s="558"/>
      <c r="UGS19" s="558"/>
      <c r="UGT19" s="558"/>
      <c r="UGU19" s="558"/>
      <c r="UGV19" s="558"/>
      <c r="UGW19" s="558" t="s">
        <v>407</v>
      </c>
      <c r="UGX19" s="558"/>
      <c r="UGY19" s="558"/>
      <c r="UGZ19" s="558"/>
      <c r="UHA19" s="558"/>
      <c r="UHB19" s="558"/>
      <c r="UHC19" s="558"/>
      <c r="UHD19" s="558"/>
      <c r="UHE19" s="558" t="s">
        <v>407</v>
      </c>
      <c r="UHF19" s="558"/>
      <c r="UHG19" s="558"/>
      <c r="UHH19" s="558"/>
      <c r="UHI19" s="558"/>
      <c r="UHJ19" s="558"/>
      <c r="UHK19" s="558"/>
      <c r="UHL19" s="558"/>
      <c r="UHM19" s="558" t="s">
        <v>407</v>
      </c>
      <c r="UHN19" s="558"/>
      <c r="UHO19" s="558"/>
      <c r="UHP19" s="558"/>
      <c r="UHQ19" s="558"/>
      <c r="UHR19" s="558"/>
      <c r="UHS19" s="558"/>
      <c r="UHT19" s="558"/>
      <c r="UHU19" s="558" t="s">
        <v>407</v>
      </c>
      <c r="UHV19" s="558"/>
      <c r="UHW19" s="558"/>
      <c r="UHX19" s="558"/>
      <c r="UHY19" s="558"/>
      <c r="UHZ19" s="558"/>
      <c r="UIA19" s="558"/>
      <c r="UIB19" s="558"/>
      <c r="UIC19" s="558" t="s">
        <v>407</v>
      </c>
      <c r="UID19" s="558"/>
      <c r="UIE19" s="558"/>
      <c r="UIF19" s="558"/>
      <c r="UIG19" s="558"/>
      <c r="UIH19" s="558"/>
      <c r="UII19" s="558"/>
      <c r="UIJ19" s="558"/>
      <c r="UIK19" s="558" t="s">
        <v>407</v>
      </c>
      <c r="UIL19" s="558"/>
      <c r="UIM19" s="558"/>
      <c r="UIN19" s="558"/>
      <c r="UIO19" s="558"/>
      <c r="UIP19" s="558"/>
      <c r="UIQ19" s="558"/>
      <c r="UIR19" s="558"/>
      <c r="UIS19" s="558" t="s">
        <v>407</v>
      </c>
      <c r="UIT19" s="558"/>
      <c r="UIU19" s="558"/>
      <c r="UIV19" s="558"/>
      <c r="UIW19" s="558"/>
      <c r="UIX19" s="558"/>
      <c r="UIY19" s="558"/>
      <c r="UIZ19" s="558"/>
      <c r="UJA19" s="558" t="s">
        <v>407</v>
      </c>
      <c r="UJB19" s="558"/>
      <c r="UJC19" s="558"/>
      <c r="UJD19" s="558"/>
      <c r="UJE19" s="558"/>
      <c r="UJF19" s="558"/>
      <c r="UJG19" s="558"/>
      <c r="UJH19" s="558"/>
      <c r="UJI19" s="558" t="s">
        <v>407</v>
      </c>
      <c r="UJJ19" s="558"/>
      <c r="UJK19" s="558"/>
      <c r="UJL19" s="558"/>
      <c r="UJM19" s="558"/>
      <c r="UJN19" s="558"/>
      <c r="UJO19" s="558"/>
      <c r="UJP19" s="558"/>
      <c r="UJQ19" s="558" t="s">
        <v>407</v>
      </c>
      <c r="UJR19" s="558"/>
      <c r="UJS19" s="558"/>
      <c r="UJT19" s="558"/>
      <c r="UJU19" s="558"/>
      <c r="UJV19" s="558"/>
      <c r="UJW19" s="558"/>
      <c r="UJX19" s="558"/>
      <c r="UJY19" s="558" t="s">
        <v>407</v>
      </c>
      <c r="UJZ19" s="558"/>
      <c r="UKA19" s="558"/>
      <c r="UKB19" s="558"/>
      <c r="UKC19" s="558"/>
      <c r="UKD19" s="558"/>
      <c r="UKE19" s="558"/>
      <c r="UKF19" s="558"/>
      <c r="UKG19" s="558" t="s">
        <v>407</v>
      </c>
      <c r="UKH19" s="558"/>
      <c r="UKI19" s="558"/>
      <c r="UKJ19" s="558"/>
      <c r="UKK19" s="558"/>
      <c r="UKL19" s="558"/>
      <c r="UKM19" s="558"/>
      <c r="UKN19" s="558"/>
      <c r="UKO19" s="558" t="s">
        <v>407</v>
      </c>
      <c r="UKP19" s="558"/>
      <c r="UKQ19" s="558"/>
      <c r="UKR19" s="558"/>
      <c r="UKS19" s="558"/>
      <c r="UKT19" s="558"/>
      <c r="UKU19" s="558"/>
      <c r="UKV19" s="558"/>
      <c r="UKW19" s="558" t="s">
        <v>407</v>
      </c>
      <c r="UKX19" s="558"/>
      <c r="UKY19" s="558"/>
      <c r="UKZ19" s="558"/>
      <c r="ULA19" s="558"/>
      <c r="ULB19" s="558"/>
      <c r="ULC19" s="558"/>
      <c r="ULD19" s="558"/>
      <c r="ULE19" s="558" t="s">
        <v>407</v>
      </c>
      <c r="ULF19" s="558"/>
      <c r="ULG19" s="558"/>
      <c r="ULH19" s="558"/>
      <c r="ULI19" s="558"/>
      <c r="ULJ19" s="558"/>
      <c r="ULK19" s="558"/>
      <c r="ULL19" s="558"/>
      <c r="ULM19" s="558" t="s">
        <v>407</v>
      </c>
      <c r="ULN19" s="558"/>
      <c r="ULO19" s="558"/>
      <c r="ULP19" s="558"/>
      <c r="ULQ19" s="558"/>
      <c r="ULR19" s="558"/>
      <c r="ULS19" s="558"/>
      <c r="ULT19" s="558"/>
      <c r="ULU19" s="558" t="s">
        <v>407</v>
      </c>
      <c r="ULV19" s="558"/>
      <c r="ULW19" s="558"/>
      <c r="ULX19" s="558"/>
      <c r="ULY19" s="558"/>
      <c r="ULZ19" s="558"/>
      <c r="UMA19" s="558"/>
      <c r="UMB19" s="558"/>
      <c r="UMC19" s="558" t="s">
        <v>407</v>
      </c>
      <c r="UMD19" s="558"/>
      <c r="UME19" s="558"/>
      <c r="UMF19" s="558"/>
      <c r="UMG19" s="558"/>
      <c r="UMH19" s="558"/>
      <c r="UMI19" s="558"/>
      <c r="UMJ19" s="558"/>
      <c r="UMK19" s="558" t="s">
        <v>407</v>
      </c>
      <c r="UML19" s="558"/>
      <c r="UMM19" s="558"/>
      <c r="UMN19" s="558"/>
      <c r="UMO19" s="558"/>
      <c r="UMP19" s="558"/>
      <c r="UMQ19" s="558"/>
      <c r="UMR19" s="558"/>
      <c r="UMS19" s="558" t="s">
        <v>407</v>
      </c>
      <c r="UMT19" s="558"/>
      <c r="UMU19" s="558"/>
      <c r="UMV19" s="558"/>
      <c r="UMW19" s="558"/>
      <c r="UMX19" s="558"/>
      <c r="UMY19" s="558"/>
      <c r="UMZ19" s="558"/>
      <c r="UNA19" s="558" t="s">
        <v>407</v>
      </c>
      <c r="UNB19" s="558"/>
      <c r="UNC19" s="558"/>
      <c r="UND19" s="558"/>
      <c r="UNE19" s="558"/>
      <c r="UNF19" s="558"/>
      <c r="UNG19" s="558"/>
      <c r="UNH19" s="558"/>
      <c r="UNI19" s="558" t="s">
        <v>407</v>
      </c>
      <c r="UNJ19" s="558"/>
      <c r="UNK19" s="558"/>
      <c r="UNL19" s="558"/>
      <c r="UNM19" s="558"/>
      <c r="UNN19" s="558"/>
      <c r="UNO19" s="558"/>
      <c r="UNP19" s="558"/>
      <c r="UNQ19" s="558" t="s">
        <v>407</v>
      </c>
      <c r="UNR19" s="558"/>
      <c r="UNS19" s="558"/>
      <c r="UNT19" s="558"/>
      <c r="UNU19" s="558"/>
      <c r="UNV19" s="558"/>
      <c r="UNW19" s="558"/>
      <c r="UNX19" s="558"/>
      <c r="UNY19" s="558" t="s">
        <v>407</v>
      </c>
      <c r="UNZ19" s="558"/>
      <c r="UOA19" s="558"/>
      <c r="UOB19" s="558"/>
      <c r="UOC19" s="558"/>
      <c r="UOD19" s="558"/>
      <c r="UOE19" s="558"/>
      <c r="UOF19" s="558"/>
      <c r="UOG19" s="558" t="s">
        <v>407</v>
      </c>
      <c r="UOH19" s="558"/>
      <c r="UOI19" s="558"/>
      <c r="UOJ19" s="558"/>
      <c r="UOK19" s="558"/>
      <c r="UOL19" s="558"/>
      <c r="UOM19" s="558"/>
      <c r="UON19" s="558"/>
      <c r="UOO19" s="558" t="s">
        <v>407</v>
      </c>
      <c r="UOP19" s="558"/>
      <c r="UOQ19" s="558"/>
      <c r="UOR19" s="558"/>
      <c r="UOS19" s="558"/>
      <c r="UOT19" s="558"/>
      <c r="UOU19" s="558"/>
      <c r="UOV19" s="558"/>
      <c r="UOW19" s="558" t="s">
        <v>407</v>
      </c>
      <c r="UOX19" s="558"/>
      <c r="UOY19" s="558"/>
      <c r="UOZ19" s="558"/>
      <c r="UPA19" s="558"/>
      <c r="UPB19" s="558"/>
      <c r="UPC19" s="558"/>
      <c r="UPD19" s="558"/>
      <c r="UPE19" s="558" t="s">
        <v>407</v>
      </c>
      <c r="UPF19" s="558"/>
      <c r="UPG19" s="558"/>
      <c r="UPH19" s="558"/>
      <c r="UPI19" s="558"/>
      <c r="UPJ19" s="558"/>
      <c r="UPK19" s="558"/>
      <c r="UPL19" s="558"/>
      <c r="UPM19" s="558" t="s">
        <v>407</v>
      </c>
      <c r="UPN19" s="558"/>
      <c r="UPO19" s="558"/>
      <c r="UPP19" s="558"/>
      <c r="UPQ19" s="558"/>
      <c r="UPR19" s="558"/>
      <c r="UPS19" s="558"/>
      <c r="UPT19" s="558"/>
      <c r="UPU19" s="558" t="s">
        <v>407</v>
      </c>
      <c r="UPV19" s="558"/>
      <c r="UPW19" s="558"/>
      <c r="UPX19" s="558"/>
      <c r="UPY19" s="558"/>
      <c r="UPZ19" s="558"/>
      <c r="UQA19" s="558"/>
      <c r="UQB19" s="558"/>
      <c r="UQC19" s="558" t="s">
        <v>407</v>
      </c>
      <c r="UQD19" s="558"/>
      <c r="UQE19" s="558"/>
      <c r="UQF19" s="558"/>
      <c r="UQG19" s="558"/>
      <c r="UQH19" s="558"/>
      <c r="UQI19" s="558"/>
      <c r="UQJ19" s="558"/>
      <c r="UQK19" s="558" t="s">
        <v>407</v>
      </c>
      <c r="UQL19" s="558"/>
      <c r="UQM19" s="558"/>
      <c r="UQN19" s="558"/>
      <c r="UQO19" s="558"/>
      <c r="UQP19" s="558"/>
      <c r="UQQ19" s="558"/>
      <c r="UQR19" s="558"/>
      <c r="UQS19" s="558" t="s">
        <v>407</v>
      </c>
      <c r="UQT19" s="558"/>
      <c r="UQU19" s="558"/>
      <c r="UQV19" s="558"/>
      <c r="UQW19" s="558"/>
      <c r="UQX19" s="558"/>
      <c r="UQY19" s="558"/>
      <c r="UQZ19" s="558"/>
      <c r="URA19" s="558" t="s">
        <v>407</v>
      </c>
      <c r="URB19" s="558"/>
      <c r="URC19" s="558"/>
      <c r="URD19" s="558"/>
      <c r="URE19" s="558"/>
      <c r="URF19" s="558"/>
      <c r="URG19" s="558"/>
      <c r="URH19" s="558"/>
      <c r="URI19" s="558" t="s">
        <v>407</v>
      </c>
      <c r="URJ19" s="558"/>
      <c r="URK19" s="558"/>
      <c r="URL19" s="558"/>
      <c r="URM19" s="558"/>
      <c r="URN19" s="558"/>
      <c r="URO19" s="558"/>
      <c r="URP19" s="558"/>
      <c r="URQ19" s="558" t="s">
        <v>407</v>
      </c>
      <c r="URR19" s="558"/>
      <c r="URS19" s="558"/>
      <c r="URT19" s="558"/>
      <c r="URU19" s="558"/>
      <c r="URV19" s="558"/>
      <c r="URW19" s="558"/>
      <c r="URX19" s="558"/>
      <c r="URY19" s="558" t="s">
        <v>407</v>
      </c>
      <c r="URZ19" s="558"/>
      <c r="USA19" s="558"/>
      <c r="USB19" s="558"/>
      <c r="USC19" s="558"/>
      <c r="USD19" s="558"/>
      <c r="USE19" s="558"/>
      <c r="USF19" s="558"/>
      <c r="USG19" s="558" t="s">
        <v>407</v>
      </c>
      <c r="USH19" s="558"/>
      <c r="USI19" s="558"/>
      <c r="USJ19" s="558"/>
      <c r="USK19" s="558"/>
      <c r="USL19" s="558"/>
      <c r="USM19" s="558"/>
      <c r="USN19" s="558"/>
      <c r="USO19" s="558" t="s">
        <v>407</v>
      </c>
      <c r="USP19" s="558"/>
      <c r="USQ19" s="558"/>
      <c r="USR19" s="558"/>
      <c r="USS19" s="558"/>
      <c r="UST19" s="558"/>
      <c r="USU19" s="558"/>
      <c r="USV19" s="558"/>
      <c r="USW19" s="558" t="s">
        <v>407</v>
      </c>
      <c r="USX19" s="558"/>
      <c r="USY19" s="558"/>
      <c r="USZ19" s="558"/>
      <c r="UTA19" s="558"/>
      <c r="UTB19" s="558"/>
      <c r="UTC19" s="558"/>
      <c r="UTD19" s="558"/>
      <c r="UTE19" s="558" t="s">
        <v>407</v>
      </c>
      <c r="UTF19" s="558"/>
      <c r="UTG19" s="558"/>
      <c r="UTH19" s="558"/>
      <c r="UTI19" s="558"/>
      <c r="UTJ19" s="558"/>
      <c r="UTK19" s="558"/>
      <c r="UTL19" s="558"/>
      <c r="UTM19" s="558" t="s">
        <v>407</v>
      </c>
      <c r="UTN19" s="558"/>
      <c r="UTO19" s="558"/>
      <c r="UTP19" s="558"/>
      <c r="UTQ19" s="558"/>
      <c r="UTR19" s="558"/>
      <c r="UTS19" s="558"/>
      <c r="UTT19" s="558"/>
      <c r="UTU19" s="558" t="s">
        <v>407</v>
      </c>
      <c r="UTV19" s="558"/>
      <c r="UTW19" s="558"/>
      <c r="UTX19" s="558"/>
      <c r="UTY19" s="558"/>
      <c r="UTZ19" s="558"/>
      <c r="UUA19" s="558"/>
      <c r="UUB19" s="558"/>
      <c r="UUC19" s="558" t="s">
        <v>407</v>
      </c>
      <c r="UUD19" s="558"/>
      <c r="UUE19" s="558"/>
      <c r="UUF19" s="558"/>
      <c r="UUG19" s="558"/>
      <c r="UUH19" s="558"/>
      <c r="UUI19" s="558"/>
      <c r="UUJ19" s="558"/>
      <c r="UUK19" s="558" t="s">
        <v>407</v>
      </c>
      <c r="UUL19" s="558"/>
      <c r="UUM19" s="558"/>
      <c r="UUN19" s="558"/>
      <c r="UUO19" s="558"/>
      <c r="UUP19" s="558"/>
      <c r="UUQ19" s="558"/>
      <c r="UUR19" s="558"/>
      <c r="UUS19" s="558" t="s">
        <v>407</v>
      </c>
      <c r="UUT19" s="558"/>
      <c r="UUU19" s="558"/>
      <c r="UUV19" s="558"/>
      <c r="UUW19" s="558"/>
      <c r="UUX19" s="558"/>
      <c r="UUY19" s="558"/>
      <c r="UUZ19" s="558"/>
      <c r="UVA19" s="558" t="s">
        <v>407</v>
      </c>
      <c r="UVB19" s="558"/>
      <c r="UVC19" s="558"/>
      <c r="UVD19" s="558"/>
      <c r="UVE19" s="558"/>
      <c r="UVF19" s="558"/>
      <c r="UVG19" s="558"/>
      <c r="UVH19" s="558"/>
      <c r="UVI19" s="558" t="s">
        <v>407</v>
      </c>
      <c r="UVJ19" s="558"/>
      <c r="UVK19" s="558"/>
      <c r="UVL19" s="558"/>
      <c r="UVM19" s="558"/>
      <c r="UVN19" s="558"/>
      <c r="UVO19" s="558"/>
      <c r="UVP19" s="558"/>
      <c r="UVQ19" s="558" t="s">
        <v>407</v>
      </c>
      <c r="UVR19" s="558"/>
      <c r="UVS19" s="558"/>
      <c r="UVT19" s="558"/>
      <c r="UVU19" s="558"/>
      <c r="UVV19" s="558"/>
      <c r="UVW19" s="558"/>
      <c r="UVX19" s="558"/>
      <c r="UVY19" s="558" t="s">
        <v>407</v>
      </c>
      <c r="UVZ19" s="558"/>
      <c r="UWA19" s="558"/>
      <c r="UWB19" s="558"/>
      <c r="UWC19" s="558"/>
      <c r="UWD19" s="558"/>
      <c r="UWE19" s="558"/>
      <c r="UWF19" s="558"/>
      <c r="UWG19" s="558" t="s">
        <v>407</v>
      </c>
      <c r="UWH19" s="558"/>
      <c r="UWI19" s="558"/>
      <c r="UWJ19" s="558"/>
      <c r="UWK19" s="558"/>
      <c r="UWL19" s="558"/>
      <c r="UWM19" s="558"/>
      <c r="UWN19" s="558"/>
      <c r="UWO19" s="558" t="s">
        <v>407</v>
      </c>
      <c r="UWP19" s="558"/>
      <c r="UWQ19" s="558"/>
      <c r="UWR19" s="558"/>
      <c r="UWS19" s="558"/>
      <c r="UWT19" s="558"/>
      <c r="UWU19" s="558"/>
      <c r="UWV19" s="558"/>
      <c r="UWW19" s="558" t="s">
        <v>407</v>
      </c>
      <c r="UWX19" s="558"/>
      <c r="UWY19" s="558"/>
      <c r="UWZ19" s="558"/>
      <c r="UXA19" s="558"/>
      <c r="UXB19" s="558"/>
      <c r="UXC19" s="558"/>
      <c r="UXD19" s="558"/>
      <c r="UXE19" s="558" t="s">
        <v>407</v>
      </c>
      <c r="UXF19" s="558"/>
      <c r="UXG19" s="558"/>
      <c r="UXH19" s="558"/>
      <c r="UXI19" s="558"/>
      <c r="UXJ19" s="558"/>
      <c r="UXK19" s="558"/>
      <c r="UXL19" s="558"/>
      <c r="UXM19" s="558" t="s">
        <v>407</v>
      </c>
      <c r="UXN19" s="558"/>
      <c r="UXO19" s="558"/>
      <c r="UXP19" s="558"/>
      <c r="UXQ19" s="558"/>
      <c r="UXR19" s="558"/>
      <c r="UXS19" s="558"/>
      <c r="UXT19" s="558"/>
      <c r="UXU19" s="558" t="s">
        <v>407</v>
      </c>
      <c r="UXV19" s="558"/>
      <c r="UXW19" s="558"/>
      <c r="UXX19" s="558"/>
      <c r="UXY19" s="558"/>
      <c r="UXZ19" s="558"/>
      <c r="UYA19" s="558"/>
      <c r="UYB19" s="558"/>
      <c r="UYC19" s="558" t="s">
        <v>407</v>
      </c>
      <c r="UYD19" s="558"/>
      <c r="UYE19" s="558"/>
      <c r="UYF19" s="558"/>
      <c r="UYG19" s="558"/>
      <c r="UYH19" s="558"/>
      <c r="UYI19" s="558"/>
      <c r="UYJ19" s="558"/>
      <c r="UYK19" s="558" t="s">
        <v>407</v>
      </c>
      <c r="UYL19" s="558"/>
      <c r="UYM19" s="558"/>
      <c r="UYN19" s="558"/>
      <c r="UYO19" s="558"/>
      <c r="UYP19" s="558"/>
      <c r="UYQ19" s="558"/>
      <c r="UYR19" s="558"/>
      <c r="UYS19" s="558" t="s">
        <v>407</v>
      </c>
      <c r="UYT19" s="558"/>
      <c r="UYU19" s="558"/>
      <c r="UYV19" s="558"/>
      <c r="UYW19" s="558"/>
      <c r="UYX19" s="558"/>
      <c r="UYY19" s="558"/>
      <c r="UYZ19" s="558"/>
      <c r="UZA19" s="558" t="s">
        <v>407</v>
      </c>
      <c r="UZB19" s="558"/>
      <c r="UZC19" s="558"/>
      <c r="UZD19" s="558"/>
      <c r="UZE19" s="558"/>
      <c r="UZF19" s="558"/>
      <c r="UZG19" s="558"/>
      <c r="UZH19" s="558"/>
      <c r="UZI19" s="558" t="s">
        <v>407</v>
      </c>
      <c r="UZJ19" s="558"/>
      <c r="UZK19" s="558"/>
      <c r="UZL19" s="558"/>
      <c r="UZM19" s="558"/>
      <c r="UZN19" s="558"/>
      <c r="UZO19" s="558"/>
      <c r="UZP19" s="558"/>
      <c r="UZQ19" s="558" t="s">
        <v>407</v>
      </c>
      <c r="UZR19" s="558"/>
      <c r="UZS19" s="558"/>
      <c r="UZT19" s="558"/>
      <c r="UZU19" s="558"/>
      <c r="UZV19" s="558"/>
      <c r="UZW19" s="558"/>
      <c r="UZX19" s="558"/>
      <c r="UZY19" s="558" t="s">
        <v>407</v>
      </c>
      <c r="UZZ19" s="558"/>
      <c r="VAA19" s="558"/>
      <c r="VAB19" s="558"/>
      <c r="VAC19" s="558"/>
      <c r="VAD19" s="558"/>
      <c r="VAE19" s="558"/>
      <c r="VAF19" s="558"/>
      <c r="VAG19" s="558" t="s">
        <v>407</v>
      </c>
      <c r="VAH19" s="558"/>
      <c r="VAI19" s="558"/>
      <c r="VAJ19" s="558"/>
      <c r="VAK19" s="558"/>
      <c r="VAL19" s="558"/>
      <c r="VAM19" s="558"/>
      <c r="VAN19" s="558"/>
      <c r="VAO19" s="558" t="s">
        <v>407</v>
      </c>
      <c r="VAP19" s="558"/>
      <c r="VAQ19" s="558"/>
      <c r="VAR19" s="558"/>
      <c r="VAS19" s="558"/>
      <c r="VAT19" s="558"/>
      <c r="VAU19" s="558"/>
      <c r="VAV19" s="558"/>
      <c r="VAW19" s="558" t="s">
        <v>407</v>
      </c>
      <c r="VAX19" s="558"/>
      <c r="VAY19" s="558"/>
      <c r="VAZ19" s="558"/>
      <c r="VBA19" s="558"/>
      <c r="VBB19" s="558"/>
      <c r="VBC19" s="558"/>
      <c r="VBD19" s="558"/>
      <c r="VBE19" s="558" t="s">
        <v>407</v>
      </c>
      <c r="VBF19" s="558"/>
      <c r="VBG19" s="558"/>
      <c r="VBH19" s="558"/>
      <c r="VBI19" s="558"/>
      <c r="VBJ19" s="558"/>
      <c r="VBK19" s="558"/>
      <c r="VBL19" s="558"/>
      <c r="VBM19" s="558" t="s">
        <v>407</v>
      </c>
      <c r="VBN19" s="558"/>
      <c r="VBO19" s="558"/>
      <c r="VBP19" s="558"/>
      <c r="VBQ19" s="558"/>
      <c r="VBR19" s="558"/>
      <c r="VBS19" s="558"/>
      <c r="VBT19" s="558"/>
      <c r="VBU19" s="558" t="s">
        <v>407</v>
      </c>
      <c r="VBV19" s="558"/>
      <c r="VBW19" s="558"/>
      <c r="VBX19" s="558"/>
      <c r="VBY19" s="558"/>
      <c r="VBZ19" s="558"/>
      <c r="VCA19" s="558"/>
      <c r="VCB19" s="558"/>
      <c r="VCC19" s="558" t="s">
        <v>407</v>
      </c>
      <c r="VCD19" s="558"/>
      <c r="VCE19" s="558"/>
      <c r="VCF19" s="558"/>
      <c r="VCG19" s="558"/>
      <c r="VCH19" s="558"/>
      <c r="VCI19" s="558"/>
      <c r="VCJ19" s="558"/>
      <c r="VCK19" s="558" t="s">
        <v>407</v>
      </c>
      <c r="VCL19" s="558"/>
      <c r="VCM19" s="558"/>
      <c r="VCN19" s="558"/>
      <c r="VCO19" s="558"/>
      <c r="VCP19" s="558"/>
      <c r="VCQ19" s="558"/>
      <c r="VCR19" s="558"/>
      <c r="VCS19" s="558" t="s">
        <v>407</v>
      </c>
      <c r="VCT19" s="558"/>
      <c r="VCU19" s="558"/>
      <c r="VCV19" s="558"/>
      <c r="VCW19" s="558"/>
      <c r="VCX19" s="558"/>
      <c r="VCY19" s="558"/>
      <c r="VCZ19" s="558"/>
      <c r="VDA19" s="558" t="s">
        <v>407</v>
      </c>
      <c r="VDB19" s="558"/>
      <c r="VDC19" s="558"/>
      <c r="VDD19" s="558"/>
      <c r="VDE19" s="558"/>
      <c r="VDF19" s="558"/>
      <c r="VDG19" s="558"/>
      <c r="VDH19" s="558"/>
      <c r="VDI19" s="558" t="s">
        <v>407</v>
      </c>
      <c r="VDJ19" s="558"/>
      <c r="VDK19" s="558"/>
      <c r="VDL19" s="558"/>
      <c r="VDM19" s="558"/>
      <c r="VDN19" s="558"/>
      <c r="VDO19" s="558"/>
      <c r="VDP19" s="558"/>
      <c r="VDQ19" s="558" t="s">
        <v>407</v>
      </c>
      <c r="VDR19" s="558"/>
      <c r="VDS19" s="558"/>
      <c r="VDT19" s="558"/>
      <c r="VDU19" s="558"/>
      <c r="VDV19" s="558"/>
      <c r="VDW19" s="558"/>
      <c r="VDX19" s="558"/>
      <c r="VDY19" s="558" t="s">
        <v>407</v>
      </c>
      <c r="VDZ19" s="558"/>
      <c r="VEA19" s="558"/>
      <c r="VEB19" s="558"/>
      <c r="VEC19" s="558"/>
      <c r="VED19" s="558"/>
      <c r="VEE19" s="558"/>
      <c r="VEF19" s="558"/>
      <c r="VEG19" s="558" t="s">
        <v>407</v>
      </c>
      <c r="VEH19" s="558"/>
      <c r="VEI19" s="558"/>
      <c r="VEJ19" s="558"/>
      <c r="VEK19" s="558"/>
      <c r="VEL19" s="558"/>
      <c r="VEM19" s="558"/>
      <c r="VEN19" s="558"/>
      <c r="VEO19" s="558" t="s">
        <v>407</v>
      </c>
      <c r="VEP19" s="558"/>
      <c r="VEQ19" s="558"/>
      <c r="VER19" s="558"/>
      <c r="VES19" s="558"/>
      <c r="VET19" s="558"/>
      <c r="VEU19" s="558"/>
      <c r="VEV19" s="558"/>
      <c r="VEW19" s="558" t="s">
        <v>407</v>
      </c>
      <c r="VEX19" s="558"/>
      <c r="VEY19" s="558"/>
      <c r="VEZ19" s="558"/>
      <c r="VFA19" s="558"/>
      <c r="VFB19" s="558"/>
      <c r="VFC19" s="558"/>
      <c r="VFD19" s="558"/>
      <c r="VFE19" s="558" t="s">
        <v>407</v>
      </c>
      <c r="VFF19" s="558"/>
      <c r="VFG19" s="558"/>
      <c r="VFH19" s="558"/>
      <c r="VFI19" s="558"/>
      <c r="VFJ19" s="558"/>
      <c r="VFK19" s="558"/>
      <c r="VFL19" s="558"/>
      <c r="VFM19" s="558" t="s">
        <v>407</v>
      </c>
      <c r="VFN19" s="558"/>
      <c r="VFO19" s="558"/>
      <c r="VFP19" s="558"/>
      <c r="VFQ19" s="558"/>
      <c r="VFR19" s="558"/>
      <c r="VFS19" s="558"/>
      <c r="VFT19" s="558"/>
      <c r="VFU19" s="558" t="s">
        <v>407</v>
      </c>
      <c r="VFV19" s="558"/>
      <c r="VFW19" s="558"/>
      <c r="VFX19" s="558"/>
      <c r="VFY19" s="558"/>
      <c r="VFZ19" s="558"/>
      <c r="VGA19" s="558"/>
      <c r="VGB19" s="558"/>
      <c r="VGC19" s="558" t="s">
        <v>407</v>
      </c>
      <c r="VGD19" s="558"/>
      <c r="VGE19" s="558"/>
      <c r="VGF19" s="558"/>
      <c r="VGG19" s="558"/>
      <c r="VGH19" s="558"/>
      <c r="VGI19" s="558"/>
      <c r="VGJ19" s="558"/>
      <c r="VGK19" s="558" t="s">
        <v>407</v>
      </c>
      <c r="VGL19" s="558"/>
      <c r="VGM19" s="558"/>
      <c r="VGN19" s="558"/>
      <c r="VGO19" s="558"/>
      <c r="VGP19" s="558"/>
      <c r="VGQ19" s="558"/>
      <c r="VGR19" s="558"/>
      <c r="VGS19" s="558" t="s">
        <v>407</v>
      </c>
      <c r="VGT19" s="558"/>
      <c r="VGU19" s="558"/>
      <c r="VGV19" s="558"/>
      <c r="VGW19" s="558"/>
      <c r="VGX19" s="558"/>
      <c r="VGY19" s="558"/>
      <c r="VGZ19" s="558"/>
      <c r="VHA19" s="558" t="s">
        <v>407</v>
      </c>
      <c r="VHB19" s="558"/>
      <c r="VHC19" s="558"/>
      <c r="VHD19" s="558"/>
      <c r="VHE19" s="558"/>
      <c r="VHF19" s="558"/>
      <c r="VHG19" s="558"/>
      <c r="VHH19" s="558"/>
      <c r="VHI19" s="558" t="s">
        <v>407</v>
      </c>
      <c r="VHJ19" s="558"/>
      <c r="VHK19" s="558"/>
      <c r="VHL19" s="558"/>
      <c r="VHM19" s="558"/>
      <c r="VHN19" s="558"/>
      <c r="VHO19" s="558"/>
      <c r="VHP19" s="558"/>
      <c r="VHQ19" s="558" t="s">
        <v>407</v>
      </c>
      <c r="VHR19" s="558"/>
      <c r="VHS19" s="558"/>
      <c r="VHT19" s="558"/>
      <c r="VHU19" s="558"/>
      <c r="VHV19" s="558"/>
      <c r="VHW19" s="558"/>
      <c r="VHX19" s="558"/>
      <c r="VHY19" s="558" t="s">
        <v>407</v>
      </c>
      <c r="VHZ19" s="558"/>
      <c r="VIA19" s="558"/>
      <c r="VIB19" s="558"/>
      <c r="VIC19" s="558"/>
      <c r="VID19" s="558"/>
      <c r="VIE19" s="558"/>
      <c r="VIF19" s="558"/>
      <c r="VIG19" s="558" t="s">
        <v>407</v>
      </c>
      <c r="VIH19" s="558"/>
      <c r="VII19" s="558"/>
      <c r="VIJ19" s="558"/>
      <c r="VIK19" s="558"/>
      <c r="VIL19" s="558"/>
      <c r="VIM19" s="558"/>
      <c r="VIN19" s="558"/>
      <c r="VIO19" s="558" t="s">
        <v>407</v>
      </c>
      <c r="VIP19" s="558"/>
      <c r="VIQ19" s="558"/>
      <c r="VIR19" s="558"/>
      <c r="VIS19" s="558"/>
      <c r="VIT19" s="558"/>
      <c r="VIU19" s="558"/>
      <c r="VIV19" s="558"/>
      <c r="VIW19" s="558" t="s">
        <v>407</v>
      </c>
      <c r="VIX19" s="558"/>
      <c r="VIY19" s="558"/>
      <c r="VIZ19" s="558"/>
      <c r="VJA19" s="558"/>
      <c r="VJB19" s="558"/>
      <c r="VJC19" s="558"/>
      <c r="VJD19" s="558"/>
      <c r="VJE19" s="558" t="s">
        <v>407</v>
      </c>
      <c r="VJF19" s="558"/>
      <c r="VJG19" s="558"/>
      <c r="VJH19" s="558"/>
      <c r="VJI19" s="558"/>
      <c r="VJJ19" s="558"/>
      <c r="VJK19" s="558"/>
      <c r="VJL19" s="558"/>
      <c r="VJM19" s="558" t="s">
        <v>407</v>
      </c>
      <c r="VJN19" s="558"/>
      <c r="VJO19" s="558"/>
      <c r="VJP19" s="558"/>
      <c r="VJQ19" s="558"/>
      <c r="VJR19" s="558"/>
      <c r="VJS19" s="558"/>
      <c r="VJT19" s="558"/>
      <c r="VJU19" s="558" t="s">
        <v>407</v>
      </c>
      <c r="VJV19" s="558"/>
      <c r="VJW19" s="558"/>
      <c r="VJX19" s="558"/>
      <c r="VJY19" s="558"/>
      <c r="VJZ19" s="558"/>
      <c r="VKA19" s="558"/>
      <c r="VKB19" s="558"/>
      <c r="VKC19" s="558" t="s">
        <v>407</v>
      </c>
      <c r="VKD19" s="558"/>
      <c r="VKE19" s="558"/>
      <c r="VKF19" s="558"/>
      <c r="VKG19" s="558"/>
      <c r="VKH19" s="558"/>
      <c r="VKI19" s="558"/>
      <c r="VKJ19" s="558"/>
      <c r="VKK19" s="558" t="s">
        <v>407</v>
      </c>
      <c r="VKL19" s="558"/>
      <c r="VKM19" s="558"/>
      <c r="VKN19" s="558"/>
      <c r="VKO19" s="558"/>
      <c r="VKP19" s="558"/>
      <c r="VKQ19" s="558"/>
      <c r="VKR19" s="558"/>
      <c r="VKS19" s="558" t="s">
        <v>407</v>
      </c>
      <c r="VKT19" s="558"/>
      <c r="VKU19" s="558"/>
      <c r="VKV19" s="558"/>
      <c r="VKW19" s="558"/>
      <c r="VKX19" s="558"/>
      <c r="VKY19" s="558"/>
      <c r="VKZ19" s="558"/>
      <c r="VLA19" s="558" t="s">
        <v>407</v>
      </c>
      <c r="VLB19" s="558"/>
      <c r="VLC19" s="558"/>
      <c r="VLD19" s="558"/>
      <c r="VLE19" s="558"/>
      <c r="VLF19" s="558"/>
      <c r="VLG19" s="558"/>
      <c r="VLH19" s="558"/>
      <c r="VLI19" s="558" t="s">
        <v>407</v>
      </c>
      <c r="VLJ19" s="558"/>
      <c r="VLK19" s="558"/>
      <c r="VLL19" s="558"/>
      <c r="VLM19" s="558"/>
      <c r="VLN19" s="558"/>
      <c r="VLO19" s="558"/>
      <c r="VLP19" s="558"/>
      <c r="VLQ19" s="558" t="s">
        <v>407</v>
      </c>
      <c r="VLR19" s="558"/>
      <c r="VLS19" s="558"/>
      <c r="VLT19" s="558"/>
      <c r="VLU19" s="558"/>
      <c r="VLV19" s="558"/>
      <c r="VLW19" s="558"/>
      <c r="VLX19" s="558"/>
      <c r="VLY19" s="558" t="s">
        <v>407</v>
      </c>
      <c r="VLZ19" s="558"/>
      <c r="VMA19" s="558"/>
      <c r="VMB19" s="558"/>
      <c r="VMC19" s="558"/>
      <c r="VMD19" s="558"/>
      <c r="VME19" s="558"/>
      <c r="VMF19" s="558"/>
      <c r="VMG19" s="558" t="s">
        <v>407</v>
      </c>
      <c r="VMH19" s="558"/>
      <c r="VMI19" s="558"/>
      <c r="VMJ19" s="558"/>
      <c r="VMK19" s="558"/>
      <c r="VML19" s="558"/>
      <c r="VMM19" s="558"/>
      <c r="VMN19" s="558"/>
      <c r="VMO19" s="558" t="s">
        <v>407</v>
      </c>
      <c r="VMP19" s="558"/>
      <c r="VMQ19" s="558"/>
      <c r="VMR19" s="558"/>
      <c r="VMS19" s="558"/>
      <c r="VMT19" s="558"/>
      <c r="VMU19" s="558"/>
      <c r="VMV19" s="558"/>
      <c r="VMW19" s="558" t="s">
        <v>407</v>
      </c>
      <c r="VMX19" s="558"/>
      <c r="VMY19" s="558"/>
      <c r="VMZ19" s="558"/>
      <c r="VNA19" s="558"/>
      <c r="VNB19" s="558"/>
      <c r="VNC19" s="558"/>
      <c r="VND19" s="558"/>
      <c r="VNE19" s="558" t="s">
        <v>407</v>
      </c>
      <c r="VNF19" s="558"/>
      <c r="VNG19" s="558"/>
      <c r="VNH19" s="558"/>
      <c r="VNI19" s="558"/>
      <c r="VNJ19" s="558"/>
      <c r="VNK19" s="558"/>
      <c r="VNL19" s="558"/>
      <c r="VNM19" s="558" t="s">
        <v>407</v>
      </c>
      <c r="VNN19" s="558"/>
      <c r="VNO19" s="558"/>
      <c r="VNP19" s="558"/>
      <c r="VNQ19" s="558"/>
      <c r="VNR19" s="558"/>
      <c r="VNS19" s="558"/>
      <c r="VNT19" s="558"/>
      <c r="VNU19" s="558" t="s">
        <v>407</v>
      </c>
      <c r="VNV19" s="558"/>
      <c r="VNW19" s="558"/>
      <c r="VNX19" s="558"/>
      <c r="VNY19" s="558"/>
      <c r="VNZ19" s="558"/>
      <c r="VOA19" s="558"/>
      <c r="VOB19" s="558"/>
      <c r="VOC19" s="558" t="s">
        <v>407</v>
      </c>
      <c r="VOD19" s="558"/>
      <c r="VOE19" s="558"/>
      <c r="VOF19" s="558"/>
      <c r="VOG19" s="558"/>
      <c r="VOH19" s="558"/>
      <c r="VOI19" s="558"/>
      <c r="VOJ19" s="558"/>
      <c r="VOK19" s="558" t="s">
        <v>407</v>
      </c>
      <c r="VOL19" s="558"/>
      <c r="VOM19" s="558"/>
      <c r="VON19" s="558"/>
      <c r="VOO19" s="558"/>
      <c r="VOP19" s="558"/>
      <c r="VOQ19" s="558"/>
      <c r="VOR19" s="558"/>
      <c r="VOS19" s="558" t="s">
        <v>407</v>
      </c>
      <c r="VOT19" s="558"/>
      <c r="VOU19" s="558"/>
      <c r="VOV19" s="558"/>
      <c r="VOW19" s="558"/>
      <c r="VOX19" s="558"/>
      <c r="VOY19" s="558"/>
      <c r="VOZ19" s="558"/>
      <c r="VPA19" s="558" t="s">
        <v>407</v>
      </c>
      <c r="VPB19" s="558"/>
      <c r="VPC19" s="558"/>
      <c r="VPD19" s="558"/>
      <c r="VPE19" s="558"/>
      <c r="VPF19" s="558"/>
      <c r="VPG19" s="558"/>
      <c r="VPH19" s="558"/>
      <c r="VPI19" s="558" t="s">
        <v>407</v>
      </c>
      <c r="VPJ19" s="558"/>
      <c r="VPK19" s="558"/>
      <c r="VPL19" s="558"/>
      <c r="VPM19" s="558"/>
      <c r="VPN19" s="558"/>
      <c r="VPO19" s="558"/>
      <c r="VPP19" s="558"/>
      <c r="VPQ19" s="558" t="s">
        <v>407</v>
      </c>
      <c r="VPR19" s="558"/>
      <c r="VPS19" s="558"/>
      <c r="VPT19" s="558"/>
      <c r="VPU19" s="558"/>
      <c r="VPV19" s="558"/>
      <c r="VPW19" s="558"/>
      <c r="VPX19" s="558"/>
      <c r="VPY19" s="558" t="s">
        <v>407</v>
      </c>
      <c r="VPZ19" s="558"/>
      <c r="VQA19" s="558"/>
      <c r="VQB19" s="558"/>
      <c r="VQC19" s="558"/>
      <c r="VQD19" s="558"/>
      <c r="VQE19" s="558"/>
      <c r="VQF19" s="558"/>
      <c r="VQG19" s="558" t="s">
        <v>407</v>
      </c>
      <c r="VQH19" s="558"/>
      <c r="VQI19" s="558"/>
      <c r="VQJ19" s="558"/>
      <c r="VQK19" s="558"/>
      <c r="VQL19" s="558"/>
      <c r="VQM19" s="558"/>
      <c r="VQN19" s="558"/>
      <c r="VQO19" s="558" t="s">
        <v>407</v>
      </c>
      <c r="VQP19" s="558"/>
      <c r="VQQ19" s="558"/>
      <c r="VQR19" s="558"/>
      <c r="VQS19" s="558"/>
      <c r="VQT19" s="558"/>
      <c r="VQU19" s="558"/>
      <c r="VQV19" s="558"/>
      <c r="VQW19" s="558" t="s">
        <v>407</v>
      </c>
      <c r="VQX19" s="558"/>
      <c r="VQY19" s="558"/>
      <c r="VQZ19" s="558"/>
      <c r="VRA19" s="558"/>
      <c r="VRB19" s="558"/>
      <c r="VRC19" s="558"/>
      <c r="VRD19" s="558"/>
      <c r="VRE19" s="558" t="s">
        <v>407</v>
      </c>
      <c r="VRF19" s="558"/>
      <c r="VRG19" s="558"/>
      <c r="VRH19" s="558"/>
      <c r="VRI19" s="558"/>
      <c r="VRJ19" s="558"/>
      <c r="VRK19" s="558"/>
      <c r="VRL19" s="558"/>
      <c r="VRM19" s="558" t="s">
        <v>407</v>
      </c>
      <c r="VRN19" s="558"/>
      <c r="VRO19" s="558"/>
      <c r="VRP19" s="558"/>
      <c r="VRQ19" s="558"/>
      <c r="VRR19" s="558"/>
      <c r="VRS19" s="558"/>
      <c r="VRT19" s="558"/>
      <c r="VRU19" s="558" t="s">
        <v>407</v>
      </c>
      <c r="VRV19" s="558"/>
      <c r="VRW19" s="558"/>
      <c r="VRX19" s="558"/>
      <c r="VRY19" s="558"/>
      <c r="VRZ19" s="558"/>
      <c r="VSA19" s="558"/>
      <c r="VSB19" s="558"/>
      <c r="VSC19" s="558" t="s">
        <v>407</v>
      </c>
      <c r="VSD19" s="558"/>
      <c r="VSE19" s="558"/>
      <c r="VSF19" s="558"/>
      <c r="VSG19" s="558"/>
      <c r="VSH19" s="558"/>
      <c r="VSI19" s="558"/>
      <c r="VSJ19" s="558"/>
      <c r="VSK19" s="558" t="s">
        <v>407</v>
      </c>
      <c r="VSL19" s="558"/>
      <c r="VSM19" s="558"/>
      <c r="VSN19" s="558"/>
      <c r="VSO19" s="558"/>
      <c r="VSP19" s="558"/>
      <c r="VSQ19" s="558"/>
      <c r="VSR19" s="558"/>
      <c r="VSS19" s="558" t="s">
        <v>407</v>
      </c>
      <c r="VST19" s="558"/>
      <c r="VSU19" s="558"/>
      <c r="VSV19" s="558"/>
      <c r="VSW19" s="558"/>
      <c r="VSX19" s="558"/>
      <c r="VSY19" s="558"/>
      <c r="VSZ19" s="558"/>
      <c r="VTA19" s="558" t="s">
        <v>407</v>
      </c>
      <c r="VTB19" s="558"/>
      <c r="VTC19" s="558"/>
      <c r="VTD19" s="558"/>
      <c r="VTE19" s="558"/>
      <c r="VTF19" s="558"/>
      <c r="VTG19" s="558"/>
      <c r="VTH19" s="558"/>
      <c r="VTI19" s="558" t="s">
        <v>407</v>
      </c>
      <c r="VTJ19" s="558"/>
      <c r="VTK19" s="558"/>
      <c r="VTL19" s="558"/>
      <c r="VTM19" s="558"/>
      <c r="VTN19" s="558"/>
      <c r="VTO19" s="558"/>
      <c r="VTP19" s="558"/>
      <c r="VTQ19" s="558" t="s">
        <v>407</v>
      </c>
      <c r="VTR19" s="558"/>
      <c r="VTS19" s="558"/>
      <c r="VTT19" s="558"/>
      <c r="VTU19" s="558"/>
      <c r="VTV19" s="558"/>
      <c r="VTW19" s="558"/>
      <c r="VTX19" s="558"/>
      <c r="VTY19" s="558" t="s">
        <v>407</v>
      </c>
      <c r="VTZ19" s="558"/>
      <c r="VUA19" s="558"/>
      <c r="VUB19" s="558"/>
      <c r="VUC19" s="558"/>
      <c r="VUD19" s="558"/>
      <c r="VUE19" s="558"/>
      <c r="VUF19" s="558"/>
      <c r="VUG19" s="558" t="s">
        <v>407</v>
      </c>
      <c r="VUH19" s="558"/>
      <c r="VUI19" s="558"/>
      <c r="VUJ19" s="558"/>
      <c r="VUK19" s="558"/>
      <c r="VUL19" s="558"/>
      <c r="VUM19" s="558"/>
      <c r="VUN19" s="558"/>
      <c r="VUO19" s="558" t="s">
        <v>407</v>
      </c>
      <c r="VUP19" s="558"/>
      <c r="VUQ19" s="558"/>
      <c r="VUR19" s="558"/>
      <c r="VUS19" s="558"/>
      <c r="VUT19" s="558"/>
      <c r="VUU19" s="558"/>
      <c r="VUV19" s="558"/>
      <c r="VUW19" s="558" t="s">
        <v>407</v>
      </c>
      <c r="VUX19" s="558"/>
      <c r="VUY19" s="558"/>
      <c r="VUZ19" s="558"/>
      <c r="VVA19" s="558"/>
      <c r="VVB19" s="558"/>
      <c r="VVC19" s="558"/>
      <c r="VVD19" s="558"/>
      <c r="VVE19" s="558" t="s">
        <v>407</v>
      </c>
      <c r="VVF19" s="558"/>
      <c r="VVG19" s="558"/>
      <c r="VVH19" s="558"/>
      <c r="VVI19" s="558"/>
      <c r="VVJ19" s="558"/>
      <c r="VVK19" s="558"/>
      <c r="VVL19" s="558"/>
      <c r="VVM19" s="558" t="s">
        <v>407</v>
      </c>
      <c r="VVN19" s="558"/>
      <c r="VVO19" s="558"/>
      <c r="VVP19" s="558"/>
      <c r="VVQ19" s="558"/>
      <c r="VVR19" s="558"/>
      <c r="VVS19" s="558"/>
      <c r="VVT19" s="558"/>
      <c r="VVU19" s="558" t="s">
        <v>407</v>
      </c>
      <c r="VVV19" s="558"/>
      <c r="VVW19" s="558"/>
      <c r="VVX19" s="558"/>
      <c r="VVY19" s="558"/>
      <c r="VVZ19" s="558"/>
      <c r="VWA19" s="558"/>
      <c r="VWB19" s="558"/>
      <c r="VWC19" s="558" t="s">
        <v>407</v>
      </c>
      <c r="VWD19" s="558"/>
      <c r="VWE19" s="558"/>
      <c r="VWF19" s="558"/>
      <c r="VWG19" s="558"/>
      <c r="VWH19" s="558"/>
      <c r="VWI19" s="558"/>
      <c r="VWJ19" s="558"/>
      <c r="VWK19" s="558" t="s">
        <v>407</v>
      </c>
      <c r="VWL19" s="558"/>
      <c r="VWM19" s="558"/>
      <c r="VWN19" s="558"/>
      <c r="VWO19" s="558"/>
      <c r="VWP19" s="558"/>
      <c r="VWQ19" s="558"/>
      <c r="VWR19" s="558"/>
      <c r="VWS19" s="558" t="s">
        <v>407</v>
      </c>
      <c r="VWT19" s="558"/>
      <c r="VWU19" s="558"/>
      <c r="VWV19" s="558"/>
      <c r="VWW19" s="558"/>
      <c r="VWX19" s="558"/>
      <c r="VWY19" s="558"/>
      <c r="VWZ19" s="558"/>
      <c r="VXA19" s="558" t="s">
        <v>407</v>
      </c>
      <c r="VXB19" s="558"/>
      <c r="VXC19" s="558"/>
      <c r="VXD19" s="558"/>
      <c r="VXE19" s="558"/>
      <c r="VXF19" s="558"/>
      <c r="VXG19" s="558"/>
      <c r="VXH19" s="558"/>
      <c r="VXI19" s="558" t="s">
        <v>407</v>
      </c>
      <c r="VXJ19" s="558"/>
      <c r="VXK19" s="558"/>
      <c r="VXL19" s="558"/>
      <c r="VXM19" s="558"/>
      <c r="VXN19" s="558"/>
      <c r="VXO19" s="558"/>
      <c r="VXP19" s="558"/>
      <c r="VXQ19" s="558" t="s">
        <v>407</v>
      </c>
      <c r="VXR19" s="558"/>
      <c r="VXS19" s="558"/>
      <c r="VXT19" s="558"/>
      <c r="VXU19" s="558"/>
      <c r="VXV19" s="558"/>
      <c r="VXW19" s="558"/>
      <c r="VXX19" s="558"/>
      <c r="VXY19" s="558" t="s">
        <v>407</v>
      </c>
      <c r="VXZ19" s="558"/>
      <c r="VYA19" s="558"/>
      <c r="VYB19" s="558"/>
      <c r="VYC19" s="558"/>
      <c r="VYD19" s="558"/>
      <c r="VYE19" s="558"/>
      <c r="VYF19" s="558"/>
      <c r="VYG19" s="558" t="s">
        <v>407</v>
      </c>
      <c r="VYH19" s="558"/>
      <c r="VYI19" s="558"/>
      <c r="VYJ19" s="558"/>
      <c r="VYK19" s="558"/>
      <c r="VYL19" s="558"/>
      <c r="VYM19" s="558"/>
      <c r="VYN19" s="558"/>
      <c r="VYO19" s="558" t="s">
        <v>407</v>
      </c>
      <c r="VYP19" s="558"/>
      <c r="VYQ19" s="558"/>
      <c r="VYR19" s="558"/>
      <c r="VYS19" s="558"/>
      <c r="VYT19" s="558"/>
      <c r="VYU19" s="558"/>
      <c r="VYV19" s="558"/>
      <c r="VYW19" s="558" t="s">
        <v>407</v>
      </c>
      <c r="VYX19" s="558"/>
      <c r="VYY19" s="558"/>
      <c r="VYZ19" s="558"/>
      <c r="VZA19" s="558"/>
      <c r="VZB19" s="558"/>
      <c r="VZC19" s="558"/>
      <c r="VZD19" s="558"/>
      <c r="VZE19" s="558" t="s">
        <v>407</v>
      </c>
      <c r="VZF19" s="558"/>
      <c r="VZG19" s="558"/>
      <c r="VZH19" s="558"/>
      <c r="VZI19" s="558"/>
      <c r="VZJ19" s="558"/>
      <c r="VZK19" s="558"/>
      <c r="VZL19" s="558"/>
      <c r="VZM19" s="558" t="s">
        <v>407</v>
      </c>
      <c r="VZN19" s="558"/>
      <c r="VZO19" s="558"/>
      <c r="VZP19" s="558"/>
      <c r="VZQ19" s="558"/>
      <c r="VZR19" s="558"/>
      <c r="VZS19" s="558"/>
      <c r="VZT19" s="558"/>
      <c r="VZU19" s="558" t="s">
        <v>407</v>
      </c>
      <c r="VZV19" s="558"/>
      <c r="VZW19" s="558"/>
      <c r="VZX19" s="558"/>
      <c r="VZY19" s="558"/>
      <c r="VZZ19" s="558"/>
      <c r="WAA19" s="558"/>
      <c r="WAB19" s="558"/>
      <c r="WAC19" s="558" t="s">
        <v>407</v>
      </c>
      <c r="WAD19" s="558"/>
      <c r="WAE19" s="558"/>
      <c r="WAF19" s="558"/>
      <c r="WAG19" s="558"/>
      <c r="WAH19" s="558"/>
      <c r="WAI19" s="558"/>
      <c r="WAJ19" s="558"/>
      <c r="WAK19" s="558" t="s">
        <v>407</v>
      </c>
      <c r="WAL19" s="558"/>
      <c r="WAM19" s="558"/>
      <c r="WAN19" s="558"/>
      <c r="WAO19" s="558"/>
      <c r="WAP19" s="558"/>
      <c r="WAQ19" s="558"/>
      <c r="WAR19" s="558"/>
      <c r="WAS19" s="558" t="s">
        <v>407</v>
      </c>
      <c r="WAT19" s="558"/>
      <c r="WAU19" s="558"/>
      <c r="WAV19" s="558"/>
      <c r="WAW19" s="558"/>
      <c r="WAX19" s="558"/>
      <c r="WAY19" s="558"/>
      <c r="WAZ19" s="558"/>
      <c r="WBA19" s="558" t="s">
        <v>407</v>
      </c>
      <c r="WBB19" s="558"/>
      <c r="WBC19" s="558"/>
      <c r="WBD19" s="558"/>
      <c r="WBE19" s="558"/>
      <c r="WBF19" s="558"/>
      <c r="WBG19" s="558"/>
      <c r="WBH19" s="558"/>
      <c r="WBI19" s="558" t="s">
        <v>407</v>
      </c>
      <c r="WBJ19" s="558"/>
      <c r="WBK19" s="558"/>
      <c r="WBL19" s="558"/>
      <c r="WBM19" s="558"/>
      <c r="WBN19" s="558"/>
      <c r="WBO19" s="558"/>
      <c r="WBP19" s="558"/>
      <c r="WBQ19" s="558" t="s">
        <v>407</v>
      </c>
      <c r="WBR19" s="558"/>
      <c r="WBS19" s="558"/>
      <c r="WBT19" s="558"/>
      <c r="WBU19" s="558"/>
      <c r="WBV19" s="558"/>
      <c r="WBW19" s="558"/>
      <c r="WBX19" s="558"/>
      <c r="WBY19" s="558" t="s">
        <v>407</v>
      </c>
      <c r="WBZ19" s="558"/>
      <c r="WCA19" s="558"/>
      <c r="WCB19" s="558"/>
      <c r="WCC19" s="558"/>
      <c r="WCD19" s="558"/>
      <c r="WCE19" s="558"/>
      <c r="WCF19" s="558"/>
      <c r="WCG19" s="558" t="s">
        <v>407</v>
      </c>
      <c r="WCH19" s="558"/>
      <c r="WCI19" s="558"/>
      <c r="WCJ19" s="558"/>
      <c r="WCK19" s="558"/>
      <c r="WCL19" s="558"/>
      <c r="WCM19" s="558"/>
      <c r="WCN19" s="558"/>
      <c r="WCO19" s="558" t="s">
        <v>407</v>
      </c>
      <c r="WCP19" s="558"/>
      <c r="WCQ19" s="558"/>
      <c r="WCR19" s="558"/>
      <c r="WCS19" s="558"/>
      <c r="WCT19" s="558"/>
      <c r="WCU19" s="558"/>
      <c r="WCV19" s="558"/>
      <c r="WCW19" s="558" t="s">
        <v>407</v>
      </c>
      <c r="WCX19" s="558"/>
      <c r="WCY19" s="558"/>
      <c r="WCZ19" s="558"/>
      <c r="WDA19" s="558"/>
      <c r="WDB19" s="558"/>
      <c r="WDC19" s="558"/>
      <c r="WDD19" s="558"/>
      <c r="WDE19" s="558" t="s">
        <v>407</v>
      </c>
      <c r="WDF19" s="558"/>
      <c r="WDG19" s="558"/>
      <c r="WDH19" s="558"/>
      <c r="WDI19" s="558"/>
      <c r="WDJ19" s="558"/>
      <c r="WDK19" s="558"/>
      <c r="WDL19" s="558"/>
      <c r="WDM19" s="558" t="s">
        <v>407</v>
      </c>
      <c r="WDN19" s="558"/>
      <c r="WDO19" s="558"/>
      <c r="WDP19" s="558"/>
      <c r="WDQ19" s="558"/>
      <c r="WDR19" s="558"/>
      <c r="WDS19" s="558"/>
      <c r="WDT19" s="558"/>
      <c r="WDU19" s="558" t="s">
        <v>407</v>
      </c>
      <c r="WDV19" s="558"/>
      <c r="WDW19" s="558"/>
      <c r="WDX19" s="558"/>
      <c r="WDY19" s="558"/>
      <c r="WDZ19" s="558"/>
      <c r="WEA19" s="558"/>
      <c r="WEB19" s="558"/>
      <c r="WEC19" s="558" t="s">
        <v>407</v>
      </c>
      <c r="WED19" s="558"/>
      <c r="WEE19" s="558"/>
      <c r="WEF19" s="558"/>
      <c r="WEG19" s="558"/>
      <c r="WEH19" s="558"/>
      <c r="WEI19" s="558"/>
      <c r="WEJ19" s="558"/>
      <c r="WEK19" s="558" t="s">
        <v>407</v>
      </c>
      <c r="WEL19" s="558"/>
      <c r="WEM19" s="558"/>
      <c r="WEN19" s="558"/>
      <c r="WEO19" s="558"/>
      <c r="WEP19" s="558"/>
      <c r="WEQ19" s="558"/>
      <c r="WER19" s="558"/>
      <c r="WES19" s="558" t="s">
        <v>407</v>
      </c>
      <c r="WET19" s="558"/>
      <c r="WEU19" s="558"/>
      <c r="WEV19" s="558"/>
      <c r="WEW19" s="558"/>
      <c r="WEX19" s="558"/>
      <c r="WEY19" s="558"/>
      <c r="WEZ19" s="558"/>
      <c r="WFA19" s="558" t="s">
        <v>407</v>
      </c>
      <c r="WFB19" s="558"/>
      <c r="WFC19" s="558"/>
      <c r="WFD19" s="558"/>
      <c r="WFE19" s="558"/>
      <c r="WFF19" s="558"/>
      <c r="WFG19" s="558"/>
      <c r="WFH19" s="558"/>
      <c r="WFI19" s="558" t="s">
        <v>407</v>
      </c>
      <c r="WFJ19" s="558"/>
      <c r="WFK19" s="558"/>
      <c r="WFL19" s="558"/>
      <c r="WFM19" s="558"/>
      <c r="WFN19" s="558"/>
      <c r="WFO19" s="558"/>
      <c r="WFP19" s="558"/>
      <c r="WFQ19" s="558" t="s">
        <v>407</v>
      </c>
      <c r="WFR19" s="558"/>
      <c r="WFS19" s="558"/>
      <c r="WFT19" s="558"/>
      <c r="WFU19" s="558"/>
      <c r="WFV19" s="558"/>
      <c r="WFW19" s="558"/>
      <c r="WFX19" s="558"/>
      <c r="WFY19" s="558" t="s">
        <v>407</v>
      </c>
      <c r="WFZ19" s="558"/>
      <c r="WGA19" s="558"/>
      <c r="WGB19" s="558"/>
      <c r="WGC19" s="558"/>
      <c r="WGD19" s="558"/>
      <c r="WGE19" s="558"/>
      <c r="WGF19" s="558"/>
      <c r="WGG19" s="558" t="s">
        <v>407</v>
      </c>
      <c r="WGH19" s="558"/>
      <c r="WGI19" s="558"/>
      <c r="WGJ19" s="558"/>
      <c r="WGK19" s="558"/>
      <c r="WGL19" s="558"/>
      <c r="WGM19" s="558"/>
      <c r="WGN19" s="558"/>
      <c r="WGO19" s="558" t="s">
        <v>407</v>
      </c>
      <c r="WGP19" s="558"/>
      <c r="WGQ19" s="558"/>
      <c r="WGR19" s="558"/>
      <c r="WGS19" s="558"/>
      <c r="WGT19" s="558"/>
      <c r="WGU19" s="558"/>
      <c r="WGV19" s="558"/>
      <c r="WGW19" s="558" t="s">
        <v>407</v>
      </c>
      <c r="WGX19" s="558"/>
      <c r="WGY19" s="558"/>
      <c r="WGZ19" s="558"/>
      <c r="WHA19" s="558"/>
      <c r="WHB19" s="558"/>
      <c r="WHC19" s="558"/>
      <c r="WHD19" s="558"/>
      <c r="WHE19" s="558" t="s">
        <v>407</v>
      </c>
      <c r="WHF19" s="558"/>
      <c r="WHG19" s="558"/>
      <c r="WHH19" s="558"/>
      <c r="WHI19" s="558"/>
      <c r="WHJ19" s="558"/>
      <c r="WHK19" s="558"/>
      <c r="WHL19" s="558"/>
      <c r="WHM19" s="558" t="s">
        <v>407</v>
      </c>
      <c r="WHN19" s="558"/>
      <c r="WHO19" s="558"/>
      <c r="WHP19" s="558"/>
      <c r="WHQ19" s="558"/>
      <c r="WHR19" s="558"/>
      <c r="WHS19" s="558"/>
      <c r="WHT19" s="558"/>
      <c r="WHU19" s="558" t="s">
        <v>407</v>
      </c>
      <c r="WHV19" s="558"/>
      <c r="WHW19" s="558"/>
      <c r="WHX19" s="558"/>
      <c r="WHY19" s="558"/>
      <c r="WHZ19" s="558"/>
      <c r="WIA19" s="558"/>
      <c r="WIB19" s="558"/>
      <c r="WIC19" s="558" t="s">
        <v>407</v>
      </c>
      <c r="WID19" s="558"/>
      <c r="WIE19" s="558"/>
      <c r="WIF19" s="558"/>
      <c r="WIG19" s="558"/>
      <c r="WIH19" s="558"/>
      <c r="WII19" s="558"/>
      <c r="WIJ19" s="558"/>
      <c r="WIK19" s="558" t="s">
        <v>407</v>
      </c>
      <c r="WIL19" s="558"/>
      <c r="WIM19" s="558"/>
      <c r="WIN19" s="558"/>
      <c r="WIO19" s="558"/>
      <c r="WIP19" s="558"/>
      <c r="WIQ19" s="558"/>
      <c r="WIR19" s="558"/>
      <c r="WIS19" s="558" t="s">
        <v>407</v>
      </c>
      <c r="WIT19" s="558"/>
      <c r="WIU19" s="558"/>
      <c r="WIV19" s="558"/>
      <c r="WIW19" s="558"/>
      <c r="WIX19" s="558"/>
      <c r="WIY19" s="558"/>
      <c r="WIZ19" s="558"/>
      <c r="WJA19" s="558" t="s">
        <v>407</v>
      </c>
      <c r="WJB19" s="558"/>
      <c r="WJC19" s="558"/>
      <c r="WJD19" s="558"/>
      <c r="WJE19" s="558"/>
      <c r="WJF19" s="558"/>
      <c r="WJG19" s="558"/>
      <c r="WJH19" s="558"/>
      <c r="WJI19" s="558" t="s">
        <v>407</v>
      </c>
      <c r="WJJ19" s="558"/>
      <c r="WJK19" s="558"/>
      <c r="WJL19" s="558"/>
      <c r="WJM19" s="558"/>
      <c r="WJN19" s="558"/>
      <c r="WJO19" s="558"/>
      <c r="WJP19" s="558"/>
      <c r="WJQ19" s="558" t="s">
        <v>407</v>
      </c>
      <c r="WJR19" s="558"/>
      <c r="WJS19" s="558"/>
      <c r="WJT19" s="558"/>
      <c r="WJU19" s="558"/>
      <c r="WJV19" s="558"/>
      <c r="WJW19" s="558"/>
      <c r="WJX19" s="558"/>
      <c r="WJY19" s="558" t="s">
        <v>407</v>
      </c>
      <c r="WJZ19" s="558"/>
      <c r="WKA19" s="558"/>
      <c r="WKB19" s="558"/>
      <c r="WKC19" s="558"/>
      <c r="WKD19" s="558"/>
      <c r="WKE19" s="558"/>
      <c r="WKF19" s="558"/>
      <c r="WKG19" s="558" t="s">
        <v>407</v>
      </c>
      <c r="WKH19" s="558"/>
      <c r="WKI19" s="558"/>
      <c r="WKJ19" s="558"/>
      <c r="WKK19" s="558"/>
      <c r="WKL19" s="558"/>
      <c r="WKM19" s="558"/>
      <c r="WKN19" s="558"/>
      <c r="WKO19" s="558" t="s">
        <v>407</v>
      </c>
      <c r="WKP19" s="558"/>
      <c r="WKQ19" s="558"/>
      <c r="WKR19" s="558"/>
      <c r="WKS19" s="558"/>
      <c r="WKT19" s="558"/>
      <c r="WKU19" s="558"/>
      <c r="WKV19" s="558"/>
      <c r="WKW19" s="558" t="s">
        <v>407</v>
      </c>
      <c r="WKX19" s="558"/>
      <c r="WKY19" s="558"/>
      <c r="WKZ19" s="558"/>
      <c r="WLA19" s="558"/>
      <c r="WLB19" s="558"/>
      <c r="WLC19" s="558"/>
      <c r="WLD19" s="558"/>
      <c r="WLE19" s="558" t="s">
        <v>407</v>
      </c>
      <c r="WLF19" s="558"/>
      <c r="WLG19" s="558"/>
      <c r="WLH19" s="558"/>
      <c r="WLI19" s="558"/>
      <c r="WLJ19" s="558"/>
      <c r="WLK19" s="558"/>
      <c r="WLL19" s="558"/>
      <c r="WLM19" s="558" t="s">
        <v>407</v>
      </c>
      <c r="WLN19" s="558"/>
      <c r="WLO19" s="558"/>
      <c r="WLP19" s="558"/>
      <c r="WLQ19" s="558"/>
      <c r="WLR19" s="558"/>
      <c r="WLS19" s="558"/>
      <c r="WLT19" s="558"/>
      <c r="WLU19" s="558" t="s">
        <v>407</v>
      </c>
      <c r="WLV19" s="558"/>
      <c r="WLW19" s="558"/>
      <c r="WLX19" s="558"/>
      <c r="WLY19" s="558"/>
      <c r="WLZ19" s="558"/>
      <c r="WMA19" s="558"/>
      <c r="WMB19" s="558"/>
      <c r="WMC19" s="558" t="s">
        <v>407</v>
      </c>
      <c r="WMD19" s="558"/>
      <c r="WME19" s="558"/>
      <c r="WMF19" s="558"/>
      <c r="WMG19" s="558"/>
      <c r="WMH19" s="558"/>
      <c r="WMI19" s="558"/>
      <c r="WMJ19" s="558"/>
      <c r="WMK19" s="558" t="s">
        <v>407</v>
      </c>
      <c r="WML19" s="558"/>
      <c r="WMM19" s="558"/>
      <c r="WMN19" s="558"/>
      <c r="WMO19" s="558"/>
      <c r="WMP19" s="558"/>
      <c r="WMQ19" s="558"/>
      <c r="WMR19" s="558"/>
      <c r="WMS19" s="558" t="s">
        <v>407</v>
      </c>
      <c r="WMT19" s="558"/>
      <c r="WMU19" s="558"/>
      <c r="WMV19" s="558"/>
      <c r="WMW19" s="558"/>
      <c r="WMX19" s="558"/>
      <c r="WMY19" s="558"/>
      <c r="WMZ19" s="558"/>
      <c r="WNA19" s="558" t="s">
        <v>407</v>
      </c>
      <c r="WNB19" s="558"/>
      <c r="WNC19" s="558"/>
      <c r="WND19" s="558"/>
      <c r="WNE19" s="558"/>
      <c r="WNF19" s="558"/>
      <c r="WNG19" s="558"/>
      <c r="WNH19" s="558"/>
      <c r="WNI19" s="558" t="s">
        <v>407</v>
      </c>
      <c r="WNJ19" s="558"/>
      <c r="WNK19" s="558"/>
      <c r="WNL19" s="558"/>
      <c r="WNM19" s="558"/>
      <c r="WNN19" s="558"/>
      <c r="WNO19" s="558"/>
      <c r="WNP19" s="558"/>
      <c r="WNQ19" s="558" t="s">
        <v>407</v>
      </c>
      <c r="WNR19" s="558"/>
      <c r="WNS19" s="558"/>
      <c r="WNT19" s="558"/>
      <c r="WNU19" s="558"/>
      <c r="WNV19" s="558"/>
      <c r="WNW19" s="558"/>
      <c r="WNX19" s="558"/>
      <c r="WNY19" s="558" t="s">
        <v>407</v>
      </c>
      <c r="WNZ19" s="558"/>
      <c r="WOA19" s="558"/>
      <c r="WOB19" s="558"/>
      <c r="WOC19" s="558"/>
      <c r="WOD19" s="558"/>
      <c r="WOE19" s="558"/>
      <c r="WOF19" s="558"/>
      <c r="WOG19" s="558" t="s">
        <v>407</v>
      </c>
      <c r="WOH19" s="558"/>
      <c r="WOI19" s="558"/>
      <c r="WOJ19" s="558"/>
      <c r="WOK19" s="558"/>
      <c r="WOL19" s="558"/>
      <c r="WOM19" s="558"/>
      <c r="WON19" s="558"/>
      <c r="WOO19" s="558" t="s">
        <v>407</v>
      </c>
      <c r="WOP19" s="558"/>
      <c r="WOQ19" s="558"/>
      <c r="WOR19" s="558"/>
      <c r="WOS19" s="558"/>
      <c r="WOT19" s="558"/>
      <c r="WOU19" s="558"/>
      <c r="WOV19" s="558"/>
      <c r="WOW19" s="558" t="s">
        <v>407</v>
      </c>
      <c r="WOX19" s="558"/>
      <c r="WOY19" s="558"/>
      <c r="WOZ19" s="558"/>
      <c r="WPA19" s="558"/>
      <c r="WPB19" s="558"/>
      <c r="WPC19" s="558"/>
      <c r="WPD19" s="558"/>
      <c r="WPE19" s="558" t="s">
        <v>407</v>
      </c>
      <c r="WPF19" s="558"/>
      <c r="WPG19" s="558"/>
      <c r="WPH19" s="558"/>
      <c r="WPI19" s="558"/>
      <c r="WPJ19" s="558"/>
      <c r="WPK19" s="558"/>
      <c r="WPL19" s="558"/>
      <c r="WPM19" s="558" t="s">
        <v>407</v>
      </c>
      <c r="WPN19" s="558"/>
      <c r="WPO19" s="558"/>
      <c r="WPP19" s="558"/>
      <c r="WPQ19" s="558"/>
      <c r="WPR19" s="558"/>
      <c r="WPS19" s="558"/>
      <c r="WPT19" s="558"/>
      <c r="WPU19" s="558" t="s">
        <v>407</v>
      </c>
      <c r="WPV19" s="558"/>
      <c r="WPW19" s="558"/>
      <c r="WPX19" s="558"/>
      <c r="WPY19" s="558"/>
      <c r="WPZ19" s="558"/>
      <c r="WQA19" s="558"/>
      <c r="WQB19" s="558"/>
      <c r="WQC19" s="558" t="s">
        <v>407</v>
      </c>
      <c r="WQD19" s="558"/>
      <c r="WQE19" s="558"/>
      <c r="WQF19" s="558"/>
      <c r="WQG19" s="558"/>
      <c r="WQH19" s="558"/>
      <c r="WQI19" s="558"/>
      <c r="WQJ19" s="558"/>
      <c r="WQK19" s="558" t="s">
        <v>407</v>
      </c>
      <c r="WQL19" s="558"/>
      <c r="WQM19" s="558"/>
      <c r="WQN19" s="558"/>
      <c r="WQO19" s="558"/>
      <c r="WQP19" s="558"/>
      <c r="WQQ19" s="558"/>
      <c r="WQR19" s="558"/>
      <c r="WQS19" s="558" t="s">
        <v>407</v>
      </c>
      <c r="WQT19" s="558"/>
      <c r="WQU19" s="558"/>
      <c r="WQV19" s="558"/>
      <c r="WQW19" s="558"/>
      <c r="WQX19" s="558"/>
      <c r="WQY19" s="558"/>
      <c r="WQZ19" s="558"/>
      <c r="WRA19" s="558" t="s">
        <v>407</v>
      </c>
      <c r="WRB19" s="558"/>
      <c r="WRC19" s="558"/>
      <c r="WRD19" s="558"/>
      <c r="WRE19" s="558"/>
      <c r="WRF19" s="558"/>
      <c r="WRG19" s="558"/>
      <c r="WRH19" s="558"/>
      <c r="WRI19" s="558" t="s">
        <v>407</v>
      </c>
      <c r="WRJ19" s="558"/>
      <c r="WRK19" s="558"/>
      <c r="WRL19" s="558"/>
      <c r="WRM19" s="558"/>
      <c r="WRN19" s="558"/>
      <c r="WRO19" s="558"/>
      <c r="WRP19" s="558"/>
      <c r="WRQ19" s="558" t="s">
        <v>407</v>
      </c>
      <c r="WRR19" s="558"/>
      <c r="WRS19" s="558"/>
      <c r="WRT19" s="558"/>
      <c r="WRU19" s="558"/>
      <c r="WRV19" s="558"/>
      <c r="WRW19" s="558"/>
      <c r="WRX19" s="558"/>
      <c r="WRY19" s="558" t="s">
        <v>407</v>
      </c>
      <c r="WRZ19" s="558"/>
      <c r="WSA19" s="558"/>
      <c r="WSB19" s="558"/>
      <c r="WSC19" s="558"/>
      <c r="WSD19" s="558"/>
      <c r="WSE19" s="558"/>
      <c r="WSF19" s="558"/>
      <c r="WSG19" s="558" t="s">
        <v>407</v>
      </c>
      <c r="WSH19" s="558"/>
      <c r="WSI19" s="558"/>
      <c r="WSJ19" s="558"/>
      <c r="WSK19" s="558"/>
      <c r="WSL19" s="558"/>
      <c r="WSM19" s="558"/>
      <c r="WSN19" s="558"/>
      <c r="WSO19" s="558" t="s">
        <v>407</v>
      </c>
      <c r="WSP19" s="558"/>
      <c r="WSQ19" s="558"/>
      <c r="WSR19" s="558"/>
      <c r="WSS19" s="558"/>
      <c r="WST19" s="558"/>
      <c r="WSU19" s="558"/>
      <c r="WSV19" s="558"/>
      <c r="WSW19" s="558" t="s">
        <v>407</v>
      </c>
      <c r="WSX19" s="558"/>
      <c r="WSY19" s="558"/>
      <c r="WSZ19" s="558"/>
      <c r="WTA19" s="558"/>
      <c r="WTB19" s="558"/>
      <c r="WTC19" s="558"/>
      <c r="WTD19" s="558"/>
      <c r="WTE19" s="558" t="s">
        <v>407</v>
      </c>
      <c r="WTF19" s="558"/>
      <c r="WTG19" s="558"/>
      <c r="WTH19" s="558"/>
      <c r="WTI19" s="558"/>
      <c r="WTJ19" s="558"/>
      <c r="WTK19" s="558"/>
      <c r="WTL19" s="558"/>
      <c r="WTM19" s="558" t="s">
        <v>407</v>
      </c>
      <c r="WTN19" s="558"/>
      <c r="WTO19" s="558"/>
      <c r="WTP19" s="558"/>
      <c r="WTQ19" s="558"/>
      <c r="WTR19" s="558"/>
      <c r="WTS19" s="558"/>
      <c r="WTT19" s="558"/>
      <c r="WTU19" s="558" t="s">
        <v>407</v>
      </c>
      <c r="WTV19" s="558"/>
      <c r="WTW19" s="558"/>
      <c r="WTX19" s="558"/>
      <c r="WTY19" s="558"/>
      <c r="WTZ19" s="558"/>
      <c r="WUA19" s="558"/>
      <c r="WUB19" s="558"/>
      <c r="WUC19" s="558" t="s">
        <v>407</v>
      </c>
      <c r="WUD19" s="558"/>
      <c r="WUE19" s="558"/>
      <c r="WUF19" s="558"/>
      <c r="WUG19" s="558"/>
      <c r="WUH19" s="558"/>
      <c r="WUI19" s="558"/>
      <c r="WUJ19" s="558"/>
      <c r="WUK19" s="558" t="s">
        <v>407</v>
      </c>
      <c r="WUL19" s="558"/>
      <c r="WUM19" s="558"/>
      <c r="WUN19" s="558"/>
      <c r="WUO19" s="558"/>
      <c r="WUP19" s="558"/>
      <c r="WUQ19" s="558"/>
      <c r="WUR19" s="558"/>
      <c r="WUS19" s="558" t="s">
        <v>407</v>
      </c>
      <c r="WUT19" s="558"/>
      <c r="WUU19" s="558"/>
      <c r="WUV19" s="558"/>
      <c r="WUW19" s="558"/>
      <c r="WUX19" s="558"/>
      <c r="WUY19" s="558"/>
      <c r="WUZ19" s="558"/>
      <c r="WVA19" s="558" t="s">
        <v>407</v>
      </c>
      <c r="WVB19" s="558"/>
      <c r="WVC19" s="558"/>
      <c r="WVD19" s="558"/>
      <c r="WVE19" s="558"/>
      <c r="WVF19" s="558"/>
      <c r="WVG19" s="558"/>
      <c r="WVH19" s="558"/>
      <c r="WVI19" s="558" t="s">
        <v>407</v>
      </c>
      <c r="WVJ19" s="558"/>
      <c r="WVK19" s="558"/>
      <c r="WVL19" s="558"/>
      <c r="WVM19" s="558"/>
      <c r="WVN19" s="558"/>
      <c r="WVO19" s="558"/>
      <c r="WVP19" s="558"/>
      <c r="WVQ19" s="558" t="s">
        <v>407</v>
      </c>
      <c r="WVR19" s="558"/>
      <c r="WVS19" s="558"/>
      <c r="WVT19" s="558"/>
      <c r="WVU19" s="558"/>
      <c r="WVV19" s="558"/>
      <c r="WVW19" s="558"/>
      <c r="WVX19" s="558"/>
      <c r="WVY19" s="558" t="s">
        <v>407</v>
      </c>
      <c r="WVZ19" s="558"/>
      <c r="WWA19" s="558"/>
      <c r="WWB19" s="558"/>
      <c r="WWC19" s="558"/>
      <c r="WWD19" s="558"/>
      <c r="WWE19" s="558"/>
      <c r="WWF19" s="558"/>
      <c r="WWG19" s="558" t="s">
        <v>407</v>
      </c>
      <c r="WWH19" s="558"/>
      <c r="WWI19" s="558"/>
      <c r="WWJ19" s="558"/>
      <c r="WWK19" s="558"/>
      <c r="WWL19" s="558"/>
      <c r="WWM19" s="558"/>
      <c r="WWN19" s="558"/>
      <c r="WWO19" s="558" t="s">
        <v>407</v>
      </c>
      <c r="WWP19" s="558"/>
      <c r="WWQ19" s="558"/>
      <c r="WWR19" s="558"/>
      <c r="WWS19" s="558"/>
      <c r="WWT19" s="558"/>
      <c r="WWU19" s="558"/>
      <c r="WWV19" s="558"/>
      <c r="WWW19" s="558" t="s">
        <v>407</v>
      </c>
      <c r="WWX19" s="558"/>
      <c r="WWY19" s="558"/>
      <c r="WWZ19" s="558"/>
      <c r="WXA19" s="558"/>
      <c r="WXB19" s="558"/>
      <c r="WXC19" s="558"/>
      <c r="WXD19" s="558"/>
      <c r="WXE19" s="558" t="s">
        <v>407</v>
      </c>
      <c r="WXF19" s="558"/>
      <c r="WXG19" s="558"/>
      <c r="WXH19" s="558"/>
      <c r="WXI19" s="558"/>
      <c r="WXJ19" s="558"/>
      <c r="WXK19" s="558"/>
      <c r="WXL19" s="558"/>
      <c r="WXM19" s="558" t="s">
        <v>407</v>
      </c>
      <c r="WXN19" s="558"/>
      <c r="WXO19" s="558"/>
      <c r="WXP19" s="558"/>
      <c r="WXQ19" s="558"/>
      <c r="WXR19" s="558"/>
      <c r="WXS19" s="558"/>
      <c r="WXT19" s="558"/>
      <c r="WXU19" s="558" t="s">
        <v>407</v>
      </c>
      <c r="WXV19" s="558"/>
      <c r="WXW19" s="558"/>
      <c r="WXX19" s="558"/>
      <c r="WXY19" s="558"/>
      <c r="WXZ19" s="558"/>
      <c r="WYA19" s="558"/>
      <c r="WYB19" s="558"/>
      <c r="WYC19" s="558" t="s">
        <v>407</v>
      </c>
      <c r="WYD19" s="558"/>
      <c r="WYE19" s="558"/>
      <c r="WYF19" s="558"/>
      <c r="WYG19" s="558"/>
      <c r="WYH19" s="558"/>
      <c r="WYI19" s="558"/>
      <c r="WYJ19" s="558"/>
      <c r="WYK19" s="558" t="s">
        <v>407</v>
      </c>
      <c r="WYL19" s="558"/>
      <c r="WYM19" s="558"/>
      <c r="WYN19" s="558"/>
      <c r="WYO19" s="558"/>
      <c r="WYP19" s="558"/>
      <c r="WYQ19" s="558"/>
      <c r="WYR19" s="558"/>
      <c r="WYS19" s="558" t="s">
        <v>407</v>
      </c>
      <c r="WYT19" s="558"/>
      <c r="WYU19" s="558"/>
      <c r="WYV19" s="558"/>
      <c r="WYW19" s="558"/>
      <c r="WYX19" s="558"/>
      <c r="WYY19" s="558"/>
      <c r="WYZ19" s="558"/>
      <c r="WZA19" s="558" t="s">
        <v>407</v>
      </c>
      <c r="WZB19" s="558"/>
      <c r="WZC19" s="558"/>
      <c r="WZD19" s="558"/>
      <c r="WZE19" s="558"/>
      <c r="WZF19" s="558"/>
      <c r="WZG19" s="558"/>
      <c r="WZH19" s="558"/>
      <c r="WZI19" s="558" t="s">
        <v>407</v>
      </c>
      <c r="WZJ19" s="558"/>
      <c r="WZK19" s="558"/>
      <c r="WZL19" s="558"/>
      <c r="WZM19" s="558"/>
      <c r="WZN19" s="558"/>
      <c r="WZO19" s="558"/>
      <c r="WZP19" s="558"/>
      <c r="WZQ19" s="558" t="s">
        <v>407</v>
      </c>
      <c r="WZR19" s="558"/>
      <c r="WZS19" s="558"/>
      <c r="WZT19" s="558"/>
      <c r="WZU19" s="558"/>
      <c r="WZV19" s="558"/>
      <c r="WZW19" s="558"/>
      <c r="WZX19" s="558"/>
      <c r="WZY19" s="558" t="s">
        <v>407</v>
      </c>
      <c r="WZZ19" s="558"/>
      <c r="XAA19" s="558"/>
      <c r="XAB19" s="558"/>
      <c r="XAC19" s="558"/>
      <c r="XAD19" s="558"/>
      <c r="XAE19" s="558"/>
      <c r="XAF19" s="558"/>
      <c r="XAG19" s="558" t="s">
        <v>407</v>
      </c>
      <c r="XAH19" s="558"/>
      <c r="XAI19" s="558"/>
      <c r="XAJ19" s="558"/>
      <c r="XAK19" s="558"/>
      <c r="XAL19" s="558"/>
      <c r="XAM19" s="558"/>
      <c r="XAN19" s="558"/>
      <c r="XAO19" s="558" t="s">
        <v>407</v>
      </c>
      <c r="XAP19" s="558"/>
      <c r="XAQ19" s="558"/>
      <c r="XAR19" s="558"/>
      <c r="XAS19" s="558"/>
      <c r="XAT19" s="558"/>
      <c r="XAU19" s="558"/>
      <c r="XAV19" s="558"/>
      <c r="XAW19" s="558" t="s">
        <v>407</v>
      </c>
      <c r="XAX19" s="558"/>
      <c r="XAY19" s="558"/>
      <c r="XAZ19" s="558"/>
      <c r="XBA19" s="558"/>
      <c r="XBB19" s="558"/>
      <c r="XBC19" s="558"/>
      <c r="XBD19" s="558"/>
      <c r="XBE19" s="558" t="s">
        <v>407</v>
      </c>
      <c r="XBF19" s="558"/>
      <c r="XBG19" s="558"/>
      <c r="XBH19" s="558"/>
      <c r="XBI19" s="558"/>
      <c r="XBJ19" s="558"/>
      <c r="XBK19" s="558"/>
      <c r="XBL19" s="558"/>
      <c r="XBM19" s="558" t="s">
        <v>407</v>
      </c>
      <c r="XBN19" s="558"/>
      <c r="XBO19" s="558"/>
      <c r="XBP19" s="558"/>
      <c r="XBQ19" s="558"/>
      <c r="XBR19" s="558"/>
      <c r="XBS19" s="558"/>
      <c r="XBT19" s="558"/>
      <c r="XBU19" s="558" t="s">
        <v>407</v>
      </c>
      <c r="XBV19" s="558"/>
      <c r="XBW19" s="558"/>
      <c r="XBX19" s="558"/>
      <c r="XBY19" s="558"/>
      <c r="XBZ19" s="558"/>
      <c r="XCA19" s="558"/>
      <c r="XCB19" s="558"/>
      <c r="XCC19" s="558" t="s">
        <v>407</v>
      </c>
      <c r="XCD19" s="558"/>
      <c r="XCE19" s="558"/>
      <c r="XCF19" s="558"/>
      <c r="XCG19" s="558"/>
      <c r="XCH19" s="558"/>
      <c r="XCI19" s="558"/>
      <c r="XCJ19" s="558"/>
      <c r="XCK19" s="558" t="s">
        <v>407</v>
      </c>
      <c r="XCL19" s="558"/>
      <c r="XCM19" s="558"/>
      <c r="XCN19" s="558"/>
      <c r="XCO19" s="558"/>
      <c r="XCP19" s="558"/>
      <c r="XCQ19" s="558"/>
      <c r="XCR19" s="558"/>
      <c r="XCS19" s="558" t="s">
        <v>407</v>
      </c>
      <c r="XCT19" s="558"/>
      <c r="XCU19" s="558"/>
      <c r="XCV19" s="558"/>
      <c r="XCW19" s="558"/>
      <c r="XCX19" s="558"/>
      <c r="XCY19" s="558"/>
      <c r="XCZ19" s="558"/>
      <c r="XDA19" s="558" t="s">
        <v>407</v>
      </c>
      <c r="XDB19" s="558"/>
      <c r="XDC19" s="558"/>
      <c r="XDD19" s="558"/>
      <c r="XDE19" s="558"/>
      <c r="XDF19" s="558"/>
      <c r="XDG19" s="558"/>
      <c r="XDH19" s="558"/>
      <c r="XDI19" s="558" t="s">
        <v>407</v>
      </c>
      <c r="XDJ19" s="558"/>
      <c r="XDK19" s="558"/>
      <c r="XDL19" s="558"/>
      <c r="XDM19" s="558"/>
      <c r="XDN19" s="558"/>
      <c r="XDO19" s="558"/>
      <c r="XDP19" s="558"/>
      <c r="XDQ19" s="558" t="s">
        <v>407</v>
      </c>
      <c r="XDR19" s="558"/>
      <c r="XDS19" s="558"/>
      <c r="XDT19" s="558"/>
      <c r="XDU19" s="558"/>
      <c r="XDV19" s="558"/>
      <c r="XDW19" s="558"/>
      <c r="XDX19" s="558"/>
      <c r="XDY19" s="558" t="s">
        <v>407</v>
      </c>
      <c r="XDZ19" s="558"/>
      <c r="XEA19" s="558"/>
      <c r="XEB19" s="558"/>
      <c r="XEC19" s="558"/>
      <c r="XED19" s="558"/>
      <c r="XEE19" s="558"/>
      <c r="XEF19" s="558"/>
      <c r="XEG19" s="558" t="s">
        <v>407</v>
      </c>
      <c r="XEH19" s="558"/>
      <c r="XEI19" s="558"/>
      <c r="XEJ19" s="558"/>
      <c r="XEK19" s="558"/>
      <c r="XEL19" s="558"/>
      <c r="XEM19" s="558"/>
      <c r="XEN19" s="558"/>
      <c r="XEO19" s="558" t="s">
        <v>407</v>
      </c>
      <c r="XEP19" s="558"/>
      <c r="XEQ19" s="558"/>
      <c r="XER19" s="558"/>
      <c r="XES19" s="558"/>
      <c r="XET19" s="558"/>
      <c r="XEU19" s="558"/>
      <c r="XEV19" s="558"/>
      <c r="XEW19" s="558" t="s">
        <v>407</v>
      </c>
      <c r="XEX19" s="558"/>
      <c r="XEY19" s="558"/>
      <c r="XEZ19" s="558"/>
      <c r="XFA19" s="558"/>
      <c r="XFB19" s="558"/>
      <c r="XFC19" s="558"/>
      <c r="XFD19" s="558"/>
    </row>
    <row r="20" spans="1:16384" ht="34.5" customHeight="1">
      <c r="A20" s="613" t="s">
        <v>475</v>
      </c>
      <c r="B20" s="613"/>
      <c r="C20" s="613"/>
      <c r="D20" s="613"/>
      <c r="E20" s="613"/>
      <c r="F20" s="613"/>
      <c r="G20" s="613"/>
      <c r="H20" s="613"/>
      <c r="I20" s="613"/>
      <c r="J20" s="613"/>
    </row>
    <row r="21" spans="1:16384" ht="15" customHeight="1">
      <c r="A21" s="9"/>
      <c r="B21" s="9"/>
      <c r="C21" s="9"/>
      <c r="D21" s="9"/>
      <c r="E21" s="9"/>
      <c r="F21" s="9"/>
      <c r="G21" s="609" t="s">
        <v>450</v>
      </c>
      <c r="H21" s="609"/>
      <c r="I21" s="609"/>
      <c r="J21" s="609"/>
      <c r="L21" s="604" t="s">
        <v>253</v>
      </c>
      <c r="M21" s="604"/>
      <c r="N21" s="604"/>
      <c r="O21" s="604"/>
    </row>
    <row r="22" spans="1:16384">
      <c r="A22" s="610" t="s">
        <v>50</v>
      </c>
      <c r="B22" s="611" t="s">
        <v>66</v>
      </c>
      <c r="C22" s="611"/>
      <c r="D22" s="611"/>
      <c r="E22" s="619" t="s">
        <v>1</v>
      </c>
      <c r="F22" s="621"/>
      <c r="G22" s="622"/>
      <c r="H22" s="619" t="s">
        <v>2</v>
      </c>
      <c r="I22" s="620"/>
      <c r="J22" s="620"/>
      <c r="L22" s="558" t="s">
        <v>407</v>
      </c>
      <c r="M22" s="558"/>
      <c r="N22" s="558"/>
      <c r="O22" s="558"/>
      <c r="P22" s="558"/>
      <c r="Q22" s="558"/>
      <c r="R22" s="558"/>
      <c r="S22" s="558"/>
    </row>
    <row r="23" spans="1:16384">
      <c r="A23" s="610"/>
      <c r="B23" s="240" t="s">
        <v>8</v>
      </c>
      <c r="C23" s="240" t="s">
        <v>9</v>
      </c>
      <c r="D23" s="240" t="s">
        <v>0</v>
      </c>
      <c r="E23" s="240" t="s">
        <v>8</v>
      </c>
      <c r="F23" s="240" t="s">
        <v>9</v>
      </c>
      <c r="G23" s="240" t="s">
        <v>0</v>
      </c>
      <c r="H23" s="240" t="s">
        <v>8</v>
      </c>
      <c r="I23" s="240" t="s">
        <v>9</v>
      </c>
      <c r="J23" s="240" t="s">
        <v>0</v>
      </c>
    </row>
    <row r="24" spans="1:16384">
      <c r="A24" s="313" t="s">
        <v>64</v>
      </c>
      <c r="B24" s="298">
        <v>4.53</v>
      </c>
      <c r="C24" s="298">
        <v>4.1399999999999997</v>
      </c>
      <c r="D24" s="298">
        <v>4.34</v>
      </c>
      <c r="E24" s="298">
        <v>4.42</v>
      </c>
      <c r="F24" s="298">
        <v>3.85</v>
      </c>
      <c r="G24" s="298">
        <v>4.1399999999999997</v>
      </c>
      <c r="H24" s="298">
        <v>7.97</v>
      </c>
      <c r="I24" s="298">
        <v>7.98</v>
      </c>
      <c r="J24" s="298">
        <v>7.98</v>
      </c>
    </row>
    <row r="25" spans="1:16384" ht="28.5">
      <c r="A25" s="314" t="s">
        <v>81</v>
      </c>
      <c r="B25" s="248">
        <v>3.09</v>
      </c>
      <c r="C25" s="248">
        <v>4.49</v>
      </c>
      <c r="D25" s="248">
        <v>3.77</v>
      </c>
      <c r="E25" s="248">
        <v>3.75</v>
      </c>
      <c r="F25" s="248">
        <v>5.04</v>
      </c>
      <c r="G25" s="248">
        <v>4.38</v>
      </c>
      <c r="H25" s="248">
        <v>8.0299999999999994</v>
      </c>
      <c r="I25" s="248">
        <v>8.85</v>
      </c>
      <c r="J25" s="248">
        <v>8.43</v>
      </c>
    </row>
    <row r="26" spans="1:16384">
      <c r="A26" s="313" t="s">
        <v>6</v>
      </c>
      <c r="B26" s="298">
        <v>17.93</v>
      </c>
      <c r="C26" s="298">
        <v>17.79</v>
      </c>
      <c r="D26" s="298">
        <v>17.86</v>
      </c>
      <c r="E26" s="298">
        <v>18.96</v>
      </c>
      <c r="F26" s="298">
        <v>18.32</v>
      </c>
      <c r="G26" s="298">
        <v>18.66</v>
      </c>
      <c r="H26" s="298">
        <v>27.42</v>
      </c>
      <c r="I26" s="298">
        <v>26.96</v>
      </c>
      <c r="J26" s="298">
        <v>27.2</v>
      </c>
    </row>
    <row r="27" spans="1:16384" ht="33" customHeight="1">
      <c r="A27" s="314" t="s">
        <v>426</v>
      </c>
      <c r="B27" s="248">
        <v>1.48</v>
      </c>
      <c r="C27" s="248">
        <v>1.61</v>
      </c>
      <c r="D27" s="248">
        <v>1.54</v>
      </c>
      <c r="E27" s="248">
        <v>2.2000000000000002</v>
      </c>
      <c r="F27" s="248">
        <v>1.38</v>
      </c>
      <c r="G27" s="248">
        <v>1.81</v>
      </c>
      <c r="H27" s="248">
        <v>3.09</v>
      </c>
      <c r="I27" s="248">
        <v>2.77</v>
      </c>
      <c r="J27" s="248">
        <v>2.94</v>
      </c>
    </row>
    <row r="28" spans="1:16384" ht="51" customHeight="1">
      <c r="A28" s="560" t="s">
        <v>582</v>
      </c>
      <c r="B28" s="560"/>
      <c r="C28" s="560"/>
      <c r="D28" s="560"/>
      <c r="E28" s="560"/>
      <c r="F28" s="560"/>
      <c r="G28" s="560"/>
      <c r="H28" s="560"/>
      <c r="I28" s="560"/>
      <c r="J28" s="560"/>
    </row>
    <row r="29" spans="1:16384">
      <c r="A29" s="560" t="s">
        <v>404</v>
      </c>
      <c r="B29" s="560"/>
      <c r="C29" s="560"/>
      <c r="D29" s="560"/>
      <c r="E29" s="560"/>
      <c r="F29" s="560"/>
      <c r="G29" s="560"/>
      <c r="H29" s="560"/>
      <c r="I29" s="560"/>
      <c r="J29" s="560"/>
    </row>
  </sheetData>
  <mergeCells count="4139">
    <mergeCell ref="A28:J28"/>
    <mergeCell ref="A22:A23"/>
    <mergeCell ref="B22:D22"/>
    <mergeCell ref="A3:C3"/>
    <mergeCell ref="A1:H1"/>
    <mergeCell ref="A2:C2"/>
    <mergeCell ref="A4:C4"/>
    <mergeCell ref="A5:C5"/>
    <mergeCell ref="A6:C6"/>
    <mergeCell ref="A7:C7"/>
    <mergeCell ref="A14:D14"/>
    <mergeCell ref="F14:G14"/>
    <mergeCell ref="A10:H10"/>
    <mergeCell ref="A11:D11"/>
    <mergeCell ref="F11:G11"/>
    <mergeCell ref="A12:D12"/>
    <mergeCell ref="F12:G12"/>
    <mergeCell ref="A13:D13"/>
    <mergeCell ref="F13:G13"/>
    <mergeCell ref="H22:J22"/>
    <mergeCell ref="A20:J20"/>
    <mergeCell ref="E22:G22"/>
    <mergeCell ref="D2:F2"/>
    <mergeCell ref="D3:F3"/>
    <mergeCell ref="D4:F4"/>
    <mergeCell ref="D5:F5"/>
    <mergeCell ref="D6:F6"/>
    <mergeCell ref="D7:F7"/>
    <mergeCell ref="G2:H2"/>
    <mergeCell ref="G3:H3"/>
    <mergeCell ref="G4:H4"/>
    <mergeCell ref="G5:H5"/>
    <mergeCell ref="CS18:CV18"/>
    <mergeCell ref="DA18:DD18"/>
    <mergeCell ref="DI18:DL18"/>
    <mergeCell ref="DQ18:DT18"/>
    <mergeCell ref="DY18:EB18"/>
    <mergeCell ref="BE18:BH18"/>
    <mergeCell ref="BM18:BP18"/>
    <mergeCell ref="BU18:BX18"/>
    <mergeCell ref="CC18:CF18"/>
    <mergeCell ref="CK18:CN18"/>
    <mergeCell ref="Q18:T18"/>
    <mergeCell ref="Y18:AB18"/>
    <mergeCell ref="AG18:AJ18"/>
    <mergeCell ref="AO18:AR18"/>
    <mergeCell ref="AW18:AZ18"/>
    <mergeCell ref="A9:H9"/>
    <mergeCell ref="L21:O21"/>
    <mergeCell ref="A15:D15"/>
    <mergeCell ref="F15:G15"/>
    <mergeCell ref="A16:D16"/>
    <mergeCell ref="F16:G16"/>
    <mergeCell ref="A17:D17"/>
    <mergeCell ref="F17:G17"/>
    <mergeCell ref="DQ19:DX19"/>
    <mergeCell ref="DY19:EF19"/>
    <mergeCell ref="G21:J21"/>
    <mergeCell ref="IW18:IZ18"/>
    <mergeCell ref="JE18:JH18"/>
    <mergeCell ref="JM18:JP18"/>
    <mergeCell ref="JU18:JX18"/>
    <mergeCell ref="KC18:KF18"/>
    <mergeCell ref="HI18:HL18"/>
    <mergeCell ref="HQ18:HT18"/>
    <mergeCell ref="HY18:IB18"/>
    <mergeCell ref="IG18:IJ18"/>
    <mergeCell ref="IO18:IR18"/>
    <mergeCell ref="FU18:FX18"/>
    <mergeCell ref="GC18:GF18"/>
    <mergeCell ref="GK18:GN18"/>
    <mergeCell ref="GS18:GV18"/>
    <mergeCell ref="HA18:HD18"/>
    <mergeCell ref="EG18:EJ18"/>
    <mergeCell ref="EO18:ER18"/>
    <mergeCell ref="EW18:EZ18"/>
    <mergeCell ref="FE18:FH18"/>
    <mergeCell ref="FM18:FP18"/>
    <mergeCell ref="PA18:PD18"/>
    <mergeCell ref="PI18:PL18"/>
    <mergeCell ref="PQ18:PT18"/>
    <mergeCell ref="PY18:QB18"/>
    <mergeCell ref="QG18:QJ18"/>
    <mergeCell ref="NM18:NP18"/>
    <mergeCell ref="NU18:NX18"/>
    <mergeCell ref="OC18:OF18"/>
    <mergeCell ref="OK18:ON18"/>
    <mergeCell ref="OS18:OV18"/>
    <mergeCell ref="LY18:MB18"/>
    <mergeCell ref="MG18:MJ18"/>
    <mergeCell ref="MO18:MR18"/>
    <mergeCell ref="MW18:MZ18"/>
    <mergeCell ref="NE18:NH18"/>
    <mergeCell ref="KK18:KN18"/>
    <mergeCell ref="KS18:KV18"/>
    <mergeCell ref="LA18:LD18"/>
    <mergeCell ref="LI18:LL18"/>
    <mergeCell ref="LQ18:LT18"/>
    <mergeCell ref="VE18:VH18"/>
    <mergeCell ref="VM18:VP18"/>
    <mergeCell ref="VU18:VX18"/>
    <mergeCell ref="WC18:WF18"/>
    <mergeCell ref="WK18:WN18"/>
    <mergeCell ref="TQ18:TT18"/>
    <mergeCell ref="TY18:UB18"/>
    <mergeCell ref="UG18:UJ18"/>
    <mergeCell ref="UO18:UR18"/>
    <mergeCell ref="UW18:UZ18"/>
    <mergeCell ref="SC18:SF18"/>
    <mergeCell ref="SK18:SN18"/>
    <mergeCell ref="SS18:SV18"/>
    <mergeCell ref="TA18:TD18"/>
    <mergeCell ref="TI18:TL18"/>
    <mergeCell ref="QO18:QR18"/>
    <mergeCell ref="QW18:QZ18"/>
    <mergeCell ref="RE18:RH18"/>
    <mergeCell ref="RM18:RP18"/>
    <mergeCell ref="RU18:RX18"/>
    <mergeCell ref="ABI18:ABL18"/>
    <mergeCell ref="ABQ18:ABT18"/>
    <mergeCell ref="ABY18:ACB18"/>
    <mergeCell ref="ACG18:ACJ18"/>
    <mergeCell ref="ACO18:ACR18"/>
    <mergeCell ref="ZU18:ZX18"/>
    <mergeCell ref="AAC18:AAF18"/>
    <mergeCell ref="AAK18:AAN18"/>
    <mergeCell ref="AAS18:AAV18"/>
    <mergeCell ref="ABA18:ABD18"/>
    <mergeCell ref="YG18:YJ18"/>
    <mergeCell ref="YO18:YR18"/>
    <mergeCell ref="YW18:YZ18"/>
    <mergeCell ref="ZE18:ZH18"/>
    <mergeCell ref="ZM18:ZP18"/>
    <mergeCell ref="WS18:WV18"/>
    <mergeCell ref="XA18:XD18"/>
    <mergeCell ref="XI18:XL18"/>
    <mergeCell ref="XQ18:XT18"/>
    <mergeCell ref="XY18:YB18"/>
    <mergeCell ref="AHM18:AHP18"/>
    <mergeCell ref="AHU18:AHX18"/>
    <mergeCell ref="AIC18:AIF18"/>
    <mergeCell ref="AIK18:AIN18"/>
    <mergeCell ref="AIS18:AIV18"/>
    <mergeCell ref="AFY18:AGB18"/>
    <mergeCell ref="AGG18:AGJ18"/>
    <mergeCell ref="AGO18:AGR18"/>
    <mergeCell ref="AGW18:AGZ18"/>
    <mergeCell ref="AHE18:AHH18"/>
    <mergeCell ref="AEK18:AEN18"/>
    <mergeCell ref="AES18:AEV18"/>
    <mergeCell ref="AFA18:AFD18"/>
    <mergeCell ref="AFI18:AFL18"/>
    <mergeCell ref="AFQ18:AFT18"/>
    <mergeCell ref="ACW18:ACZ18"/>
    <mergeCell ref="ADE18:ADH18"/>
    <mergeCell ref="ADM18:ADP18"/>
    <mergeCell ref="ADU18:ADX18"/>
    <mergeCell ref="AEC18:AEF18"/>
    <mergeCell ref="ANQ18:ANT18"/>
    <mergeCell ref="ANY18:AOB18"/>
    <mergeCell ref="AOG18:AOJ18"/>
    <mergeCell ref="AOO18:AOR18"/>
    <mergeCell ref="AOW18:AOZ18"/>
    <mergeCell ref="AMC18:AMF18"/>
    <mergeCell ref="AMK18:AMN18"/>
    <mergeCell ref="AMS18:AMV18"/>
    <mergeCell ref="ANA18:AND18"/>
    <mergeCell ref="ANI18:ANL18"/>
    <mergeCell ref="AKO18:AKR18"/>
    <mergeCell ref="AKW18:AKZ18"/>
    <mergeCell ref="ALE18:ALH18"/>
    <mergeCell ref="ALM18:ALP18"/>
    <mergeCell ref="ALU18:ALX18"/>
    <mergeCell ref="AJA18:AJD18"/>
    <mergeCell ref="AJI18:AJL18"/>
    <mergeCell ref="AJQ18:AJT18"/>
    <mergeCell ref="AJY18:AKB18"/>
    <mergeCell ref="AKG18:AKJ18"/>
    <mergeCell ref="ATU18:ATX18"/>
    <mergeCell ref="AUC18:AUF18"/>
    <mergeCell ref="AUK18:AUN18"/>
    <mergeCell ref="AUS18:AUV18"/>
    <mergeCell ref="AVA18:AVD18"/>
    <mergeCell ref="ASG18:ASJ18"/>
    <mergeCell ref="ASO18:ASR18"/>
    <mergeCell ref="ASW18:ASZ18"/>
    <mergeCell ref="ATE18:ATH18"/>
    <mergeCell ref="ATM18:ATP18"/>
    <mergeCell ref="AQS18:AQV18"/>
    <mergeCell ref="ARA18:ARD18"/>
    <mergeCell ref="ARI18:ARL18"/>
    <mergeCell ref="ARQ18:ART18"/>
    <mergeCell ref="ARY18:ASB18"/>
    <mergeCell ref="APE18:APH18"/>
    <mergeCell ref="APM18:APP18"/>
    <mergeCell ref="APU18:APX18"/>
    <mergeCell ref="AQC18:AQF18"/>
    <mergeCell ref="AQK18:AQN18"/>
    <mergeCell ref="AZY18:BAB18"/>
    <mergeCell ref="BAG18:BAJ18"/>
    <mergeCell ref="BAO18:BAR18"/>
    <mergeCell ref="BAW18:BAZ18"/>
    <mergeCell ref="BBE18:BBH18"/>
    <mergeCell ref="AYK18:AYN18"/>
    <mergeCell ref="AYS18:AYV18"/>
    <mergeCell ref="AZA18:AZD18"/>
    <mergeCell ref="AZI18:AZL18"/>
    <mergeCell ref="AZQ18:AZT18"/>
    <mergeCell ref="AWW18:AWZ18"/>
    <mergeCell ref="AXE18:AXH18"/>
    <mergeCell ref="AXM18:AXP18"/>
    <mergeCell ref="AXU18:AXX18"/>
    <mergeCell ref="AYC18:AYF18"/>
    <mergeCell ref="AVI18:AVL18"/>
    <mergeCell ref="AVQ18:AVT18"/>
    <mergeCell ref="AVY18:AWB18"/>
    <mergeCell ref="AWG18:AWJ18"/>
    <mergeCell ref="AWO18:AWR18"/>
    <mergeCell ref="BGC18:BGF18"/>
    <mergeCell ref="BGK18:BGN18"/>
    <mergeCell ref="BGS18:BGV18"/>
    <mergeCell ref="BHA18:BHD18"/>
    <mergeCell ref="BHI18:BHL18"/>
    <mergeCell ref="BEO18:BER18"/>
    <mergeCell ref="BEW18:BEZ18"/>
    <mergeCell ref="BFE18:BFH18"/>
    <mergeCell ref="BFM18:BFP18"/>
    <mergeCell ref="BFU18:BFX18"/>
    <mergeCell ref="BDA18:BDD18"/>
    <mergeCell ref="BDI18:BDL18"/>
    <mergeCell ref="BDQ18:BDT18"/>
    <mergeCell ref="BDY18:BEB18"/>
    <mergeCell ref="BEG18:BEJ18"/>
    <mergeCell ref="BBM18:BBP18"/>
    <mergeCell ref="BBU18:BBX18"/>
    <mergeCell ref="BCC18:BCF18"/>
    <mergeCell ref="BCK18:BCN18"/>
    <mergeCell ref="BCS18:BCV18"/>
    <mergeCell ref="BMG18:BMJ18"/>
    <mergeCell ref="BMO18:BMR18"/>
    <mergeCell ref="BMW18:BMZ18"/>
    <mergeCell ref="BNE18:BNH18"/>
    <mergeCell ref="BNM18:BNP18"/>
    <mergeCell ref="BKS18:BKV18"/>
    <mergeCell ref="BLA18:BLD18"/>
    <mergeCell ref="BLI18:BLL18"/>
    <mergeCell ref="BLQ18:BLT18"/>
    <mergeCell ref="BLY18:BMB18"/>
    <mergeCell ref="BJE18:BJH18"/>
    <mergeCell ref="BJM18:BJP18"/>
    <mergeCell ref="BJU18:BJX18"/>
    <mergeCell ref="BKC18:BKF18"/>
    <mergeCell ref="BKK18:BKN18"/>
    <mergeCell ref="BHQ18:BHT18"/>
    <mergeCell ref="BHY18:BIB18"/>
    <mergeCell ref="BIG18:BIJ18"/>
    <mergeCell ref="BIO18:BIR18"/>
    <mergeCell ref="BIW18:BIZ18"/>
    <mergeCell ref="BSK18:BSN18"/>
    <mergeCell ref="BSS18:BSV18"/>
    <mergeCell ref="BTA18:BTD18"/>
    <mergeCell ref="BTI18:BTL18"/>
    <mergeCell ref="BTQ18:BTT18"/>
    <mergeCell ref="BQW18:BQZ18"/>
    <mergeCell ref="BRE18:BRH18"/>
    <mergeCell ref="BRM18:BRP18"/>
    <mergeCell ref="BRU18:BRX18"/>
    <mergeCell ref="BSC18:BSF18"/>
    <mergeCell ref="BPI18:BPL18"/>
    <mergeCell ref="BPQ18:BPT18"/>
    <mergeCell ref="BPY18:BQB18"/>
    <mergeCell ref="BQG18:BQJ18"/>
    <mergeCell ref="BQO18:BQR18"/>
    <mergeCell ref="BNU18:BNX18"/>
    <mergeCell ref="BOC18:BOF18"/>
    <mergeCell ref="BOK18:BON18"/>
    <mergeCell ref="BOS18:BOV18"/>
    <mergeCell ref="BPA18:BPD18"/>
    <mergeCell ref="BYO18:BYR18"/>
    <mergeCell ref="BYW18:BYZ18"/>
    <mergeCell ref="BZE18:BZH18"/>
    <mergeCell ref="BZM18:BZP18"/>
    <mergeCell ref="BZU18:BZX18"/>
    <mergeCell ref="BXA18:BXD18"/>
    <mergeCell ref="BXI18:BXL18"/>
    <mergeCell ref="BXQ18:BXT18"/>
    <mergeCell ref="BXY18:BYB18"/>
    <mergeCell ref="BYG18:BYJ18"/>
    <mergeCell ref="BVM18:BVP18"/>
    <mergeCell ref="BVU18:BVX18"/>
    <mergeCell ref="BWC18:BWF18"/>
    <mergeCell ref="BWK18:BWN18"/>
    <mergeCell ref="BWS18:BWV18"/>
    <mergeCell ref="BTY18:BUB18"/>
    <mergeCell ref="BUG18:BUJ18"/>
    <mergeCell ref="BUO18:BUR18"/>
    <mergeCell ref="BUW18:BUZ18"/>
    <mergeCell ref="BVE18:BVH18"/>
    <mergeCell ref="CES18:CEV18"/>
    <mergeCell ref="CFA18:CFD18"/>
    <mergeCell ref="CFI18:CFL18"/>
    <mergeCell ref="CFQ18:CFT18"/>
    <mergeCell ref="CFY18:CGB18"/>
    <mergeCell ref="CDE18:CDH18"/>
    <mergeCell ref="CDM18:CDP18"/>
    <mergeCell ref="CDU18:CDX18"/>
    <mergeCell ref="CEC18:CEF18"/>
    <mergeCell ref="CEK18:CEN18"/>
    <mergeCell ref="CBQ18:CBT18"/>
    <mergeCell ref="CBY18:CCB18"/>
    <mergeCell ref="CCG18:CCJ18"/>
    <mergeCell ref="CCO18:CCR18"/>
    <mergeCell ref="CCW18:CCZ18"/>
    <mergeCell ref="CAC18:CAF18"/>
    <mergeCell ref="CAK18:CAN18"/>
    <mergeCell ref="CAS18:CAV18"/>
    <mergeCell ref="CBA18:CBD18"/>
    <mergeCell ref="CBI18:CBL18"/>
    <mergeCell ref="CKW18:CKZ18"/>
    <mergeCell ref="CLE18:CLH18"/>
    <mergeCell ref="CLM18:CLP18"/>
    <mergeCell ref="CLU18:CLX18"/>
    <mergeCell ref="CMC18:CMF18"/>
    <mergeCell ref="CJI18:CJL18"/>
    <mergeCell ref="CJQ18:CJT18"/>
    <mergeCell ref="CJY18:CKB18"/>
    <mergeCell ref="CKG18:CKJ18"/>
    <mergeCell ref="CKO18:CKR18"/>
    <mergeCell ref="CHU18:CHX18"/>
    <mergeCell ref="CIC18:CIF18"/>
    <mergeCell ref="CIK18:CIN18"/>
    <mergeCell ref="CIS18:CIV18"/>
    <mergeCell ref="CJA18:CJD18"/>
    <mergeCell ref="CGG18:CGJ18"/>
    <mergeCell ref="CGO18:CGR18"/>
    <mergeCell ref="CGW18:CGZ18"/>
    <mergeCell ref="CHE18:CHH18"/>
    <mergeCell ref="CHM18:CHP18"/>
    <mergeCell ref="CRA18:CRD18"/>
    <mergeCell ref="CRI18:CRL18"/>
    <mergeCell ref="CRQ18:CRT18"/>
    <mergeCell ref="CRY18:CSB18"/>
    <mergeCell ref="CSG18:CSJ18"/>
    <mergeCell ref="CPM18:CPP18"/>
    <mergeCell ref="CPU18:CPX18"/>
    <mergeCell ref="CQC18:CQF18"/>
    <mergeCell ref="CQK18:CQN18"/>
    <mergeCell ref="CQS18:CQV18"/>
    <mergeCell ref="CNY18:COB18"/>
    <mergeCell ref="COG18:COJ18"/>
    <mergeCell ref="COO18:COR18"/>
    <mergeCell ref="COW18:COZ18"/>
    <mergeCell ref="CPE18:CPH18"/>
    <mergeCell ref="CMK18:CMN18"/>
    <mergeCell ref="CMS18:CMV18"/>
    <mergeCell ref="CNA18:CND18"/>
    <mergeCell ref="CNI18:CNL18"/>
    <mergeCell ref="CNQ18:CNT18"/>
    <mergeCell ref="CXE18:CXH18"/>
    <mergeCell ref="CXM18:CXP18"/>
    <mergeCell ref="CXU18:CXX18"/>
    <mergeCell ref="CYC18:CYF18"/>
    <mergeCell ref="CYK18:CYN18"/>
    <mergeCell ref="CVQ18:CVT18"/>
    <mergeCell ref="CVY18:CWB18"/>
    <mergeCell ref="CWG18:CWJ18"/>
    <mergeCell ref="CWO18:CWR18"/>
    <mergeCell ref="CWW18:CWZ18"/>
    <mergeCell ref="CUC18:CUF18"/>
    <mergeCell ref="CUK18:CUN18"/>
    <mergeCell ref="CUS18:CUV18"/>
    <mergeCell ref="CVA18:CVD18"/>
    <mergeCell ref="CVI18:CVL18"/>
    <mergeCell ref="CSO18:CSR18"/>
    <mergeCell ref="CSW18:CSZ18"/>
    <mergeCell ref="CTE18:CTH18"/>
    <mergeCell ref="CTM18:CTP18"/>
    <mergeCell ref="CTU18:CTX18"/>
    <mergeCell ref="DDI18:DDL18"/>
    <mergeCell ref="DDQ18:DDT18"/>
    <mergeCell ref="DDY18:DEB18"/>
    <mergeCell ref="DEG18:DEJ18"/>
    <mergeCell ref="DEO18:DER18"/>
    <mergeCell ref="DBU18:DBX18"/>
    <mergeCell ref="DCC18:DCF18"/>
    <mergeCell ref="DCK18:DCN18"/>
    <mergeCell ref="DCS18:DCV18"/>
    <mergeCell ref="DDA18:DDD18"/>
    <mergeCell ref="DAG18:DAJ18"/>
    <mergeCell ref="DAO18:DAR18"/>
    <mergeCell ref="DAW18:DAZ18"/>
    <mergeCell ref="DBE18:DBH18"/>
    <mergeCell ref="DBM18:DBP18"/>
    <mergeCell ref="CYS18:CYV18"/>
    <mergeCell ref="CZA18:CZD18"/>
    <mergeCell ref="CZI18:CZL18"/>
    <mergeCell ref="CZQ18:CZT18"/>
    <mergeCell ref="CZY18:DAB18"/>
    <mergeCell ref="DJM18:DJP18"/>
    <mergeCell ref="DJU18:DJX18"/>
    <mergeCell ref="DKC18:DKF18"/>
    <mergeCell ref="DKK18:DKN18"/>
    <mergeCell ref="DKS18:DKV18"/>
    <mergeCell ref="DHY18:DIB18"/>
    <mergeCell ref="DIG18:DIJ18"/>
    <mergeCell ref="DIO18:DIR18"/>
    <mergeCell ref="DIW18:DIZ18"/>
    <mergeCell ref="DJE18:DJH18"/>
    <mergeCell ref="DGK18:DGN18"/>
    <mergeCell ref="DGS18:DGV18"/>
    <mergeCell ref="DHA18:DHD18"/>
    <mergeCell ref="DHI18:DHL18"/>
    <mergeCell ref="DHQ18:DHT18"/>
    <mergeCell ref="DEW18:DEZ18"/>
    <mergeCell ref="DFE18:DFH18"/>
    <mergeCell ref="DFM18:DFP18"/>
    <mergeCell ref="DFU18:DFX18"/>
    <mergeCell ref="DGC18:DGF18"/>
    <mergeCell ref="DPQ18:DPT18"/>
    <mergeCell ref="DPY18:DQB18"/>
    <mergeCell ref="DQG18:DQJ18"/>
    <mergeCell ref="DQO18:DQR18"/>
    <mergeCell ref="DQW18:DQZ18"/>
    <mergeCell ref="DOC18:DOF18"/>
    <mergeCell ref="DOK18:DON18"/>
    <mergeCell ref="DOS18:DOV18"/>
    <mergeCell ref="DPA18:DPD18"/>
    <mergeCell ref="DPI18:DPL18"/>
    <mergeCell ref="DMO18:DMR18"/>
    <mergeCell ref="DMW18:DMZ18"/>
    <mergeCell ref="DNE18:DNH18"/>
    <mergeCell ref="DNM18:DNP18"/>
    <mergeCell ref="DNU18:DNX18"/>
    <mergeCell ref="DLA18:DLD18"/>
    <mergeCell ref="DLI18:DLL18"/>
    <mergeCell ref="DLQ18:DLT18"/>
    <mergeCell ref="DLY18:DMB18"/>
    <mergeCell ref="DMG18:DMJ18"/>
    <mergeCell ref="DVU18:DVX18"/>
    <mergeCell ref="DWC18:DWF18"/>
    <mergeCell ref="DWK18:DWN18"/>
    <mergeCell ref="DWS18:DWV18"/>
    <mergeCell ref="DXA18:DXD18"/>
    <mergeCell ref="DUG18:DUJ18"/>
    <mergeCell ref="DUO18:DUR18"/>
    <mergeCell ref="DUW18:DUZ18"/>
    <mergeCell ref="DVE18:DVH18"/>
    <mergeCell ref="DVM18:DVP18"/>
    <mergeCell ref="DSS18:DSV18"/>
    <mergeCell ref="DTA18:DTD18"/>
    <mergeCell ref="DTI18:DTL18"/>
    <mergeCell ref="DTQ18:DTT18"/>
    <mergeCell ref="DTY18:DUB18"/>
    <mergeCell ref="DRE18:DRH18"/>
    <mergeCell ref="DRM18:DRP18"/>
    <mergeCell ref="DRU18:DRX18"/>
    <mergeCell ref="DSC18:DSF18"/>
    <mergeCell ref="DSK18:DSN18"/>
    <mergeCell ref="EBY18:ECB18"/>
    <mergeCell ref="ECG18:ECJ18"/>
    <mergeCell ref="ECO18:ECR18"/>
    <mergeCell ref="ECW18:ECZ18"/>
    <mergeCell ref="EDE18:EDH18"/>
    <mergeCell ref="EAK18:EAN18"/>
    <mergeCell ref="EAS18:EAV18"/>
    <mergeCell ref="EBA18:EBD18"/>
    <mergeCell ref="EBI18:EBL18"/>
    <mergeCell ref="EBQ18:EBT18"/>
    <mergeCell ref="DYW18:DYZ18"/>
    <mergeCell ref="DZE18:DZH18"/>
    <mergeCell ref="DZM18:DZP18"/>
    <mergeCell ref="DZU18:DZX18"/>
    <mergeCell ref="EAC18:EAF18"/>
    <mergeCell ref="DXI18:DXL18"/>
    <mergeCell ref="DXQ18:DXT18"/>
    <mergeCell ref="DXY18:DYB18"/>
    <mergeCell ref="DYG18:DYJ18"/>
    <mergeCell ref="DYO18:DYR18"/>
    <mergeCell ref="EIC18:EIF18"/>
    <mergeCell ref="EIK18:EIN18"/>
    <mergeCell ref="EIS18:EIV18"/>
    <mergeCell ref="EJA18:EJD18"/>
    <mergeCell ref="EJI18:EJL18"/>
    <mergeCell ref="EGO18:EGR18"/>
    <mergeCell ref="EGW18:EGZ18"/>
    <mergeCell ref="EHE18:EHH18"/>
    <mergeCell ref="EHM18:EHP18"/>
    <mergeCell ref="EHU18:EHX18"/>
    <mergeCell ref="EFA18:EFD18"/>
    <mergeCell ref="EFI18:EFL18"/>
    <mergeCell ref="EFQ18:EFT18"/>
    <mergeCell ref="EFY18:EGB18"/>
    <mergeCell ref="EGG18:EGJ18"/>
    <mergeCell ref="EDM18:EDP18"/>
    <mergeCell ref="EDU18:EDX18"/>
    <mergeCell ref="EEC18:EEF18"/>
    <mergeCell ref="EEK18:EEN18"/>
    <mergeCell ref="EES18:EEV18"/>
    <mergeCell ref="EOG18:EOJ18"/>
    <mergeCell ref="EOO18:EOR18"/>
    <mergeCell ref="EOW18:EOZ18"/>
    <mergeCell ref="EPE18:EPH18"/>
    <mergeCell ref="EPM18:EPP18"/>
    <mergeCell ref="EMS18:EMV18"/>
    <mergeCell ref="ENA18:END18"/>
    <mergeCell ref="ENI18:ENL18"/>
    <mergeCell ref="ENQ18:ENT18"/>
    <mergeCell ref="ENY18:EOB18"/>
    <mergeCell ref="ELE18:ELH18"/>
    <mergeCell ref="ELM18:ELP18"/>
    <mergeCell ref="ELU18:ELX18"/>
    <mergeCell ref="EMC18:EMF18"/>
    <mergeCell ref="EMK18:EMN18"/>
    <mergeCell ref="EJQ18:EJT18"/>
    <mergeCell ref="EJY18:EKB18"/>
    <mergeCell ref="EKG18:EKJ18"/>
    <mergeCell ref="EKO18:EKR18"/>
    <mergeCell ref="EKW18:EKZ18"/>
    <mergeCell ref="EUK18:EUN18"/>
    <mergeCell ref="EUS18:EUV18"/>
    <mergeCell ref="EVA18:EVD18"/>
    <mergeCell ref="EVI18:EVL18"/>
    <mergeCell ref="EVQ18:EVT18"/>
    <mergeCell ref="ESW18:ESZ18"/>
    <mergeCell ref="ETE18:ETH18"/>
    <mergeCell ref="ETM18:ETP18"/>
    <mergeCell ref="ETU18:ETX18"/>
    <mergeCell ref="EUC18:EUF18"/>
    <mergeCell ref="ERI18:ERL18"/>
    <mergeCell ref="ERQ18:ERT18"/>
    <mergeCell ref="ERY18:ESB18"/>
    <mergeCell ref="ESG18:ESJ18"/>
    <mergeCell ref="ESO18:ESR18"/>
    <mergeCell ref="EPU18:EPX18"/>
    <mergeCell ref="EQC18:EQF18"/>
    <mergeCell ref="EQK18:EQN18"/>
    <mergeCell ref="EQS18:EQV18"/>
    <mergeCell ref="ERA18:ERD18"/>
    <mergeCell ref="FAO18:FAR18"/>
    <mergeCell ref="FAW18:FAZ18"/>
    <mergeCell ref="FBE18:FBH18"/>
    <mergeCell ref="FBM18:FBP18"/>
    <mergeCell ref="FBU18:FBX18"/>
    <mergeCell ref="EZA18:EZD18"/>
    <mergeCell ref="EZI18:EZL18"/>
    <mergeCell ref="EZQ18:EZT18"/>
    <mergeCell ref="EZY18:FAB18"/>
    <mergeCell ref="FAG18:FAJ18"/>
    <mergeCell ref="EXM18:EXP18"/>
    <mergeCell ref="EXU18:EXX18"/>
    <mergeCell ref="EYC18:EYF18"/>
    <mergeCell ref="EYK18:EYN18"/>
    <mergeCell ref="EYS18:EYV18"/>
    <mergeCell ref="EVY18:EWB18"/>
    <mergeCell ref="EWG18:EWJ18"/>
    <mergeCell ref="EWO18:EWR18"/>
    <mergeCell ref="EWW18:EWZ18"/>
    <mergeCell ref="EXE18:EXH18"/>
    <mergeCell ref="FGS18:FGV18"/>
    <mergeCell ref="FHA18:FHD18"/>
    <mergeCell ref="FHI18:FHL18"/>
    <mergeCell ref="FHQ18:FHT18"/>
    <mergeCell ref="FHY18:FIB18"/>
    <mergeCell ref="FFE18:FFH18"/>
    <mergeCell ref="FFM18:FFP18"/>
    <mergeCell ref="FFU18:FFX18"/>
    <mergeCell ref="FGC18:FGF18"/>
    <mergeCell ref="FGK18:FGN18"/>
    <mergeCell ref="FDQ18:FDT18"/>
    <mergeCell ref="FDY18:FEB18"/>
    <mergeCell ref="FEG18:FEJ18"/>
    <mergeCell ref="FEO18:FER18"/>
    <mergeCell ref="FEW18:FEZ18"/>
    <mergeCell ref="FCC18:FCF18"/>
    <mergeCell ref="FCK18:FCN18"/>
    <mergeCell ref="FCS18:FCV18"/>
    <mergeCell ref="FDA18:FDD18"/>
    <mergeCell ref="FDI18:FDL18"/>
    <mergeCell ref="FMW18:FMZ18"/>
    <mergeCell ref="FNE18:FNH18"/>
    <mergeCell ref="FNM18:FNP18"/>
    <mergeCell ref="FNU18:FNX18"/>
    <mergeCell ref="FOC18:FOF18"/>
    <mergeCell ref="FLI18:FLL18"/>
    <mergeCell ref="FLQ18:FLT18"/>
    <mergeCell ref="FLY18:FMB18"/>
    <mergeCell ref="FMG18:FMJ18"/>
    <mergeCell ref="FMO18:FMR18"/>
    <mergeCell ref="FJU18:FJX18"/>
    <mergeCell ref="FKC18:FKF18"/>
    <mergeCell ref="FKK18:FKN18"/>
    <mergeCell ref="FKS18:FKV18"/>
    <mergeCell ref="FLA18:FLD18"/>
    <mergeCell ref="FIG18:FIJ18"/>
    <mergeCell ref="FIO18:FIR18"/>
    <mergeCell ref="FIW18:FIZ18"/>
    <mergeCell ref="FJE18:FJH18"/>
    <mergeCell ref="FJM18:FJP18"/>
    <mergeCell ref="FTA18:FTD18"/>
    <mergeCell ref="FTI18:FTL18"/>
    <mergeCell ref="FTQ18:FTT18"/>
    <mergeCell ref="FTY18:FUB18"/>
    <mergeCell ref="FUG18:FUJ18"/>
    <mergeCell ref="FRM18:FRP18"/>
    <mergeCell ref="FRU18:FRX18"/>
    <mergeCell ref="FSC18:FSF18"/>
    <mergeCell ref="FSK18:FSN18"/>
    <mergeCell ref="FSS18:FSV18"/>
    <mergeCell ref="FPY18:FQB18"/>
    <mergeCell ref="FQG18:FQJ18"/>
    <mergeCell ref="FQO18:FQR18"/>
    <mergeCell ref="FQW18:FQZ18"/>
    <mergeCell ref="FRE18:FRH18"/>
    <mergeCell ref="FOK18:FON18"/>
    <mergeCell ref="FOS18:FOV18"/>
    <mergeCell ref="FPA18:FPD18"/>
    <mergeCell ref="FPI18:FPL18"/>
    <mergeCell ref="FPQ18:FPT18"/>
    <mergeCell ref="FZE18:FZH18"/>
    <mergeCell ref="FZM18:FZP18"/>
    <mergeCell ref="FZU18:FZX18"/>
    <mergeCell ref="GAC18:GAF18"/>
    <mergeCell ref="GAK18:GAN18"/>
    <mergeCell ref="FXQ18:FXT18"/>
    <mergeCell ref="FXY18:FYB18"/>
    <mergeCell ref="FYG18:FYJ18"/>
    <mergeCell ref="FYO18:FYR18"/>
    <mergeCell ref="FYW18:FYZ18"/>
    <mergeCell ref="FWC18:FWF18"/>
    <mergeCell ref="FWK18:FWN18"/>
    <mergeCell ref="FWS18:FWV18"/>
    <mergeCell ref="FXA18:FXD18"/>
    <mergeCell ref="FXI18:FXL18"/>
    <mergeCell ref="FUO18:FUR18"/>
    <mergeCell ref="FUW18:FUZ18"/>
    <mergeCell ref="FVE18:FVH18"/>
    <mergeCell ref="FVM18:FVP18"/>
    <mergeCell ref="FVU18:FVX18"/>
    <mergeCell ref="GFI18:GFL18"/>
    <mergeCell ref="GFQ18:GFT18"/>
    <mergeCell ref="GFY18:GGB18"/>
    <mergeCell ref="GGG18:GGJ18"/>
    <mergeCell ref="GGO18:GGR18"/>
    <mergeCell ref="GDU18:GDX18"/>
    <mergeCell ref="GEC18:GEF18"/>
    <mergeCell ref="GEK18:GEN18"/>
    <mergeCell ref="GES18:GEV18"/>
    <mergeCell ref="GFA18:GFD18"/>
    <mergeCell ref="GCG18:GCJ18"/>
    <mergeCell ref="GCO18:GCR18"/>
    <mergeCell ref="GCW18:GCZ18"/>
    <mergeCell ref="GDE18:GDH18"/>
    <mergeCell ref="GDM18:GDP18"/>
    <mergeCell ref="GAS18:GAV18"/>
    <mergeCell ref="GBA18:GBD18"/>
    <mergeCell ref="GBI18:GBL18"/>
    <mergeCell ref="GBQ18:GBT18"/>
    <mergeCell ref="GBY18:GCB18"/>
    <mergeCell ref="GLM18:GLP18"/>
    <mergeCell ref="GLU18:GLX18"/>
    <mergeCell ref="GMC18:GMF18"/>
    <mergeCell ref="GMK18:GMN18"/>
    <mergeCell ref="GMS18:GMV18"/>
    <mergeCell ref="GJY18:GKB18"/>
    <mergeCell ref="GKG18:GKJ18"/>
    <mergeCell ref="GKO18:GKR18"/>
    <mergeCell ref="GKW18:GKZ18"/>
    <mergeCell ref="GLE18:GLH18"/>
    <mergeCell ref="GIK18:GIN18"/>
    <mergeCell ref="GIS18:GIV18"/>
    <mergeCell ref="GJA18:GJD18"/>
    <mergeCell ref="GJI18:GJL18"/>
    <mergeCell ref="GJQ18:GJT18"/>
    <mergeCell ref="GGW18:GGZ18"/>
    <mergeCell ref="GHE18:GHH18"/>
    <mergeCell ref="GHM18:GHP18"/>
    <mergeCell ref="GHU18:GHX18"/>
    <mergeCell ref="GIC18:GIF18"/>
    <mergeCell ref="GRQ18:GRT18"/>
    <mergeCell ref="GRY18:GSB18"/>
    <mergeCell ref="GSG18:GSJ18"/>
    <mergeCell ref="GSO18:GSR18"/>
    <mergeCell ref="GSW18:GSZ18"/>
    <mergeCell ref="GQC18:GQF18"/>
    <mergeCell ref="GQK18:GQN18"/>
    <mergeCell ref="GQS18:GQV18"/>
    <mergeCell ref="GRA18:GRD18"/>
    <mergeCell ref="GRI18:GRL18"/>
    <mergeCell ref="GOO18:GOR18"/>
    <mergeCell ref="GOW18:GOZ18"/>
    <mergeCell ref="GPE18:GPH18"/>
    <mergeCell ref="GPM18:GPP18"/>
    <mergeCell ref="GPU18:GPX18"/>
    <mergeCell ref="GNA18:GND18"/>
    <mergeCell ref="GNI18:GNL18"/>
    <mergeCell ref="GNQ18:GNT18"/>
    <mergeCell ref="GNY18:GOB18"/>
    <mergeCell ref="GOG18:GOJ18"/>
    <mergeCell ref="GXU18:GXX18"/>
    <mergeCell ref="GYC18:GYF18"/>
    <mergeCell ref="GYK18:GYN18"/>
    <mergeCell ref="GYS18:GYV18"/>
    <mergeCell ref="GZA18:GZD18"/>
    <mergeCell ref="GWG18:GWJ18"/>
    <mergeCell ref="GWO18:GWR18"/>
    <mergeCell ref="GWW18:GWZ18"/>
    <mergeCell ref="GXE18:GXH18"/>
    <mergeCell ref="GXM18:GXP18"/>
    <mergeCell ref="GUS18:GUV18"/>
    <mergeCell ref="GVA18:GVD18"/>
    <mergeCell ref="GVI18:GVL18"/>
    <mergeCell ref="GVQ18:GVT18"/>
    <mergeCell ref="GVY18:GWB18"/>
    <mergeCell ref="GTE18:GTH18"/>
    <mergeCell ref="GTM18:GTP18"/>
    <mergeCell ref="GTU18:GTX18"/>
    <mergeCell ref="GUC18:GUF18"/>
    <mergeCell ref="GUK18:GUN18"/>
    <mergeCell ref="HDY18:HEB18"/>
    <mergeCell ref="HEG18:HEJ18"/>
    <mergeCell ref="HEO18:HER18"/>
    <mergeCell ref="HEW18:HEZ18"/>
    <mergeCell ref="HFE18:HFH18"/>
    <mergeCell ref="HCK18:HCN18"/>
    <mergeCell ref="HCS18:HCV18"/>
    <mergeCell ref="HDA18:HDD18"/>
    <mergeCell ref="HDI18:HDL18"/>
    <mergeCell ref="HDQ18:HDT18"/>
    <mergeCell ref="HAW18:HAZ18"/>
    <mergeCell ref="HBE18:HBH18"/>
    <mergeCell ref="HBM18:HBP18"/>
    <mergeCell ref="HBU18:HBX18"/>
    <mergeCell ref="HCC18:HCF18"/>
    <mergeCell ref="GZI18:GZL18"/>
    <mergeCell ref="GZQ18:GZT18"/>
    <mergeCell ref="GZY18:HAB18"/>
    <mergeCell ref="HAG18:HAJ18"/>
    <mergeCell ref="HAO18:HAR18"/>
    <mergeCell ref="HKC18:HKF18"/>
    <mergeCell ref="HKK18:HKN18"/>
    <mergeCell ref="HKS18:HKV18"/>
    <mergeCell ref="HLA18:HLD18"/>
    <mergeCell ref="HLI18:HLL18"/>
    <mergeCell ref="HIO18:HIR18"/>
    <mergeCell ref="HIW18:HIZ18"/>
    <mergeCell ref="HJE18:HJH18"/>
    <mergeCell ref="HJM18:HJP18"/>
    <mergeCell ref="HJU18:HJX18"/>
    <mergeCell ref="HHA18:HHD18"/>
    <mergeCell ref="HHI18:HHL18"/>
    <mergeCell ref="HHQ18:HHT18"/>
    <mergeCell ref="HHY18:HIB18"/>
    <mergeCell ref="HIG18:HIJ18"/>
    <mergeCell ref="HFM18:HFP18"/>
    <mergeCell ref="HFU18:HFX18"/>
    <mergeCell ref="HGC18:HGF18"/>
    <mergeCell ref="HGK18:HGN18"/>
    <mergeCell ref="HGS18:HGV18"/>
    <mergeCell ref="HQG18:HQJ18"/>
    <mergeCell ref="HQO18:HQR18"/>
    <mergeCell ref="HQW18:HQZ18"/>
    <mergeCell ref="HRE18:HRH18"/>
    <mergeCell ref="HRM18:HRP18"/>
    <mergeCell ref="HOS18:HOV18"/>
    <mergeCell ref="HPA18:HPD18"/>
    <mergeCell ref="HPI18:HPL18"/>
    <mergeCell ref="HPQ18:HPT18"/>
    <mergeCell ref="HPY18:HQB18"/>
    <mergeCell ref="HNE18:HNH18"/>
    <mergeCell ref="HNM18:HNP18"/>
    <mergeCell ref="HNU18:HNX18"/>
    <mergeCell ref="HOC18:HOF18"/>
    <mergeCell ref="HOK18:HON18"/>
    <mergeCell ref="HLQ18:HLT18"/>
    <mergeCell ref="HLY18:HMB18"/>
    <mergeCell ref="HMG18:HMJ18"/>
    <mergeCell ref="HMO18:HMR18"/>
    <mergeCell ref="HMW18:HMZ18"/>
    <mergeCell ref="HWK18:HWN18"/>
    <mergeCell ref="HWS18:HWV18"/>
    <mergeCell ref="HXA18:HXD18"/>
    <mergeCell ref="HXI18:HXL18"/>
    <mergeCell ref="HXQ18:HXT18"/>
    <mergeCell ref="HUW18:HUZ18"/>
    <mergeCell ref="HVE18:HVH18"/>
    <mergeCell ref="HVM18:HVP18"/>
    <mergeCell ref="HVU18:HVX18"/>
    <mergeCell ref="HWC18:HWF18"/>
    <mergeCell ref="HTI18:HTL18"/>
    <mergeCell ref="HTQ18:HTT18"/>
    <mergeCell ref="HTY18:HUB18"/>
    <mergeCell ref="HUG18:HUJ18"/>
    <mergeCell ref="HUO18:HUR18"/>
    <mergeCell ref="HRU18:HRX18"/>
    <mergeCell ref="HSC18:HSF18"/>
    <mergeCell ref="HSK18:HSN18"/>
    <mergeCell ref="HSS18:HSV18"/>
    <mergeCell ref="HTA18:HTD18"/>
    <mergeCell ref="ICO18:ICR18"/>
    <mergeCell ref="ICW18:ICZ18"/>
    <mergeCell ref="IDE18:IDH18"/>
    <mergeCell ref="IDM18:IDP18"/>
    <mergeCell ref="IDU18:IDX18"/>
    <mergeCell ref="IBA18:IBD18"/>
    <mergeCell ref="IBI18:IBL18"/>
    <mergeCell ref="IBQ18:IBT18"/>
    <mergeCell ref="IBY18:ICB18"/>
    <mergeCell ref="ICG18:ICJ18"/>
    <mergeCell ref="HZM18:HZP18"/>
    <mergeCell ref="HZU18:HZX18"/>
    <mergeCell ref="IAC18:IAF18"/>
    <mergeCell ref="IAK18:IAN18"/>
    <mergeCell ref="IAS18:IAV18"/>
    <mergeCell ref="HXY18:HYB18"/>
    <mergeCell ref="HYG18:HYJ18"/>
    <mergeCell ref="HYO18:HYR18"/>
    <mergeCell ref="HYW18:HYZ18"/>
    <mergeCell ref="HZE18:HZH18"/>
    <mergeCell ref="IIS18:IIV18"/>
    <mergeCell ref="IJA18:IJD18"/>
    <mergeCell ref="IJI18:IJL18"/>
    <mergeCell ref="IJQ18:IJT18"/>
    <mergeCell ref="IJY18:IKB18"/>
    <mergeCell ref="IHE18:IHH18"/>
    <mergeCell ref="IHM18:IHP18"/>
    <mergeCell ref="IHU18:IHX18"/>
    <mergeCell ref="IIC18:IIF18"/>
    <mergeCell ref="IIK18:IIN18"/>
    <mergeCell ref="IFQ18:IFT18"/>
    <mergeCell ref="IFY18:IGB18"/>
    <mergeCell ref="IGG18:IGJ18"/>
    <mergeCell ref="IGO18:IGR18"/>
    <mergeCell ref="IGW18:IGZ18"/>
    <mergeCell ref="IEC18:IEF18"/>
    <mergeCell ref="IEK18:IEN18"/>
    <mergeCell ref="IES18:IEV18"/>
    <mergeCell ref="IFA18:IFD18"/>
    <mergeCell ref="IFI18:IFL18"/>
    <mergeCell ref="IOW18:IOZ18"/>
    <mergeCell ref="IPE18:IPH18"/>
    <mergeCell ref="IPM18:IPP18"/>
    <mergeCell ref="IPU18:IPX18"/>
    <mergeCell ref="IQC18:IQF18"/>
    <mergeCell ref="INI18:INL18"/>
    <mergeCell ref="INQ18:INT18"/>
    <mergeCell ref="INY18:IOB18"/>
    <mergeCell ref="IOG18:IOJ18"/>
    <mergeCell ref="IOO18:IOR18"/>
    <mergeCell ref="ILU18:ILX18"/>
    <mergeCell ref="IMC18:IMF18"/>
    <mergeCell ref="IMK18:IMN18"/>
    <mergeCell ref="IMS18:IMV18"/>
    <mergeCell ref="INA18:IND18"/>
    <mergeCell ref="IKG18:IKJ18"/>
    <mergeCell ref="IKO18:IKR18"/>
    <mergeCell ref="IKW18:IKZ18"/>
    <mergeCell ref="ILE18:ILH18"/>
    <mergeCell ref="ILM18:ILP18"/>
    <mergeCell ref="IVA18:IVD18"/>
    <mergeCell ref="IVI18:IVL18"/>
    <mergeCell ref="IVQ18:IVT18"/>
    <mergeCell ref="IVY18:IWB18"/>
    <mergeCell ref="IWG18:IWJ18"/>
    <mergeCell ref="ITM18:ITP18"/>
    <mergeCell ref="ITU18:ITX18"/>
    <mergeCell ref="IUC18:IUF18"/>
    <mergeCell ref="IUK18:IUN18"/>
    <mergeCell ref="IUS18:IUV18"/>
    <mergeCell ref="IRY18:ISB18"/>
    <mergeCell ref="ISG18:ISJ18"/>
    <mergeCell ref="ISO18:ISR18"/>
    <mergeCell ref="ISW18:ISZ18"/>
    <mergeCell ref="ITE18:ITH18"/>
    <mergeCell ref="IQK18:IQN18"/>
    <mergeCell ref="IQS18:IQV18"/>
    <mergeCell ref="IRA18:IRD18"/>
    <mergeCell ref="IRI18:IRL18"/>
    <mergeCell ref="IRQ18:IRT18"/>
    <mergeCell ref="JBE18:JBH18"/>
    <mergeCell ref="JBM18:JBP18"/>
    <mergeCell ref="JBU18:JBX18"/>
    <mergeCell ref="JCC18:JCF18"/>
    <mergeCell ref="JCK18:JCN18"/>
    <mergeCell ref="IZQ18:IZT18"/>
    <mergeCell ref="IZY18:JAB18"/>
    <mergeCell ref="JAG18:JAJ18"/>
    <mergeCell ref="JAO18:JAR18"/>
    <mergeCell ref="JAW18:JAZ18"/>
    <mergeCell ref="IYC18:IYF18"/>
    <mergeCell ref="IYK18:IYN18"/>
    <mergeCell ref="IYS18:IYV18"/>
    <mergeCell ref="IZA18:IZD18"/>
    <mergeCell ref="IZI18:IZL18"/>
    <mergeCell ref="IWO18:IWR18"/>
    <mergeCell ref="IWW18:IWZ18"/>
    <mergeCell ref="IXE18:IXH18"/>
    <mergeCell ref="IXM18:IXP18"/>
    <mergeCell ref="IXU18:IXX18"/>
    <mergeCell ref="JHI18:JHL18"/>
    <mergeCell ref="JHQ18:JHT18"/>
    <mergeCell ref="JHY18:JIB18"/>
    <mergeCell ref="JIG18:JIJ18"/>
    <mergeCell ref="JIO18:JIR18"/>
    <mergeCell ref="JFU18:JFX18"/>
    <mergeCell ref="JGC18:JGF18"/>
    <mergeCell ref="JGK18:JGN18"/>
    <mergeCell ref="JGS18:JGV18"/>
    <mergeCell ref="JHA18:JHD18"/>
    <mergeCell ref="JEG18:JEJ18"/>
    <mergeCell ref="JEO18:JER18"/>
    <mergeCell ref="JEW18:JEZ18"/>
    <mergeCell ref="JFE18:JFH18"/>
    <mergeCell ref="JFM18:JFP18"/>
    <mergeCell ref="JCS18:JCV18"/>
    <mergeCell ref="JDA18:JDD18"/>
    <mergeCell ref="JDI18:JDL18"/>
    <mergeCell ref="JDQ18:JDT18"/>
    <mergeCell ref="JDY18:JEB18"/>
    <mergeCell ref="JNM18:JNP18"/>
    <mergeCell ref="JNU18:JNX18"/>
    <mergeCell ref="JOC18:JOF18"/>
    <mergeCell ref="JOK18:JON18"/>
    <mergeCell ref="JOS18:JOV18"/>
    <mergeCell ref="JLY18:JMB18"/>
    <mergeCell ref="JMG18:JMJ18"/>
    <mergeCell ref="JMO18:JMR18"/>
    <mergeCell ref="JMW18:JMZ18"/>
    <mergeCell ref="JNE18:JNH18"/>
    <mergeCell ref="JKK18:JKN18"/>
    <mergeCell ref="JKS18:JKV18"/>
    <mergeCell ref="JLA18:JLD18"/>
    <mergeCell ref="JLI18:JLL18"/>
    <mergeCell ref="JLQ18:JLT18"/>
    <mergeCell ref="JIW18:JIZ18"/>
    <mergeCell ref="JJE18:JJH18"/>
    <mergeCell ref="JJM18:JJP18"/>
    <mergeCell ref="JJU18:JJX18"/>
    <mergeCell ref="JKC18:JKF18"/>
    <mergeCell ref="JTQ18:JTT18"/>
    <mergeCell ref="JTY18:JUB18"/>
    <mergeCell ref="JUG18:JUJ18"/>
    <mergeCell ref="JUO18:JUR18"/>
    <mergeCell ref="JUW18:JUZ18"/>
    <mergeCell ref="JSC18:JSF18"/>
    <mergeCell ref="JSK18:JSN18"/>
    <mergeCell ref="JSS18:JSV18"/>
    <mergeCell ref="JTA18:JTD18"/>
    <mergeCell ref="JTI18:JTL18"/>
    <mergeCell ref="JQO18:JQR18"/>
    <mergeCell ref="JQW18:JQZ18"/>
    <mergeCell ref="JRE18:JRH18"/>
    <mergeCell ref="JRM18:JRP18"/>
    <mergeCell ref="JRU18:JRX18"/>
    <mergeCell ref="JPA18:JPD18"/>
    <mergeCell ref="JPI18:JPL18"/>
    <mergeCell ref="JPQ18:JPT18"/>
    <mergeCell ref="JPY18:JQB18"/>
    <mergeCell ref="JQG18:JQJ18"/>
    <mergeCell ref="JZU18:JZX18"/>
    <mergeCell ref="KAC18:KAF18"/>
    <mergeCell ref="KAK18:KAN18"/>
    <mergeCell ref="KAS18:KAV18"/>
    <mergeCell ref="KBA18:KBD18"/>
    <mergeCell ref="JYG18:JYJ18"/>
    <mergeCell ref="JYO18:JYR18"/>
    <mergeCell ref="JYW18:JYZ18"/>
    <mergeCell ref="JZE18:JZH18"/>
    <mergeCell ref="JZM18:JZP18"/>
    <mergeCell ref="JWS18:JWV18"/>
    <mergeCell ref="JXA18:JXD18"/>
    <mergeCell ref="JXI18:JXL18"/>
    <mergeCell ref="JXQ18:JXT18"/>
    <mergeCell ref="JXY18:JYB18"/>
    <mergeCell ref="JVE18:JVH18"/>
    <mergeCell ref="JVM18:JVP18"/>
    <mergeCell ref="JVU18:JVX18"/>
    <mergeCell ref="JWC18:JWF18"/>
    <mergeCell ref="JWK18:JWN18"/>
    <mergeCell ref="KFY18:KGB18"/>
    <mergeCell ref="KGG18:KGJ18"/>
    <mergeCell ref="KGO18:KGR18"/>
    <mergeCell ref="KGW18:KGZ18"/>
    <mergeCell ref="KHE18:KHH18"/>
    <mergeCell ref="KEK18:KEN18"/>
    <mergeCell ref="KES18:KEV18"/>
    <mergeCell ref="KFA18:KFD18"/>
    <mergeCell ref="KFI18:KFL18"/>
    <mergeCell ref="KFQ18:KFT18"/>
    <mergeCell ref="KCW18:KCZ18"/>
    <mergeCell ref="KDE18:KDH18"/>
    <mergeCell ref="KDM18:KDP18"/>
    <mergeCell ref="KDU18:KDX18"/>
    <mergeCell ref="KEC18:KEF18"/>
    <mergeCell ref="KBI18:KBL18"/>
    <mergeCell ref="KBQ18:KBT18"/>
    <mergeCell ref="KBY18:KCB18"/>
    <mergeCell ref="KCG18:KCJ18"/>
    <mergeCell ref="KCO18:KCR18"/>
    <mergeCell ref="KMC18:KMF18"/>
    <mergeCell ref="KMK18:KMN18"/>
    <mergeCell ref="KMS18:KMV18"/>
    <mergeCell ref="KNA18:KND18"/>
    <mergeCell ref="KNI18:KNL18"/>
    <mergeCell ref="KKO18:KKR18"/>
    <mergeCell ref="KKW18:KKZ18"/>
    <mergeCell ref="KLE18:KLH18"/>
    <mergeCell ref="KLM18:KLP18"/>
    <mergeCell ref="KLU18:KLX18"/>
    <mergeCell ref="KJA18:KJD18"/>
    <mergeCell ref="KJI18:KJL18"/>
    <mergeCell ref="KJQ18:KJT18"/>
    <mergeCell ref="KJY18:KKB18"/>
    <mergeCell ref="KKG18:KKJ18"/>
    <mergeCell ref="KHM18:KHP18"/>
    <mergeCell ref="KHU18:KHX18"/>
    <mergeCell ref="KIC18:KIF18"/>
    <mergeCell ref="KIK18:KIN18"/>
    <mergeCell ref="KIS18:KIV18"/>
    <mergeCell ref="KSG18:KSJ18"/>
    <mergeCell ref="KSO18:KSR18"/>
    <mergeCell ref="KSW18:KSZ18"/>
    <mergeCell ref="KTE18:KTH18"/>
    <mergeCell ref="KTM18:KTP18"/>
    <mergeCell ref="KQS18:KQV18"/>
    <mergeCell ref="KRA18:KRD18"/>
    <mergeCell ref="KRI18:KRL18"/>
    <mergeCell ref="KRQ18:KRT18"/>
    <mergeCell ref="KRY18:KSB18"/>
    <mergeCell ref="KPE18:KPH18"/>
    <mergeCell ref="KPM18:KPP18"/>
    <mergeCell ref="KPU18:KPX18"/>
    <mergeCell ref="KQC18:KQF18"/>
    <mergeCell ref="KQK18:KQN18"/>
    <mergeCell ref="KNQ18:KNT18"/>
    <mergeCell ref="KNY18:KOB18"/>
    <mergeCell ref="KOG18:KOJ18"/>
    <mergeCell ref="KOO18:KOR18"/>
    <mergeCell ref="KOW18:KOZ18"/>
    <mergeCell ref="KYK18:KYN18"/>
    <mergeCell ref="KYS18:KYV18"/>
    <mergeCell ref="KZA18:KZD18"/>
    <mergeCell ref="KZI18:KZL18"/>
    <mergeCell ref="KZQ18:KZT18"/>
    <mergeCell ref="KWW18:KWZ18"/>
    <mergeCell ref="KXE18:KXH18"/>
    <mergeCell ref="KXM18:KXP18"/>
    <mergeCell ref="KXU18:KXX18"/>
    <mergeCell ref="KYC18:KYF18"/>
    <mergeCell ref="KVI18:KVL18"/>
    <mergeCell ref="KVQ18:KVT18"/>
    <mergeCell ref="KVY18:KWB18"/>
    <mergeCell ref="KWG18:KWJ18"/>
    <mergeCell ref="KWO18:KWR18"/>
    <mergeCell ref="KTU18:KTX18"/>
    <mergeCell ref="KUC18:KUF18"/>
    <mergeCell ref="KUK18:KUN18"/>
    <mergeCell ref="KUS18:KUV18"/>
    <mergeCell ref="KVA18:KVD18"/>
    <mergeCell ref="LEO18:LER18"/>
    <mergeCell ref="LEW18:LEZ18"/>
    <mergeCell ref="LFE18:LFH18"/>
    <mergeCell ref="LFM18:LFP18"/>
    <mergeCell ref="LFU18:LFX18"/>
    <mergeCell ref="LDA18:LDD18"/>
    <mergeCell ref="LDI18:LDL18"/>
    <mergeCell ref="LDQ18:LDT18"/>
    <mergeCell ref="LDY18:LEB18"/>
    <mergeCell ref="LEG18:LEJ18"/>
    <mergeCell ref="LBM18:LBP18"/>
    <mergeCell ref="LBU18:LBX18"/>
    <mergeCell ref="LCC18:LCF18"/>
    <mergeCell ref="LCK18:LCN18"/>
    <mergeCell ref="LCS18:LCV18"/>
    <mergeCell ref="KZY18:LAB18"/>
    <mergeCell ref="LAG18:LAJ18"/>
    <mergeCell ref="LAO18:LAR18"/>
    <mergeCell ref="LAW18:LAZ18"/>
    <mergeCell ref="LBE18:LBH18"/>
    <mergeCell ref="LKS18:LKV18"/>
    <mergeCell ref="LLA18:LLD18"/>
    <mergeCell ref="LLI18:LLL18"/>
    <mergeCell ref="LLQ18:LLT18"/>
    <mergeCell ref="LLY18:LMB18"/>
    <mergeCell ref="LJE18:LJH18"/>
    <mergeCell ref="LJM18:LJP18"/>
    <mergeCell ref="LJU18:LJX18"/>
    <mergeCell ref="LKC18:LKF18"/>
    <mergeCell ref="LKK18:LKN18"/>
    <mergeCell ref="LHQ18:LHT18"/>
    <mergeCell ref="LHY18:LIB18"/>
    <mergeCell ref="LIG18:LIJ18"/>
    <mergeCell ref="LIO18:LIR18"/>
    <mergeCell ref="LIW18:LIZ18"/>
    <mergeCell ref="LGC18:LGF18"/>
    <mergeCell ref="LGK18:LGN18"/>
    <mergeCell ref="LGS18:LGV18"/>
    <mergeCell ref="LHA18:LHD18"/>
    <mergeCell ref="LHI18:LHL18"/>
    <mergeCell ref="LQW18:LQZ18"/>
    <mergeCell ref="LRE18:LRH18"/>
    <mergeCell ref="LRM18:LRP18"/>
    <mergeCell ref="LRU18:LRX18"/>
    <mergeCell ref="LSC18:LSF18"/>
    <mergeCell ref="LPI18:LPL18"/>
    <mergeCell ref="LPQ18:LPT18"/>
    <mergeCell ref="LPY18:LQB18"/>
    <mergeCell ref="LQG18:LQJ18"/>
    <mergeCell ref="LQO18:LQR18"/>
    <mergeCell ref="LNU18:LNX18"/>
    <mergeCell ref="LOC18:LOF18"/>
    <mergeCell ref="LOK18:LON18"/>
    <mergeCell ref="LOS18:LOV18"/>
    <mergeCell ref="LPA18:LPD18"/>
    <mergeCell ref="LMG18:LMJ18"/>
    <mergeCell ref="LMO18:LMR18"/>
    <mergeCell ref="LMW18:LMZ18"/>
    <mergeCell ref="LNE18:LNH18"/>
    <mergeCell ref="LNM18:LNP18"/>
    <mergeCell ref="LXA18:LXD18"/>
    <mergeCell ref="LXI18:LXL18"/>
    <mergeCell ref="LXQ18:LXT18"/>
    <mergeCell ref="LXY18:LYB18"/>
    <mergeCell ref="LYG18:LYJ18"/>
    <mergeCell ref="LVM18:LVP18"/>
    <mergeCell ref="LVU18:LVX18"/>
    <mergeCell ref="LWC18:LWF18"/>
    <mergeCell ref="LWK18:LWN18"/>
    <mergeCell ref="LWS18:LWV18"/>
    <mergeCell ref="LTY18:LUB18"/>
    <mergeCell ref="LUG18:LUJ18"/>
    <mergeCell ref="LUO18:LUR18"/>
    <mergeCell ref="LUW18:LUZ18"/>
    <mergeCell ref="LVE18:LVH18"/>
    <mergeCell ref="LSK18:LSN18"/>
    <mergeCell ref="LSS18:LSV18"/>
    <mergeCell ref="LTA18:LTD18"/>
    <mergeCell ref="LTI18:LTL18"/>
    <mergeCell ref="LTQ18:LTT18"/>
    <mergeCell ref="MDE18:MDH18"/>
    <mergeCell ref="MDM18:MDP18"/>
    <mergeCell ref="MDU18:MDX18"/>
    <mergeCell ref="MEC18:MEF18"/>
    <mergeCell ref="MEK18:MEN18"/>
    <mergeCell ref="MBQ18:MBT18"/>
    <mergeCell ref="MBY18:MCB18"/>
    <mergeCell ref="MCG18:MCJ18"/>
    <mergeCell ref="MCO18:MCR18"/>
    <mergeCell ref="MCW18:MCZ18"/>
    <mergeCell ref="MAC18:MAF18"/>
    <mergeCell ref="MAK18:MAN18"/>
    <mergeCell ref="MAS18:MAV18"/>
    <mergeCell ref="MBA18:MBD18"/>
    <mergeCell ref="MBI18:MBL18"/>
    <mergeCell ref="LYO18:LYR18"/>
    <mergeCell ref="LYW18:LYZ18"/>
    <mergeCell ref="LZE18:LZH18"/>
    <mergeCell ref="LZM18:LZP18"/>
    <mergeCell ref="LZU18:LZX18"/>
    <mergeCell ref="MJI18:MJL18"/>
    <mergeCell ref="MJQ18:MJT18"/>
    <mergeCell ref="MJY18:MKB18"/>
    <mergeCell ref="MKG18:MKJ18"/>
    <mergeCell ref="MKO18:MKR18"/>
    <mergeCell ref="MHU18:MHX18"/>
    <mergeCell ref="MIC18:MIF18"/>
    <mergeCell ref="MIK18:MIN18"/>
    <mergeCell ref="MIS18:MIV18"/>
    <mergeCell ref="MJA18:MJD18"/>
    <mergeCell ref="MGG18:MGJ18"/>
    <mergeCell ref="MGO18:MGR18"/>
    <mergeCell ref="MGW18:MGZ18"/>
    <mergeCell ref="MHE18:MHH18"/>
    <mergeCell ref="MHM18:MHP18"/>
    <mergeCell ref="MES18:MEV18"/>
    <mergeCell ref="MFA18:MFD18"/>
    <mergeCell ref="MFI18:MFL18"/>
    <mergeCell ref="MFQ18:MFT18"/>
    <mergeCell ref="MFY18:MGB18"/>
    <mergeCell ref="MPM18:MPP18"/>
    <mergeCell ref="MPU18:MPX18"/>
    <mergeCell ref="MQC18:MQF18"/>
    <mergeCell ref="MQK18:MQN18"/>
    <mergeCell ref="MQS18:MQV18"/>
    <mergeCell ref="MNY18:MOB18"/>
    <mergeCell ref="MOG18:MOJ18"/>
    <mergeCell ref="MOO18:MOR18"/>
    <mergeCell ref="MOW18:MOZ18"/>
    <mergeCell ref="MPE18:MPH18"/>
    <mergeCell ref="MMK18:MMN18"/>
    <mergeCell ref="MMS18:MMV18"/>
    <mergeCell ref="MNA18:MND18"/>
    <mergeCell ref="MNI18:MNL18"/>
    <mergeCell ref="MNQ18:MNT18"/>
    <mergeCell ref="MKW18:MKZ18"/>
    <mergeCell ref="MLE18:MLH18"/>
    <mergeCell ref="MLM18:MLP18"/>
    <mergeCell ref="MLU18:MLX18"/>
    <mergeCell ref="MMC18:MMF18"/>
    <mergeCell ref="MVQ18:MVT18"/>
    <mergeCell ref="MVY18:MWB18"/>
    <mergeCell ref="MWG18:MWJ18"/>
    <mergeCell ref="MWO18:MWR18"/>
    <mergeCell ref="MWW18:MWZ18"/>
    <mergeCell ref="MUC18:MUF18"/>
    <mergeCell ref="MUK18:MUN18"/>
    <mergeCell ref="MUS18:MUV18"/>
    <mergeCell ref="MVA18:MVD18"/>
    <mergeCell ref="MVI18:MVL18"/>
    <mergeCell ref="MSO18:MSR18"/>
    <mergeCell ref="MSW18:MSZ18"/>
    <mergeCell ref="MTE18:MTH18"/>
    <mergeCell ref="MTM18:MTP18"/>
    <mergeCell ref="MTU18:MTX18"/>
    <mergeCell ref="MRA18:MRD18"/>
    <mergeCell ref="MRI18:MRL18"/>
    <mergeCell ref="MRQ18:MRT18"/>
    <mergeCell ref="MRY18:MSB18"/>
    <mergeCell ref="MSG18:MSJ18"/>
    <mergeCell ref="NBU18:NBX18"/>
    <mergeCell ref="NCC18:NCF18"/>
    <mergeCell ref="NCK18:NCN18"/>
    <mergeCell ref="NCS18:NCV18"/>
    <mergeCell ref="NDA18:NDD18"/>
    <mergeCell ref="NAG18:NAJ18"/>
    <mergeCell ref="NAO18:NAR18"/>
    <mergeCell ref="NAW18:NAZ18"/>
    <mergeCell ref="NBE18:NBH18"/>
    <mergeCell ref="NBM18:NBP18"/>
    <mergeCell ref="MYS18:MYV18"/>
    <mergeCell ref="MZA18:MZD18"/>
    <mergeCell ref="MZI18:MZL18"/>
    <mergeCell ref="MZQ18:MZT18"/>
    <mergeCell ref="MZY18:NAB18"/>
    <mergeCell ref="MXE18:MXH18"/>
    <mergeCell ref="MXM18:MXP18"/>
    <mergeCell ref="MXU18:MXX18"/>
    <mergeCell ref="MYC18:MYF18"/>
    <mergeCell ref="MYK18:MYN18"/>
    <mergeCell ref="NHY18:NIB18"/>
    <mergeCell ref="NIG18:NIJ18"/>
    <mergeCell ref="NIO18:NIR18"/>
    <mergeCell ref="NIW18:NIZ18"/>
    <mergeCell ref="NJE18:NJH18"/>
    <mergeCell ref="NGK18:NGN18"/>
    <mergeCell ref="NGS18:NGV18"/>
    <mergeCell ref="NHA18:NHD18"/>
    <mergeCell ref="NHI18:NHL18"/>
    <mergeCell ref="NHQ18:NHT18"/>
    <mergeCell ref="NEW18:NEZ18"/>
    <mergeCell ref="NFE18:NFH18"/>
    <mergeCell ref="NFM18:NFP18"/>
    <mergeCell ref="NFU18:NFX18"/>
    <mergeCell ref="NGC18:NGF18"/>
    <mergeCell ref="NDI18:NDL18"/>
    <mergeCell ref="NDQ18:NDT18"/>
    <mergeCell ref="NDY18:NEB18"/>
    <mergeCell ref="NEG18:NEJ18"/>
    <mergeCell ref="NEO18:NER18"/>
    <mergeCell ref="NOC18:NOF18"/>
    <mergeCell ref="NOK18:NON18"/>
    <mergeCell ref="NOS18:NOV18"/>
    <mergeCell ref="NPA18:NPD18"/>
    <mergeCell ref="NPI18:NPL18"/>
    <mergeCell ref="NMO18:NMR18"/>
    <mergeCell ref="NMW18:NMZ18"/>
    <mergeCell ref="NNE18:NNH18"/>
    <mergeCell ref="NNM18:NNP18"/>
    <mergeCell ref="NNU18:NNX18"/>
    <mergeCell ref="NLA18:NLD18"/>
    <mergeCell ref="NLI18:NLL18"/>
    <mergeCell ref="NLQ18:NLT18"/>
    <mergeCell ref="NLY18:NMB18"/>
    <mergeCell ref="NMG18:NMJ18"/>
    <mergeCell ref="NJM18:NJP18"/>
    <mergeCell ref="NJU18:NJX18"/>
    <mergeCell ref="NKC18:NKF18"/>
    <mergeCell ref="NKK18:NKN18"/>
    <mergeCell ref="NKS18:NKV18"/>
    <mergeCell ref="NUG18:NUJ18"/>
    <mergeCell ref="NUO18:NUR18"/>
    <mergeCell ref="NUW18:NUZ18"/>
    <mergeCell ref="NVE18:NVH18"/>
    <mergeCell ref="NVM18:NVP18"/>
    <mergeCell ref="NSS18:NSV18"/>
    <mergeCell ref="NTA18:NTD18"/>
    <mergeCell ref="NTI18:NTL18"/>
    <mergeCell ref="NTQ18:NTT18"/>
    <mergeCell ref="NTY18:NUB18"/>
    <mergeCell ref="NRE18:NRH18"/>
    <mergeCell ref="NRM18:NRP18"/>
    <mergeCell ref="NRU18:NRX18"/>
    <mergeCell ref="NSC18:NSF18"/>
    <mergeCell ref="NSK18:NSN18"/>
    <mergeCell ref="NPQ18:NPT18"/>
    <mergeCell ref="NPY18:NQB18"/>
    <mergeCell ref="NQG18:NQJ18"/>
    <mergeCell ref="NQO18:NQR18"/>
    <mergeCell ref="NQW18:NQZ18"/>
    <mergeCell ref="OAK18:OAN18"/>
    <mergeCell ref="OAS18:OAV18"/>
    <mergeCell ref="OBA18:OBD18"/>
    <mergeCell ref="OBI18:OBL18"/>
    <mergeCell ref="OBQ18:OBT18"/>
    <mergeCell ref="NYW18:NYZ18"/>
    <mergeCell ref="NZE18:NZH18"/>
    <mergeCell ref="NZM18:NZP18"/>
    <mergeCell ref="NZU18:NZX18"/>
    <mergeCell ref="OAC18:OAF18"/>
    <mergeCell ref="NXI18:NXL18"/>
    <mergeCell ref="NXQ18:NXT18"/>
    <mergeCell ref="NXY18:NYB18"/>
    <mergeCell ref="NYG18:NYJ18"/>
    <mergeCell ref="NYO18:NYR18"/>
    <mergeCell ref="NVU18:NVX18"/>
    <mergeCell ref="NWC18:NWF18"/>
    <mergeCell ref="NWK18:NWN18"/>
    <mergeCell ref="NWS18:NWV18"/>
    <mergeCell ref="NXA18:NXD18"/>
    <mergeCell ref="OGO18:OGR18"/>
    <mergeCell ref="OGW18:OGZ18"/>
    <mergeCell ref="OHE18:OHH18"/>
    <mergeCell ref="OHM18:OHP18"/>
    <mergeCell ref="OHU18:OHX18"/>
    <mergeCell ref="OFA18:OFD18"/>
    <mergeCell ref="OFI18:OFL18"/>
    <mergeCell ref="OFQ18:OFT18"/>
    <mergeCell ref="OFY18:OGB18"/>
    <mergeCell ref="OGG18:OGJ18"/>
    <mergeCell ref="ODM18:ODP18"/>
    <mergeCell ref="ODU18:ODX18"/>
    <mergeCell ref="OEC18:OEF18"/>
    <mergeCell ref="OEK18:OEN18"/>
    <mergeCell ref="OES18:OEV18"/>
    <mergeCell ref="OBY18:OCB18"/>
    <mergeCell ref="OCG18:OCJ18"/>
    <mergeCell ref="OCO18:OCR18"/>
    <mergeCell ref="OCW18:OCZ18"/>
    <mergeCell ref="ODE18:ODH18"/>
    <mergeCell ref="OMS18:OMV18"/>
    <mergeCell ref="ONA18:OND18"/>
    <mergeCell ref="ONI18:ONL18"/>
    <mergeCell ref="ONQ18:ONT18"/>
    <mergeCell ref="ONY18:OOB18"/>
    <mergeCell ref="OLE18:OLH18"/>
    <mergeCell ref="OLM18:OLP18"/>
    <mergeCell ref="OLU18:OLX18"/>
    <mergeCell ref="OMC18:OMF18"/>
    <mergeCell ref="OMK18:OMN18"/>
    <mergeCell ref="OJQ18:OJT18"/>
    <mergeCell ref="OJY18:OKB18"/>
    <mergeCell ref="OKG18:OKJ18"/>
    <mergeCell ref="OKO18:OKR18"/>
    <mergeCell ref="OKW18:OKZ18"/>
    <mergeCell ref="OIC18:OIF18"/>
    <mergeCell ref="OIK18:OIN18"/>
    <mergeCell ref="OIS18:OIV18"/>
    <mergeCell ref="OJA18:OJD18"/>
    <mergeCell ref="OJI18:OJL18"/>
    <mergeCell ref="OSW18:OSZ18"/>
    <mergeCell ref="OTE18:OTH18"/>
    <mergeCell ref="OTM18:OTP18"/>
    <mergeCell ref="OTU18:OTX18"/>
    <mergeCell ref="OUC18:OUF18"/>
    <mergeCell ref="ORI18:ORL18"/>
    <mergeCell ref="ORQ18:ORT18"/>
    <mergeCell ref="ORY18:OSB18"/>
    <mergeCell ref="OSG18:OSJ18"/>
    <mergeCell ref="OSO18:OSR18"/>
    <mergeCell ref="OPU18:OPX18"/>
    <mergeCell ref="OQC18:OQF18"/>
    <mergeCell ref="OQK18:OQN18"/>
    <mergeCell ref="OQS18:OQV18"/>
    <mergeCell ref="ORA18:ORD18"/>
    <mergeCell ref="OOG18:OOJ18"/>
    <mergeCell ref="OOO18:OOR18"/>
    <mergeCell ref="OOW18:OOZ18"/>
    <mergeCell ref="OPE18:OPH18"/>
    <mergeCell ref="OPM18:OPP18"/>
    <mergeCell ref="OZA18:OZD18"/>
    <mergeCell ref="OZI18:OZL18"/>
    <mergeCell ref="OZQ18:OZT18"/>
    <mergeCell ref="OZY18:PAB18"/>
    <mergeCell ref="PAG18:PAJ18"/>
    <mergeCell ref="OXM18:OXP18"/>
    <mergeCell ref="OXU18:OXX18"/>
    <mergeCell ref="OYC18:OYF18"/>
    <mergeCell ref="OYK18:OYN18"/>
    <mergeCell ref="OYS18:OYV18"/>
    <mergeCell ref="OVY18:OWB18"/>
    <mergeCell ref="OWG18:OWJ18"/>
    <mergeCell ref="OWO18:OWR18"/>
    <mergeCell ref="OWW18:OWZ18"/>
    <mergeCell ref="OXE18:OXH18"/>
    <mergeCell ref="OUK18:OUN18"/>
    <mergeCell ref="OUS18:OUV18"/>
    <mergeCell ref="OVA18:OVD18"/>
    <mergeCell ref="OVI18:OVL18"/>
    <mergeCell ref="OVQ18:OVT18"/>
    <mergeCell ref="PFE18:PFH18"/>
    <mergeCell ref="PFM18:PFP18"/>
    <mergeCell ref="PFU18:PFX18"/>
    <mergeCell ref="PGC18:PGF18"/>
    <mergeCell ref="PGK18:PGN18"/>
    <mergeCell ref="PDQ18:PDT18"/>
    <mergeCell ref="PDY18:PEB18"/>
    <mergeCell ref="PEG18:PEJ18"/>
    <mergeCell ref="PEO18:PER18"/>
    <mergeCell ref="PEW18:PEZ18"/>
    <mergeCell ref="PCC18:PCF18"/>
    <mergeCell ref="PCK18:PCN18"/>
    <mergeCell ref="PCS18:PCV18"/>
    <mergeCell ref="PDA18:PDD18"/>
    <mergeCell ref="PDI18:PDL18"/>
    <mergeCell ref="PAO18:PAR18"/>
    <mergeCell ref="PAW18:PAZ18"/>
    <mergeCell ref="PBE18:PBH18"/>
    <mergeCell ref="PBM18:PBP18"/>
    <mergeCell ref="PBU18:PBX18"/>
    <mergeCell ref="PLI18:PLL18"/>
    <mergeCell ref="PLQ18:PLT18"/>
    <mergeCell ref="PLY18:PMB18"/>
    <mergeCell ref="PMG18:PMJ18"/>
    <mergeCell ref="PMO18:PMR18"/>
    <mergeCell ref="PJU18:PJX18"/>
    <mergeCell ref="PKC18:PKF18"/>
    <mergeCell ref="PKK18:PKN18"/>
    <mergeCell ref="PKS18:PKV18"/>
    <mergeCell ref="PLA18:PLD18"/>
    <mergeCell ref="PIG18:PIJ18"/>
    <mergeCell ref="PIO18:PIR18"/>
    <mergeCell ref="PIW18:PIZ18"/>
    <mergeCell ref="PJE18:PJH18"/>
    <mergeCell ref="PJM18:PJP18"/>
    <mergeCell ref="PGS18:PGV18"/>
    <mergeCell ref="PHA18:PHD18"/>
    <mergeCell ref="PHI18:PHL18"/>
    <mergeCell ref="PHQ18:PHT18"/>
    <mergeCell ref="PHY18:PIB18"/>
    <mergeCell ref="PRM18:PRP18"/>
    <mergeCell ref="PRU18:PRX18"/>
    <mergeCell ref="PSC18:PSF18"/>
    <mergeCell ref="PSK18:PSN18"/>
    <mergeCell ref="PSS18:PSV18"/>
    <mergeCell ref="PPY18:PQB18"/>
    <mergeCell ref="PQG18:PQJ18"/>
    <mergeCell ref="PQO18:PQR18"/>
    <mergeCell ref="PQW18:PQZ18"/>
    <mergeCell ref="PRE18:PRH18"/>
    <mergeCell ref="POK18:PON18"/>
    <mergeCell ref="POS18:POV18"/>
    <mergeCell ref="PPA18:PPD18"/>
    <mergeCell ref="PPI18:PPL18"/>
    <mergeCell ref="PPQ18:PPT18"/>
    <mergeCell ref="PMW18:PMZ18"/>
    <mergeCell ref="PNE18:PNH18"/>
    <mergeCell ref="PNM18:PNP18"/>
    <mergeCell ref="PNU18:PNX18"/>
    <mergeCell ref="POC18:POF18"/>
    <mergeCell ref="PXQ18:PXT18"/>
    <mergeCell ref="PXY18:PYB18"/>
    <mergeCell ref="PYG18:PYJ18"/>
    <mergeCell ref="PYO18:PYR18"/>
    <mergeCell ref="PYW18:PYZ18"/>
    <mergeCell ref="PWC18:PWF18"/>
    <mergeCell ref="PWK18:PWN18"/>
    <mergeCell ref="PWS18:PWV18"/>
    <mergeCell ref="PXA18:PXD18"/>
    <mergeCell ref="PXI18:PXL18"/>
    <mergeCell ref="PUO18:PUR18"/>
    <mergeCell ref="PUW18:PUZ18"/>
    <mergeCell ref="PVE18:PVH18"/>
    <mergeCell ref="PVM18:PVP18"/>
    <mergeCell ref="PVU18:PVX18"/>
    <mergeCell ref="PTA18:PTD18"/>
    <mergeCell ref="PTI18:PTL18"/>
    <mergeCell ref="PTQ18:PTT18"/>
    <mergeCell ref="PTY18:PUB18"/>
    <mergeCell ref="PUG18:PUJ18"/>
    <mergeCell ref="QDU18:QDX18"/>
    <mergeCell ref="QEC18:QEF18"/>
    <mergeCell ref="QEK18:QEN18"/>
    <mergeCell ref="QES18:QEV18"/>
    <mergeCell ref="QFA18:QFD18"/>
    <mergeCell ref="QCG18:QCJ18"/>
    <mergeCell ref="QCO18:QCR18"/>
    <mergeCell ref="QCW18:QCZ18"/>
    <mergeCell ref="QDE18:QDH18"/>
    <mergeCell ref="QDM18:QDP18"/>
    <mergeCell ref="QAS18:QAV18"/>
    <mergeCell ref="QBA18:QBD18"/>
    <mergeCell ref="QBI18:QBL18"/>
    <mergeCell ref="QBQ18:QBT18"/>
    <mergeCell ref="QBY18:QCB18"/>
    <mergeCell ref="PZE18:PZH18"/>
    <mergeCell ref="PZM18:PZP18"/>
    <mergeCell ref="PZU18:PZX18"/>
    <mergeCell ref="QAC18:QAF18"/>
    <mergeCell ref="QAK18:QAN18"/>
    <mergeCell ref="QJY18:QKB18"/>
    <mergeCell ref="QKG18:QKJ18"/>
    <mergeCell ref="QKO18:QKR18"/>
    <mergeCell ref="QKW18:QKZ18"/>
    <mergeCell ref="QLE18:QLH18"/>
    <mergeCell ref="QIK18:QIN18"/>
    <mergeCell ref="QIS18:QIV18"/>
    <mergeCell ref="QJA18:QJD18"/>
    <mergeCell ref="QJI18:QJL18"/>
    <mergeCell ref="QJQ18:QJT18"/>
    <mergeCell ref="QGW18:QGZ18"/>
    <mergeCell ref="QHE18:QHH18"/>
    <mergeCell ref="QHM18:QHP18"/>
    <mergeCell ref="QHU18:QHX18"/>
    <mergeCell ref="QIC18:QIF18"/>
    <mergeCell ref="QFI18:QFL18"/>
    <mergeCell ref="QFQ18:QFT18"/>
    <mergeCell ref="QFY18:QGB18"/>
    <mergeCell ref="QGG18:QGJ18"/>
    <mergeCell ref="QGO18:QGR18"/>
    <mergeCell ref="QQC18:QQF18"/>
    <mergeCell ref="QQK18:QQN18"/>
    <mergeCell ref="QQS18:QQV18"/>
    <mergeCell ref="QRA18:QRD18"/>
    <mergeCell ref="QRI18:QRL18"/>
    <mergeCell ref="QOO18:QOR18"/>
    <mergeCell ref="QOW18:QOZ18"/>
    <mergeCell ref="QPE18:QPH18"/>
    <mergeCell ref="QPM18:QPP18"/>
    <mergeCell ref="QPU18:QPX18"/>
    <mergeCell ref="QNA18:QND18"/>
    <mergeCell ref="QNI18:QNL18"/>
    <mergeCell ref="QNQ18:QNT18"/>
    <mergeCell ref="QNY18:QOB18"/>
    <mergeCell ref="QOG18:QOJ18"/>
    <mergeCell ref="QLM18:QLP18"/>
    <mergeCell ref="QLU18:QLX18"/>
    <mergeCell ref="QMC18:QMF18"/>
    <mergeCell ref="QMK18:QMN18"/>
    <mergeCell ref="QMS18:QMV18"/>
    <mergeCell ref="QWG18:QWJ18"/>
    <mergeCell ref="QWO18:QWR18"/>
    <mergeCell ref="QWW18:QWZ18"/>
    <mergeCell ref="QXE18:QXH18"/>
    <mergeCell ref="QXM18:QXP18"/>
    <mergeCell ref="QUS18:QUV18"/>
    <mergeCell ref="QVA18:QVD18"/>
    <mergeCell ref="QVI18:QVL18"/>
    <mergeCell ref="QVQ18:QVT18"/>
    <mergeCell ref="QVY18:QWB18"/>
    <mergeCell ref="QTE18:QTH18"/>
    <mergeCell ref="QTM18:QTP18"/>
    <mergeCell ref="QTU18:QTX18"/>
    <mergeCell ref="QUC18:QUF18"/>
    <mergeCell ref="QUK18:QUN18"/>
    <mergeCell ref="QRQ18:QRT18"/>
    <mergeCell ref="QRY18:QSB18"/>
    <mergeCell ref="QSG18:QSJ18"/>
    <mergeCell ref="QSO18:QSR18"/>
    <mergeCell ref="QSW18:QSZ18"/>
    <mergeCell ref="RCK18:RCN18"/>
    <mergeCell ref="RCS18:RCV18"/>
    <mergeCell ref="RDA18:RDD18"/>
    <mergeCell ref="RDI18:RDL18"/>
    <mergeCell ref="RDQ18:RDT18"/>
    <mergeCell ref="RAW18:RAZ18"/>
    <mergeCell ref="RBE18:RBH18"/>
    <mergeCell ref="RBM18:RBP18"/>
    <mergeCell ref="RBU18:RBX18"/>
    <mergeCell ref="RCC18:RCF18"/>
    <mergeCell ref="QZI18:QZL18"/>
    <mergeCell ref="QZQ18:QZT18"/>
    <mergeCell ref="QZY18:RAB18"/>
    <mergeCell ref="RAG18:RAJ18"/>
    <mergeCell ref="RAO18:RAR18"/>
    <mergeCell ref="QXU18:QXX18"/>
    <mergeCell ref="QYC18:QYF18"/>
    <mergeCell ref="QYK18:QYN18"/>
    <mergeCell ref="QYS18:QYV18"/>
    <mergeCell ref="QZA18:QZD18"/>
    <mergeCell ref="RIO18:RIR18"/>
    <mergeCell ref="RIW18:RIZ18"/>
    <mergeCell ref="RJE18:RJH18"/>
    <mergeCell ref="RJM18:RJP18"/>
    <mergeCell ref="RJU18:RJX18"/>
    <mergeCell ref="RHA18:RHD18"/>
    <mergeCell ref="RHI18:RHL18"/>
    <mergeCell ref="RHQ18:RHT18"/>
    <mergeCell ref="RHY18:RIB18"/>
    <mergeCell ref="RIG18:RIJ18"/>
    <mergeCell ref="RFM18:RFP18"/>
    <mergeCell ref="RFU18:RFX18"/>
    <mergeCell ref="RGC18:RGF18"/>
    <mergeCell ref="RGK18:RGN18"/>
    <mergeCell ref="RGS18:RGV18"/>
    <mergeCell ref="RDY18:REB18"/>
    <mergeCell ref="REG18:REJ18"/>
    <mergeCell ref="REO18:RER18"/>
    <mergeCell ref="REW18:REZ18"/>
    <mergeCell ref="RFE18:RFH18"/>
    <mergeCell ref="ROS18:ROV18"/>
    <mergeCell ref="RPA18:RPD18"/>
    <mergeCell ref="RPI18:RPL18"/>
    <mergeCell ref="RPQ18:RPT18"/>
    <mergeCell ref="RPY18:RQB18"/>
    <mergeCell ref="RNE18:RNH18"/>
    <mergeCell ref="RNM18:RNP18"/>
    <mergeCell ref="RNU18:RNX18"/>
    <mergeCell ref="ROC18:ROF18"/>
    <mergeCell ref="ROK18:RON18"/>
    <mergeCell ref="RLQ18:RLT18"/>
    <mergeCell ref="RLY18:RMB18"/>
    <mergeCell ref="RMG18:RMJ18"/>
    <mergeCell ref="RMO18:RMR18"/>
    <mergeCell ref="RMW18:RMZ18"/>
    <mergeCell ref="RKC18:RKF18"/>
    <mergeCell ref="RKK18:RKN18"/>
    <mergeCell ref="RKS18:RKV18"/>
    <mergeCell ref="RLA18:RLD18"/>
    <mergeCell ref="RLI18:RLL18"/>
    <mergeCell ref="RUW18:RUZ18"/>
    <mergeCell ref="RVE18:RVH18"/>
    <mergeCell ref="RVM18:RVP18"/>
    <mergeCell ref="RVU18:RVX18"/>
    <mergeCell ref="RWC18:RWF18"/>
    <mergeCell ref="RTI18:RTL18"/>
    <mergeCell ref="RTQ18:RTT18"/>
    <mergeCell ref="RTY18:RUB18"/>
    <mergeCell ref="RUG18:RUJ18"/>
    <mergeCell ref="RUO18:RUR18"/>
    <mergeCell ref="RRU18:RRX18"/>
    <mergeCell ref="RSC18:RSF18"/>
    <mergeCell ref="RSK18:RSN18"/>
    <mergeCell ref="RSS18:RSV18"/>
    <mergeCell ref="RTA18:RTD18"/>
    <mergeCell ref="RQG18:RQJ18"/>
    <mergeCell ref="RQO18:RQR18"/>
    <mergeCell ref="RQW18:RQZ18"/>
    <mergeCell ref="RRE18:RRH18"/>
    <mergeCell ref="RRM18:RRP18"/>
    <mergeCell ref="SBA18:SBD18"/>
    <mergeCell ref="SBI18:SBL18"/>
    <mergeCell ref="SBQ18:SBT18"/>
    <mergeCell ref="SBY18:SCB18"/>
    <mergeCell ref="SCG18:SCJ18"/>
    <mergeCell ref="RZM18:RZP18"/>
    <mergeCell ref="RZU18:RZX18"/>
    <mergeCell ref="SAC18:SAF18"/>
    <mergeCell ref="SAK18:SAN18"/>
    <mergeCell ref="SAS18:SAV18"/>
    <mergeCell ref="RXY18:RYB18"/>
    <mergeCell ref="RYG18:RYJ18"/>
    <mergeCell ref="RYO18:RYR18"/>
    <mergeCell ref="RYW18:RYZ18"/>
    <mergeCell ref="RZE18:RZH18"/>
    <mergeCell ref="RWK18:RWN18"/>
    <mergeCell ref="RWS18:RWV18"/>
    <mergeCell ref="RXA18:RXD18"/>
    <mergeCell ref="RXI18:RXL18"/>
    <mergeCell ref="RXQ18:RXT18"/>
    <mergeCell ref="SHE18:SHH18"/>
    <mergeCell ref="SHM18:SHP18"/>
    <mergeCell ref="SHU18:SHX18"/>
    <mergeCell ref="SIC18:SIF18"/>
    <mergeCell ref="SIK18:SIN18"/>
    <mergeCell ref="SFQ18:SFT18"/>
    <mergeCell ref="SFY18:SGB18"/>
    <mergeCell ref="SGG18:SGJ18"/>
    <mergeCell ref="SGO18:SGR18"/>
    <mergeCell ref="SGW18:SGZ18"/>
    <mergeCell ref="SEC18:SEF18"/>
    <mergeCell ref="SEK18:SEN18"/>
    <mergeCell ref="SES18:SEV18"/>
    <mergeCell ref="SFA18:SFD18"/>
    <mergeCell ref="SFI18:SFL18"/>
    <mergeCell ref="SCO18:SCR18"/>
    <mergeCell ref="SCW18:SCZ18"/>
    <mergeCell ref="SDE18:SDH18"/>
    <mergeCell ref="SDM18:SDP18"/>
    <mergeCell ref="SDU18:SDX18"/>
    <mergeCell ref="SNI18:SNL18"/>
    <mergeCell ref="SNQ18:SNT18"/>
    <mergeCell ref="SNY18:SOB18"/>
    <mergeCell ref="SOG18:SOJ18"/>
    <mergeCell ref="SOO18:SOR18"/>
    <mergeCell ref="SLU18:SLX18"/>
    <mergeCell ref="SMC18:SMF18"/>
    <mergeCell ref="SMK18:SMN18"/>
    <mergeCell ref="SMS18:SMV18"/>
    <mergeCell ref="SNA18:SND18"/>
    <mergeCell ref="SKG18:SKJ18"/>
    <mergeCell ref="SKO18:SKR18"/>
    <mergeCell ref="SKW18:SKZ18"/>
    <mergeCell ref="SLE18:SLH18"/>
    <mergeCell ref="SLM18:SLP18"/>
    <mergeCell ref="SIS18:SIV18"/>
    <mergeCell ref="SJA18:SJD18"/>
    <mergeCell ref="SJI18:SJL18"/>
    <mergeCell ref="SJQ18:SJT18"/>
    <mergeCell ref="SJY18:SKB18"/>
    <mergeCell ref="STM18:STP18"/>
    <mergeCell ref="STU18:STX18"/>
    <mergeCell ref="SUC18:SUF18"/>
    <mergeCell ref="SUK18:SUN18"/>
    <mergeCell ref="SUS18:SUV18"/>
    <mergeCell ref="SRY18:SSB18"/>
    <mergeCell ref="SSG18:SSJ18"/>
    <mergeCell ref="SSO18:SSR18"/>
    <mergeCell ref="SSW18:SSZ18"/>
    <mergeCell ref="STE18:STH18"/>
    <mergeCell ref="SQK18:SQN18"/>
    <mergeCell ref="SQS18:SQV18"/>
    <mergeCell ref="SRA18:SRD18"/>
    <mergeCell ref="SRI18:SRL18"/>
    <mergeCell ref="SRQ18:SRT18"/>
    <mergeCell ref="SOW18:SOZ18"/>
    <mergeCell ref="SPE18:SPH18"/>
    <mergeCell ref="SPM18:SPP18"/>
    <mergeCell ref="SPU18:SPX18"/>
    <mergeCell ref="SQC18:SQF18"/>
    <mergeCell ref="SZQ18:SZT18"/>
    <mergeCell ref="SZY18:TAB18"/>
    <mergeCell ref="TAG18:TAJ18"/>
    <mergeCell ref="TAO18:TAR18"/>
    <mergeCell ref="TAW18:TAZ18"/>
    <mergeCell ref="SYC18:SYF18"/>
    <mergeCell ref="SYK18:SYN18"/>
    <mergeCell ref="SYS18:SYV18"/>
    <mergeCell ref="SZA18:SZD18"/>
    <mergeCell ref="SZI18:SZL18"/>
    <mergeCell ref="SWO18:SWR18"/>
    <mergeCell ref="SWW18:SWZ18"/>
    <mergeCell ref="SXE18:SXH18"/>
    <mergeCell ref="SXM18:SXP18"/>
    <mergeCell ref="SXU18:SXX18"/>
    <mergeCell ref="SVA18:SVD18"/>
    <mergeCell ref="SVI18:SVL18"/>
    <mergeCell ref="SVQ18:SVT18"/>
    <mergeCell ref="SVY18:SWB18"/>
    <mergeCell ref="SWG18:SWJ18"/>
    <mergeCell ref="TFU18:TFX18"/>
    <mergeCell ref="TGC18:TGF18"/>
    <mergeCell ref="TGK18:TGN18"/>
    <mergeCell ref="TGS18:TGV18"/>
    <mergeCell ref="THA18:THD18"/>
    <mergeCell ref="TEG18:TEJ18"/>
    <mergeCell ref="TEO18:TER18"/>
    <mergeCell ref="TEW18:TEZ18"/>
    <mergeCell ref="TFE18:TFH18"/>
    <mergeCell ref="TFM18:TFP18"/>
    <mergeCell ref="TCS18:TCV18"/>
    <mergeCell ref="TDA18:TDD18"/>
    <mergeCell ref="TDI18:TDL18"/>
    <mergeCell ref="TDQ18:TDT18"/>
    <mergeCell ref="TDY18:TEB18"/>
    <mergeCell ref="TBE18:TBH18"/>
    <mergeCell ref="TBM18:TBP18"/>
    <mergeCell ref="TBU18:TBX18"/>
    <mergeCell ref="TCC18:TCF18"/>
    <mergeCell ref="TCK18:TCN18"/>
    <mergeCell ref="TLY18:TMB18"/>
    <mergeCell ref="TMG18:TMJ18"/>
    <mergeCell ref="TMO18:TMR18"/>
    <mergeCell ref="TMW18:TMZ18"/>
    <mergeCell ref="TNE18:TNH18"/>
    <mergeCell ref="TKK18:TKN18"/>
    <mergeCell ref="TKS18:TKV18"/>
    <mergeCell ref="TLA18:TLD18"/>
    <mergeCell ref="TLI18:TLL18"/>
    <mergeCell ref="TLQ18:TLT18"/>
    <mergeCell ref="TIW18:TIZ18"/>
    <mergeCell ref="TJE18:TJH18"/>
    <mergeCell ref="TJM18:TJP18"/>
    <mergeCell ref="TJU18:TJX18"/>
    <mergeCell ref="TKC18:TKF18"/>
    <mergeCell ref="THI18:THL18"/>
    <mergeCell ref="THQ18:THT18"/>
    <mergeCell ref="THY18:TIB18"/>
    <mergeCell ref="TIG18:TIJ18"/>
    <mergeCell ref="TIO18:TIR18"/>
    <mergeCell ref="TSC18:TSF18"/>
    <mergeCell ref="TSK18:TSN18"/>
    <mergeCell ref="TSS18:TSV18"/>
    <mergeCell ref="TTA18:TTD18"/>
    <mergeCell ref="TTI18:TTL18"/>
    <mergeCell ref="TQO18:TQR18"/>
    <mergeCell ref="TQW18:TQZ18"/>
    <mergeCell ref="TRE18:TRH18"/>
    <mergeCell ref="TRM18:TRP18"/>
    <mergeCell ref="TRU18:TRX18"/>
    <mergeCell ref="TPA18:TPD18"/>
    <mergeCell ref="TPI18:TPL18"/>
    <mergeCell ref="TPQ18:TPT18"/>
    <mergeCell ref="TPY18:TQB18"/>
    <mergeCell ref="TQG18:TQJ18"/>
    <mergeCell ref="TNM18:TNP18"/>
    <mergeCell ref="TNU18:TNX18"/>
    <mergeCell ref="TOC18:TOF18"/>
    <mergeCell ref="TOK18:TON18"/>
    <mergeCell ref="TOS18:TOV18"/>
    <mergeCell ref="TYG18:TYJ18"/>
    <mergeCell ref="TYO18:TYR18"/>
    <mergeCell ref="TYW18:TYZ18"/>
    <mergeCell ref="TZE18:TZH18"/>
    <mergeCell ref="TZM18:TZP18"/>
    <mergeCell ref="TWS18:TWV18"/>
    <mergeCell ref="TXA18:TXD18"/>
    <mergeCell ref="TXI18:TXL18"/>
    <mergeCell ref="TXQ18:TXT18"/>
    <mergeCell ref="TXY18:TYB18"/>
    <mergeCell ref="TVE18:TVH18"/>
    <mergeCell ref="TVM18:TVP18"/>
    <mergeCell ref="TVU18:TVX18"/>
    <mergeCell ref="TWC18:TWF18"/>
    <mergeCell ref="TWK18:TWN18"/>
    <mergeCell ref="TTQ18:TTT18"/>
    <mergeCell ref="TTY18:TUB18"/>
    <mergeCell ref="TUG18:TUJ18"/>
    <mergeCell ref="TUO18:TUR18"/>
    <mergeCell ref="TUW18:TUZ18"/>
    <mergeCell ref="UEK18:UEN18"/>
    <mergeCell ref="UES18:UEV18"/>
    <mergeCell ref="UFA18:UFD18"/>
    <mergeCell ref="UFI18:UFL18"/>
    <mergeCell ref="UFQ18:UFT18"/>
    <mergeCell ref="UCW18:UCZ18"/>
    <mergeCell ref="UDE18:UDH18"/>
    <mergeCell ref="UDM18:UDP18"/>
    <mergeCell ref="UDU18:UDX18"/>
    <mergeCell ref="UEC18:UEF18"/>
    <mergeCell ref="UBI18:UBL18"/>
    <mergeCell ref="UBQ18:UBT18"/>
    <mergeCell ref="UBY18:UCB18"/>
    <mergeCell ref="UCG18:UCJ18"/>
    <mergeCell ref="UCO18:UCR18"/>
    <mergeCell ref="TZU18:TZX18"/>
    <mergeCell ref="UAC18:UAF18"/>
    <mergeCell ref="UAK18:UAN18"/>
    <mergeCell ref="UAS18:UAV18"/>
    <mergeCell ref="UBA18:UBD18"/>
    <mergeCell ref="UKO18:UKR18"/>
    <mergeCell ref="UKW18:UKZ18"/>
    <mergeCell ref="ULE18:ULH18"/>
    <mergeCell ref="ULM18:ULP18"/>
    <mergeCell ref="ULU18:ULX18"/>
    <mergeCell ref="UJA18:UJD18"/>
    <mergeCell ref="UJI18:UJL18"/>
    <mergeCell ref="UJQ18:UJT18"/>
    <mergeCell ref="UJY18:UKB18"/>
    <mergeCell ref="UKG18:UKJ18"/>
    <mergeCell ref="UHM18:UHP18"/>
    <mergeCell ref="UHU18:UHX18"/>
    <mergeCell ref="UIC18:UIF18"/>
    <mergeCell ref="UIK18:UIN18"/>
    <mergeCell ref="UIS18:UIV18"/>
    <mergeCell ref="UFY18:UGB18"/>
    <mergeCell ref="UGG18:UGJ18"/>
    <mergeCell ref="UGO18:UGR18"/>
    <mergeCell ref="UGW18:UGZ18"/>
    <mergeCell ref="UHE18:UHH18"/>
    <mergeCell ref="UQS18:UQV18"/>
    <mergeCell ref="URA18:URD18"/>
    <mergeCell ref="URI18:URL18"/>
    <mergeCell ref="URQ18:URT18"/>
    <mergeCell ref="URY18:USB18"/>
    <mergeCell ref="UPE18:UPH18"/>
    <mergeCell ref="UPM18:UPP18"/>
    <mergeCell ref="UPU18:UPX18"/>
    <mergeCell ref="UQC18:UQF18"/>
    <mergeCell ref="UQK18:UQN18"/>
    <mergeCell ref="UNQ18:UNT18"/>
    <mergeCell ref="UNY18:UOB18"/>
    <mergeCell ref="UOG18:UOJ18"/>
    <mergeCell ref="UOO18:UOR18"/>
    <mergeCell ref="UOW18:UOZ18"/>
    <mergeCell ref="UMC18:UMF18"/>
    <mergeCell ref="UMK18:UMN18"/>
    <mergeCell ref="UMS18:UMV18"/>
    <mergeCell ref="UNA18:UND18"/>
    <mergeCell ref="UNI18:UNL18"/>
    <mergeCell ref="UWW18:UWZ18"/>
    <mergeCell ref="UXE18:UXH18"/>
    <mergeCell ref="UXM18:UXP18"/>
    <mergeCell ref="UXU18:UXX18"/>
    <mergeCell ref="UYC18:UYF18"/>
    <mergeCell ref="UVI18:UVL18"/>
    <mergeCell ref="UVQ18:UVT18"/>
    <mergeCell ref="UVY18:UWB18"/>
    <mergeCell ref="UWG18:UWJ18"/>
    <mergeCell ref="UWO18:UWR18"/>
    <mergeCell ref="UTU18:UTX18"/>
    <mergeCell ref="UUC18:UUF18"/>
    <mergeCell ref="UUK18:UUN18"/>
    <mergeCell ref="UUS18:UUV18"/>
    <mergeCell ref="UVA18:UVD18"/>
    <mergeCell ref="USG18:USJ18"/>
    <mergeCell ref="USO18:USR18"/>
    <mergeCell ref="USW18:USZ18"/>
    <mergeCell ref="UTE18:UTH18"/>
    <mergeCell ref="UTM18:UTP18"/>
    <mergeCell ref="VDA18:VDD18"/>
    <mergeCell ref="VDI18:VDL18"/>
    <mergeCell ref="VDQ18:VDT18"/>
    <mergeCell ref="VDY18:VEB18"/>
    <mergeCell ref="VEG18:VEJ18"/>
    <mergeCell ref="VBM18:VBP18"/>
    <mergeCell ref="VBU18:VBX18"/>
    <mergeCell ref="VCC18:VCF18"/>
    <mergeCell ref="VCK18:VCN18"/>
    <mergeCell ref="VCS18:VCV18"/>
    <mergeCell ref="UZY18:VAB18"/>
    <mergeCell ref="VAG18:VAJ18"/>
    <mergeCell ref="VAO18:VAR18"/>
    <mergeCell ref="VAW18:VAZ18"/>
    <mergeCell ref="VBE18:VBH18"/>
    <mergeCell ref="UYK18:UYN18"/>
    <mergeCell ref="UYS18:UYV18"/>
    <mergeCell ref="UZA18:UZD18"/>
    <mergeCell ref="UZI18:UZL18"/>
    <mergeCell ref="UZQ18:UZT18"/>
    <mergeCell ref="VJE18:VJH18"/>
    <mergeCell ref="VJM18:VJP18"/>
    <mergeCell ref="VJU18:VJX18"/>
    <mergeCell ref="VKC18:VKF18"/>
    <mergeCell ref="VKK18:VKN18"/>
    <mergeCell ref="VHQ18:VHT18"/>
    <mergeCell ref="VHY18:VIB18"/>
    <mergeCell ref="VIG18:VIJ18"/>
    <mergeCell ref="VIO18:VIR18"/>
    <mergeCell ref="VIW18:VIZ18"/>
    <mergeCell ref="VGC18:VGF18"/>
    <mergeCell ref="VGK18:VGN18"/>
    <mergeCell ref="VGS18:VGV18"/>
    <mergeCell ref="VHA18:VHD18"/>
    <mergeCell ref="VHI18:VHL18"/>
    <mergeCell ref="VEO18:VER18"/>
    <mergeCell ref="VEW18:VEZ18"/>
    <mergeCell ref="VFE18:VFH18"/>
    <mergeCell ref="VFM18:VFP18"/>
    <mergeCell ref="VFU18:VFX18"/>
    <mergeCell ref="VPI18:VPL18"/>
    <mergeCell ref="VPQ18:VPT18"/>
    <mergeCell ref="VPY18:VQB18"/>
    <mergeCell ref="VQG18:VQJ18"/>
    <mergeCell ref="VQO18:VQR18"/>
    <mergeCell ref="VNU18:VNX18"/>
    <mergeCell ref="VOC18:VOF18"/>
    <mergeCell ref="VOK18:VON18"/>
    <mergeCell ref="VOS18:VOV18"/>
    <mergeCell ref="VPA18:VPD18"/>
    <mergeCell ref="VMG18:VMJ18"/>
    <mergeCell ref="VMO18:VMR18"/>
    <mergeCell ref="VMW18:VMZ18"/>
    <mergeCell ref="VNE18:VNH18"/>
    <mergeCell ref="VNM18:VNP18"/>
    <mergeCell ref="VKS18:VKV18"/>
    <mergeCell ref="VLA18:VLD18"/>
    <mergeCell ref="VLI18:VLL18"/>
    <mergeCell ref="VLQ18:VLT18"/>
    <mergeCell ref="VLY18:VMB18"/>
    <mergeCell ref="VVM18:VVP18"/>
    <mergeCell ref="VVU18:VVX18"/>
    <mergeCell ref="VWC18:VWF18"/>
    <mergeCell ref="VWK18:VWN18"/>
    <mergeCell ref="VWS18:VWV18"/>
    <mergeCell ref="VTY18:VUB18"/>
    <mergeCell ref="VUG18:VUJ18"/>
    <mergeCell ref="VUO18:VUR18"/>
    <mergeCell ref="VUW18:VUZ18"/>
    <mergeCell ref="VVE18:VVH18"/>
    <mergeCell ref="VSK18:VSN18"/>
    <mergeCell ref="VSS18:VSV18"/>
    <mergeCell ref="VTA18:VTD18"/>
    <mergeCell ref="VTI18:VTL18"/>
    <mergeCell ref="VTQ18:VTT18"/>
    <mergeCell ref="VQW18:VQZ18"/>
    <mergeCell ref="VRE18:VRH18"/>
    <mergeCell ref="VRM18:VRP18"/>
    <mergeCell ref="VRU18:VRX18"/>
    <mergeCell ref="VSC18:VSF18"/>
    <mergeCell ref="WBQ18:WBT18"/>
    <mergeCell ref="WBY18:WCB18"/>
    <mergeCell ref="WCG18:WCJ18"/>
    <mergeCell ref="WCO18:WCR18"/>
    <mergeCell ref="WCW18:WCZ18"/>
    <mergeCell ref="WAC18:WAF18"/>
    <mergeCell ref="WAK18:WAN18"/>
    <mergeCell ref="WAS18:WAV18"/>
    <mergeCell ref="WBA18:WBD18"/>
    <mergeCell ref="WBI18:WBL18"/>
    <mergeCell ref="VYO18:VYR18"/>
    <mergeCell ref="VYW18:VYZ18"/>
    <mergeCell ref="VZE18:VZH18"/>
    <mergeCell ref="VZM18:VZP18"/>
    <mergeCell ref="VZU18:VZX18"/>
    <mergeCell ref="VXA18:VXD18"/>
    <mergeCell ref="VXI18:VXL18"/>
    <mergeCell ref="VXQ18:VXT18"/>
    <mergeCell ref="VXY18:VYB18"/>
    <mergeCell ref="VYG18:VYJ18"/>
    <mergeCell ref="WHU18:WHX18"/>
    <mergeCell ref="WIC18:WIF18"/>
    <mergeCell ref="WIK18:WIN18"/>
    <mergeCell ref="WIS18:WIV18"/>
    <mergeCell ref="WJA18:WJD18"/>
    <mergeCell ref="WGG18:WGJ18"/>
    <mergeCell ref="WGO18:WGR18"/>
    <mergeCell ref="WGW18:WGZ18"/>
    <mergeCell ref="WHE18:WHH18"/>
    <mergeCell ref="WHM18:WHP18"/>
    <mergeCell ref="WES18:WEV18"/>
    <mergeCell ref="WFA18:WFD18"/>
    <mergeCell ref="WFI18:WFL18"/>
    <mergeCell ref="WFQ18:WFT18"/>
    <mergeCell ref="WFY18:WGB18"/>
    <mergeCell ref="WDE18:WDH18"/>
    <mergeCell ref="WDM18:WDP18"/>
    <mergeCell ref="WDU18:WDX18"/>
    <mergeCell ref="WEC18:WEF18"/>
    <mergeCell ref="WEK18:WEN18"/>
    <mergeCell ref="WNY18:WOB18"/>
    <mergeCell ref="WOG18:WOJ18"/>
    <mergeCell ref="WOO18:WOR18"/>
    <mergeCell ref="WOW18:WOZ18"/>
    <mergeCell ref="WPE18:WPH18"/>
    <mergeCell ref="WMK18:WMN18"/>
    <mergeCell ref="WMS18:WMV18"/>
    <mergeCell ref="WNA18:WND18"/>
    <mergeCell ref="WNI18:WNL18"/>
    <mergeCell ref="WNQ18:WNT18"/>
    <mergeCell ref="WKW18:WKZ18"/>
    <mergeCell ref="WLE18:WLH18"/>
    <mergeCell ref="WLM18:WLP18"/>
    <mergeCell ref="WLU18:WLX18"/>
    <mergeCell ref="WMC18:WMF18"/>
    <mergeCell ref="WJI18:WJL18"/>
    <mergeCell ref="WJQ18:WJT18"/>
    <mergeCell ref="WJY18:WKB18"/>
    <mergeCell ref="WKG18:WKJ18"/>
    <mergeCell ref="WKO18:WKR18"/>
    <mergeCell ref="WUC18:WUF18"/>
    <mergeCell ref="WUK18:WUN18"/>
    <mergeCell ref="WUS18:WUV18"/>
    <mergeCell ref="WVA18:WVD18"/>
    <mergeCell ref="WVI18:WVL18"/>
    <mergeCell ref="WSO18:WSR18"/>
    <mergeCell ref="WSW18:WSZ18"/>
    <mergeCell ref="WTE18:WTH18"/>
    <mergeCell ref="WTM18:WTP18"/>
    <mergeCell ref="WTU18:WTX18"/>
    <mergeCell ref="WRA18:WRD18"/>
    <mergeCell ref="WRI18:WRL18"/>
    <mergeCell ref="WRQ18:WRT18"/>
    <mergeCell ref="WRY18:WSB18"/>
    <mergeCell ref="WSG18:WSJ18"/>
    <mergeCell ref="WPM18:WPP18"/>
    <mergeCell ref="WPU18:WPX18"/>
    <mergeCell ref="WQC18:WQF18"/>
    <mergeCell ref="WQK18:WQN18"/>
    <mergeCell ref="WQS18:WQV18"/>
    <mergeCell ref="XAO18:XAR18"/>
    <mergeCell ref="XAW18:XAZ18"/>
    <mergeCell ref="XBE18:XBH18"/>
    <mergeCell ref="XBM18:XBP18"/>
    <mergeCell ref="WYS18:WYV18"/>
    <mergeCell ref="WZA18:WZD18"/>
    <mergeCell ref="WZI18:WZL18"/>
    <mergeCell ref="WZQ18:WZT18"/>
    <mergeCell ref="WZY18:XAB18"/>
    <mergeCell ref="WXE18:WXH18"/>
    <mergeCell ref="WXM18:WXP18"/>
    <mergeCell ref="WXU18:WXX18"/>
    <mergeCell ref="WYC18:WYF18"/>
    <mergeCell ref="WYK18:WYN18"/>
    <mergeCell ref="WVQ18:WVT18"/>
    <mergeCell ref="WVY18:WWB18"/>
    <mergeCell ref="WWG18:WWJ18"/>
    <mergeCell ref="WWO18:WWR18"/>
    <mergeCell ref="WWW18:WWZ18"/>
    <mergeCell ref="EG19:EN19"/>
    <mergeCell ref="EO19:EV19"/>
    <mergeCell ref="EW19:FD19"/>
    <mergeCell ref="XEW18:XEZ18"/>
    <mergeCell ref="A19:H19"/>
    <mergeCell ref="L22:S22"/>
    <mergeCell ref="Q19:X19"/>
    <mergeCell ref="Y19:AF19"/>
    <mergeCell ref="AG19:AN19"/>
    <mergeCell ref="AO19:AV19"/>
    <mergeCell ref="AW19:BD19"/>
    <mergeCell ref="BE19:BL19"/>
    <mergeCell ref="BM19:BT19"/>
    <mergeCell ref="BU19:CB19"/>
    <mergeCell ref="CC19:CJ19"/>
    <mergeCell ref="CK19:CR19"/>
    <mergeCell ref="CS19:CZ19"/>
    <mergeCell ref="DA19:DH19"/>
    <mergeCell ref="DI19:DP19"/>
    <mergeCell ref="XDI18:XDL18"/>
    <mergeCell ref="XDQ18:XDT18"/>
    <mergeCell ref="XDY18:XEB18"/>
    <mergeCell ref="XEG18:XEJ18"/>
    <mergeCell ref="XEO18:XER18"/>
    <mergeCell ref="XBU18:XBX18"/>
    <mergeCell ref="XCC18:XCF18"/>
    <mergeCell ref="XCK18:XCN18"/>
    <mergeCell ref="XCS18:XCV18"/>
    <mergeCell ref="XDA18:XDD18"/>
    <mergeCell ref="XAG18:XAJ18"/>
    <mergeCell ref="JU19:KB19"/>
    <mergeCell ref="KC19:KJ19"/>
    <mergeCell ref="KK19:KR19"/>
    <mergeCell ref="KS19:KZ19"/>
    <mergeCell ref="LA19:LH19"/>
    <mergeCell ref="IG19:IN19"/>
    <mergeCell ref="IO19:IV19"/>
    <mergeCell ref="IW19:JD19"/>
    <mergeCell ref="JE19:JL19"/>
    <mergeCell ref="JM19:JT19"/>
    <mergeCell ref="GS19:GZ19"/>
    <mergeCell ref="HA19:HH19"/>
    <mergeCell ref="HI19:HP19"/>
    <mergeCell ref="HQ19:HX19"/>
    <mergeCell ref="HY19:IF19"/>
    <mergeCell ref="FE19:FL19"/>
    <mergeCell ref="FM19:FT19"/>
    <mergeCell ref="FU19:GB19"/>
    <mergeCell ref="GC19:GJ19"/>
    <mergeCell ref="GK19:GR19"/>
    <mergeCell ref="PY19:QF19"/>
    <mergeCell ref="QG19:QN19"/>
    <mergeCell ref="QO19:QV19"/>
    <mergeCell ref="QW19:RD19"/>
    <mergeCell ref="RE19:RL19"/>
    <mergeCell ref="OK19:OR19"/>
    <mergeCell ref="OS19:OZ19"/>
    <mergeCell ref="PA19:PH19"/>
    <mergeCell ref="PI19:PP19"/>
    <mergeCell ref="PQ19:PX19"/>
    <mergeCell ref="MW19:ND19"/>
    <mergeCell ref="NE19:NL19"/>
    <mergeCell ref="NM19:NT19"/>
    <mergeCell ref="NU19:OB19"/>
    <mergeCell ref="OC19:OJ19"/>
    <mergeCell ref="LI19:LP19"/>
    <mergeCell ref="LQ19:LX19"/>
    <mergeCell ref="LY19:MF19"/>
    <mergeCell ref="MG19:MN19"/>
    <mergeCell ref="MO19:MV19"/>
    <mergeCell ref="WC19:WJ19"/>
    <mergeCell ref="WK19:WR19"/>
    <mergeCell ref="WS19:WZ19"/>
    <mergeCell ref="XA19:XH19"/>
    <mergeCell ref="XI19:XP19"/>
    <mergeCell ref="UO19:UV19"/>
    <mergeCell ref="UW19:VD19"/>
    <mergeCell ref="VE19:VL19"/>
    <mergeCell ref="VM19:VT19"/>
    <mergeCell ref="VU19:WB19"/>
    <mergeCell ref="TA19:TH19"/>
    <mergeCell ref="TI19:TP19"/>
    <mergeCell ref="TQ19:TX19"/>
    <mergeCell ref="TY19:UF19"/>
    <mergeCell ref="UG19:UN19"/>
    <mergeCell ref="RM19:RT19"/>
    <mergeCell ref="RU19:SB19"/>
    <mergeCell ref="SC19:SJ19"/>
    <mergeCell ref="SK19:SR19"/>
    <mergeCell ref="SS19:SZ19"/>
    <mergeCell ref="ACG19:ACN19"/>
    <mergeCell ref="ACO19:ACV19"/>
    <mergeCell ref="ACW19:ADD19"/>
    <mergeCell ref="ADE19:ADL19"/>
    <mergeCell ref="ADM19:ADT19"/>
    <mergeCell ref="AAS19:AAZ19"/>
    <mergeCell ref="ABA19:ABH19"/>
    <mergeCell ref="ABI19:ABP19"/>
    <mergeCell ref="ABQ19:ABX19"/>
    <mergeCell ref="ABY19:ACF19"/>
    <mergeCell ref="ZE19:ZL19"/>
    <mergeCell ref="ZM19:ZT19"/>
    <mergeCell ref="ZU19:AAB19"/>
    <mergeCell ref="AAC19:AAJ19"/>
    <mergeCell ref="AAK19:AAR19"/>
    <mergeCell ref="XQ19:XX19"/>
    <mergeCell ref="XY19:YF19"/>
    <mergeCell ref="YG19:YN19"/>
    <mergeCell ref="YO19:YV19"/>
    <mergeCell ref="YW19:ZD19"/>
    <mergeCell ref="AIK19:AIR19"/>
    <mergeCell ref="AIS19:AIZ19"/>
    <mergeCell ref="AJA19:AJH19"/>
    <mergeCell ref="AJI19:AJP19"/>
    <mergeCell ref="AJQ19:AJX19"/>
    <mergeCell ref="AGW19:AHD19"/>
    <mergeCell ref="AHE19:AHL19"/>
    <mergeCell ref="AHM19:AHT19"/>
    <mergeCell ref="AHU19:AIB19"/>
    <mergeCell ref="AIC19:AIJ19"/>
    <mergeCell ref="AFI19:AFP19"/>
    <mergeCell ref="AFQ19:AFX19"/>
    <mergeCell ref="AFY19:AGF19"/>
    <mergeCell ref="AGG19:AGN19"/>
    <mergeCell ref="AGO19:AGV19"/>
    <mergeCell ref="ADU19:AEB19"/>
    <mergeCell ref="AEC19:AEJ19"/>
    <mergeCell ref="AEK19:AER19"/>
    <mergeCell ref="AES19:AEZ19"/>
    <mergeCell ref="AFA19:AFH19"/>
    <mergeCell ref="AOO19:AOV19"/>
    <mergeCell ref="AOW19:APD19"/>
    <mergeCell ref="APE19:APL19"/>
    <mergeCell ref="APM19:APT19"/>
    <mergeCell ref="APU19:AQB19"/>
    <mergeCell ref="ANA19:ANH19"/>
    <mergeCell ref="ANI19:ANP19"/>
    <mergeCell ref="ANQ19:ANX19"/>
    <mergeCell ref="ANY19:AOF19"/>
    <mergeCell ref="AOG19:AON19"/>
    <mergeCell ref="ALM19:ALT19"/>
    <mergeCell ref="ALU19:AMB19"/>
    <mergeCell ref="AMC19:AMJ19"/>
    <mergeCell ref="AMK19:AMR19"/>
    <mergeCell ref="AMS19:AMZ19"/>
    <mergeCell ref="AJY19:AKF19"/>
    <mergeCell ref="AKG19:AKN19"/>
    <mergeCell ref="AKO19:AKV19"/>
    <mergeCell ref="AKW19:ALD19"/>
    <mergeCell ref="ALE19:ALL19"/>
    <mergeCell ref="AUS19:AUZ19"/>
    <mergeCell ref="AVA19:AVH19"/>
    <mergeCell ref="AVI19:AVP19"/>
    <mergeCell ref="AVQ19:AVX19"/>
    <mergeCell ref="AVY19:AWF19"/>
    <mergeCell ref="ATE19:ATL19"/>
    <mergeCell ref="ATM19:ATT19"/>
    <mergeCell ref="ATU19:AUB19"/>
    <mergeCell ref="AUC19:AUJ19"/>
    <mergeCell ref="AUK19:AUR19"/>
    <mergeCell ref="ARQ19:ARX19"/>
    <mergeCell ref="ARY19:ASF19"/>
    <mergeCell ref="ASG19:ASN19"/>
    <mergeCell ref="ASO19:ASV19"/>
    <mergeCell ref="ASW19:ATD19"/>
    <mergeCell ref="AQC19:AQJ19"/>
    <mergeCell ref="AQK19:AQR19"/>
    <mergeCell ref="AQS19:AQZ19"/>
    <mergeCell ref="ARA19:ARH19"/>
    <mergeCell ref="ARI19:ARP19"/>
    <mergeCell ref="BAW19:BBD19"/>
    <mergeCell ref="BBE19:BBL19"/>
    <mergeCell ref="BBM19:BBT19"/>
    <mergeCell ref="BBU19:BCB19"/>
    <mergeCell ref="BCC19:BCJ19"/>
    <mergeCell ref="AZI19:AZP19"/>
    <mergeCell ref="AZQ19:AZX19"/>
    <mergeCell ref="AZY19:BAF19"/>
    <mergeCell ref="BAG19:BAN19"/>
    <mergeCell ref="BAO19:BAV19"/>
    <mergeCell ref="AXU19:AYB19"/>
    <mergeCell ref="AYC19:AYJ19"/>
    <mergeCell ref="AYK19:AYR19"/>
    <mergeCell ref="AYS19:AYZ19"/>
    <mergeCell ref="AZA19:AZH19"/>
    <mergeCell ref="AWG19:AWN19"/>
    <mergeCell ref="AWO19:AWV19"/>
    <mergeCell ref="AWW19:AXD19"/>
    <mergeCell ref="AXE19:AXL19"/>
    <mergeCell ref="AXM19:AXT19"/>
    <mergeCell ref="BHA19:BHH19"/>
    <mergeCell ref="BHI19:BHP19"/>
    <mergeCell ref="BHQ19:BHX19"/>
    <mergeCell ref="BHY19:BIF19"/>
    <mergeCell ref="BIG19:BIN19"/>
    <mergeCell ref="BFM19:BFT19"/>
    <mergeCell ref="BFU19:BGB19"/>
    <mergeCell ref="BGC19:BGJ19"/>
    <mergeCell ref="BGK19:BGR19"/>
    <mergeCell ref="BGS19:BGZ19"/>
    <mergeCell ref="BDY19:BEF19"/>
    <mergeCell ref="BEG19:BEN19"/>
    <mergeCell ref="BEO19:BEV19"/>
    <mergeCell ref="BEW19:BFD19"/>
    <mergeCell ref="BFE19:BFL19"/>
    <mergeCell ref="BCK19:BCR19"/>
    <mergeCell ref="BCS19:BCZ19"/>
    <mergeCell ref="BDA19:BDH19"/>
    <mergeCell ref="BDI19:BDP19"/>
    <mergeCell ref="BDQ19:BDX19"/>
    <mergeCell ref="BNE19:BNL19"/>
    <mergeCell ref="BNM19:BNT19"/>
    <mergeCell ref="BNU19:BOB19"/>
    <mergeCell ref="BOC19:BOJ19"/>
    <mergeCell ref="BOK19:BOR19"/>
    <mergeCell ref="BLQ19:BLX19"/>
    <mergeCell ref="BLY19:BMF19"/>
    <mergeCell ref="BMG19:BMN19"/>
    <mergeCell ref="BMO19:BMV19"/>
    <mergeCell ref="BMW19:BND19"/>
    <mergeCell ref="BKC19:BKJ19"/>
    <mergeCell ref="BKK19:BKR19"/>
    <mergeCell ref="BKS19:BKZ19"/>
    <mergeCell ref="BLA19:BLH19"/>
    <mergeCell ref="BLI19:BLP19"/>
    <mergeCell ref="BIO19:BIV19"/>
    <mergeCell ref="BIW19:BJD19"/>
    <mergeCell ref="BJE19:BJL19"/>
    <mergeCell ref="BJM19:BJT19"/>
    <mergeCell ref="BJU19:BKB19"/>
    <mergeCell ref="BTI19:BTP19"/>
    <mergeCell ref="BTQ19:BTX19"/>
    <mergeCell ref="BTY19:BUF19"/>
    <mergeCell ref="BUG19:BUN19"/>
    <mergeCell ref="BUO19:BUV19"/>
    <mergeCell ref="BRU19:BSB19"/>
    <mergeCell ref="BSC19:BSJ19"/>
    <mergeCell ref="BSK19:BSR19"/>
    <mergeCell ref="BSS19:BSZ19"/>
    <mergeCell ref="BTA19:BTH19"/>
    <mergeCell ref="BQG19:BQN19"/>
    <mergeCell ref="BQO19:BQV19"/>
    <mergeCell ref="BQW19:BRD19"/>
    <mergeCell ref="BRE19:BRL19"/>
    <mergeCell ref="BRM19:BRT19"/>
    <mergeCell ref="BOS19:BOZ19"/>
    <mergeCell ref="BPA19:BPH19"/>
    <mergeCell ref="BPI19:BPP19"/>
    <mergeCell ref="BPQ19:BPX19"/>
    <mergeCell ref="BPY19:BQF19"/>
    <mergeCell ref="BZM19:BZT19"/>
    <mergeCell ref="BZU19:CAB19"/>
    <mergeCell ref="CAC19:CAJ19"/>
    <mergeCell ref="CAK19:CAR19"/>
    <mergeCell ref="CAS19:CAZ19"/>
    <mergeCell ref="BXY19:BYF19"/>
    <mergeCell ref="BYG19:BYN19"/>
    <mergeCell ref="BYO19:BYV19"/>
    <mergeCell ref="BYW19:BZD19"/>
    <mergeCell ref="BZE19:BZL19"/>
    <mergeCell ref="BWK19:BWR19"/>
    <mergeCell ref="BWS19:BWZ19"/>
    <mergeCell ref="BXA19:BXH19"/>
    <mergeCell ref="BXI19:BXP19"/>
    <mergeCell ref="BXQ19:BXX19"/>
    <mergeCell ref="BUW19:BVD19"/>
    <mergeCell ref="BVE19:BVL19"/>
    <mergeCell ref="BVM19:BVT19"/>
    <mergeCell ref="BVU19:BWB19"/>
    <mergeCell ref="BWC19:BWJ19"/>
    <mergeCell ref="CFQ19:CFX19"/>
    <mergeCell ref="CFY19:CGF19"/>
    <mergeCell ref="CGG19:CGN19"/>
    <mergeCell ref="CGO19:CGV19"/>
    <mergeCell ref="CGW19:CHD19"/>
    <mergeCell ref="CEC19:CEJ19"/>
    <mergeCell ref="CEK19:CER19"/>
    <mergeCell ref="CES19:CEZ19"/>
    <mergeCell ref="CFA19:CFH19"/>
    <mergeCell ref="CFI19:CFP19"/>
    <mergeCell ref="CCO19:CCV19"/>
    <mergeCell ref="CCW19:CDD19"/>
    <mergeCell ref="CDE19:CDL19"/>
    <mergeCell ref="CDM19:CDT19"/>
    <mergeCell ref="CDU19:CEB19"/>
    <mergeCell ref="CBA19:CBH19"/>
    <mergeCell ref="CBI19:CBP19"/>
    <mergeCell ref="CBQ19:CBX19"/>
    <mergeCell ref="CBY19:CCF19"/>
    <mergeCell ref="CCG19:CCN19"/>
    <mergeCell ref="CLU19:CMB19"/>
    <mergeCell ref="CMC19:CMJ19"/>
    <mergeCell ref="CMK19:CMR19"/>
    <mergeCell ref="CMS19:CMZ19"/>
    <mergeCell ref="CNA19:CNH19"/>
    <mergeCell ref="CKG19:CKN19"/>
    <mergeCell ref="CKO19:CKV19"/>
    <mergeCell ref="CKW19:CLD19"/>
    <mergeCell ref="CLE19:CLL19"/>
    <mergeCell ref="CLM19:CLT19"/>
    <mergeCell ref="CIS19:CIZ19"/>
    <mergeCell ref="CJA19:CJH19"/>
    <mergeCell ref="CJI19:CJP19"/>
    <mergeCell ref="CJQ19:CJX19"/>
    <mergeCell ref="CJY19:CKF19"/>
    <mergeCell ref="CHE19:CHL19"/>
    <mergeCell ref="CHM19:CHT19"/>
    <mergeCell ref="CHU19:CIB19"/>
    <mergeCell ref="CIC19:CIJ19"/>
    <mergeCell ref="CIK19:CIR19"/>
    <mergeCell ref="CRY19:CSF19"/>
    <mergeCell ref="CSG19:CSN19"/>
    <mergeCell ref="CSO19:CSV19"/>
    <mergeCell ref="CSW19:CTD19"/>
    <mergeCell ref="CTE19:CTL19"/>
    <mergeCell ref="CQK19:CQR19"/>
    <mergeCell ref="CQS19:CQZ19"/>
    <mergeCell ref="CRA19:CRH19"/>
    <mergeCell ref="CRI19:CRP19"/>
    <mergeCell ref="CRQ19:CRX19"/>
    <mergeCell ref="COW19:CPD19"/>
    <mergeCell ref="CPE19:CPL19"/>
    <mergeCell ref="CPM19:CPT19"/>
    <mergeCell ref="CPU19:CQB19"/>
    <mergeCell ref="CQC19:CQJ19"/>
    <mergeCell ref="CNI19:CNP19"/>
    <mergeCell ref="CNQ19:CNX19"/>
    <mergeCell ref="CNY19:COF19"/>
    <mergeCell ref="COG19:CON19"/>
    <mergeCell ref="COO19:COV19"/>
    <mergeCell ref="CYC19:CYJ19"/>
    <mergeCell ref="CYK19:CYR19"/>
    <mergeCell ref="CYS19:CYZ19"/>
    <mergeCell ref="CZA19:CZH19"/>
    <mergeCell ref="CZI19:CZP19"/>
    <mergeCell ref="CWO19:CWV19"/>
    <mergeCell ref="CWW19:CXD19"/>
    <mergeCell ref="CXE19:CXL19"/>
    <mergeCell ref="CXM19:CXT19"/>
    <mergeCell ref="CXU19:CYB19"/>
    <mergeCell ref="CVA19:CVH19"/>
    <mergeCell ref="CVI19:CVP19"/>
    <mergeCell ref="CVQ19:CVX19"/>
    <mergeCell ref="CVY19:CWF19"/>
    <mergeCell ref="CWG19:CWN19"/>
    <mergeCell ref="CTM19:CTT19"/>
    <mergeCell ref="CTU19:CUB19"/>
    <mergeCell ref="CUC19:CUJ19"/>
    <mergeCell ref="CUK19:CUR19"/>
    <mergeCell ref="CUS19:CUZ19"/>
    <mergeCell ref="DEG19:DEN19"/>
    <mergeCell ref="DEO19:DEV19"/>
    <mergeCell ref="DEW19:DFD19"/>
    <mergeCell ref="DFE19:DFL19"/>
    <mergeCell ref="DFM19:DFT19"/>
    <mergeCell ref="DCS19:DCZ19"/>
    <mergeCell ref="DDA19:DDH19"/>
    <mergeCell ref="DDI19:DDP19"/>
    <mergeCell ref="DDQ19:DDX19"/>
    <mergeCell ref="DDY19:DEF19"/>
    <mergeCell ref="DBE19:DBL19"/>
    <mergeCell ref="DBM19:DBT19"/>
    <mergeCell ref="DBU19:DCB19"/>
    <mergeCell ref="DCC19:DCJ19"/>
    <mergeCell ref="DCK19:DCR19"/>
    <mergeCell ref="CZQ19:CZX19"/>
    <mergeCell ref="CZY19:DAF19"/>
    <mergeCell ref="DAG19:DAN19"/>
    <mergeCell ref="DAO19:DAV19"/>
    <mergeCell ref="DAW19:DBD19"/>
    <mergeCell ref="DKK19:DKR19"/>
    <mergeCell ref="DKS19:DKZ19"/>
    <mergeCell ref="DLA19:DLH19"/>
    <mergeCell ref="DLI19:DLP19"/>
    <mergeCell ref="DLQ19:DLX19"/>
    <mergeCell ref="DIW19:DJD19"/>
    <mergeCell ref="DJE19:DJL19"/>
    <mergeCell ref="DJM19:DJT19"/>
    <mergeCell ref="DJU19:DKB19"/>
    <mergeCell ref="DKC19:DKJ19"/>
    <mergeCell ref="DHI19:DHP19"/>
    <mergeCell ref="DHQ19:DHX19"/>
    <mergeCell ref="DHY19:DIF19"/>
    <mergeCell ref="DIG19:DIN19"/>
    <mergeCell ref="DIO19:DIV19"/>
    <mergeCell ref="DFU19:DGB19"/>
    <mergeCell ref="DGC19:DGJ19"/>
    <mergeCell ref="DGK19:DGR19"/>
    <mergeCell ref="DGS19:DGZ19"/>
    <mergeCell ref="DHA19:DHH19"/>
    <mergeCell ref="DQO19:DQV19"/>
    <mergeCell ref="DQW19:DRD19"/>
    <mergeCell ref="DRE19:DRL19"/>
    <mergeCell ref="DRM19:DRT19"/>
    <mergeCell ref="DRU19:DSB19"/>
    <mergeCell ref="DPA19:DPH19"/>
    <mergeCell ref="DPI19:DPP19"/>
    <mergeCell ref="DPQ19:DPX19"/>
    <mergeCell ref="DPY19:DQF19"/>
    <mergeCell ref="DQG19:DQN19"/>
    <mergeCell ref="DNM19:DNT19"/>
    <mergeCell ref="DNU19:DOB19"/>
    <mergeCell ref="DOC19:DOJ19"/>
    <mergeCell ref="DOK19:DOR19"/>
    <mergeCell ref="DOS19:DOZ19"/>
    <mergeCell ref="DLY19:DMF19"/>
    <mergeCell ref="DMG19:DMN19"/>
    <mergeCell ref="DMO19:DMV19"/>
    <mergeCell ref="DMW19:DND19"/>
    <mergeCell ref="DNE19:DNL19"/>
    <mergeCell ref="DWS19:DWZ19"/>
    <mergeCell ref="DXA19:DXH19"/>
    <mergeCell ref="DXI19:DXP19"/>
    <mergeCell ref="DXQ19:DXX19"/>
    <mergeCell ref="DXY19:DYF19"/>
    <mergeCell ref="DVE19:DVL19"/>
    <mergeCell ref="DVM19:DVT19"/>
    <mergeCell ref="DVU19:DWB19"/>
    <mergeCell ref="DWC19:DWJ19"/>
    <mergeCell ref="DWK19:DWR19"/>
    <mergeCell ref="DTQ19:DTX19"/>
    <mergeCell ref="DTY19:DUF19"/>
    <mergeCell ref="DUG19:DUN19"/>
    <mergeCell ref="DUO19:DUV19"/>
    <mergeCell ref="DUW19:DVD19"/>
    <mergeCell ref="DSC19:DSJ19"/>
    <mergeCell ref="DSK19:DSR19"/>
    <mergeCell ref="DSS19:DSZ19"/>
    <mergeCell ref="DTA19:DTH19"/>
    <mergeCell ref="DTI19:DTP19"/>
    <mergeCell ref="ECW19:EDD19"/>
    <mergeCell ref="EDE19:EDL19"/>
    <mergeCell ref="EDM19:EDT19"/>
    <mergeCell ref="EDU19:EEB19"/>
    <mergeCell ref="EEC19:EEJ19"/>
    <mergeCell ref="EBI19:EBP19"/>
    <mergeCell ref="EBQ19:EBX19"/>
    <mergeCell ref="EBY19:ECF19"/>
    <mergeCell ref="ECG19:ECN19"/>
    <mergeCell ref="ECO19:ECV19"/>
    <mergeCell ref="DZU19:EAB19"/>
    <mergeCell ref="EAC19:EAJ19"/>
    <mergeCell ref="EAK19:EAR19"/>
    <mergeCell ref="EAS19:EAZ19"/>
    <mergeCell ref="EBA19:EBH19"/>
    <mergeCell ref="DYG19:DYN19"/>
    <mergeCell ref="DYO19:DYV19"/>
    <mergeCell ref="DYW19:DZD19"/>
    <mergeCell ref="DZE19:DZL19"/>
    <mergeCell ref="DZM19:DZT19"/>
    <mergeCell ref="EJA19:EJH19"/>
    <mergeCell ref="EJI19:EJP19"/>
    <mergeCell ref="EJQ19:EJX19"/>
    <mergeCell ref="EJY19:EKF19"/>
    <mergeCell ref="EKG19:EKN19"/>
    <mergeCell ref="EHM19:EHT19"/>
    <mergeCell ref="EHU19:EIB19"/>
    <mergeCell ref="EIC19:EIJ19"/>
    <mergeCell ref="EIK19:EIR19"/>
    <mergeCell ref="EIS19:EIZ19"/>
    <mergeCell ref="EFY19:EGF19"/>
    <mergeCell ref="EGG19:EGN19"/>
    <mergeCell ref="EGO19:EGV19"/>
    <mergeCell ref="EGW19:EHD19"/>
    <mergeCell ref="EHE19:EHL19"/>
    <mergeCell ref="EEK19:EER19"/>
    <mergeCell ref="EES19:EEZ19"/>
    <mergeCell ref="EFA19:EFH19"/>
    <mergeCell ref="EFI19:EFP19"/>
    <mergeCell ref="EFQ19:EFX19"/>
    <mergeCell ref="EPE19:EPL19"/>
    <mergeCell ref="EPM19:EPT19"/>
    <mergeCell ref="EPU19:EQB19"/>
    <mergeCell ref="EQC19:EQJ19"/>
    <mergeCell ref="EQK19:EQR19"/>
    <mergeCell ref="ENQ19:ENX19"/>
    <mergeCell ref="ENY19:EOF19"/>
    <mergeCell ref="EOG19:EON19"/>
    <mergeCell ref="EOO19:EOV19"/>
    <mergeCell ref="EOW19:EPD19"/>
    <mergeCell ref="EMC19:EMJ19"/>
    <mergeCell ref="EMK19:EMR19"/>
    <mergeCell ref="EMS19:EMZ19"/>
    <mergeCell ref="ENA19:ENH19"/>
    <mergeCell ref="ENI19:ENP19"/>
    <mergeCell ref="EKO19:EKV19"/>
    <mergeCell ref="EKW19:ELD19"/>
    <mergeCell ref="ELE19:ELL19"/>
    <mergeCell ref="ELM19:ELT19"/>
    <mergeCell ref="ELU19:EMB19"/>
    <mergeCell ref="EVI19:EVP19"/>
    <mergeCell ref="EVQ19:EVX19"/>
    <mergeCell ref="EVY19:EWF19"/>
    <mergeCell ref="EWG19:EWN19"/>
    <mergeCell ref="EWO19:EWV19"/>
    <mergeCell ref="ETU19:EUB19"/>
    <mergeCell ref="EUC19:EUJ19"/>
    <mergeCell ref="EUK19:EUR19"/>
    <mergeCell ref="EUS19:EUZ19"/>
    <mergeCell ref="EVA19:EVH19"/>
    <mergeCell ref="ESG19:ESN19"/>
    <mergeCell ref="ESO19:ESV19"/>
    <mergeCell ref="ESW19:ETD19"/>
    <mergeCell ref="ETE19:ETL19"/>
    <mergeCell ref="ETM19:ETT19"/>
    <mergeCell ref="EQS19:EQZ19"/>
    <mergeCell ref="ERA19:ERH19"/>
    <mergeCell ref="ERI19:ERP19"/>
    <mergeCell ref="ERQ19:ERX19"/>
    <mergeCell ref="ERY19:ESF19"/>
    <mergeCell ref="FBM19:FBT19"/>
    <mergeCell ref="FBU19:FCB19"/>
    <mergeCell ref="FCC19:FCJ19"/>
    <mergeCell ref="FCK19:FCR19"/>
    <mergeCell ref="FCS19:FCZ19"/>
    <mergeCell ref="EZY19:FAF19"/>
    <mergeCell ref="FAG19:FAN19"/>
    <mergeCell ref="FAO19:FAV19"/>
    <mergeCell ref="FAW19:FBD19"/>
    <mergeCell ref="FBE19:FBL19"/>
    <mergeCell ref="EYK19:EYR19"/>
    <mergeCell ref="EYS19:EYZ19"/>
    <mergeCell ref="EZA19:EZH19"/>
    <mergeCell ref="EZI19:EZP19"/>
    <mergeCell ref="EZQ19:EZX19"/>
    <mergeCell ref="EWW19:EXD19"/>
    <mergeCell ref="EXE19:EXL19"/>
    <mergeCell ref="EXM19:EXT19"/>
    <mergeCell ref="EXU19:EYB19"/>
    <mergeCell ref="EYC19:EYJ19"/>
    <mergeCell ref="FHQ19:FHX19"/>
    <mergeCell ref="FHY19:FIF19"/>
    <mergeCell ref="FIG19:FIN19"/>
    <mergeCell ref="FIO19:FIV19"/>
    <mergeCell ref="FIW19:FJD19"/>
    <mergeCell ref="FGC19:FGJ19"/>
    <mergeCell ref="FGK19:FGR19"/>
    <mergeCell ref="FGS19:FGZ19"/>
    <mergeCell ref="FHA19:FHH19"/>
    <mergeCell ref="FHI19:FHP19"/>
    <mergeCell ref="FEO19:FEV19"/>
    <mergeCell ref="FEW19:FFD19"/>
    <mergeCell ref="FFE19:FFL19"/>
    <mergeCell ref="FFM19:FFT19"/>
    <mergeCell ref="FFU19:FGB19"/>
    <mergeCell ref="FDA19:FDH19"/>
    <mergeCell ref="FDI19:FDP19"/>
    <mergeCell ref="FDQ19:FDX19"/>
    <mergeCell ref="FDY19:FEF19"/>
    <mergeCell ref="FEG19:FEN19"/>
    <mergeCell ref="FNU19:FOB19"/>
    <mergeCell ref="FOC19:FOJ19"/>
    <mergeCell ref="FOK19:FOR19"/>
    <mergeCell ref="FOS19:FOZ19"/>
    <mergeCell ref="FPA19:FPH19"/>
    <mergeCell ref="FMG19:FMN19"/>
    <mergeCell ref="FMO19:FMV19"/>
    <mergeCell ref="FMW19:FND19"/>
    <mergeCell ref="FNE19:FNL19"/>
    <mergeCell ref="FNM19:FNT19"/>
    <mergeCell ref="FKS19:FKZ19"/>
    <mergeCell ref="FLA19:FLH19"/>
    <mergeCell ref="FLI19:FLP19"/>
    <mergeCell ref="FLQ19:FLX19"/>
    <mergeCell ref="FLY19:FMF19"/>
    <mergeCell ref="FJE19:FJL19"/>
    <mergeCell ref="FJM19:FJT19"/>
    <mergeCell ref="FJU19:FKB19"/>
    <mergeCell ref="FKC19:FKJ19"/>
    <mergeCell ref="FKK19:FKR19"/>
    <mergeCell ref="FTY19:FUF19"/>
    <mergeCell ref="FUG19:FUN19"/>
    <mergeCell ref="FUO19:FUV19"/>
    <mergeCell ref="FUW19:FVD19"/>
    <mergeCell ref="FVE19:FVL19"/>
    <mergeCell ref="FSK19:FSR19"/>
    <mergeCell ref="FSS19:FSZ19"/>
    <mergeCell ref="FTA19:FTH19"/>
    <mergeCell ref="FTI19:FTP19"/>
    <mergeCell ref="FTQ19:FTX19"/>
    <mergeCell ref="FQW19:FRD19"/>
    <mergeCell ref="FRE19:FRL19"/>
    <mergeCell ref="FRM19:FRT19"/>
    <mergeCell ref="FRU19:FSB19"/>
    <mergeCell ref="FSC19:FSJ19"/>
    <mergeCell ref="FPI19:FPP19"/>
    <mergeCell ref="FPQ19:FPX19"/>
    <mergeCell ref="FPY19:FQF19"/>
    <mergeCell ref="FQG19:FQN19"/>
    <mergeCell ref="FQO19:FQV19"/>
    <mergeCell ref="GAC19:GAJ19"/>
    <mergeCell ref="GAK19:GAR19"/>
    <mergeCell ref="GAS19:GAZ19"/>
    <mergeCell ref="GBA19:GBH19"/>
    <mergeCell ref="GBI19:GBP19"/>
    <mergeCell ref="FYO19:FYV19"/>
    <mergeCell ref="FYW19:FZD19"/>
    <mergeCell ref="FZE19:FZL19"/>
    <mergeCell ref="FZM19:FZT19"/>
    <mergeCell ref="FZU19:GAB19"/>
    <mergeCell ref="FXA19:FXH19"/>
    <mergeCell ref="FXI19:FXP19"/>
    <mergeCell ref="FXQ19:FXX19"/>
    <mergeCell ref="FXY19:FYF19"/>
    <mergeCell ref="FYG19:FYN19"/>
    <mergeCell ref="FVM19:FVT19"/>
    <mergeCell ref="FVU19:FWB19"/>
    <mergeCell ref="FWC19:FWJ19"/>
    <mergeCell ref="FWK19:FWR19"/>
    <mergeCell ref="FWS19:FWZ19"/>
    <mergeCell ref="GGG19:GGN19"/>
    <mergeCell ref="GGO19:GGV19"/>
    <mergeCell ref="GGW19:GHD19"/>
    <mergeCell ref="GHE19:GHL19"/>
    <mergeCell ref="GHM19:GHT19"/>
    <mergeCell ref="GES19:GEZ19"/>
    <mergeCell ref="GFA19:GFH19"/>
    <mergeCell ref="GFI19:GFP19"/>
    <mergeCell ref="GFQ19:GFX19"/>
    <mergeCell ref="GFY19:GGF19"/>
    <mergeCell ref="GDE19:GDL19"/>
    <mergeCell ref="GDM19:GDT19"/>
    <mergeCell ref="GDU19:GEB19"/>
    <mergeCell ref="GEC19:GEJ19"/>
    <mergeCell ref="GEK19:GER19"/>
    <mergeCell ref="GBQ19:GBX19"/>
    <mergeCell ref="GBY19:GCF19"/>
    <mergeCell ref="GCG19:GCN19"/>
    <mergeCell ref="GCO19:GCV19"/>
    <mergeCell ref="GCW19:GDD19"/>
    <mergeCell ref="GMK19:GMR19"/>
    <mergeCell ref="GMS19:GMZ19"/>
    <mergeCell ref="GNA19:GNH19"/>
    <mergeCell ref="GNI19:GNP19"/>
    <mergeCell ref="GNQ19:GNX19"/>
    <mergeCell ref="GKW19:GLD19"/>
    <mergeCell ref="GLE19:GLL19"/>
    <mergeCell ref="GLM19:GLT19"/>
    <mergeCell ref="GLU19:GMB19"/>
    <mergeCell ref="GMC19:GMJ19"/>
    <mergeCell ref="GJI19:GJP19"/>
    <mergeCell ref="GJQ19:GJX19"/>
    <mergeCell ref="GJY19:GKF19"/>
    <mergeCell ref="GKG19:GKN19"/>
    <mergeCell ref="GKO19:GKV19"/>
    <mergeCell ref="GHU19:GIB19"/>
    <mergeCell ref="GIC19:GIJ19"/>
    <mergeCell ref="GIK19:GIR19"/>
    <mergeCell ref="GIS19:GIZ19"/>
    <mergeCell ref="GJA19:GJH19"/>
    <mergeCell ref="GSO19:GSV19"/>
    <mergeCell ref="GSW19:GTD19"/>
    <mergeCell ref="GTE19:GTL19"/>
    <mergeCell ref="GTM19:GTT19"/>
    <mergeCell ref="GTU19:GUB19"/>
    <mergeCell ref="GRA19:GRH19"/>
    <mergeCell ref="GRI19:GRP19"/>
    <mergeCell ref="GRQ19:GRX19"/>
    <mergeCell ref="GRY19:GSF19"/>
    <mergeCell ref="GSG19:GSN19"/>
    <mergeCell ref="GPM19:GPT19"/>
    <mergeCell ref="GPU19:GQB19"/>
    <mergeCell ref="GQC19:GQJ19"/>
    <mergeCell ref="GQK19:GQR19"/>
    <mergeCell ref="GQS19:GQZ19"/>
    <mergeCell ref="GNY19:GOF19"/>
    <mergeCell ref="GOG19:GON19"/>
    <mergeCell ref="GOO19:GOV19"/>
    <mergeCell ref="GOW19:GPD19"/>
    <mergeCell ref="GPE19:GPL19"/>
    <mergeCell ref="GYS19:GYZ19"/>
    <mergeCell ref="GZA19:GZH19"/>
    <mergeCell ref="GZI19:GZP19"/>
    <mergeCell ref="GZQ19:GZX19"/>
    <mergeCell ref="GZY19:HAF19"/>
    <mergeCell ref="GXE19:GXL19"/>
    <mergeCell ref="GXM19:GXT19"/>
    <mergeCell ref="GXU19:GYB19"/>
    <mergeCell ref="GYC19:GYJ19"/>
    <mergeCell ref="GYK19:GYR19"/>
    <mergeCell ref="GVQ19:GVX19"/>
    <mergeCell ref="GVY19:GWF19"/>
    <mergeCell ref="GWG19:GWN19"/>
    <mergeCell ref="GWO19:GWV19"/>
    <mergeCell ref="GWW19:GXD19"/>
    <mergeCell ref="GUC19:GUJ19"/>
    <mergeCell ref="GUK19:GUR19"/>
    <mergeCell ref="GUS19:GUZ19"/>
    <mergeCell ref="GVA19:GVH19"/>
    <mergeCell ref="GVI19:GVP19"/>
    <mergeCell ref="HEW19:HFD19"/>
    <mergeCell ref="HFE19:HFL19"/>
    <mergeCell ref="HFM19:HFT19"/>
    <mergeCell ref="HFU19:HGB19"/>
    <mergeCell ref="HGC19:HGJ19"/>
    <mergeCell ref="HDI19:HDP19"/>
    <mergeCell ref="HDQ19:HDX19"/>
    <mergeCell ref="HDY19:HEF19"/>
    <mergeCell ref="HEG19:HEN19"/>
    <mergeCell ref="HEO19:HEV19"/>
    <mergeCell ref="HBU19:HCB19"/>
    <mergeCell ref="HCC19:HCJ19"/>
    <mergeCell ref="HCK19:HCR19"/>
    <mergeCell ref="HCS19:HCZ19"/>
    <mergeCell ref="HDA19:HDH19"/>
    <mergeCell ref="HAG19:HAN19"/>
    <mergeCell ref="HAO19:HAV19"/>
    <mergeCell ref="HAW19:HBD19"/>
    <mergeCell ref="HBE19:HBL19"/>
    <mergeCell ref="HBM19:HBT19"/>
    <mergeCell ref="HLA19:HLH19"/>
    <mergeCell ref="HLI19:HLP19"/>
    <mergeCell ref="HLQ19:HLX19"/>
    <mergeCell ref="HLY19:HMF19"/>
    <mergeCell ref="HMG19:HMN19"/>
    <mergeCell ref="HJM19:HJT19"/>
    <mergeCell ref="HJU19:HKB19"/>
    <mergeCell ref="HKC19:HKJ19"/>
    <mergeCell ref="HKK19:HKR19"/>
    <mergeCell ref="HKS19:HKZ19"/>
    <mergeCell ref="HHY19:HIF19"/>
    <mergeCell ref="HIG19:HIN19"/>
    <mergeCell ref="HIO19:HIV19"/>
    <mergeCell ref="HIW19:HJD19"/>
    <mergeCell ref="HJE19:HJL19"/>
    <mergeCell ref="HGK19:HGR19"/>
    <mergeCell ref="HGS19:HGZ19"/>
    <mergeCell ref="HHA19:HHH19"/>
    <mergeCell ref="HHI19:HHP19"/>
    <mergeCell ref="HHQ19:HHX19"/>
    <mergeCell ref="HRE19:HRL19"/>
    <mergeCell ref="HRM19:HRT19"/>
    <mergeCell ref="HRU19:HSB19"/>
    <mergeCell ref="HSC19:HSJ19"/>
    <mergeCell ref="HSK19:HSR19"/>
    <mergeCell ref="HPQ19:HPX19"/>
    <mergeCell ref="HPY19:HQF19"/>
    <mergeCell ref="HQG19:HQN19"/>
    <mergeCell ref="HQO19:HQV19"/>
    <mergeCell ref="HQW19:HRD19"/>
    <mergeCell ref="HOC19:HOJ19"/>
    <mergeCell ref="HOK19:HOR19"/>
    <mergeCell ref="HOS19:HOZ19"/>
    <mergeCell ref="HPA19:HPH19"/>
    <mergeCell ref="HPI19:HPP19"/>
    <mergeCell ref="HMO19:HMV19"/>
    <mergeCell ref="HMW19:HND19"/>
    <mergeCell ref="HNE19:HNL19"/>
    <mergeCell ref="HNM19:HNT19"/>
    <mergeCell ref="HNU19:HOB19"/>
    <mergeCell ref="HXI19:HXP19"/>
    <mergeCell ref="HXQ19:HXX19"/>
    <mergeCell ref="HXY19:HYF19"/>
    <mergeCell ref="HYG19:HYN19"/>
    <mergeCell ref="HYO19:HYV19"/>
    <mergeCell ref="HVU19:HWB19"/>
    <mergeCell ref="HWC19:HWJ19"/>
    <mergeCell ref="HWK19:HWR19"/>
    <mergeCell ref="HWS19:HWZ19"/>
    <mergeCell ref="HXA19:HXH19"/>
    <mergeCell ref="HUG19:HUN19"/>
    <mergeCell ref="HUO19:HUV19"/>
    <mergeCell ref="HUW19:HVD19"/>
    <mergeCell ref="HVE19:HVL19"/>
    <mergeCell ref="HVM19:HVT19"/>
    <mergeCell ref="HSS19:HSZ19"/>
    <mergeCell ref="HTA19:HTH19"/>
    <mergeCell ref="HTI19:HTP19"/>
    <mergeCell ref="HTQ19:HTX19"/>
    <mergeCell ref="HTY19:HUF19"/>
    <mergeCell ref="IDM19:IDT19"/>
    <mergeCell ref="IDU19:IEB19"/>
    <mergeCell ref="IEC19:IEJ19"/>
    <mergeCell ref="IEK19:IER19"/>
    <mergeCell ref="IES19:IEZ19"/>
    <mergeCell ref="IBY19:ICF19"/>
    <mergeCell ref="ICG19:ICN19"/>
    <mergeCell ref="ICO19:ICV19"/>
    <mergeCell ref="ICW19:IDD19"/>
    <mergeCell ref="IDE19:IDL19"/>
    <mergeCell ref="IAK19:IAR19"/>
    <mergeCell ref="IAS19:IAZ19"/>
    <mergeCell ref="IBA19:IBH19"/>
    <mergeCell ref="IBI19:IBP19"/>
    <mergeCell ref="IBQ19:IBX19"/>
    <mergeCell ref="HYW19:HZD19"/>
    <mergeCell ref="HZE19:HZL19"/>
    <mergeCell ref="HZM19:HZT19"/>
    <mergeCell ref="HZU19:IAB19"/>
    <mergeCell ref="IAC19:IAJ19"/>
    <mergeCell ref="IJQ19:IJX19"/>
    <mergeCell ref="IJY19:IKF19"/>
    <mergeCell ref="IKG19:IKN19"/>
    <mergeCell ref="IKO19:IKV19"/>
    <mergeCell ref="IKW19:ILD19"/>
    <mergeCell ref="IIC19:IIJ19"/>
    <mergeCell ref="IIK19:IIR19"/>
    <mergeCell ref="IIS19:IIZ19"/>
    <mergeCell ref="IJA19:IJH19"/>
    <mergeCell ref="IJI19:IJP19"/>
    <mergeCell ref="IGO19:IGV19"/>
    <mergeCell ref="IGW19:IHD19"/>
    <mergeCell ref="IHE19:IHL19"/>
    <mergeCell ref="IHM19:IHT19"/>
    <mergeCell ref="IHU19:IIB19"/>
    <mergeCell ref="IFA19:IFH19"/>
    <mergeCell ref="IFI19:IFP19"/>
    <mergeCell ref="IFQ19:IFX19"/>
    <mergeCell ref="IFY19:IGF19"/>
    <mergeCell ref="IGG19:IGN19"/>
    <mergeCell ref="IPU19:IQB19"/>
    <mergeCell ref="IQC19:IQJ19"/>
    <mergeCell ref="IQK19:IQR19"/>
    <mergeCell ref="IQS19:IQZ19"/>
    <mergeCell ref="IRA19:IRH19"/>
    <mergeCell ref="IOG19:ION19"/>
    <mergeCell ref="IOO19:IOV19"/>
    <mergeCell ref="IOW19:IPD19"/>
    <mergeCell ref="IPE19:IPL19"/>
    <mergeCell ref="IPM19:IPT19"/>
    <mergeCell ref="IMS19:IMZ19"/>
    <mergeCell ref="INA19:INH19"/>
    <mergeCell ref="INI19:INP19"/>
    <mergeCell ref="INQ19:INX19"/>
    <mergeCell ref="INY19:IOF19"/>
    <mergeCell ref="ILE19:ILL19"/>
    <mergeCell ref="ILM19:ILT19"/>
    <mergeCell ref="ILU19:IMB19"/>
    <mergeCell ref="IMC19:IMJ19"/>
    <mergeCell ref="IMK19:IMR19"/>
    <mergeCell ref="IVY19:IWF19"/>
    <mergeCell ref="IWG19:IWN19"/>
    <mergeCell ref="IWO19:IWV19"/>
    <mergeCell ref="IWW19:IXD19"/>
    <mergeCell ref="IXE19:IXL19"/>
    <mergeCell ref="IUK19:IUR19"/>
    <mergeCell ref="IUS19:IUZ19"/>
    <mergeCell ref="IVA19:IVH19"/>
    <mergeCell ref="IVI19:IVP19"/>
    <mergeCell ref="IVQ19:IVX19"/>
    <mergeCell ref="ISW19:ITD19"/>
    <mergeCell ref="ITE19:ITL19"/>
    <mergeCell ref="ITM19:ITT19"/>
    <mergeCell ref="ITU19:IUB19"/>
    <mergeCell ref="IUC19:IUJ19"/>
    <mergeCell ref="IRI19:IRP19"/>
    <mergeCell ref="IRQ19:IRX19"/>
    <mergeCell ref="IRY19:ISF19"/>
    <mergeCell ref="ISG19:ISN19"/>
    <mergeCell ref="ISO19:ISV19"/>
    <mergeCell ref="JCC19:JCJ19"/>
    <mergeCell ref="JCK19:JCR19"/>
    <mergeCell ref="JCS19:JCZ19"/>
    <mergeCell ref="JDA19:JDH19"/>
    <mergeCell ref="JDI19:JDP19"/>
    <mergeCell ref="JAO19:JAV19"/>
    <mergeCell ref="JAW19:JBD19"/>
    <mergeCell ref="JBE19:JBL19"/>
    <mergeCell ref="JBM19:JBT19"/>
    <mergeCell ref="JBU19:JCB19"/>
    <mergeCell ref="IZA19:IZH19"/>
    <mergeCell ref="IZI19:IZP19"/>
    <mergeCell ref="IZQ19:IZX19"/>
    <mergeCell ref="IZY19:JAF19"/>
    <mergeCell ref="JAG19:JAN19"/>
    <mergeCell ref="IXM19:IXT19"/>
    <mergeCell ref="IXU19:IYB19"/>
    <mergeCell ref="IYC19:IYJ19"/>
    <mergeCell ref="IYK19:IYR19"/>
    <mergeCell ref="IYS19:IYZ19"/>
    <mergeCell ref="JIG19:JIN19"/>
    <mergeCell ref="JIO19:JIV19"/>
    <mergeCell ref="JIW19:JJD19"/>
    <mergeCell ref="JJE19:JJL19"/>
    <mergeCell ref="JJM19:JJT19"/>
    <mergeCell ref="JGS19:JGZ19"/>
    <mergeCell ref="JHA19:JHH19"/>
    <mergeCell ref="JHI19:JHP19"/>
    <mergeCell ref="JHQ19:JHX19"/>
    <mergeCell ref="JHY19:JIF19"/>
    <mergeCell ref="JFE19:JFL19"/>
    <mergeCell ref="JFM19:JFT19"/>
    <mergeCell ref="JFU19:JGB19"/>
    <mergeCell ref="JGC19:JGJ19"/>
    <mergeCell ref="JGK19:JGR19"/>
    <mergeCell ref="JDQ19:JDX19"/>
    <mergeCell ref="JDY19:JEF19"/>
    <mergeCell ref="JEG19:JEN19"/>
    <mergeCell ref="JEO19:JEV19"/>
    <mergeCell ref="JEW19:JFD19"/>
    <mergeCell ref="JOK19:JOR19"/>
    <mergeCell ref="JOS19:JOZ19"/>
    <mergeCell ref="JPA19:JPH19"/>
    <mergeCell ref="JPI19:JPP19"/>
    <mergeCell ref="JPQ19:JPX19"/>
    <mergeCell ref="JMW19:JND19"/>
    <mergeCell ref="JNE19:JNL19"/>
    <mergeCell ref="JNM19:JNT19"/>
    <mergeCell ref="JNU19:JOB19"/>
    <mergeCell ref="JOC19:JOJ19"/>
    <mergeCell ref="JLI19:JLP19"/>
    <mergeCell ref="JLQ19:JLX19"/>
    <mergeCell ref="JLY19:JMF19"/>
    <mergeCell ref="JMG19:JMN19"/>
    <mergeCell ref="JMO19:JMV19"/>
    <mergeCell ref="JJU19:JKB19"/>
    <mergeCell ref="JKC19:JKJ19"/>
    <mergeCell ref="JKK19:JKR19"/>
    <mergeCell ref="JKS19:JKZ19"/>
    <mergeCell ref="JLA19:JLH19"/>
    <mergeCell ref="JUO19:JUV19"/>
    <mergeCell ref="JUW19:JVD19"/>
    <mergeCell ref="JVE19:JVL19"/>
    <mergeCell ref="JVM19:JVT19"/>
    <mergeCell ref="JVU19:JWB19"/>
    <mergeCell ref="JTA19:JTH19"/>
    <mergeCell ref="JTI19:JTP19"/>
    <mergeCell ref="JTQ19:JTX19"/>
    <mergeCell ref="JTY19:JUF19"/>
    <mergeCell ref="JUG19:JUN19"/>
    <mergeCell ref="JRM19:JRT19"/>
    <mergeCell ref="JRU19:JSB19"/>
    <mergeCell ref="JSC19:JSJ19"/>
    <mergeCell ref="JSK19:JSR19"/>
    <mergeCell ref="JSS19:JSZ19"/>
    <mergeCell ref="JPY19:JQF19"/>
    <mergeCell ref="JQG19:JQN19"/>
    <mergeCell ref="JQO19:JQV19"/>
    <mergeCell ref="JQW19:JRD19"/>
    <mergeCell ref="JRE19:JRL19"/>
    <mergeCell ref="KAS19:KAZ19"/>
    <mergeCell ref="KBA19:KBH19"/>
    <mergeCell ref="KBI19:KBP19"/>
    <mergeCell ref="KBQ19:KBX19"/>
    <mergeCell ref="KBY19:KCF19"/>
    <mergeCell ref="JZE19:JZL19"/>
    <mergeCell ref="JZM19:JZT19"/>
    <mergeCell ref="JZU19:KAB19"/>
    <mergeCell ref="KAC19:KAJ19"/>
    <mergeCell ref="KAK19:KAR19"/>
    <mergeCell ref="JXQ19:JXX19"/>
    <mergeCell ref="JXY19:JYF19"/>
    <mergeCell ref="JYG19:JYN19"/>
    <mergeCell ref="JYO19:JYV19"/>
    <mergeCell ref="JYW19:JZD19"/>
    <mergeCell ref="JWC19:JWJ19"/>
    <mergeCell ref="JWK19:JWR19"/>
    <mergeCell ref="JWS19:JWZ19"/>
    <mergeCell ref="JXA19:JXH19"/>
    <mergeCell ref="JXI19:JXP19"/>
    <mergeCell ref="KGW19:KHD19"/>
    <mergeCell ref="KHE19:KHL19"/>
    <mergeCell ref="KHM19:KHT19"/>
    <mergeCell ref="KHU19:KIB19"/>
    <mergeCell ref="KIC19:KIJ19"/>
    <mergeCell ref="KFI19:KFP19"/>
    <mergeCell ref="KFQ19:KFX19"/>
    <mergeCell ref="KFY19:KGF19"/>
    <mergeCell ref="KGG19:KGN19"/>
    <mergeCell ref="KGO19:KGV19"/>
    <mergeCell ref="KDU19:KEB19"/>
    <mergeCell ref="KEC19:KEJ19"/>
    <mergeCell ref="KEK19:KER19"/>
    <mergeCell ref="KES19:KEZ19"/>
    <mergeCell ref="KFA19:KFH19"/>
    <mergeCell ref="KCG19:KCN19"/>
    <mergeCell ref="KCO19:KCV19"/>
    <mergeCell ref="KCW19:KDD19"/>
    <mergeCell ref="KDE19:KDL19"/>
    <mergeCell ref="KDM19:KDT19"/>
    <mergeCell ref="KNA19:KNH19"/>
    <mergeCell ref="KNI19:KNP19"/>
    <mergeCell ref="KNQ19:KNX19"/>
    <mergeCell ref="KNY19:KOF19"/>
    <mergeCell ref="KOG19:KON19"/>
    <mergeCell ref="KLM19:KLT19"/>
    <mergeCell ref="KLU19:KMB19"/>
    <mergeCell ref="KMC19:KMJ19"/>
    <mergeCell ref="KMK19:KMR19"/>
    <mergeCell ref="KMS19:KMZ19"/>
    <mergeCell ref="KJY19:KKF19"/>
    <mergeCell ref="KKG19:KKN19"/>
    <mergeCell ref="KKO19:KKV19"/>
    <mergeCell ref="KKW19:KLD19"/>
    <mergeCell ref="KLE19:KLL19"/>
    <mergeCell ref="KIK19:KIR19"/>
    <mergeCell ref="KIS19:KIZ19"/>
    <mergeCell ref="KJA19:KJH19"/>
    <mergeCell ref="KJI19:KJP19"/>
    <mergeCell ref="KJQ19:KJX19"/>
    <mergeCell ref="KTE19:KTL19"/>
    <mergeCell ref="KTM19:KTT19"/>
    <mergeCell ref="KTU19:KUB19"/>
    <mergeCell ref="KUC19:KUJ19"/>
    <mergeCell ref="KUK19:KUR19"/>
    <mergeCell ref="KRQ19:KRX19"/>
    <mergeCell ref="KRY19:KSF19"/>
    <mergeCell ref="KSG19:KSN19"/>
    <mergeCell ref="KSO19:KSV19"/>
    <mergeCell ref="KSW19:KTD19"/>
    <mergeCell ref="KQC19:KQJ19"/>
    <mergeCell ref="KQK19:KQR19"/>
    <mergeCell ref="KQS19:KQZ19"/>
    <mergeCell ref="KRA19:KRH19"/>
    <mergeCell ref="KRI19:KRP19"/>
    <mergeCell ref="KOO19:KOV19"/>
    <mergeCell ref="KOW19:KPD19"/>
    <mergeCell ref="KPE19:KPL19"/>
    <mergeCell ref="KPM19:KPT19"/>
    <mergeCell ref="KPU19:KQB19"/>
    <mergeCell ref="KZI19:KZP19"/>
    <mergeCell ref="KZQ19:KZX19"/>
    <mergeCell ref="KZY19:LAF19"/>
    <mergeCell ref="LAG19:LAN19"/>
    <mergeCell ref="LAO19:LAV19"/>
    <mergeCell ref="KXU19:KYB19"/>
    <mergeCell ref="KYC19:KYJ19"/>
    <mergeCell ref="KYK19:KYR19"/>
    <mergeCell ref="KYS19:KYZ19"/>
    <mergeCell ref="KZA19:KZH19"/>
    <mergeCell ref="KWG19:KWN19"/>
    <mergeCell ref="KWO19:KWV19"/>
    <mergeCell ref="KWW19:KXD19"/>
    <mergeCell ref="KXE19:KXL19"/>
    <mergeCell ref="KXM19:KXT19"/>
    <mergeCell ref="KUS19:KUZ19"/>
    <mergeCell ref="KVA19:KVH19"/>
    <mergeCell ref="KVI19:KVP19"/>
    <mergeCell ref="KVQ19:KVX19"/>
    <mergeCell ref="KVY19:KWF19"/>
    <mergeCell ref="LFM19:LFT19"/>
    <mergeCell ref="LFU19:LGB19"/>
    <mergeCell ref="LGC19:LGJ19"/>
    <mergeCell ref="LGK19:LGR19"/>
    <mergeCell ref="LGS19:LGZ19"/>
    <mergeCell ref="LDY19:LEF19"/>
    <mergeCell ref="LEG19:LEN19"/>
    <mergeCell ref="LEO19:LEV19"/>
    <mergeCell ref="LEW19:LFD19"/>
    <mergeCell ref="LFE19:LFL19"/>
    <mergeCell ref="LCK19:LCR19"/>
    <mergeCell ref="LCS19:LCZ19"/>
    <mergeCell ref="LDA19:LDH19"/>
    <mergeCell ref="LDI19:LDP19"/>
    <mergeCell ref="LDQ19:LDX19"/>
    <mergeCell ref="LAW19:LBD19"/>
    <mergeCell ref="LBE19:LBL19"/>
    <mergeCell ref="LBM19:LBT19"/>
    <mergeCell ref="LBU19:LCB19"/>
    <mergeCell ref="LCC19:LCJ19"/>
    <mergeCell ref="LLQ19:LLX19"/>
    <mergeCell ref="LLY19:LMF19"/>
    <mergeCell ref="LMG19:LMN19"/>
    <mergeCell ref="LMO19:LMV19"/>
    <mergeCell ref="LMW19:LND19"/>
    <mergeCell ref="LKC19:LKJ19"/>
    <mergeCell ref="LKK19:LKR19"/>
    <mergeCell ref="LKS19:LKZ19"/>
    <mergeCell ref="LLA19:LLH19"/>
    <mergeCell ref="LLI19:LLP19"/>
    <mergeCell ref="LIO19:LIV19"/>
    <mergeCell ref="LIW19:LJD19"/>
    <mergeCell ref="LJE19:LJL19"/>
    <mergeCell ref="LJM19:LJT19"/>
    <mergeCell ref="LJU19:LKB19"/>
    <mergeCell ref="LHA19:LHH19"/>
    <mergeCell ref="LHI19:LHP19"/>
    <mergeCell ref="LHQ19:LHX19"/>
    <mergeCell ref="LHY19:LIF19"/>
    <mergeCell ref="LIG19:LIN19"/>
    <mergeCell ref="LRU19:LSB19"/>
    <mergeCell ref="LSC19:LSJ19"/>
    <mergeCell ref="LSK19:LSR19"/>
    <mergeCell ref="LSS19:LSZ19"/>
    <mergeCell ref="LTA19:LTH19"/>
    <mergeCell ref="LQG19:LQN19"/>
    <mergeCell ref="LQO19:LQV19"/>
    <mergeCell ref="LQW19:LRD19"/>
    <mergeCell ref="LRE19:LRL19"/>
    <mergeCell ref="LRM19:LRT19"/>
    <mergeCell ref="LOS19:LOZ19"/>
    <mergeCell ref="LPA19:LPH19"/>
    <mergeCell ref="LPI19:LPP19"/>
    <mergeCell ref="LPQ19:LPX19"/>
    <mergeCell ref="LPY19:LQF19"/>
    <mergeCell ref="LNE19:LNL19"/>
    <mergeCell ref="LNM19:LNT19"/>
    <mergeCell ref="LNU19:LOB19"/>
    <mergeCell ref="LOC19:LOJ19"/>
    <mergeCell ref="LOK19:LOR19"/>
    <mergeCell ref="LXY19:LYF19"/>
    <mergeCell ref="LYG19:LYN19"/>
    <mergeCell ref="LYO19:LYV19"/>
    <mergeCell ref="LYW19:LZD19"/>
    <mergeCell ref="LZE19:LZL19"/>
    <mergeCell ref="LWK19:LWR19"/>
    <mergeCell ref="LWS19:LWZ19"/>
    <mergeCell ref="LXA19:LXH19"/>
    <mergeCell ref="LXI19:LXP19"/>
    <mergeCell ref="LXQ19:LXX19"/>
    <mergeCell ref="LUW19:LVD19"/>
    <mergeCell ref="LVE19:LVL19"/>
    <mergeCell ref="LVM19:LVT19"/>
    <mergeCell ref="LVU19:LWB19"/>
    <mergeCell ref="LWC19:LWJ19"/>
    <mergeCell ref="LTI19:LTP19"/>
    <mergeCell ref="LTQ19:LTX19"/>
    <mergeCell ref="LTY19:LUF19"/>
    <mergeCell ref="LUG19:LUN19"/>
    <mergeCell ref="LUO19:LUV19"/>
    <mergeCell ref="MEC19:MEJ19"/>
    <mergeCell ref="MEK19:MER19"/>
    <mergeCell ref="MES19:MEZ19"/>
    <mergeCell ref="MFA19:MFH19"/>
    <mergeCell ref="MFI19:MFP19"/>
    <mergeCell ref="MCO19:MCV19"/>
    <mergeCell ref="MCW19:MDD19"/>
    <mergeCell ref="MDE19:MDL19"/>
    <mergeCell ref="MDM19:MDT19"/>
    <mergeCell ref="MDU19:MEB19"/>
    <mergeCell ref="MBA19:MBH19"/>
    <mergeCell ref="MBI19:MBP19"/>
    <mergeCell ref="MBQ19:MBX19"/>
    <mergeCell ref="MBY19:MCF19"/>
    <mergeCell ref="MCG19:MCN19"/>
    <mergeCell ref="LZM19:LZT19"/>
    <mergeCell ref="LZU19:MAB19"/>
    <mergeCell ref="MAC19:MAJ19"/>
    <mergeCell ref="MAK19:MAR19"/>
    <mergeCell ref="MAS19:MAZ19"/>
    <mergeCell ref="MKG19:MKN19"/>
    <mergeCell ref="MKO19:MKV19"/>
    <mergeCell ref="MKW19:MLD19"/>
    <mergeCell ref="MLE19:MLL19"/>
    <mergeCell ref="MLM19:MLT19"/>
    <mergeCell ref="MIS19:MIZ19"/>
    <mergeCell ref="MJA19:MJH19"/>
    <mergeCell ref="MJI19:MJP19"/>
    <mergeCell ref="MJQ19:MJX19"/>
    <mergeCell ref="MJY19:MKF19"/>
    <mergeCell ref="MHE19:MHL19"/>
    <mergeCell ref="MHM19:MHT19"/>
    <mergeCell ref="MHU19:MIB19"/>
    <mergeCell ref="MIC19:MIJ19"/>
    <mergeCell ref="MIK19:MIR19"/>
    <mergeCell ref="MFQ19:MFX19"/>
    <mergeCell ref="MFY19:MGF19"/>
    <mergeCell ref="MGG19:MGN19"/>
    <mergeCell ref="MGO19:MGV19"/>
    <mergeCell ref="MGW19:MHD19"/>
    <mergeCell ref="MQK19:MQR19"/>
    <mergeCell ref="MQS19:MQZ19"/>
    <mergeCell ref="MRA19:MRH19"/>
    <mergeCell ref="MRI19:MRP19"/>
    <mergeCell ref="MRQ19:MRX19"/>
    <mergeCell ref="MOW19:MPD19"/>
    <mergeCell ref="MPE19:MPL19"/>
    <mergeCell ref="MPM19:MPT19"/>
    <mergeCell ref="MPU19:MQB19"/>
    <mergeCell ref="MQC19:MQJ19"/>
    <mergeCell ref="MNI19:MNP19"/>
    <mergeCell ref="MNQ19:MNX19"/>
    <mergeCell ref="MNY19:MOF19"/>
    <mergeCell ref="MOG19:MON19"/>
    <mergeCell ref="MOO19:MOV19"/>
    <mergeCell ref="MLU19:MMB19"/>
    <mergeCell ref="MMC19:MMJ19"/>
    <mergeCell ref="MMK19:MMR19"/>
    <mergeCell ref="MMS19:MMZ19"/>
    <mergeCell ref="MNA19:MNH19"/>
    <mergeCell ref="MWO19:MWV19"/>
    <mergeCell ref="MWW19:MXD19"/>
    <mergeCell ref="MXE19:MXL19"/>
    <mergeCell ref="MXM19:MXT19"/>
    <mergeCell ref="MXU19:MYB19"/>
    <mergeCell ref="MVA19:MVH19"/>
    <mergeCell ref="MVI19:MVP19"/>
    <mergeCell ref="MVQ19:MVX19"/>
    <mergeCell ref="MVY19:MWF19"/>
    <mergeCell ref="MWG19:MWN19"/>
    <mergeCell ref="MTM19:MTT19"/>
    <mergeCell ref="MTU19:MUB19"/>
    <mergeCell ref="MUC19:MUJ19"/>
    <mergeCell ref="MUK19:MUR19"/>
    <mergeCell ref="MUS19:MUZ19"/>
    <mergeCell ref="MRY19:MSF19"/>
    <mergeCell ref="MSG19:MSN19"/>
    <mergeCell ref="MSO19:MSV19"/>
    <mergeCell ref="MSW19:MTD19"/>
    <mergeCell ref="MTE19:MTL19"/>
    <mergeCell ref="NCS19:NCZ19"/>
    <mergeCell ref="NDA19:NDH19"/>
    <mergeCell ref="NDI19:NDP19"/>
    <mergeCell ref="NDQ19:NDX19"/>
    <mergeCell ref="NDY19:NEF19"/>
    <mergeCell ref="NBE19:NBL19"/>
    <mergeCell ref="NBM19:NBT19"/>
    <mergeCell ref="NBU19:NCB19"/>
    <mergeCell ref="NCC19:NCJ19"/>
    <mergeCell ref="NCK19:NCR19"/>
    <mergeCell ref="MZQ19:MZX19"/>
    <mergeCell ref="MZY19:NAF19"/>
    <mergeCell ref="NAG19:NAN19"/>
    <mergeCell ref="NAO19:NAV19"/>
    <mergeCell ref="NAW19:NBD19"/>
    <mergeCell ref="MYC19:MYJ19"/>
    <mergeCell ref="MYK19:MYR19"/>
    <mergeCell ref="MYS19:MYZ19"/>
    <mergeCell ref="MZA19:MZH19"/>
    <mergeCell ref="MZI19:MZP19"/>
    <mergeCell ref="NIW19:NJD19"/>
    <mergeCell ref="NJE19:NJL19"/>
    <mergeCell ref="NJM19:NJT19"/>
    <mergeCell ref="NJU19:NKB19"/>
    <mergeCell ref="NKC19:NKJ19"/>
    <mergeCell ref="NHI19:NHP19"/>
    <mergeCell ref="NHQ19:NHX19"/>
    <mergeCell ref="NHY19:NIF19"/>
    <mergeCell ref="NIG19:NIN19"/>
    <mergeCell ref="NIO19:NIV19"/>
    <mergeCell ref="NFU19:NGB19"/>
    <mergeCell ref="NGC19:NGJ19"/>
    <mergeCell ref="NGK19:NGR19"/>
    <mergeCell ref="NGS19:NGZ19"/>
    <mergeCell ref="NHA19:NHH19"/>
    <mergeCell ref="NEG19:NEN19"/>
    <mergeCell ref="NEO19:NEV19"/>
    <mergeCell ref="NEW19:NFD19"/>
    <mergeCell ref="NFE19:NFL19"/>
    <mergeCell ref="NFM19:NFT19"/>
    <mergeCell ref="NPA19:NPH19"/>
    <mergeCell ref="NPI19:NPP19"/>
    <mergeCell ref="NPQ19:NPX19"/>
    <mergeCell ref="NPY19:NQF19"/>
    <mergeCell ref="NQG19:NQN19"/>
    <mergeCell ref="NNM19:NNT19"/>
    <mergeCell ref="NNU19:NOB19"/>
    <mergeCell ref="NOC19:NOJ19"/>
    <mergeCell ref="NOK19:NOR19"/>
    <mergeCell ref="NOS19:NOZ19"/>
    <mergeCell ref="NLY19:NMF19"/>
    <mergeCell ref="NMG19:NMN19"/>
    <mergeCell ref="NMO19:NMV19"/>
    <mergeCell ref="NMW19:NND19"/>
    <mergeCell ref="NNE19:NNL19"/>
    <mergeCell ref="NKK19:NKR19"/>
    <mergeCell ref="NKS19:NKZ19"/>
    <mergeCell ref="NLA19:NLH19"/>
    <mergeCell ref="NLI19:NLP19"/>
    <mergeCell ref="NLQ19:NLX19"/>
    <mergeCell ref="NVE19:NVL19"/>
    <mergeCell ref="NVM19:NVT19"/>
    <mergeCell ref="NVU19:NWB19"/>
    <mergeCell ref="NWC19:NWJ19"/>
    <mergeCell ref="NWK19:NWR19"/>
    <mergeCell ref="NTQ19:NTX19"/>
    <mergeCell ref="NTY19:NUF19"/>
    <mergeCell ref="NUG19:NUN19"/>
    <mergeCell ref="NUO19:NUV19"/>
    <mergeCell ref="NUW19:NVD19"/>
    <mergeCell ref="NSC19:NSJ19"/>
    <mergeCell ref="NSK19:NSR19"/>
    <mergeCell ref="NSS19:NSZ19"/>
    <mergeCell ref="NTA19:NTH19"/>
    <mergeCell ref="NTI19:NTP19"/>
    <mergeCell ref="NQO19:NQV19"/>
    <mergeCell ref="NQW19:NRD19"/>
    <mergeCell ref="NRE19:NRL19"/>
    <mergeCell ref="NRM19:NRT19"/>
    <mergeCell ref="NRU19:NSB19"/>
    <mergeCell ref="OBI19:OBP19"/>
    <mergeCell ref="OBQ19:OBX19"/>
    <mergeCell ref="OBY19:OCF19"/>
    <mergeCell ref="OCG19:OCN19"/>
    <mergeCell ref="OCO19:OCV19"/>
    <mergeCell ref="NZU19:OAB19"/>
    <mergeCell ref="OAC19:OAJ19"/>
    <mergeCell ref="OAK19:OAR19"/>
    <mergeCell ref="OAS19:OAZ19"/>
    <mergeCell ref="OBA19:OBH19"/>
    <mergeCell ref="NYG19:NYN19"/>
    <mergeCell ref="NYO19:NYV19"/>
    <mergeCell ref="NYW19:NZD19"/>
    <mergeCell ref="NZE19:NZL19"/>
    <mergeCell ref="NZM19:NZT19"/>
    <mergeCell ref="NWS19:NWZ19"/>
    <mergeCell ref="NXA19:NXH19"/>
    <mergeCell ref="NXI19:NXP19"/>
    <mergeCell ref="NXQ19:NXX19"/>
    <mergeCell ref="NXY19:NYF19"/>
    <mergeCell ref="OHM19:OHT19"/>
    <mergeCell ref="OHU19:OIB19"/>
    <mergeCell ref="OIC19:OIJ19"/>
    <mergeCell ref="OIK19:OIR19"/>
    <mergeCell ref="OIS19:OIZ19"/>
    <mergeCell ref="OFY19:OGF19"/>
    <mergeCell ref="OGG19:OGN19"/>
    <mergeCell ref="OGO19:OGV19"/>
    <mergeCell ref="OGW19:OHD19"/>
    <mergeCell ref="OHE19:OHL19"/>
    <mergeCell ref="OEK19:OER19"/>
    <mergeCell ref="OES19:OEZ19"/>
    <mergeCell ref="OFA19:OFH19"/>
    <mergeCell ref="OFI19:OFP19"/>
    <mergeCell ref="OFQ19:OFX19"/>
    <mergeCell ref="OCW19:ODD19"/>
    <mergeCell ref="ODE19:ODL19"/>
    <mergeCell ref="ODM19:ODT19"/>
    <mergeCell ref="ODU19:OEB19"/>
    <mergeCell ref="OEC19:OEJ19"/>
    <mergeCell ref="ONQ19:ONX19"/>
    <mergeCell ref="ONY19:OOF19"/>
    <mergeCell ref="OOG19:OON19"/>
    <mergeCell ref="OOO19:OOV19"/>
    <mergeCell ref="OOW19:OPD19"/>
    <mergeCell ref="OMC19:OMJ19"/>
    <mergeCell ref="OMK19:OMR19"/>
    <mergeCell ref="OMS19:OMZ19"/>
    <mergeCell ref="ONA19:ONH19"/>
    <mergeCell ref="ONI19:ONP19"/>
    <mergeCell ref="OKO19:OKV19"/>
    <mergeCell ref="OKW19:OLD19"/>
    <mergeCell ref="OLE19:OLL19"/>
    <mergeCell ref="OLM19:OLT19"/>
    <mergeCell ref="OLU19:OMB19"/>
    <mergeCell ref="OJA19:OJH19"/>
    <mergeCell ref="OJI19:OJP19"/>
    <mergeCell ref="OJQ19:OJX19"/>
    <mergeCell ref="OJY19:OKF19"/>
    <mergeCell ref="OKG19:OKN19"/>
    <mergeCell ref="OTU19:OUB19"/>
    <mergeCell ref="OUC19:OUJ19"/>
    <mergeCell ref="OUK19:OUR19"/>
    <mergeCell ref="OUS19:OUZ19"/>
    <mergeCell ref="OVA19:OVH19"/>
    <mergeCell ref="OSG19:OSN19"/>
    <mergeCell ref="OSO19:OSV19"/>
    <mergeCell ref="OSW19:OTD19"/>
    <mergeCell ref="OTE19:OTL19"/>
    <mergeCell ref="OTM19:OTT19"/>
    <mergeCell ref="OQS19:OQZ19"/>
    <mergeCell ref="ORA19:ORH19"/>
    <mergeCell ref="ORI19:ORP19"/>
    <mergeCell ref="ORQ19:ORX19"/>
    <mergeCell ref="ORY19:OSF19"/>
    <mergeCell ref="OPE19:OPL19"/>
    <mergeCell ref="OPM19:OPT19"/>
    <mergeCell ref="OPU19:OQB19"/>
    <mergeCell ref="OQC19:OQJ19"/>
    <mergeCell ref="OQK19:OQR19"/>
    <mergeCell ref="OZY19:PAF19"/>
    <mergeCell ref="PAG19:PAN19"/>
    <mergeCell ref="PAO19:PAV19"/>
    <mergeCell ref="PAW19:PBD19"/>
    <mergeCell ref="PBE19:PBL19"/>
    <mergeCell ref="OYK19:OYR19"/>
    <mergeCell ref="OYS19:OYZ19"/>
    <mergeCell ref="OZA19:OZH19"/>
    <mergeCell ref="OZI19:OZP19"/>
    <mergeCell ref="OZQ19:OZX19"/>
    <mergeCell ref="OWW19:OXD19"/>
    <mergeCell ref="OXE19:OXL19"/>
    <mergeCell ref="OXM19:OXT19"/>
    <mergeCell ref="OXU19:OYB19"/>
    <mergeCell ref="OYC19:OYJ19"/>
    <mergeCell ref="OVI19:OVP19"/>
    <mergeCell ref="OVQ19:OVX19"/>
    <mergeCell ref="OVY19:OWF19"/>
    <mergeCell ref="OWG19:OWN19"/>
    <mergeCell ref="OWO19:OWV19"/>
    <mergeCell ref="PGC19:PGJ19"/>
    <mergeCell ref="PGK19:PGR19"/>
    <mergeCell ref="PGS19:PGZ19"/>
    <mergeCell ref="PHA19:PHH19"/>
    <mergeCell ref="PHI19:PHP19"/>
    <mergeCell ref="PEO19:PEV19"/>
    <mergeCell ref="PEW19:PFD19"/>
    <mergeCell ref="PFE19:PFL19"/>
    <mergeCell ref="PFM19:PFT19"/>
    <mergeCell ref="PFU19:PGB19"/>
    <mergeCell ref="PDA19:PDH19"/>
    <mergeCell ref="PDI19:PDP19"/>
    <mergeCell ref="PDQ19:PDX19"/>
    <mergeCell ref="PDY19:PEF19"/>
    <mergeCell ref="PEG19:PEN19"/>
    <mergeCell ref="PBM19:PBT19"/>
    <mergeCell ref="PBU19:PCB19"/>
    <mergeCell ref="PCC19:PCJ19"/>
    <mergeCell ref="PCK19:PCR19"/>
    <mergeCell ref="PCS19:PCZ19"/>
    <mergeCell ref="PMG19:PMN19"/>
    <mergeCell ref="PMO19:PMV19"/>
    <mergeCell ref="PMW19:PND19"/>
    <mergeCell ref="PNE19:PNL19"/>
    <mergeCell ref="PNM19:PNT19"/>
    <mergeCell ref="PKS19:PKZ19"/>
    <mergeCell ref="PLA19:PLH19"/>
    <mergeCell ref="PLI19:PLP19"/>
    <mergeCell ref="PLQ19:PLX19"/>
    <mergeCell ref="PLY19:PMF19"/>
    <mergeCell ref="PJE19:PJL19"/>
    <mergeCell ref="PJM19:PJT19"/>
    <mergeCell ref="PJU19:PKB19"/>
    <mergeCell ref="PKC19:PKJ19"/>
    <mergeCell ref="PKK19:PKR19"/>
    <mergeCell ref="PHQ19:PHX19"/>
    <mergeCell ref="PHY19:PIF19"/>
    <mergeCell ref="PIG19:PIN19"/>
    <mergeCell ref="PIO19:PIV19"/>
    <mergeCell ref="PIW19:PJD19"/>
    <mergeCell ref="PSK19:PSR19"/>
    <mergeCell ref="PSS19:PSZ19"/>
    <mergeCell ref="PTA19:PTH19"/>
    <mergeCell ref="PTI19:PTP19"/>
    <mergeCell ref="PTQ19:PTX19"/>
    <mergeCell ref="PQW19:PRD19"/>
    <mergeCell ref="PRE19:PRL19"/>
    <mergeCell ref="PRM19:PRT19"/>
    <mergeCell ref="PRU19:PSB19"/>
    <mergeCell ref="PSC19:PSJ19"/>
    <mergeCell ref="PPI19:PPP19"/>
    <mergeCell ref="PPQ19:PPX19"/>
    <mergeCell ref="PPY19:PQF19"/>
    <mergeCell ref="PQG19:PQN19"/>
    <mergeCell ref="PQO19:PQV19"/>
    <mergeCell ref="PNU19:POB19"/>
    <mergeCell ref="POC19:POJ19"/>
    <mergeCell ref="POK19:POR19"/>
    <mergeCell ref="POS19:POZ19"/>
    <mergeCell ref="PPA19:PPH19"/>
    <mergeCell ref="PYO19:PYV19"/>
    <mergeCell ref="PYW19:PZD19"/>
    <mergeCell ref="PZE19:PZL19"/>
    <mergeCell ref="PZM19:PZT19"/>
    <mergeCell ref="PZU19:QAB19"/>
    <mergeCell ref="PXA19:PXH19"/>
    <mergeCell ref="PXI19:PXP19"/>
    <mergeCell ref="PXQ19:PXX19"/>
    <mergeCell ref="PXY19:PYF19"/>
    <mergeCell ref="PYG19:PYN19"/>
    <mergeCell ref="PVM19:PVT19"/>
    <mergeCell ref="PVU19:PWB19"/>
    <mergeCell ref="PWC19:PWJ19"/>
    <mergeCell ref="PWK19:PWR19"/>
    <mergeCell ref="PWS19:PWZ19"/>
    <mergeCell ref="PTY19:PUF19"/>
    <mergeCell ref="PUG19:PUN19"/>
    <mergeCell ref="PUO19:PUV19"/>
    <mergeCell ref="PUW19:PVD19"/>
    <mergeCell ref="PVE19:PVL19"/>
    <mergeCell ref="QES19:QEZ19"/>
    <mergeCell ref="QFA19:QFH19"/>
    <mergeCell ref="QFI19:QFP19"/>
    <mergeCell ref="QFQ19:QFX19"/>
    <mergeCell ref="QFY19:QGF19"/>
    <mergeCell ref="QDE19:QDL19"/>
    <mergeCell ref="QDM19:QDT19"/>
    <mergeCell ref="QDU19:QEB19"/>
    <mergeCell ref="QEC19:QEJ19"/>
    <mergeCell ref="QEK19:QER19"/>
    <mergeCell ref="QBQ19:QBX19"/>
    <mergeCell ref="QBY19:QCF19"/>
    <mergeCell ref="QCG19:QCN19"/>
    <mergeCell ref="QCO19:QCV19"/>
    <mergeCell ref="QCW19:QDD19"/>
    <mergeCell ref="QAC19:QAJ19"/>
    <mergeCell ref="QAK19:QAR19"/>
    <mergeCell ref="QAS19:QAZ19"/>
    <mergeCell ref="QBA19:QBH19"/>
    <mergeCell ref="QBI19:QBP19"/>
    <mergeCell ref="QKW19:QLD19"/>
    <mergeCell ref="QLE19:QLL19"/>
    <mergeCell ref="QLM19:QLT19"/>
    <mergeCell ref="QLU19:QMB19"/>
    <mergeCell ref="QMC19:QMJ19"/>
    <mergeCell ref="QJI19:QJP19"/>
    <mergeCell ref="QJQ19:QJX19"/>
    <mergeCell ref="QJY19:QKF19"/>
    <mergeCell ref="QKG19:QKN19"/>
    <mergeCell ref="QKO19:QKV19"/>
    <mergeCell ref="QHU19:QIB19"/>
    <mergeCell ref="QIC19:QIJ19"/>
    <mergeCell ref="QIK19:QIR19"/>
    <mergeCell ref="QIS19:QIZ19"/>
    <mergeCell ref="QJA19:QJH19"/>
    <mergeCell ref="QGG19:QGN19"/>
    <mergeCell ref="QGO19:QGV19"/>
    <mergeCell ref="QGW19:QHD19"/>
    <mergeCell ref="QHE19:QHL19"/>
    <mergeCell ref="QHM19:QHT19"/>
    <mergeCell ref="QRA19:QRH19"/>
    <mergeCell ref="QRI19:QRP19"/>
    <mergeCell ref="QRQ19:QRX19"/>
    <mergeCell ref="QRY19:QSF19"/>
    <mergeCell ref="QSG19:QSN19"/>
    <mergeCell ref="QPM19:QPT19"/>
    <mergeCell ref="QPU19:QQB19"/>
    <mergeCell ref="QQC19:QQJ19"/>
    <mergeCell ref="QQK19:QQR19"/>
    <mergeCell ref="QQS19:QQZ19"/>
    <mergeCell ref="QNY19:QOF19"/>
    <mergeCell ref="QOG19:QON19"/>
    <mergeCell ref="QOO19:QOV19"/>
    <mergeCell ref="QOW19:QPD19"/>
    <mergeCell ref="QPE19:QPL19"/>
    <mergeCell ref="QMK19:QMR19"/>
    <mergeCell ref="QMS19:QMZ19"/>
    <mergeCell ref="QNA19:QNH19"/>
    <mergeCell ref="QNI19:QNP19"/>
    <mergeCell ref="QNQ19:QNX19"/>
    <mergeCell ref="QXE19:QXL19"/>
    <mergeCell ref="QXM19:QXT19"/>
    <mergeCell ref="QXU19:QYB19"/>
    <mergeCell ref="QYC19:QYJ19"/>
    <mergeCell ref="QYK19:QYR19"/>
    <mergeCell ref="QVQ19:QVX19"/>
    <mergeCell ref="QVY19:QWF19"/>
    <mergeCell ref="QWG19:QWN19"/>
    <mergeCell ref="QWO19:QWV19"/>
    <mergeCell ref="QWW19:QXD19"/>
    <mergeCell ref="QUC19:QUJ19"/>
    <mergeCell ref="QUK19:QUR19"/>
    <mergeCell ref="QUS19:QUZ19"/>
    <mergeCell ref="QVA19:QVH19"/>
    <mergeCell ref="QVI19:QVP19"/>
    <mergeCell ref="QSO19:QSV19"/>
    <mergeCell ref="QSW19:QTD19"/>
    <mergeCell ref="QTE19:QTL19"/>
    <mergeCell ref="QTM19:QTT19"/>
    <mergeCell ref="QTU19:QUB19"/>
    <mergeCell ref="RDI19:RDP19"/>
    <mergeCell ref="RDQ19:RDX19"/>
    <mergeCell ref="RDY19:REF19"/>
    <mergeCell ref="REG19:REN19"/>
    <mergeCell ref="REO19:REV19"/>
    <mergeCell ref="RBU19:RCB19"/>
    <mergeCell ref="RCC19:RCJ19"/>
    <mergeCell ref="RCK19:RCR19"/>
    <mergeCell ref="RCS19:RCZ19"/>
    <mergeCell ref="RDA19:RDH19"/>
    <mergeCell ref="RAG19:RAN19"/>
    <mergeCell ref="RAO19:RAV19"/>
    <mergeCell ref="RAW19:RBD19"/>
    <mergeCell ref="RBE19:RBL19"/>
    <mergeCell ref="RBM19:RBT19"/>
    <mergeCell ref="QYS19:QYZ19"/>
    <mergeCell ref="QZA19:QZH19"/>
    <mergeCell ref="QZI19:QZP19"/>
    <mergeCell ref="QZQ19:QZX19"/>
    <mergeCell ref="QZY19:RAF19"/>
    <mergeCell ref="RJM19:RJT19"/>
    <mergeCell ref="RJU19:RKB19"/>
    <mergeCell ref="RKC19:RKJ19"/>
    <mergeCell ref="RKK19:RKR19"/>
    <mergeCell ref="RKS19:RKZ19"/>
    <mergeCell ref="RHY19:RIF19"/>
    <mergeCell ref="RIG19:RIN19"/>
    <mergeCell ref="RIO19:RIV19"/>
    <mergeCell ref="RIW19:RJD19"/>
    <mergeCell ref="RJE19:RJL19"/>
    <mergeCell ref="RGK19:RGR19"/>
    <mergeCell ref="RGS19:RGZ19"/>
    <mergeCell ref="RHA19:RHH19"/>
    <mergeCell ref="RHI19:RHP19"/>
    <mergeCell ref="RHQ19:RHX19"/>
    <mergeCell ref="REW19:RFD19"/>
    <mergeCell ref="RFE19:RFL19"/>
    <mergeCell ref="RFM19:RFT19"/>
    <mergeCell ref="RFU19:RGB19"/>
    <mergeCell ref="RGC19:RGJ19"/>
    <mergeCell ref="RPQ19:RPX19"/>
    <mergeCell ref="RPY19:RQF19"/>
    <mergeCell ref="RQG19:RQN19"/>
    <mergeCell ref="RQO19:RQV19"/>
    <mergeCell ref="RQW19:RRD19"/>
    <mergeCell ref="ROC19:ROJ19"/>
    <mergeCell ref="ROK19:ROR19"/>
    <mergeCell ref="ROS19:ROZ19"/>
    <mergeCell ref="RPA19:RPH19"/>
    <mergeCell ref="RPI19:RPP19"/>
    <mergeCell ref="RMO19:RMV19"/>
    <mergeCell ref="RMW19:RND19"/>
    <mergeCell ref="RNE19:RNL19"/>
    <mergeCell ref="RNM19:RNT19"/>
    <mergeCell ref="RNU19:ROB19"/>
    <mergeCell ref="RLA19:RLH19"/>
    <mergeCell ref="RLI19:RLP19"/>
    <mergeCell ref="RLQ19:RLX19"/>
    <mergeCell ref="RLY19:RMF19"/>
    <mergeCell ref="RMG19:RMN19"/>
    <mergeCell ref="RVU19:RWB19"/>
    <mergeCell ref="RWC19:RWJ19"/>
    <mergeCell ref="RWK19:RWR19"/>
    <mergeCell ref="RWS19:RWZ19"/>
    <mergeCell ref="RXA19:RXH19"/>
    <mergeCell ref="RUG19:RUN19"/>
    <mergeCell ref="RUO19:RUV19"/>
    <mergeCell ref="RUW19:RVD19"/>
    <mergeCell ref="RVE19:RVL19"/>
    <mergeCell ref="RVM19:RVT19"/>
    <mergeCell ref="RSS19:RSZ19"/>
    <mergeCell ref="RTA19:RTH19"/>
    <mergeCell ref="RTI19:RTP19"/>
    <mergeCell ref="RTQ19:RTX19"/>
    <mergeCell ref="RTY19:RUF19"/>
    <mergeCell ref="RRE19:RRL19"/>
    <mergeCell ref="RRM19:RRT19"/>
    <mergeCell ref="RRU19:RSB19"/>
    <mergeCell ref="RSC19:RSJ19"/>
    <mergeCell ref="RSK19:RSR19"/>
    <mergeCell ref="SBY19:SCF19"/>
    <mergeCell ref="SCG19:SCN19"/>
    <mergeCell ref="SCO19:SCV19"/>
    <mergeCell ref="SCW19:SDD19"/>
    <mergeCell ref="SDE19:SDL19"/>
    <mergeCell ref="SAK19:SAR19"/>
    <mergeCell ref="SAS19:SAZ19"/>
    <mergeCell ref="SBA19:SBH19"/>
    <mergeCell ref="SBI19:SBP19"/>
    <mergeCell ref="SBQ19:SBX19"/>
    <mergeCell ref="RYW19:RZD19"/>
    <mergeCell ref="RZE19:RZL19"/>
    <mergeCell ref="RZM19:RZT19"/>
    <mergeCell ref="RZU19:SAB19"/>
    <mergeCell ref="SAC19:SAJ19"/>
    <mergeCell ref="RXI19:RXP19"/>
    <mergeCell ref="RXQ19:RXX19"/>
    <mergeCell ref="RXY19:RYF19"/>
    <mergeCell ref="RYG19:RYN19"/>
    <mergeCell ref="RYO19:RYV19"/>
    <mergeCell ref="SIC19:SIJ19"/>
    <mergeCell ref="SIK19:SIR19"/>
    <mergeCell ref="SIS19:SIZ19"/>
    <mergeCell ref="SJA19:SJH19"/>
    <mergeCell ref="SJI19:SJP19"/>
    <mergeCell ref="SGO19:SGV19"/>
    <mergeCell ref="SGW19:SHD19"/>
    <mergeCell ref="SHE19:SHL19"/>
    <mergeCell ref="SHM19:SHT19"/>
    <mergeCell ref="SHU19:SIB19"/>
    <mergeCell ref="SFA19:SFH19"/>
    <mergeCell ref="SFI19:SFP19"/>
    <mergeCell ref="SFQ19:SFX19"/>
    <mergeCell ref="SFY19:SGF19"/>
    <mergeCell ref="SGG19:SGN19"/>
    <mergeCell ref="SDM19:SDT19"/>
    <mergeCell ref="SDU19:SEB19"/>
    <mergeCell ref="SEC19:SEJ19"/>
    <mergeCell ref="SEK19:SER19"/>
    <mergeCell ref="SES19:SEZ19"/>
    <mergeCell ref="SOG19:SON19"/>
    <mergeCell ref="SOO19:SOV19"/>
    <mergeCell ref="SOW19:SPD19"/>
    <mergeCell ref="SPE19:SPL19"/>
    <mergeCell ref="SPM19:SPT19"/>
    <mergeCell ref="SMS19:SMZ19"/>
    <mergeCell ref="SNA19:SNH19"/>
    <mergeCell ref="SNI19:SNP19"/>
    <mergeCell ref="SNQ19:SNX19"/>
    <mergeCell ref="SNY19:SOF19"/>
    <mergeCell ref="SLE19:SLL19"/>
    <mergeCell ref="SLM19:SLT19"/>
    <mergeCell ref="SLU19:SMB19"/>
    <mergeCell ref="SMC19:SMJ19"/>
    <mergeCell ref="SMK19:SMR19"/>
    <mergeCell ref="SJQ19:SJX19"/>
    <mergeCell ref="SJY19:SKF19"/>
    <mergeCell ref="SKG19:SKN19"/>
    <mergeCell ref="SKO19:SKV19"/>
    <mergeCell ref="SKW19:SLD19"/>
    <mergeCell ref="SUK19:SUR19"/>
    <mergeCell ref="SUS19:SUZ19"/>
    <mergeCell ref="SVA19:SVH19"/>
    <mergeCell ref="SVI19:SVP19"/>
    <mergeCell ref="SVQ19:SVX19"/>
    <mergeCell ref="SSW19:STD19"/>
    <mergeCell ref="STE19:STL19"/>
    <mergeCell ref="STM19:STT19"/>
    <mergeCell ref="STU19:SUB19"/>
    <mergeCell ref="SUC19:SUJ19"/>
    <mergeCell ref="SRI19:SRP19"/>
    <mergeCell ref="SRQ19:SRX19"/>
    <mergeCell ref="SRY19:SSF19"/>
    <mergeCell ref="SSG19:SSN19"/>
    <mergeCell ref="SSO19:SSV19"/>
    <mergeCell ref="SPU19:SQB19"/>
    <mergeCell ref="SQC19:SQJ19"/>
    <mergeCell ref="SQK19:SQR19"/>
    <mergeCell ref="SQS19:SQZ19"/>
    <mergeCell ref="SRA19:SRH19"/>
    <mergeCell ref="TAO19:TAV19"/>
    <mergeCell ref="TAW19:TBD19"/>
    <mergeCell ref="TBE19:TBL19"/>
    <mergeCell ref="TBM19:TBT19"/>
    <mergeCell ref="TBU19:TCB19"/>
    <mergeCell ref="SZA19:SZH19"/>
    <mergeCell ref="SZI19:SZP19"/>
    <mergeCell ref="SZQ19:SZX19"/>
    <mergeCell ref="SZY19:TAF19"/>
    <mergeCell ref="TAG19:TAN19"/>
    <mergeCell ref="SXM19:SXT19"/>
    <mergeCell ref="SXU19:SYB19"/>
    <mergeCell ref="SYC19:SYJ19"/>
    <mergeCell ref="SYK19:SYR19"/>
    <mergeCell ref="SYS19:SYZ19"/>
    <mergeCell ref="SVY19:SWF19"/>
    <mergeCell ref="SWG19:SWN19"/>
    <mergeCell ref="SWO19:SWV19"/>
    <mergeCell ref="SWW19:SXD19"/>
    <mergeCell ref="SXE19:SXL19"/>
    <mergeCell ref="TGS19:TGZ19"/>
    <mergeCell ref="THA19:THH19"/>
    <mergeCell ref="THI19:THP19"/>
    <mergeCell ref="THQ19:THX19"/>
    <mergeCell ref="THY19:TIF19"/>
    <mergeCell ref="TFE19:TFL19"/>
    <mergeCell ref="TFM19:TFT19"/>
    <mergeCell ref="TFU19:TGB19"/>
    <mergeCell ref="TGC19:TGJ19"/>
    <mergeCell ref="TGK19:TGR19"/>
    <mergeCell ref="TDQ19:TDX19"/>
    <mergeCell ref="TDY19:TEF19"/>
    <mergeCell ref="TEG19:TEN19"/>
    <mergeCell ref="TEO19:TEV19"/>
    <mergeCell ref="TEW19:TFD19"/>
    <mergeCell ref="TCC19:TCJ19"/>
    <mergeCell ref="TCK19:TCR19"/>
    <mergeCell ref="TCS19:TCZ19"/>
    <mergeCell ref="TDA19:TDH19"/>
    <mergeCell ref="TDI19:TDP19"/>
    <mergeCell ref="TMW19:TND19"/>
    <mergeCell ref="TNE19:TNL19"/>
    <mergeCell ref="TNM19:TNT19"/>
    <mergeCell ref="TNU19:TOB19"/>
    <mergeCell ref="TOC19:TOJ19"/>
    <mergeCell ref="TLI19:TLP19"/>
    <mergeCell ref="TLQ19:TLX19"/>
    <mergeCell ref="TLY19:TMF19"/>
    <mergeCell ref="TMG19:TMN19"/>
    <mergeCell ref="TMO19:TMV19"/>
    <mergeCell ref="TJU19:TKB19"/>
    <mergeCell ref="TKC19:TKJ19"/>
    <mergeCell ref="TKK19:TKR19"/>
    <mergeCell ref="TKS19:TKZ19"/>
    <mergeCell ref="TLA19:TLH19"/>
    <mergeCell ref="TIG19:TIN19"/>
    <mergeCell ref="TIO19:TIV19"/>
    <mergeCell ref="TIW19:TJD19"/>
    <mergeCell ref="TJE19:TJL19"/>
    <mergeCell ref="TJM19:TJT19"/>
    <mergeCell ref="TTA19:TTH19"/>
    <mergeCell ref="TTI19:TTP19"/>
    <mergeCell ref="TTQ19:TTX19"/>
    <mergeCell ref="TTY19:TUF19"/>
    <mergeCell ref="TUG19:TUN19"/>
    <mergeCell ref="TRM19:TRT19"/>
    <mergeCell ref="TRU19:TSB19"/>
    <mergeCell ref="TSC19:TSJ19"/>
    <mergeCell ref="TSK19:TSR19"/>
    <mergeCell ref="TSS19:TSZ19"/>
    <mergeCell ref="TPY19:TQF19"/>
    <mergeCell ref="TQG19:TQN19"/>
    <mergeCell ref="TQO19:TQV19"/>
    <mergeCell ref="TQW19:TRD19"/>
    <mergeCell ref="TRE19:TRL19"/>
    <mergeCell ref="TOK19:TOR19"/>
    <mergeCell ref="TOS19:TOZ19"/>
    <mergeCell ref="TPA19:TPH19"/>
    <mergeCell ref="TPI19:TPP19"/>
    <mergeCell ref="TPQ19:TPX19"/>
    <mergeCell ref="TZE19:TZL19"/>
    <mergeCell ref="TZM19:TZT19"/>
    <mergeCell ref="TZU19:UAB19"/>
    <mergeCell ref="UAC19:UAJ19"/>
    <mergeCell ref="UAK19:UAR19"/>
    <mergeCell ref="TXQ19:TXX19"/>
    <mergeCell ref="TXY19:TYF19"/>
    <mergeCell ref="TYG19:TYN19"/>
    <mergeCell ref="TYO19:TYV19"/>
    <mergeCell ref="TYW19:TZD19"/>
    <mergeCell ref="TWC19:TWJ19"/>
    <mergeCell ref="TWK19:TWR19"/>
    <mergeCell ref="TWS19:TWZ19"/>
    <mergeCell ref="TXA19:TXH19"/>
    <mergeCell ref="TXI19:TXP19"/>
    <mergeCell ref="TUO19:TUV19"/>
    <mergeCell ref="TUW19:TVD19"/>
    <mergeCell ref="TVE19:TVL19"/>
    <mergeCell ref="TVM19:TVT19"/>
    <mergeCell ref="TVU19:TWB19"/>
    <mergeCell ref="UFI19:UFP19"/>
    <mergeCell ref="UFQ19:UFX19"/>
    <mergeCell ref="UFY19:UGF19"/>
    <mergeCell ref="UGG19:UGN19"/>
    <mergeCell ref="UGO19:UGV19"/>
    <mergeCell ref="UDU19:UEB19"/>
    <mergeCell ref="UEC19:UEJ19"/>
    <mergeCell ref="UEK19:UER19"/>
    <mergeCell ref="UES19:UEZ19"/>
    <mergeCell ref="UFA19:UFH19"/>
    <mergeCell ref="UCG19:UCN19"/>
    <mergeCell ref="UCO19:UCV19"/>
    <mergeCell ref="UCW19:UDD19"/>
    <mergeCell ref="UDE19:UDL19"/>
    <mergeCell ref="UDM19:UDT19"/>
    <mergeCell ref="UAS19:UAZ19"/>
    <mergeCell ref="UBA19:UBH19"/>
    <mergeCell ref="UBI19:UBP19"/>
    <mergeCell ref="UBQ19:UBX19"/>
    <mergeCell ref="UBY19:UCF19"/>
    <mergeCell ref="ULM19:ULT19"/>
    <mergeCell ref="ULU19:UMB19"/>
    <mergeCell ref="UMC19:UMJ19"/>
    <mergeCell ref="UMK19:UMR19"/>
    <mergeCell ref="UMS19:UMZ19"/>
    <mergeCell ref="UJY19:UKF19"/>
    <mergeCell ref="UKG19:UKN19"/>
    <mergeCell ref="UKO19:UKV19"/>
    <mergeCell ref="UKW19:ULD19"/>
    <mergeCell ref="ULE19:ULL19"/>
    <mergeCell ref="UIK19:UIR19"/>
    <mergeCell ref="UIS19:UIZ19"/>
    <mergeCell ref="UJA19:UJH19"/>
    <mergeCell ref="UJI19:UJP19"/>
    <mergeCell ref="UJQ19:UJX19"/>
    <mergeCell ref="UGW19:UHD19"/>
    <mergeCell ref="UHE19:UHL19"/>
    <mergeCell ref="UHM19:UHT19"/>
    <mergeCell ref="UHU19:UIB19"/>
    <mergeCell ref="UIC19:UIJ19"/>
    <mergeCell ref="URQ19:URX19"/>
    <mergeCell ref="URY19:USF19"/>
    <mergeCell ref="USG19:USN19"/>
    <mergeCell ref="USO19:USV19"/>
    <mergeCell ref="USW19:UTD19"/>
    <mergeCell ref="UQC19:UQJ19"/>
    <mergeCell ref="UQK19:UQR19"/>
    <mergeCell ref="UQS19:UQZ19"/>
    <mergeCell ref="URA19:URH19"/>
    <mergeCell ref="URI19:URP19"/>
    <mergeCell ref="UOO19:UOV19"/>
    <mergeCell ref="UOW19:UPD19"/>
    <mergeCell ref="UPE19:UPL19"/>
    <mergeCell ref="UPM19:UPT19"/>
    <mergeCell ref="UPU19:UQB19"/>
    <mergeCell ref="UNA19:UNH19"/>
    <mergeCell ref="UNI19:UNP19"/>
    <mergeCell ref="UNQ19:UNX19"/>
    <mergeCell ref="UNY19:UOF19"/>
    <mergeCell ref="UOG19:UON19"/>
    <mergeCell ref="UXU19:UYB19"/>
    <mergeCell ref="UYC19:UYJ19"/>
    <mergeCell ref="UYK19:UYR19"/>
    <mergeCell ref="UYS19:UYZ19"/>
    <mergeCell ref="UZA19:UZH19"/>
    <mergeCell ref="UWG19:UWN19"/>
    <mergeCell ref="UWO19:UWV19"/>
    <mergeCell ref="UWW19:UXD19"/>
    <mergeCell ref="UXE19:UXL19"/>
    <mergeCell ref="UXM19:UXT19"/>
    <mergeCell ref="UUS19:UUZ19"/>
    <mergeCell ref="UVA19:UVH19"/>
    <mergeCell ref="UVI19:UVP19"/>
    <mergeCell ref="UVQ19:UVX19"/>
    <mergeCell ref="UVY19:UWF19"/>
    <mergeCell ref="UTE19:UTL19"/>
    <mergeCell ref="UTM19:UTT19"/>
    <mergeCell ref="UTU19:UUB19"/>
    <mergeCell ref="UUC19:UUJ19"/>
    <mergeCell ref="UUK19:UUR19"/>
    <mergeCell ref="VDY19:VEF19"/>
    <mergeCell ref="VEG19:VEN19"/>
    <mergeCell ref="VEO19:VEV19"/>
    <mergeCell ref="VEW19:VFD19"/>
    <mergeCell ref="VFE19:VFL19"/>
    <mergeCell ref="VCK19:VCR19"/>
    <mergeCell ref="VCS19:VCZ19"/>
    <mergeCell ref="VDA19:VDH19"/>
    <mergeCell ref="VDI19:VDP19"/>
    <mergeCell ref="VDQ19:VDX19"/>
    <mergeCell ref="VAW19:VBD19"/>
    <mergeCell ref="VBE19:VBL19"/>
    <mergeCell ref="VBM19:VBT19"/>
    <mergeCell ref="VBU19:VCB19"/>
    <mergeCell ref="VCC19:VCJ19"/>
    <mergeCell ref="UZI19:UZP19"/>
    <mergeCell ref="UZQ19:UZX19"/>
    <mergeCell ref="UZY19:VAF19"/>
    <mergeCell ref="VAG19:VAN19"/>
    <mergeCell ref="VAO19:VAV19"/>
    <mergeCell ref="VKC19:VKJ19"/>
    <mergeCell ref="VKK19:VKR19"/>
    <mergeCell ref="VKS19:VKZ19"/>
    <mergeCell ref="VLA19:VLH19"/>
    <mergeCell ref="VLI19:VLP19"/>
    <mergeCell ref="VIO19:VIV19"/>
    <mergeCell ref="VIW19:VJD19"/>
    <mergeCell ref="VJE19:VJL19"/>
    <mergeCell ref="VJM19:VJT19"/>
    <mergeCell ref="VJU19:VKB19"/>
    <mergeCell ref="VHA19:VHH19"/>
    <mergeCell ref="VHI19:VHP19"/>
    <mergeCell ref="VHQ19:VHX19"/>
    <mergeCell ref="VHY19:VIF19"/>
    <mergeCell ref="VIG19:VIN19"/>
    <mergeCell ref="VFM19:VFT19"/>
    <mergeCell ref="VFU19:VGB19"/>
    <mergeCell ref="VGC19:VGJ19"/>
    <mergeCell ref="VGK19:VGR19"/>
    <mergeCell ref="VGS19:VGZ19"/>
    <mergeCell ref="VQG19:VQN19"/>
    <mergeCell ref="VQO19:VQV19"/>
    <mergeCell ref="VQW19:VRD19"/>
    <mergeCell ref="VRE19:VRL19"/>
    <mergeCell ref="VRM19:VRT19"/>
    <mergeCell ref="VOS19:VOZ19"/>
    <mergeCell ref="VPA19:VPH19"/>
    <mergeCell ref="VPI19:VPP19"/>
    <mergeCell ref="VPQ19:VPX19"/>
    <mergeCell ref="VPY19:VQF19"/>
    <mergeCell ref="VNE19:VNL19"/>
    <mergeCell ref="VNM19:VNT19"/>
    <mergeCell ref="VNU19:VOB19"/>
    <mergeCell ref="VOC19:VOJ19"/>
    <mergeCell ref="VOK19:VOR19"/>
    <mergeCell ref="VLQ19:VLX19"/>
    <mergeCell ref="VLY19:VMF19"/>
    <mergeCell ref="VMG19:VMN19"/>
    <mergeCell ref="VMO19:VMV19"/>
    <mergeCell ref="VMW19:VND19"/>
    <mergeCell ref="VWK19:VWR19"/>
    <mergeCell ref="VWS19:VWZ19"/>
    <mergeCell ref="VXA19:VXH19"/>
    <mergeCell ref="VXI19:VXP19"/>
    <mergeCell ref="VXQ19:VXX19"/>
    <mergeCell ref="VUW19:VVD19"/>
    <mergeCell ref="VVE19:VVL19"/>
    <mergeCell ref="VVM19:VVT19"/>
    <mergeCell ref="VVU19:VWB19"/>
    <mergeCell ref="VWC19:VWJ19"/>
    <mergeCell ref="VTI19:VTP19"/>
    <mergeCell ref="VTQ19:VTX19"/>
    <mergeCell ref="VTY19:VUF19"/>
    <mergeCell ref="VUG19:VUN19"/>
    <mergeCell ref="VUO19:VUV19"/>
    <mergeCell ref="VRU19:VSB19"/>
    <mergeCell ref="VSC19:VSJ19"/>
    <mergeCell ref="VSK19:VSR19"/>
    <mergeCell ref="VSS19:VSZ19"/>
    <mergeCell ref="VTA19:VTH19"/>
    <mergeCell ref="WCO19:WCV19"/>
    <mergeCell ref="WCW19:WDD19"/>
    <mergeCell ref="WDE19:WDL19"/>
    <mergeCell ref="WDM19:WDT19"/>
    <mergeCell ref="WDU19:WEB19"/>
    <mergeCell ref="WBA19:WBH19"/>
    <mergeCell ref="WBI19:WBP19"/>
    <mergeCell ref="WBQ19:WBX19"/>
    <mergeCell ref="WBY19:WCF19"/>
    <mergeCell ref="WCG19:WCN19"/>
    <mergeCell ref="VZM19:VZT19"/>
    <mergeCell ref="VZU19:WAB19"/>
    <mergeCell ref="WAC19:WAJ19"/>
    <mergeCell ref="WAK19:WAR19"/>
    <mergeCell ref="WAS19:WAZ19"/>
    <mergeCell ref="VXY19:VYF19"/>
    <mergeCell ref="VYG19:VYN19"/>
    <mergeCell ref="VYO19:VYV19"/>
    <mergeCell ref="VYW19:VZD19"/>
    <mergeCell ref="VZE19:VZL19"/>
    <mergeCell ref="WIS19:WIZ19"/>
    <mergeCell ref="WJA19:WJH19"/>
    <mergeCell ref="WJI19:WJP19"/>
    <mergeCell ref="WJQ19:WJX19"/>
    <mergeCell ref="WJY19:WKF19"/>
    <mergeCell ref="WHE19:WHL19"/>
    <mergeCell ref="WHM19:WHT19"/>
    <mergeCell ref="WHU19:WIB19"/>
    <mergeCell ref="WIC19:WIJ19"/>
    <mergeCell ref="WIK19:WIR19"/>
    <mergeCell ref="WFQ19:WFX19"/>
    <mergeCell ref="WFY19:WGF19"/>
    <mergeCell ref="WGG19:WGN19"/>
    <mergeCell ref="WGO19:WGV19"/>
    <mergeCell ref="WGW19:WHD19"/>
    <mergeCell ref="WEC19:WEJ19"/>
    <mergeCell ref="WEK19:WER19"/>
    <mergeCell ref="WES19:WEZ19"/>
    <mergeCell ref="WFA19:WFH19"/>
    <mergeCell ref="WFI19:WFP19"/>
    <mergeCell ref="WOW19:WPD19"/>
    <mergeCell ref="WPE19:WPL19"/>
    <mergeCell ref="WPM19:WPT19"/>
    <mergeCell ref="WPU19:WQB19"/>
    <mergeCell ref="WQC19:WQJ19"/>
    <mergeCell ref="WNI19:WNP19"/>
    <mergeCell ref="WNQ19:WNX19"/>
    <mergeCell ref="WNY19:WOF19"/>
    <mergeCell ref="WOG19:WON19"/>
    <mergeCell ref="WOO19:WOV19"/>
    <mergeCell ref="WLU19:WMB19"/>
    <mergeCell ref="WMC19:WMJ19"/>
    <mergeCell ref="WMK19:WMR19"/>
    <mergeCell ref="WMS19:WMZ19"/>
    <mergeCell ref="WNA19:WNH19"/>
    <mergeCell ref="WKG19:WKN19"/>
    <mergeCell ref="WKO19:WKV19"/>
    <mergeCell ref="WKW19:WLD19"/>
    <mergeCell ref="WLE19:WLL19"/>
    <mergeCell ref="WLM19:WLT19"/>
    <mergeCell ref="WVA19:WVH19"/>
    <mergeCell ref="WVI19:WVP19"/>
    <mergeCell ref="WVQ19:WVX19"/>
    <mergeCell ref="WVY19:WWF19"/>
    <mergeCell ref="WWG19:WWN19"/>
    <mergeCell ref="WTM19:WTT19"/>
    <mergeCell ref="WTU19:WUB19"/>
    <mergeCell ref="WUC19:WUJ19"/>
    <mergeCell ref="WUK19:WUR19"/>
    <mergeCell ref="WUS19:WUZ19"/>
    <mergeCell ref="WRY19:WSF19"/>
    <mergeCell ref="WSG19:WSN19"/>
    <mergeCell ref="WSO19:WSV19"/>
    <mergeCell ref="WSW19:WTD19"/>
    <mergeCell ref="WTE19:WTL19"/>
    <mergeCell ref="WQK19:WQR19"/>
    <mergeCell ref="WQS19:WQZ19"/>
    <mergeCell ref="WRA19:WRH19"/>
    <mergeCell ref="WRI19:WRP19"/>
    <mergeCell ref="WRQ19:WRX19"/>
    <mergeCell ref="G6:H6"/>
    <mergeCell ref="G7:H7"/>
    <mergeCell ref="A29:J29"/>
    <mergeCell ref="XEG19:XEN19"/>
    <mergeCell ref="XEO19:XEV19"/>
    <mergeCell ref="XEW19:XFD19"/>
    <mergeCell ref="A18:H18"/>
    <mergeCell ref="XCS19:XCZ19"/>
    <mergeCell ref="XDA19:XDH19"/>
    <mergeCell ref="XDI19:XDP19"/>
    <mergeCell ref="XDQ19:XDX19"/>
    <mergeCell ref="XDY19:XEF19"/>
    <mergeCell ref="XBE19:XBL19"/>
    <mergeCell ref="XBM19:XBT19"/>
    <mergeCell ref="XBU19:XCB19"/>
    <mergeCell ref="XCC19:XCJ19"/>
    <mergeCell ref="XCK19:XCR19"/>
    <mergeCell ref="WZQ19:WZX19"/>
    <mergeCell ref="WZY19:XAF19"/>
    <mergeCell ref="XAG19:XAN19"/>
    <mergeCell ref="XAO19:XAV19"/>
    <mergeCell ref="XAW19:XBD19"/>
    <mergeCell ref="WYC19:WYJ19"/>
    <mergeCell ref="WYK19:WYR19"/>
    <mergeCell ref="WYS19:WYZ19"/>
    <mergeCell ref="WZA19:WZH19"/>
    <mergeCell ref="WZI19:WZP19"/>
    <mergeCell ref="WWO19:WWV19"/>
    <mergeCell ref="WWW19:WXD19"/>
    <mergeCell ref="WXE19:WXL19"/>
    <mergeCell ref="WXM19:WXT19"/>
    <mergeCell ref="WXU19:WYB19"/>
  </mergeCells>
  <pageMargins left="1.05" right="0.118110236220472" top="0.47244094488188998" bottom="0.5" header="0.31496062992126" footer="0.31496062992126"/>
  <pageSetup paperSize="9" scale="120" orientation="portrait" horizontalDpi="1200" verticalDpi="597" r:id="rId1"/>
  <headerFooter>
    <oddFooter>&amp;L&amp;"+,Bold"&amp;9&amp;K09-048&amp;P&amp;R&amp;"+,Bold Italic"&amp;9&amp;K09-048Educational Statistics at a Glance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C1:V23"/>
  <sheetViews>
    <sheetView view="pageBreakPreview" zoomScaleSheetLayoutView="100" workbookViewId="0">
      <selection activeCell="E10" sqref="E10:I10"/>
    </sheetView>
  </sheetViews>
  <sheetFormatPr defaultColWidth="9.140625" defaultRowHeight="15"/>
  <cols>
    <col min="1" max="2" width="9.140625" style="1"/>
    <col min="3" max="3" width="9.7109375" style="1" customWidth="1"/>
    <col min="4" max="4" width="6.42578125" style="1" customWidth="1"/>
    <col min="5" max="5" width="7.7109375" style="1" customWidth="1"/>
    <col min="6" max="6" width="7.28515625" style="1" customWidth="1"/>
    <col min="7" max="7" width="6.7109375" style="1" customWidth="1"/>
    <col min="8" max="8" width="8" style="1" customWidth="1"/>
    <col min="9" max="9" width="7" style="1" customWidth="1"/>
    <col min="10" max="10" width="6.140625" style="1" customWidth="1"/>
    <col min="11" max="11" width="7.85546875" style="1" customWidth="1"/>
    <col min="12" max="12" width="7" style="1" customWidth="1"/>
    <col min="13" max="16384" width="9.140625" style="1"/>
  </cols>
  <sheetData>
    <row r="1" spans="3:22" ht="18.75" customHeight="1">
      <c r="C1" s="633" t="s">
        <v>110</v>
      </c>
      <c r="D1" s="633"/>
      <c r="E1" s="633"/>
      <c r="F1" s="633"/>
      <c r="G1" s="633"/>
      <c r="H1" s="633"/>
      <c r="I1" s="633"/>
      <c r="J1" s="633"/>
      <c r="K1" s="633"/>
      <c r="L1" s="633"/>
    </row>
    <row r="2" spans="3:22" ht="18.75" customHeight="1">
      <c r="C2" s="535" t="s">
        <v>288</v>
      </c>
      <c r="D2" s="535"/>
      <c r="E2" s="535"/>
      <c r="F2" s="535"/>
      <c r="G2" s="535"/>
      <c r="H2" s="535"/>
      <c r="I2" s="535"/>
      <c r="J2" s="535"/>
      <c r="K2" s="535"/>
      <c r="L2" s="535"/>
    </row>
    <row r="3" spans="3:22" ht="18.75" customHeight="1">
      <c r="C3" s="626" t="s">
        <v>12</v>
      </c>
      <c r="D3" s="531" t="s">
        <v>111</v>
      </c>
      <c r="E3" s="531"/>
      <c r="F3" s="531"/>
      <c r="G3" s="531"/>
      <c r="H3" s="531"/>
      <c r="I3" s="531"/>
      <c r="J3" s="626" t="s">
        <v>47</v>
      </c>
      <c r="K3" s="626"/>
      <c r="L3" s="626"/>
    </row>
    <row r="4" spans="3:22" ht="18.75" customHeight="1">
      <c r="C4" s="626"/>
      <c r="D4" s="626" t="s">
        <v>13</v>
      </c>
      <c r="E4" s="626"/>
      <c r="F4" s="626"/>
      <c r="G4" s="626" t="s">
        <v>14</v>
      </c>
      <c r="H4" s="626"/>
      <c r="I4" s="626"/>
      <c r="J4" s="626"/>
      <c r="K4" s="626"/>
      <c r="L4" s="626"/>
    </row>
    <row r="5" spans="3:22" ht="18.75" customHeight="1">
      <c r="C5" s="626"/>
      <c r="D5" s="195" t="s">
        <v>3</v>
      </c>
      <c r="E5" s="195" t="s">
        <v>4</v>
      </c>
      <c r="F5" s="195" t="s">
        <v>0</v>
      </c>
      <c r="G5" s="195" t="s">
        <v>3</v>
      </c>
      <c r="H5" s="195" t="s">
        <v>4</v>
      </c>
      <c r="I5" s="195" t="s">
        <v>0</v>
      </c>
      <c r="J5" s="195" t="s">
        <v>3</v>
      </c>
      <c r="K5" s="195" t="s">
        <v>4</v>
      </c>
      <c r="L5" s="195" t="s">
        <v>0</v>
      </c>
    </row>
    <row r="6" spans="3:22" ht="18.75" customHeight="1">
      <c r="C6" s="182" t="s">
        <v>75</v>
      </c>
      <c r="D6" s="315">
        <v>93.8</v>
      </c>
      <c r="E6" s="315">
        <v>73.5</v>
      </c>
      <c r="F6" s="315">
        <v>167.3</v>
      </c>
      <c r="G6" s="315">
        <v>68.599999999999994</v>
      </c>
      <c r="H6" s="315">
        <v>56.9</v>
      </c>
      <c r="I6" s="315">
        <v>125.5</v>
      </c>
      <c r="J6" s="315">
        <v>73.2</v>
      </c>
      <c r="K6" s="315">
        <v>77.400000000000006</v>
      </c>
      <c r="L6" s="315">
        <v>75</v>
      </c>
      <c r="M6" s="62"/>
      <c r="N6" s="62"/>
      <c r="O6" s="62"/>
    </row>
    <row r="7" spans="3:22" ht="18.75" customHeight="1">
      <c r="C7" s="181" t="s">
        <v>1</v>
      </c>
      <c r="D7" s="316">
        <v>15.2</v>
      </c>
      <c r="E7" s="316">
        <v>11.7</v>
      </c>
      <c r="F7" s="316">
        <v>26.9</v>
      </c>
      <c r="G7" s="316">
        <v>10.199999999999999</v>
      </c>
      <c r="H7" s="316">
        <v>8.3000000000000007</v>
      </c>
      <c r="I7" s="316">
        <v>18.5</v>
      </c>
      <c r="J7" s="316">
        <v>67.2</v>
      </c>
      <c r="K7" s="316">
        <v>71.3</v>
      </c>
      <c r="L7" s="316">
        <v>69</v>
      </c>
      <c r="M7" s="62"/>
      <c r="N7" s="62"/>
      <c r="O7" s="62"/>
    </row>
    <row r="8" spans="3:22" ht="18.75" customHeight="1">
      <c r="C8" s="182" t="s">
        <v>2</v>
      </c>
      <c r="D8" s="315">
        <v>6.1</v>
      </c>
      <c r="E8" s="315">
        <v>4.8</v>
      </c>
      <c r="F8" s="315">
        <v>10.9</v>
      </c>
      <c r="G8" s="315">
        <v>3.8</v>
      </c>
      <c r="H8" s="315">
        <v>2.9</v>
      </c>
      <c r="I8" s="315">
        <v>6.7</v>
      </c>
      <c r="J8" s="315">
        <v>62.4</v>
      </c>
      <c r="K8" s="315">
        <v>61.5</v>
      </c>
      <c r="L8" s="315">
        <v>62</v>
      </c>
      <c r="M8" s="62"/>
      <c r="N8" s="62"/>
      <c r="O8" s="62"/>
    </row>
    <row r="9" spans="3:22" ht="18.75" customHeight="1">
      <c r="C9" s="408" t="s">
        <v>73</v>
      </c>
      <c r="D9" s="409"/>
      <c r="E9" s="409"/>
      <c r="F9" s="409"/>
      <c r="G9" s="409"/>
      <c r="H9" s="409"/>
      <c r="I9" s="409"/>
      <c r="J9" s="409"/>
      <c r="K9" s="409"/>
      <c r="L9" s="4"/>
    </row>
    <row r="10" spans="3:22" ht="18.75" customHeight="1">
      <c r="C10" s="410" t="s">
        <v>74</v>
      </c>
      <c r="D10" s="411"/>
      <c r="E10" s="411"/>
      <c r="F10" s="411"/>
      <c r="G10" s="411"/>
      <c r="H10" s="411"/>
      <c r="I10" s="411"/>
      <c r="J10" s="411"/>
      <c r="K10" s="411"/>
      <c r="L10" s="4"/>
      <c r="N10" s="2"/>
      <c r="O10" s="3"/>
      <c r="P10" s="3"/>
      <c r="Q10" s="3"/>
      <c r="R10" s="3"/>
      <c r="S10" s="3"/>
      <c r="T10" s="3"/>
      <c r="U10" s="3"/>
      <c r="V10" s="3"/>
    </row>
    <row r="11" spans="3:22" ht="18.75" customHeight="1">
      <c r="C11" s="410" t="s">
        <v>123</v>
      </c>
      <c r="D11" s="411"/>
      <c r="E11" s="411"/>
      <c r="F11" s="411"/>
      <c r="G11" s="411"/>
      <c r="H11" s="411"/>
      <c r="I11" s="411"/>
      <c r="J11" s="411"/>
      <c r="K11" s="411"/>
      <c r="L11" s="4"/>
      <c r="N11" s="2"/>
      <c r="O11" s="3"/>
      <c r="P11" s="3"/>
      <c r="Q11" s="3"/>
      <c r="R11" s="3"/>
      <c r="S11" s="3"/>
      <c r="T11" s="3"/>
      <c r="U11" s="3"/>
      <c r="V11" s="3"/>
    </row>
    <row r="12" spans="3:22" ht="18.75" customHeight="1">
      <c r="C12" s="35"/>
      <c r="D12" s="36"/>
      <c r="E12" s="36"/>
      <c r="F12" s="36"/>
      <c r="G12" s="36"/>
      <c r="H12" s="36"/>
      <c r="I12" s="36"/>
      <c r="J12" s="36"/>
      <c r="K12" s="36"/>
      <c r="L12" s="4"/>
      <c r="N12" s="2"/>
      <c r="O12" s="3"/>
      <c r="P12" s="3"/>
      <c r="Q12" s="3"/>
      <c r="R12" s="3"/>
      <c r="S12" s="3"/>
      <c r="T12" s="3"/>
      <c r="U12" s="3"/>
      <c r="V12" s="3"/>
    </row>
    <row r="13" spans="3:22" ht="18.75" customHeight="1">
      <c r="C13" s="625" t="s">
        <v>319</v>
      </c>
      <c r="D13" s="625"/>
      <c r="E13" s="625"/>
      <c r="F13" s="625"/>
      <c r="G13" s="625"/>
      <c r="H13" s="625"/>
      <c r="I13" s="625"/>
      <c r="J13" s="625"/>
      <c r="K13" s="625"/>
      <c r="L13" s="625"/>
      <c r="N13" s="2"/>
      <c r="O13" s="3"/>
      <c r="P13" s="3"/>
      <c r="Q13" s="3"/>
      <c r="R13" s="3"/>
      <c r="S13" s="3"/>
      <c r="T13" s="3"/>
      <c r="U13" s="3"/>
      <c r="V13" s="3"/>
    </row>
    <row r="14" spans="3:22" ht="18.75" customHeight="1">
      <c r="C14" s="626" t="s">
        <v>12</v>
      </c>
      <c r="D14" s="627" t="s">
        <v>111</v>
      </c>
      <c r="E14" s="628"/>
      <c r="F14" s="628"/>
      <c r="G14" s="628"/>
      <c r="H14" s="628"/>
      <c r="I14" s="629"/>
      <c r="J14" s="626" t="s">
        <v>47</v>
      </c>
      <c r="K14" s="626"/>
      <c r="L14" s="626"/>
    </row>
    <row r="15" spans="3:22" ht="18.75" customHeight="1">
      <c r="C15" s="626"/>
      <c r="D15" s="630" t="s">
        <v>13</v>
      </c>
      <c r="E15" s="631"/>
      <c r="F15" s="632"/>
      <c r="G15" s="626" t="s">
        <v>14</v>
      </c>
      <c r="H15" s="626"/>
      <c r="I15" s="626"/>
      <c r="J15" s="626"/>
      <c r="K15" s="626"/>
      <c r="L15" s="626"/>
    </row>
    <row r="16" spans="3:22" ht="18.75" customHeight="1">
      <c r="C16" s="626"/>
      <c r="D16" s="359" t="s">
        <v>3</v>
      </c>
      <c r="E16" s="359" t="s">
        <v>4</v>
      </c>
      <c r="F16" s="359" t="s">
        <v>0</v>
      </c>
      <c r="G16" s="359" t="s">
        <v>3</v>
      </c>
      <c r="H16" s="359" t="s">
        <v>4</v>
      </c>
      <c r="I16" s="359" t="s">
        <v>0</v>
      </c>
      <c r="J16" s="359" t="s">
        <v>3</v>
      </c>
      <c r="K16" s="359" t="s">
        <v>4</v>
      </c>
      <c r="L16" s="359" t="s">
        <v>0</v>
      </c>
    </row>
    <row r="17" spans="3:12" ht="18.75" customHeight="1">
      <c r="C17" s="356" t="s">
        <v>75</v>
      </c>
      <c r="D17" s="315">
        <v>58.6</v>
      </c>
      <c r="E17" s="315">
        <v>45.5</v>
      </c>
      <c r="F17" s="315">
        <v>104.1</v>
      </c>
      <c r="G17" s="315">
        <v>42.9</v>
      </c>
      <c r="H17" s="315">
        <v>37.1</v>
      </c>
      <c r="I17" s="315">
        <v>80</v>
      </c>
      <c r="J17" s="315">
        <v>73.2</v>
      </c>
      <c r="K17" s="315">
        <v>81.5</v>
      </c>
      <c r="L17" s="315">
        <v>76.8</v>
      </c>
    </row>
    <row r="18" spans="3:12" ht="18.75" customHeight="1">
      <c r="C18" s="181" t="s">
        <v>1</v>
      </c>
      <c r="D18" s="316">
        <v>8.4</v>
      </c>
      <c r="E18" s="316">
        <v>6.1</v>
      </c>
      <c r="F18" s="316">
        <v>14.5</v>
      </c>
      <c r="G18" s="316">
        <v>5.6</v>
      </c>
      <c r="H18" s="316">
        <v>4.5999999999999996</v>
      </c>
      <c r="I18" s="316">
        <v>10.199999999999999</v>
      </c>
      <c r="J18" s="316">
        <v>67.099999999999994</v>
      </c>
      <c r="K18" s="316">
        <v>75.8</v>
      </c>
      <c r="L18" s="316">
        <v>70.8</v>
      </c>
    </row>
    <row r="19" spans="3:12" ht="18.75" customHeight="1">
      <c r="C19" s="356" t="s">
        <v>2</v>
      </c>
      <c r="D19" s="315">
        <v>3.5</v>
      </c>
      <c r="E19" s="315">
        <v>2.4</v>
      </c>
      <c r="F19" s="315">
        <v>5.9</v>
      </c>
      <c r="G19" s="315">
        <v>2.2999999999999998</v>
      </c>
      <c r="H19" s="315">
        <v>1.7</v>
      </c>
      <c r="I19" s="315">
        <v>4</v>
      </c>
      <c r="J19" s="315">
        <v>65.400000000000006</v>
      </c>
      <c r="K19" s="315">
        <v>69.7</v>
      </c>
      <c r="L19" s="315">
        <v>67.2</v>
      </c>
    </row>
    <row r="20" spans="3:12" ht="18.75" customHeight="1">
      <c r="C20" s="408" t="s">
        <v>73</v>
      </c>
      <c r="D20" s="409"/>
      <c r="E20" s="409"/>
      <c r="F20" s="409"/>
      <c r="G20" s="408"/>
      <c r="H20" s="409"/>
      <c r="I20" s="409"/>
      <c r="J20" s="409"/>
      <c r="K20" s="408"/>
      <c r="L20" s="412"/>
    </row>
    <row r="21" spans="3:12" ht="15" customHeight="1">
      <c r="C21" s="410" t="s">
        <v>74</v>
      </c>
      <c r="D21" s="411"/>
      <c r="E21" s="411"/>
      <c r="F21" s="411"/>
      <c r="G21" s="410"/>
      <c r="H21" s="411"/>
      <c r="I21" s="411"/>
      <c r="J21" s="411"/>
      <c r="K21" s="410"/>
      <c r="L21" s="413"/>
    </row>
    <row r="22" spans="3:12" ht="15.75" customHeight="1">
      <c r="C22" s="414" t="s">
        <v>123</v>
      </c>
      <c r="D22" s="409"/>
      <c r="E22" s="409"/>
      <c r="F22" s="409"/>
      <c r="G22" s="408"/>
      <c r="H22" s="409"/>
      <c r="I22" s="409"/>
      <c r="J22" s="409"/>
      <c r="K22" s="408"/>
      <c r="L22" s="388"/>
    </row>
    <row r="23" spans="3:12" ht="33" customHeight="1">
      <c r="C23" s="573" t="s">
        <v>583</v>
      </c>
      <c r="D23" s="573"/>
      <c r="E23" s="573"/>
      <c r="F23" s="573"/>
      <c r="G23" s="573"/>
      <c r="H23" s="573"/>
      <c r="I23" s="573"/>
      <c r="J23" s="573"/>
      <c r="K23" s="573"/>
      <c r="L23" s="573"/>
    </row>
  </sheetData>
  <mergeCells count="14">
    <mergeCell ref="C1:L1"/>
    <mergeCell ref="C2:L2"/>
    <mergeCell ref="C3:C5"/>
    <mergeCell ref="D3:I3"/>
    <mergeCell ref="J3:L4"/>
    <mergeCell ref="D4:F4"/>
    <mergeCell ref="G4:I4"/>
    <mergeCell ref="C13:L13"/>
    <mergeCell ref="C23:L23"/>
    <mergeCell ref="C14:C16"/>
    <mergeCell ref="D14:I14"/>
    <mergeCell ref="J14:L15"/>
    <mergeCell ref="D15:F15"/>
    <mergeCell ref="G15:I15"/>
  </mergeCells>
  <pageMargins left="1.05" right="0.118110236220472" top="0.47244094488188998" bottom="0.5" header="0.31496062992126" footer="0.31496062992126"/>
  <pageSetup paperSize="9" scale="120" orientation="portrait" horizontalDpi="1200" verticalDpi="597" r:id="rId1"/>
  <headerFooter>
    <oddFooter>&amp;L&amp;"+,Bold"&amp;9&amp;K09-048&amp;P&amp;R&amp;"+,Bold Italic"&amp;9&amp;K09-048Educational Statistics at a Glance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42</vt:i4>
      </vt:variant>
    </vt:vector>
  </HeadingPairs>
  <TitlesOfParts>
    <vt:vector size="81" baseType="lpstr">
      <vt:lpstr>Table-1-2</vt:lpstr>
      <vt:lpstr>Table-3-4</vt:lpstr>
      <vt:lpstr>Table-5</vt:lpstr>
      <vt:lpstr>Table-6A</vt:lpstr>
      <vt:lpstr>Table-6B-C</vt:lpstr>
      <vt:lpstr>Table-6D-E</vt:lpstr>
      <vt:lpstr>Table-6F-7 </vt:lpstr>
      <vt:lpstr>Table-8-9-10 </vt:lpstr>
      <vt:lpstr>Table-11A-B</vt:lpstr>
      <vt:lpstr>Table-12-13</vt:lpstr>
      <vt:lpstr>Table-13B-C</vt:lpstr>
      <vt:lpstr>Table14</vt:lpstr>
      <vt:lpstr>Table15-16</vt:lpstr>
      <vt:lpstr>Table-17A-B-C</vt:lpstr>
      <vt:lpstr>Table-17D-E-F</vt:lpstr>
      <vt:lpstr>Table-18-19</vt:lpstr>
      <vt:lpstr>Table20</vt:lpstr>
      <vt:lpstr>Table-20-B</vt:lpstr>
      <vt:lpstr>Table-20-C</vt:lpstr>
      <vt:lpstr>Table-21</vt:lpstr>
      <vt:lpstr>Table-22</vt:lpstr>
      <vt:lpstr>Table22a</vt:lpstr>
      <vt:lpstr>Table22b</vt:lpstr>
      <vt:lpstr>Table22BH</vt:lpstr>
      <vt:lpstr>Table22C</vt:lpstr>
      <vt:lpstr>Table22CH</vt:lpstr>
      <vt:lpstr>Table23</vt:lpstr>
      <vt:lpstr>Table-24A</vt:lpstr>
      <vt:lpstr>Table-24B</vt:lpstr>
      <vt:lpstr>Table-24C</vt:lpstr>
      <vt:lpstr>Table-25A</vt:lpstr>
      <vt:lpstr>Table-25B</vt:lpstr>
      <vt:lpstr>Table-25C</vt:lpstr>
      <vt:lpstr>Table-26</vt:lpstr>
      <vt:lpstr>Table-27</vt:lpstr>
      <vt:lpstr>Table-28</vt:lpstr>
      <vt:lpstr>Sheet1</vt:lpstr>
      <vt:lpstr>Table-29-30</vt:lpstr>
      <vt:lpstr>Sheet2</vt:lpstr>
      <vt:lpstr>Sheet1!Print_Area</vt:lpstr>
      <vt:lpstr>'Table-11A-B'!Print_Area</vt:lpstr>
      <vt:lpstr>'Table-1-2'!Print_Area</vt:lpstr>
      <vt:lpstr>'Table-12-13'!Print_Area</vt:lpstr>
      <vt:lpstr>'Table-13B-C'!Print_Area</vt:lpstr>
      <vt:lpstr>Table14!Print_Area</vt:lpstr>
      <vt:lpstr>'Table-17A-B-C'!Print_Area</vt:lpstr>
      <vt:lpstr>'Table-17D-E-F'!Print_Area</vt:lpstr>
      <vt:lpstr>'Table-18-19'!Print_Area</vt:lpstr>
      <vt:lpstr>Table20!Print_Area</vt:lpstr>
      <vt:lpstr>'Table-20-B'!Print_Area</vt:lpstr>
      <vt:lpstr>'Table-20-C'!Print_Area</vt:lpstr>
      <vt:lpstr>'Table-21'!Print_Area</vt:lpstr>
      <vt:lpstr>'Table-22'!Print_Area</vt:lpstr>
      <vt:lpstr>Table22a!Print_Area</vt:lpstr>
      <vt:lpstr>Table22b!Print_Area</vt:lpstr>
      <vt:lpstr>Table22BH!Print_Area</vt:lpstr>
      <vt:lpstr>Table22C!Print_Area</vt:lpstr>
      <vt:lpstr>Table22CH!Print_Area</vt:lpstr>
      <vt:lpstr>Table23!Print_Area</vt:lpstr>
      <vt:lpstr>'Table-24A'!Print_Area</vt:lpstr>
      <vt:lpstr>'Table-24B'!Print_Area</vt:lpstr>
      <vt:lpstr>'Table-24C'!Print_Area</vt:lpstr>
      <vt:lpstr>'Table-25A'!Print_Area</vt:lpstr>
      <vt:lpstr>'Table-25B'!Print_Area</vt:lpstr>
      <vt:lpstr>'Table-25C'!Print_Area</vt:lpstr>
      <vt:lpstr>'Table-26'!Print_Area</vt:lpstr>
      <vt:lpstr>'Table-27'!Print_Area</vt:lpstr>
      <vt:lpstr>'Table-28'!Print_Area</vt:lpstr>
      <vt:lpstr>'Table-29-30'!Print_Area</vt:lpstr>
      <vt:lpstr>'Table-3-4'!Print_Area</vt:lpstr>
      <vt:lpstr>'Table-5'!Print_Area</vt:lpstr>
      <vt:lpstr>'Table-6A'!Print_Area</vt:lpstr>
      <vt:lpstr>'Table-6B-C'!Print_Area</vt:lpstr>
      <vt:lpstr>'Table-6D-E'!Print_Area</vt:lpstr>
      <vt:lpstr>'Table-6F-7 '!Print_Area</vt:lpstr>
      <vt:lpstr>'Table-8-9-10 '!Print_Area</vt:lpstr>
      <vt:lpstr>'Table15-16'!Print_Titles</vt:lpstr>
      <vt:lpstr>Table20!Print_Titles</vt:lpstr>
      <vt:lpstr>'Table-20-B'!Print_Titles</vt:lpstr>
      <vt:lpstr>'Table-20-C'!Print_Titles</vt:lpstr>
      <vt:lpstr>'Table-21'!Print_Titles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Shukla</dc:creator>
  <cp:lastModifiedBy>Krishna Kumaran E</cp:lastModifiedBy>
  <cp:lastPrinted>2016-12-10T10:39:49Z</cp:lastPrinted>
  <dcterms:created xsi:type="dcterms:W3CDTF">2011-07-19T05:08:20Z</dcterms:created>
  <dcterms:modified xsi:type="dcterms:W3CDTF">2016-12-14T06:54:01Z</dcterms:modified>
</cp:coreProperties>
</file>